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f6e04a260043c7/Documentos/cosas uni/5to sem/calculo actuarial/"/>
    </mc:Choice>
  </mc:AlternateContent>
  <xr:revisionPtr revIDLastSave="1" documentId="13_ncr:1_{10F7928F-E3A8-4E5E-AF3B-1611624BD38D}" xr6:coauthVersionLast="46" xr6:coauthVersionMax="46" xr10:uidLastSave="{88304869-3A5D-48B8-BC65-6CB2A9E362D6}"/>
  <bookViews>
    <workbookView xWindow="75" yWindow="0" windowWidth="9840" windowHeight="10650" firstSheet="3" activeTab="3" xr2:uid="{745B0A6D-4D22-459C-ADE1-EFD309CAE5A7}"/>
  </bookViews>
  <sheets>
    <sheet name="TABLA DE ACUM DE FONDOS OV" sheetId="1" r:id="rId1"/>
    <sheet name=" ASSET SHARE OV" sheetId="2" r:id="rId2"/>
    <sheet name="TABLA DE ACUM DE FONDOS VPL" sheetId="3" r:id="rId3"/>
    <sheet name="ASSET SHARE VPL" sheetId="4" r:id="rId4"/>
    <sheet name="TABLA DE ACUM DE FONDOS DOTAL" sheetId="6" r:id="rId5"/>
    <sheet name="ASSET SHARE DOTAL" sheetId="7" r:id="rId6"/>
    <sheet name="TABLA DE ACUM DE FONDOS TEMPORA" sheetId="8" r:id="rId7"/>
    <sheet name="ASSET SHARE TEMPORAL" sheetId="9" r:id="rId8"/>
  </sheets>
  <definedNames>
    <definedName name="a">'TABLA DE ACUM DE FONDOS OV'!$B$18</definedName>
    <definedName name="Anualidad_vencida">'TABLA DE ACUM DE FONDOS OV'!$B$21</definedName>
    <definedName name="Anualiddad_Anticipada">'TABLA DE ACUM DE FONDOS OV'!$B$12</definedName>
    <definedName name="b">'TABLA DE ACUM DE FONDOS OV'!$B$19</definedName>
    <definedName name="CONSERVACION">' ASSET SHARE OV'!$B$5</definedName>
    <definedName name="D27_">'TABLA DE ACUM DE FONDOS OV'!$B$14</definedName>
    <definedName name="GSTOS_OPN.">' ASSET SHARE OV'!$B$4</definedName>
    <definedName name="i">'TABLA DE ACUM DE FONDOS OV'!$B$6</definedName>
    <definedName name="M27_">'TABLA DE ACUM DE FONDOS OV'!$B$9</definedName>
    <definedName name="MORTALIDAD">' ASSET SHARE OV'!$B$2</definedName>
    <definedName name="N27.">'TABLA DE ACUM DE FONDOS OV'!$B$10</definedName>
    <definedName name="N27_">'TABLA DE ACUM DE FONDOS OV'!$B$13</definedName>
    <definedName name="N28_">'TABLA DE ACUM DE FONDOS OV'!$B$22</definedName>
    <definedName name="Prima_de_tarifa">'TABLA DE ACUM DE FONDOS OV'!$B$16</definedName>
    <definedName name="Prima_Nivelada">'TABLA DE ACUM DE FONDOS OV'!$B$8</definedName>
    <definedName name="r_">'TABLA DE ACUM DE FONDOS OV'!$B$4</definedName>
    <definedName name="TASA_REAL">' ASSET SHARE OV'!$B$3</definedName>
    <definedName name="VAL.GAR.">' ASSET SHARE OV'!$B$6</definedName>
    <definedName name="x">'TABLA DE ACUM DE FONDOS OV'!$B$3</definedName>
    <definedName name="z">'TABLA DE ACUM DE FONDOS OV'!$B$5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8" i="2" l="1"/>
  <c r="Z6" i="2"/>
  <c r="Q8" i="2"/>
  <c r="L8" i="2"/>
  <c r="G11" i="2"/>
  <c r="G9" i="2"/>
  <c r="F9" i="2"/>
  <c r="E8" i="2"/>
  <c r="F8" i="2"/>
  <c r="G8" i="2"/>
  <c r="F7" i="2"/>
  <c r="G7" i="2"/>
  <c r="M6" i="2"/>
  <c r="O6" i="2"/>
  <c r="N6" i="2"/>
  <c r="J7" i="2"/>
  <c r="J6" i="2"/>
  <c r="L6" i="2"/>
  <c r="U5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5" i="1"/>
  <c r="Q5" i="1"/>
  <c r="P5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" i="1"/>
  <c r="O6" i="1"/>
  <c r="O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" i="1"/>
  <c r="L5" i="1"/>
  <c r="K5" i="1"/>
  <c r="J5" i="1"/>
  <c r="G5" i="1"/>
  <c r="F6" i="1"/>
  <c r="F5" i="1"/>
  <c r="B21" i="1"/>
  <c r="B19" i="1" s="1"/>
  <c r="B18" i="1"/>
  <c r="B16" i="1"/>
  <c r="B8" i="1"/>
  <c r="B12" i="1"/>
  <c r="B19" i="8" l="1"/>
  <c r="B24" i="8"/>
  <c r="I21" i="8"/>
  <c r="U21" i="8"/>
  <c r="Z79" i="9"/>
  <c r="X79" i="9"/>
  <c r="W79" i="9"/>
  <c r="S79" i="9"/>
  <c r="Q78" i="9"/>
  <c r="Z21" i="9"/>
  <c r="X21" i="9"/>
  <c r="S21" i="9"/>
  <c r="L21" i="9"/>
  <c r="G22" i="9" s="1"/>
  <c r="X20" i="9"/>
  <c r="S20" i="9"/>
  <c r="Q20" i="9"/>
  <c r="L20" i="9"/>
  <c r="W20" i="9" s="1"/>
  <c r="J20" i="9"/>
  <c r="Z20" i="9" s="1"/>
  <c r="W5" i="9"/>
  <c r="S5" i="9"/>
  <c r="T5" i="9" s="1"/>
  <c r="L5" i="9"/>
  <c r="G6" i="9" s="1"/>
  <c r="I5" i="9"/>
  <c r="J5" i="9" s="1"/>
  <c r="Z5" i="9" s="1"/>
  <c r="B14" i="8"/>
  <c r="B8" i="8"/>
  <c r="O22" i="8"/>
  <c r="K22" i="8"/>
  <c r="S22" i="8" s="1"/>
  <c r="O21" i="8"/>
  <c r="K21" i="8"/>
  <c r="S21" i="8" s="1"/>
  <c r="U20" i="8"/>
  <c r="S20" i="8"/>
  <c r="O5" i="8"/>
  <c r="K5" i="8"/>
  <c r="F23" i="8" l="1"/>
  <c r="Q5" i="9"/>
  <c r="V5" i="9" s="1"/>
  <c r="F6" i="9"/>
  <c r="Y5" i="9"/>
  <c r="U5" i="9"/>
  <c r="O5" i="9"/>
  <c r="Q21" i="9"/>
  <c r="V21" i="9" s="1"/>
  <c r="F22" i="9"/>
  <c r="V79" i="9"/>
  <c r="AA79" i="9" s="1"/>
  <c r="O20" i="9"/>
  <c r="O21" i="9"/>
  <c r="W21" i="9"/>
  <c r="O23" i="8"/>
  <c r="F6" i="8"/>
  <c r="S5" i="8"/>
  <c r="L21" i="8"/>
  <c r="Z79" i="7"/>
  <c r="X79" i="7"/>
  <c r="W79" i="7"/>
  <c r="S79" i="7"/>
  <c r="Q78" i="7"/>
  <c r="B12" i="7"/>
  <c r="S5" i="7"/>
  <c r="T5" i="7" s="1"/>
  <c r="L5" i="7"/>
  <c r="G6" i="7" s="1"/>
  <c r="J5" i="7"/>
  <c r="Z5" i="7" s="1"/>
  <c r="I5" i="7"/>
  <c r="F20" i="6"/>
  <c r="AA5" i="9" l="1"/>
  <c r="K23" i="8"/>
  <c r="S23" i="8" s="1"/>
  <c r="R21" i="8"/>
  <c r="V21" i="8" s="1"/>
  <c r="I22" i="8"/>
  <c r="I22" i="9"/>
  <c r="J22" i="9" s="1"/>
  <c r="N21" i="9"/>
  <c r="S22" i="9"/>
  <c r="L22" i="9"/>
  <c r="W22" i="9" s="1"/>
  <c r="E22" i="9"/>
  <c r="X22" i="9" s="1"/>
  <c r="N20" i="9"/>
  <c r="M20" i="9" s="1"/>
  <c r="AA21" i="9"/>
  <c r="N5" i="9"/>
  <c r="M5" i="9" s="1"/>
  <c r="L6" i="9"/>
  <c r="W6" i="9" s="1"/>
  <c r="S6" i="9"/>
  <c r="T6" i="9" s="1"/>
  <c r="Y6" i="9" s="1"/>
  <c r="H6" i="9"/>
  <c r="I6" i="9" s="1"/>
  <c r="J6" i="9" s="1"/>
  <c r="K6" i="8"/>
  <c r="S6" i="8" s="1"/>
  <c r="O6" i="8"/>
  <c r="P6" i="8" s="1"/>
  <c r="B21" i="8"/>
  <c r="P5" i="8"/>
  <c r="F24" i="8"/>
  <c r="W5" i="7"/>
  <c r="Y5" i="7"/>
  <c r="U5" i="7"/>
  <c r="Q5" i="7"/>
  <c r="V5" i="7" s="1"/>
  <c r="F6" i="7"/>
  <c r="O5" i="7"/>
  <c r="V79" i="7"/>
  <c r="AA79" i="7" s="1"/>
  <c r="B22" i="6"/>
  <c r="B21" i="6"/>
  <c r="B19" i="6"/>
  <c r="B24" i="6"/>
  <c r="B14" i="6"/>
  <c r="B8" i="6"/>
  <c r="U22" i="8" l="1"/>
  <c r="L22" i="8"/>
  <c r="H23" i="8" s="1"/>
  <c r="Z6" i="9"/>
  <c r="O6" i="9"/>
  <c r="G23" i="9"/>
  <c r="Z22" i="9"/>
  <c r="O22" i="9"/>
  <c r="G7" i="9"/>
  <c r="Q5" i="8"/>
  <c r="T5" i="8"/>
  <c r="K24" i="8"/>
  <c r="S24" i="8" s="1"/>
  <c r="O24" i="8"/>
  <c r="G5" i="8"/>
  <c r="H5" i="8" s="1"/>
  <c r="I5" i="8" s="1"/>
  <c r="B22" i="8"/>
  <c r="G6" i="8" s="1"/>
  <c r="T6" i="8"/>
  <c r="F7" i="8"/>
  <c r="AA5" i="7"/>
  <c r="N5" i="7"/>
  <c r="M5" i="7" s="1"/>
  <c r="L6" i="7"/>
  <c r="W6" i="7" s="1"/>
  <c r="S6" i="7"/>
  <c r="T6" i="7" s="1"/>
  <c r="Y6" i="7" s="1"/>
  <c r="H6" i="7"/>
  <c r="I6" i="7" s="1"/>
  <c r="J6" i="7" s="1"/>
  <c r="F25" i="8" l="1"/>
  <c r="I23" i="8"/>
  <c r="R22" i="8"/>
  <c r="V22" i="8" s="1"/>
  <c r="Q6" i="9"/>
  <c r="V6" i="9" s="1"/>
  <c r="F7" i="9"/>
  <c r="N6" i="9"/>
  <c r="M6" i="9" s="1"/>
  <c r="I23" i="9"/>
  <c r="J23" i="9" s="1"/>
  <c r="N22" i="9"/>
  <c r="F23" i="9"/>
  <c r="Q22" i="9"/>
  <c r="V22" i="9" s="1"/>
  <c r="AA22" i="9" s="1"/>
  <c r="E23" i="9"/>
  <c r="X23" i="9" s="1"/>
  <c r="AA6" i="9"/>
  <c r="K25" i="8"/>
  <c r="S25" i="8" s="1"/>
  <c r="K7" i="8"/>
  <c r="S7" i="8" s="1"/>
  <c r="F8" i="8"/>
  <c r="G7" i="8"/>
  <c r="O7" i="8"/>
  <c r="P7" i="8" s="1"/>
  <c r="U5" i="8"/>
  <c r="L5" i="8"/>
  <c r="G7" i="7"/>
  <c r="Q6" i="7"/>
  <c r="V6" i="7" s="1"/>
  <c r="F7" i="7"/>
  <c r="Z6" i="7"/>
  <c r="AA6" i="7" s="1"/>
  <c r="O6" i="7"/>
  <c r="O25" i="8" l="1"/>
  <c r="L23" i="8"/>
  <c r="H24" i="8" s="1"/>
  <c r="U23" i="8"/>
  <c r="S23" i="9"/>
  <c r="L23" i="9"/>
  <c r="W23" i="9" s="1"/>
  <c r="Z23" i="9"/>
  <c r="O23" i="9"/>
  <c r="L7" i="9"/>
  <c r="W7" i="9" s="1"/>
  <c r="G8" i="9"/>
  <c r="S7" i="9"/>
  <c r="T7" i="9" s="1"/>
  <c r="Y7" i="9" s="1"/>
  <c r="H7" i="9"/>
  <c r="I7" i="9" s="1"/>
  <c r="J7" i="9" s="1"/>
  <c r="E7" i="9"/>
  <c r="X7" i="9" s="1"/>
  <c r="T7" i="8"/>
  <c r="O8" i="8"/>
  <c r="P8" i="8" s="1"/>
  <c r="G8" i="8"/>
  <c r="K8" i="8"/>
  <c r="S8" i="8" s="1"/>
  <c r="F26" i="8"/>
  <c r="R5" i="8"/>
  <c r="V5" i="8" s="1"/>
  <c r="M5" i="8"/>
  <c r="H6" i="8"/>
  <c r="I6" i="8" s="1"/>
  <c r="N6" i="7"/>
  <c r="M6" i="7" s="1"/>
  <c r="L7" i="7"/>
  <c r="W7" i="7" s="1"/>
  <c r="S7" i="7"/>
  <c r="T7" i="7" s="1"/>
  <c r="Y7" i="7" s="1"/>
  <c r="H7" i="7"/>
  <c r="I7" i="7" s="1"/>
  <c r="J7" i="7" s="1"/>
  <c r="E7" i="7"/>
  <c r="X7" i="7" s="1"/>
  <c r="I24" i="8" l="1"/>
  <c r="R23" i="8"/>
  <c r="V23" i="8" s="1"/>
  <c r="Z7" i="9"/>
  <c r="O7" i="9"/>
  <c r="F8" i="9"/>
  <c r="Q7" i="9"/>
  <c r="V7" i="9" s="1"/>
  <c r="E8" i="9"/>
  <c r="X8" i="9" s="1"/>
  <c r="I24" i="9"/>
  <c r="J24" i="9" s="1"/>
  <c r="N23" i="9"/>
  <c r="G24" i="9"/>
  <c r="U6" i="8"/>
  <c r="L6" i="8"/>
  <c r="K26" i="8"/>
  <c r="S26" i="8" s="1"/>
  <c r="O26" i="8"/>
  <c r="T8" i="8"/>
  <c r="F9" i="8"/>
  <c r="Z7" i="7"/>
  <c r="O7" i="7"/>
  <c r="G8" i="7"/>
  <c r="U24" i="8" l="1"/>
  <c r="L24" i="8"/>
  <c r="H25" i="8" s="1"/>
  <c r="F24" i="9"/>
  <c r="Q23" i="9"/>
  <c r="V23" i="9" s="1"/>
  <c r="AA23" i="9" s="1"/>
  <c r="Z24" i="9"/>
  <c r="N7" i="9"/>
  <c r="M7" i="9" s="1"/>
  <c r="G9" i="9"/>
  <c r="S8" i="9"/>
  <c r="T8" i="9" s="1"/>
  <c r="Y8" i="9" s="1"/>
  <c r="H8" i="9"/>
  <c r="I8" i="9" s="1"/>
  <c r="J8" i="9" s="1"/>
  <c r="L8" i="9"/>
  <c r="W8" i="9" s="1"/>
  <c r="AA7" i="9"/>
  <c r="M6" i="8"/>
  <c r="R6" i="8"/>
  <c r="V6" i="8" s="1"/>
  <c r="H7" i="8"/>
  <c r="I7" i="8" s="1"/>
  <c r="O9" i="8"/>
  <c r="P9" i="8" s="1"/>
  <c r="G9" i="8"/>
  <c r="F10" i="8"/>
  <c r="K9" i="8"/>
  <c r="S9" i="8" s="1"/>
  <c r="F27" i="8"/>
  <c r="N7" i="7"/>
  <c r="M7" i="7" s="1"/>
  <c r="F8" i="7"/>
  <c r="Q7" i="7"/>
  <c r="V7" i="7" s="1"/>
  <c r="E8" i="7"/>
  <c r="X8" i="7" s="1"/>
  <c r="AA7" i="7"/>
  <c r="I25" i="8" l="1"/>
  <c r="R24" i="8"/>
  <c r="V24" i="8" s="1"/>
  <c r="Z8" i="9"/>
  <c r="O8" i="9"/>
  <c r="E9" i="9"/>
  <c r="X9" i="9" s="1"/>
  <c r="F9" i="9"/>
  <c r="Q8" i="9"/>
  <c r="V8" i="9" s="1"/>
  <c r="S24" i="9"/>
  <c r="L24" i="9"/>
  <c r="E24" i="9"/>
  <c r="X24" i="9" s="1"/>
  <c r="O27" i="8"/>
  <c r="K27" i="8"/>
  <c r="S27" i="8" s="1"/>
  <c r="O10" i="8"/>
  <c r="P10" i="8" s="1"/>
  <c r="G10" i="8"/>
  <c r="K10" i="8"/>
  <c r="S10" i="8" s="1"/>
  <c r="T9" i="8"/>
  <c r="U7" i="8"/>
  <c r="L7" i="8"/>
  <c r="S8" i="7"/>
  <c r="T8" i="7" s="1"/>
  <c r="Y8" i="7" s="1"/>
  <c r="H8" i="7"/>
  <c r="I8" i="7" s="1"/>
  <c r="J8" i="7" s="1"/>
  <c r="L8" i="7"/>
  <c r="W8" i="7" s="1"/>
  <c r="L25" i="8" l="1"/>
  <c r="H26" i="8" s="1"/>
  <c r="U25" i="8"/>
  <c r="AA8" i="9"/>
  <c r="W24" i="9"/>
  <c r="O24" i="9"/>
  <c r="G25" i="9"/>
  <c r="L9" i="9"/>
  <c r="W9" i="9" s="1"/>
  <c r="G10" i="9"/>
  <c r="S9" i="9"/>
  <c r="T9" i="9" s="1"/>
  <c r="Y9" i="9" s="1"/>
  <c r="H9" i="9"/>
  <c r="I9" i="9" s="1"/>
  <c r="J9" i="9" s="1"/>
  <c r="N8" i="9"/>
  <c r="M8" i="9" s="1"/>
  <c r="M7" i="8"/>
  <c r="R7" i="8"/>
  <c r="V7" i="8" s="1"/>
  <c r="H8" i="8"/>
  <c r="I8" i="8" s="1"/>
  <c r="T10" i="8"/>
  <c r="F11" i="8"/>
  <c r="F28" i="8"/>
  <c r="G9" i="7"/>
  <c r="Z8" i="7"/>
  <c r="O8" i="7"/>
  <c r="F9" i="7"/>
  <c r="Q8" i="7"/>
  <c r="V8" i="7" s="1"/>
  <c r="I26" i="8" l="1"/>
  <c r="R25" i="8"/>
  <c r="V25" i="8" s="1"/>
  <c r="Z9" i="9"/>
  <c r="O9" i="9"/>
  <c r="F10" i="9"/>
  <c r="Q9" i="9"/>
  <c r="V9" i="9" s="1"/>
  <c r="E10" i="9"/>
  <c r="X10" i="9" s="1"/>
  <c r="F25" i="9"/>
  <c r="Q24" i="9"/>
  <c r="V24" i="9" s="1"/>
  <c r="AA24" i="9" s="1"/>
  <c r="E25" i="9"/>
  <c r="X25" i="9" s="1"/>
  <c r="I25" i="9"/>
  <c r="J25" i="9" s="1"/>
  <c r="N24" i="9"/>
  <c r="K28" i="8"/>
  <c r="S28" i="8" s="1"/>
  <c r="O28" i="8"/>
  <c r="O11" i="8"/>
  <c r="P11" i="8" s="1"/>
  <c r="G11" i="8"/>
  <c r="F12" i="8"/>
  <c r="K11" i="8"/>
  <c r="S11" i="8" s="1"/>
  <c r="L8" i="8"/>
  <c r="U8" i="8"/>
  <c r="L9" i="7"/>
  <c r="W9" i="7" s="1"/>
  <c r="S9" i="7"/>
  <c r="T9" i="7" s="1"/>
  <c r="Y9" i="7" s="1"/>
  <c r="H9" i="7"/>
  <c r="I9" i="7" s="1"/>
  <c r="J9" i="7" s="1"/>
  <c r="N8" i="7"/>
  <c r="M8" i="7" s="1"/>
  <c r="E9" i="7"/>
  <c r="X9" i="7" s="1"/>
  <c r="AA8" i="7"/>
  <c r="L26" i="8" l="1"/>
  <c r="H27" i="8" s="1"/>
  <c r="U26" i="8"/>
  <c r="S25" i="9"/>
  <c r="L25" i="9"/>
  <c r="W25" i="9" s="1"/>
  <c r="N9" i="9"/>
  <c r="M9" i="9" s="1"/>
  <c r="Z25" i="9"/>
  <c r="O25" i="9"/>
  <c r="G11" i="9"/>
  <c r="S10" i="9"/>
  <c r="T10" i="9" s="1"/>
  <c r="Y10" i="9" s="1"/>
  <c r="H10" i="9"/>
  <c r="I10" i="9" s="1"/>
  <c r="J10" i="9" s="1"/>
  <c r="L10" i="9"/>
  <c r="W10" i="9" s="1"/>
  <c r="AA9" i="9"/>
  <c r="O12" i="8"/>
  <c r="P12" i="8" s="1"/>
  <c r="G12" i="8"/>
  <c r="K12" i="8"/>
  <c r="S12" i="8" s="1"/>
  <c r="T11" i="8"/>
  <c r="R8" i="8"/>
  <c r="V8" i="8" s="1"/>
  <c r="M8" i="8"/>
  <c r="H9" i="8"/>
  <c r="I9" i="8" s="1"/>
  <c r="F29" i="8"/>
  <c r="G10" i="7"/>
  <c r="Z9" i="7"/>
  <c r="O9" i="7"/>
  <c r="F10" i="7"/>
  <c r="Q9" i="7"/>
  <c r="V9" i="7" s="1"/>
  <c r="E10" i="7"/>
  <c r="X10" i="7" s="1"/>
  <c r="I27" i="8" l="1"/>
  <c r="R26" i="8"/>
  <c r="V26" i="8" s="1"/>
  <c r="Z10" i="9"/>
  <c r="O10" i="9"/>
  <c r="F11" i="9"/>
  <c r="Q10" i="9"/>
  <c r="V10" i="9" s="1"/>
  <c r="I26" i="9"/>
  <c r="J26" i="9" s="1"/>
  <c r="N25" i="9"/>
  <c r="G26" i="9"/>
  <c r="O29" i="8"/>
  <c r="K29" i="8"/>
  <c r="S29" i="8" s="1"/>
  <c r="L9" i="8"/>
  <c r="U9" i="8"/>
  <c r="T12" i="8"/>
  <c r="F13" i="8"/>
  <c r="N9" i="7"/>
  <c r="M9" i="7" s="1"/>
  <c r="S10" i="7"/>
  <c r="T10" i="7" s="1"/>
  <c r="Y10" i="7" s="1"/>
  <c r="H10" i="7"/>
  <c r="I10" i="7" s="1"/>
  <c r="J10" i="7" s="1"/>
  <c r="L10" i="7"/>
  <c r="W10" i="7" s="1"/>
  <c r="AA9" i="7"/>
  <c r="U27" i="8" l="1"/>
  <c r="L27" i="8"/>
  <c r="H28" i="8" s="1"/>
  <c r="L11" i="9"/>
  <c r="W11" i="9" s="1"/>
  <c r="S11" i="9"/>
  <c r="T11" i="9" s="1"/>
  <c r="Y11" i="9" s="1"/>
  <c r="H11" i="9"/>
  <c r="I11" i="9" s="1"/>
  <c r="J11" i="9" s="1"/>
  <c r="N10" i="9"/>
  <c r="M10" i="9" s="1"/>
  <c r="F26" i="9"/>
  <c r="Q25" i="9"/>
  <c r="V25" i="9" s="1"/>
  <c r="AA25" i="9" s="1"/>
  <c r="Z26" i="9"/>
  <c r="E11" i="9"/>
  <c r="X11" i="9" s="1"/>
  <c r="AA10" i="9"/>
  <c r="R9" i="8"/>
  <c r="V9" i="8" s="1"/>
  <c r="M9" i="8"/>
  <c r="H10" i="8"/>
  <c r="I10" i="8" s="1"/>
  <c r="F14" i="8"/>
  <c r="O13" i="8"/>
  <c r="P13" i="8" s="1"/>
  <c r="G13" i="8"/>
  <c r="K13" i="8"/>
  <c r="S13" i="8" s="1"/>
  <c r="F30" i="8"/>
  <c r="Z10" i="7"/>
  <c r="O10" i="7"/>
  <c r="G11" i="7"/>
  <c r="I28" i="8" l="1"/>
  <c r="R27" i="8"/>
  <c r="V27" i="8" s="1"/>
  <c r="S26" i="9"/>
  <c r="L26" i="9"/>
  <c r="Z11" i="9"/>
  <c r="O11" i="9"/>
  <c r="E26" i="9"/>
  <c r="X26" i="9" s="1"/>
  <c r="G12" i="9"/>
  <c r="F15" i="8"/>
  <c r="K14" i="8"/>
  <c r="S14" i="8" s="1"/>
  <c r="O14" i="8"/>
  <c r="P14" i="8" s="1"/>
  <c r="G14" i="8"/>
  <c r="K30" i="8"/>
  <c r="S30" i="8" s="1"/>
  <c r="O30" i="8"/>
  <c r="T13" i="8"/>
  <c r="L10" i="8"/>
  <c r="U10" i="8"/>
  <c r="N10" i="7"/>
  <c r="M10" i="7" s="1"/>
  <c r="F11" i="7"/>
  <c r="Q10" i="7"/>
  <c r="V10" i="7" s="1"/>
  <c r="AA10" i="7" s="1"/>
  <c r="F31" i="8" l="1"/>
  <c r="K31" i="8" s="1"/>
  <c r="S31" i="8" s="1"/>
  <c r="L28" i="8"/>
  <c r="H29" i="8" s="1"/>
  <c r="U28" i="8"/>
  <c r="Q11" i="9"/>
  <c r="V11" i="9" s="1"/>
  <c r="AA11" i="9" s="1"/>
  <c r="F12" i="9"/>
  <c r="N11" i="9"/>
  <c r="M11" i="9" s="1"/>
  <c r="W26" i="9"/>
  <c r="O26" i="9"/>
  <c r="G27" i="9"/>
  <c r="T14" i="8"/>
  <c r="K15" i="8"/>
  <c r="S15" i="8" s="1"/>
  <c r="G15" i="8"/>
  <c r="O15" i="8"/>
  <c r="P15" i="8" s="1"/>
  <c r="R10" i="8"/>
  <c r="V10" i="8" s="1"/>
  <c r="M10" i="8"/>
  <c r="H11" i="8"/>
  <c r="I11" i="8" s="1"/>
  <c r="L11" i="7"/>
  <c r="W11" i="7" s="1"/>
  <c r="S11" i="7"/>
  <c r="T11" i="7" s="1"/>
  <c r="Y11" i="7" s="1"/>
  <c r="H11" i="7"/>
  <c r="I11" i="7" s="1"/>
  <c r="J11" i="7" s="1"/>
  <c r="E11" i="7"/>
  <c r="X11" i="7" s="1"/>
  <c r="O31" i="8" l="1"/>
  <c r="I29" i="8"/>
  <c r="R28" i="8"/>
  <c r="V28" i="8" s="1"/>
  <c r="F27" i="9"/>
  <c r="Q26" i="9"/>
  <c r="V26" i="9" s="1"/>
  <c r="AA26" i="9" s="1"/>
  <c r="E27" i="9"/>
  <c r="X27" i="9" s="1"/>
  <c r="I27" i="9"/>
  <c r="J27" i="9" s="1"/>
  <c r="N26" i="9"/>
  <c r="L12" i="9"/>
  <c r="W12" i="9" s="1"/>
  <c r="S12" i="9"/>
  <c r="T12" i="9" s="1"/>
  <c r="Y12" i="9" s="1"/>
  <c r="H12" i="9"/>
  <c r="I12" i="9" s="1"/>
  <c r="J12" i="9" s="1"/>
  <c r="E12" i="9"/>
  <c r="X12" i="9" s="1"/>
  <c r="T15" i="8"/>
  <c r="F32" i="8"/>
  <c r="L11" i="8"/>
  <c r="U11" i="8"/>
  <c r="F16" i="8"/>
  <c r="Z11" i="7"/>
  <c r="O11" i="7"/>
  <c r="G12" i="7"/>
  <c r="L29" i="8" l="1"/>
  <c r="H30" i="8" s="1"/>
  <c r="U29" i="8"/>
  <c r="Z27" i="9"/>
  <c r="Z12" i="9"/>
  <c r="O12" i="9"/>
  <c r="G13" i="9"/>
  <c r="S27" i="9"/>
  <c r="L27" i="9"/>
  <c r="W27" i="9" s="1"/>
  <c r="K16" i="8"/>
  <c r="S16" i="8" s="1"/>
  <c r="O16" i="8"/>
  <c r="P16" i="8" s="1"/>
  <c r="G16" i="8"/>
  <c r="K32" i="8"/>
  <c r="S32" i="8" s="1"/>
  <c r="O32" i="8"/>
  <c r="R11" i="8"/>
  <c r="V11" i="8" s="1"/>
  <c r="M11" i="8"/>
  <c r="H12" i="8"/>
  <c r="I12" i="8" s="1"/>
  <c r="N11" i="7"/>
  <c r="M11" i="7" s="1"/>
  <c r="Q11" i="7"/>
  <c r="V11" i="7" s="1"/>
  <c r="F12" i="7"/>
  <c r="AA11" i="7"/>
  <c r="F33" i="8" l="1"/>
  <c r="K33" i="8" s="1"/>
  <c r="S33" i="8" s="1"/>
  <c r="I30" i="8"/>
  <c r="R29" i="8"/>
  <c r="V29" i="8" s="1"/>
  <c r="G28" i="9"/>
  <c r="N12" i="9"/>
  <c r="M12" i="9" s="1"/>
  <c r="O27" i="9"/>
  <c r="F13" i="9"/>
  <c r="Q12" i="9"/>
  <c r="V12" i="9" s="1"/>
  <c r="E13" i="9"/>
  <c r="X13" i="9" s="1"/>
  <c r="AA12" i="9"/>
  <c r="O33" i="8"/>
  <c r="L12" i="8"/>
  <c r="U12" i="8"/>
  <c r="T16" i="8"/>
  <c r="F17" i="8"/>
  <c r="L12" i="7"/>
  <c r="W12" i="7" s="1"/>
  <c r="S12" i="7"/>
  <c r="T12" i="7" s="1"/>
  <c r="Y12" i="7" s="1"/>
  <c r="H12" i="7"/>
  <c r="I12" i="7" s="1"/>
  <c r="J12" i="7" s="1"/>
  <c r="E12" i="7"/>
  <c r="X12" i="7" s="1"/>
  <c r="L30" i="8" l="1"/>
  <c r="H31" i="8" s="1"/>
  <c r="U30" i="8"/>
  <c r="I28" i="9"/>
  <c r="J28" i="9" s="1"/>
  <c r="N27" i="9"/>
  <c r="S13" i="9"/>
  <c r="T13" i="9" s="1"/>
  <c r="Y13" i="9" s="1"/>
  <c r="H13" i="9"/>
  <c r="I13" i="9" s="1"/>
  <c r="J13" i="9" s="1"/>
  <c r="L13" i="9"/>
  <c r="W13" i="9" s="1"/>
  <c r="F28" i="9"/>
  <c r="Q27" i="9"/>
  <c r="V27" i="9" s="1"/>
  <c r="AA27" i="9" s="1"/>
  <c r="K17" i="8"/>
  <c r="S17" i="8" s="1"/>
  <c r="G17" i="8"/>
  <c r="O17" i="8"/>
  <c r="P17" i="8" s="1"/>
  <c r="R12" i="8"/>
  <c r="V12" i="8" s="1"/>
  <c r="M12" i="8"/>
  <c r="H13" i="8"/>
  <c r="I13" i="8" s="1"/>
  <c r="F34" i="8"/>
  <c r="G13" i="7"/>
  <c r="F13" i="7" s="1"/>
  <c r="Z12" i="7"/>
  <c r="O12" i="7"/>
  <c r="Q12" i="7"/>
  <c r="V12" i="7" s="1"/>
  <c r="I31" i="8" l="1"/>
  <c r="R30" i="8"/>
  <c r="V30" i="8" s="1"/>
  <c r="S28" i="9"/>
  <c r="L28" i="9"/>
  <c r="W28" i="9" s="1"/>
  <c r="E28" i="9"/>
  <c r="X28" i="9" s="1"/>
  <c r="Z13" i="9"/>
  <c r="O13" i="9"/>
  <c r="G14" i="9"/>
  <c r="O28" i="9"/>
  <c r="Z28" i="9"/>
  <c r="T17" i="8"/>
  <c r="F35" i="8"/>
  <c r="K34" i="8"/>
  <c r="S34" i="8" s="1"/>
  <c r="O34" i="8"/>
  <c r="L13" i="8"/>
  <c r="U13" i="8"/>
  <c r="F18" i="8"/>
  <c r="E13" i="7"/>
  <c r="X13" i="7" s="1"/>
  <c r="N12" i="7"/>
  <c r="M12" i="7" s="1"/>
  <c r="S13" i="7"/>
  <c r="T13" i="7" s="1"/>
  <c r="Y13" i="7" s="1"/>
  <c r="H13" i="7"/>
  <c r="I13" i="7" s="1"/>
  <c r="J13" i="7" s="1"/>
  <c r="L13" i="7"/>
  <c r="W13" i="7" s="1"/>
  <c r="AA12" i="7"/>
  <c r="L31" i="8" l="1"/>
  <c r="H32" i="8" s="1"/>
  <c r="U31" i="8"/>
  <c r="I29" i="9"/>
  <c r="J29" i="9" s="1"/>
  <c r="N28" i="9"/>
  <c r="N13" i="9"/>
  <c r="M13" i="9" s="1"/>
  <c r="E14" i="9"/>
  <c r="X14" i="9" s="1"/>
  <c r="F14" i="9"/>
  <c r="Q13" i="9"/>
  <c r="V13" i="9" s="1"/>
  <c r="AA13" i="9" s="1"/>
  <c r="G29" i="9"/>
  <c r="K18" i="8"/>
  <c r="S18" i="8" s="1"/>
  <c r="F19" i="8"/>
  <c r="O18" i="8"/>
  <c r="P18" i="8" s="1"/>
  <c r="G18" i="8"/>
  <c r="O35" i="8"/>
  <c r="K35" i="8"/>
  <c r="S35" i="8" s="1"/>
  <c r="R13" i="8"/>
  <c r="V13" i="8" s="1"/>
  <c r="M13" i="8"/>
  <c r="H14" i="8"/>
  <c r="I14" i="8" s="1"/>
  <c r="Z13" i="7"/>
  <c r="O13" i="7"/>
  <c r="G14" i="7"/>
  <c r="I32" i="8" l="1"/>
  <c r="R31" i="8"/>
  <c r="V31" i="8" s="1"/>
  <c r="F29" i="9"/>
  <c r="Q28" i="9"/>
  <c r="V28" i="9" s="1"/>
  <c r="AA28" i="9" s="1"/>
  <c r="E29" i="9"/>
  <c r="X29" i="9" s="1"/>
  <c r="L14" i="9"/>
  <c r="W14" i="9" s="1"/>
  <c r="S14" i="9"/>
  <c r="T14" i="9" s="1"/>
  <c r="Y14" i="9" s="1"/>
  <c r="H14" i="9"/>
  <c r="I14" i="9" s="1"/>
  <c r="J14" i="9" s="1"/>
  <c r="Z29" i="9"/>
  <c r="F36" i="8"/>
  <c r="O19" i="8"/>
  <c r="P19" i="8" s="1"/>
  <c r="G19" i="8"/>
  <c r="K19" i="8"/>
  <c r="S19" i="8" s="1"/>
  <c r="U14" i="8"/>
  <c r="L14" i="8"/>
  <c r="T18" i="8"/>
  <c r="N13" i="7"/>
  <c r="M13" i="7" s="1"/>
  <c r="F14" i="7"/>
  <c r="Q13" i="7"/>
  <c r="V13" i="7" s="1"/>
  <c r="AA13" i="7" s="1"/>
  <c r="L32" i="8" l="1"/>
  <c r="H33" i="8" s="1"/>
  <c r="U32" i="8"/>
  <c r="Z14" i="9"/>
  <c r="O14" i="9"/>
  <c r="G15" i="9"/>
  <c r="S29" i="9"/>
  <c r="L29" i="9"/>
  <c r="T19" i="8"/>
  <c r="M14" i="8"/>
  <c r="R14" i="8"/>
  <c r="V14" i="8" s="1"/>
  <c r="H15" i="8"/>
  <c r="I15" i="8" s="1"/>
  <c r="F20" i="8"/>
  <c r="O20" i="8" s="1"/>
  <c r="K36" i="8"/>
  <c r="S36" i="8" s="1"/>
  <c r="O36" i="8"/>
  <c r="L14" i="7"/>
  <c r="W14" i="7" s="1"/>
  <c r="S14" i="7"/>
  <c r="T14" i="7" s="1"/>
  <c r="Y14" i="7" s="1"/>
  <c r="H14" i="7"/>
  <c r="I14" i="7" s="1"/>
  <c r="J14" i="7" s="1"/>
  <c r="E14" i="7"/>
  <c r="X14" i="7" s="1"/>
  <c r="I33" i="8" l="1"/>
  <c r="R32" i="8"/>
  <c r="V32" i="8" s="1"/>
  <c r="F15" i="9"/>
  <c r="Q14" i="9"/>
  <c r="V14" i="9" s="1"/>
  <c r="E15" i="9"/>
  <c r="X15" i="9" s="1"/>
  <c r="AA14" i="9"/>
  <c r="W29" i="9"/>
  <c r="O29" i="9"/>
  <c r="G30" i="9"/>
  <c r="N14" i="9"/>
  <c r="M14" i="9" s="1"/>
  <c r="U15" i="8"/>
  <c r="L15" i="8"/>
  <c r="F37" i="8"/>
  <c r="G15" i="7"/>
  <c r="Z14" i="7"/>
  <c r="O14" i="7"/>
  <c r="F15" i="7"/>
  <c r="Q14" i="7"/>
  <c r="V14" i="7" s="1"/>
  <c r="E15" i="7"/>
  <c r="X15" i="7" s="1"/>
  <c r="U33" i="8" l="1"/>
  <c r="L33" i="8"/>
  <c r="H34" i="8" s="1"/>
  <c r="I30" i="9"/>
  <c r="J30" i="9" s="1"/>
  <c r="N29" i="9"/>
  <c r="F30" i="9"/>
  <c r="Q29" i="9"/>
  <c r="V29" i="9" s="1"/>
  <c r="AA29" i="9" s="1"/>
  <c r="G16" i="9"/>
  <c r="S15" i="9"/>
  <c r="T15" i="9" s="1"/>
  <c r="Y15" i="9" s="1"/>
  <c r="H15" i="9"/>
  <c r="I15" i="9" s="1"/>
  <c r="J15" i="9" s="1"/>
  <c r="L15" i="9"/>
  <c r="W15" i="9" s="1"/>
  <c r="O37" i="8"/>
  <c r="K37" i="8"/>
  <c r="S37" i="8" s="1"/>
  <c r="M15" i="8"/>
  <c r="R15" i="8"/>
  <c r="H16" i="8"/>
  <c r="I16" i="8" s="1"/>
  <c r="V15" i="8"/>
  <c r="N14" i="7"/>
  <c r="M14" i="7" s="1"/>
  <c r="S15" i="7"/>
  <c r="T15" i="7" s="1"/>
  <c r="Y15" i="7" s="1"/>
  <c r="H15" i="7"/>
  <c r="I15" i="7" s="1"/>
  <c r="J15" i="7" s="1"/>
  <c r="L15" i="7"/>
  <c r="W15" i="7" s="1"/>
  <c r="AA14" i="7"/>
  <c r="I34" i="8" l="1"/>
  <c r="R33" i="8"/>
  <c r="V33" i="8" s="1"/>
  <c r="Z15" i="9"/>
  <c r="O15" i="9"/>
  <c r="F16" i="9"/>
  <c r="Q15" i="9"/>
  <c r="V15" i="9" s="1"/>
  <c r="S30" i="9"/>
  <c r="L30" i="9"/>
  <c r="W30" i="9" s="1"/>
  <c r="E30" i="9"/>
  <c r="X30" i="9" s="1"/>
  <c r="Z30" i="9"/>
  <c r="U16" i="8"/>
  <c r="L16" i="8"/>
  <c r="F38" i="8"/>
  <c r="G16" i="7"/>
  <c r="F16" i="7"/>
  <c r="Q15" i="7"/>
  <c r="V15" i="7" s="1"/>
  <c r="Z15" i="7"/>
  <c r="O15" i="7"/>
  <c r="U34" i="8" l="1"/>
  <c r="L34" i="8"/>
  <c r="H35" i="8" s="1"/>
  <c r="G31" i="9"/>
  <c r="S16" i="9"/>
  <c r="T16" i="9" s="1"/>
  <c r="Y16" i="9" s="1"/>
  <c r="L16" i="9"/>
  <c r="W16" i="9" s="1"/>
  <c r="H16" i="9"/>
  <c r="I16" i="9" s="1"/>
  <c r="J16" i="9" s="1"/>
  <c r="N15" i="9"/>
  <c r="M15" i="9" s="1"/>
  <c r="O30" i="9"/>
  <c r="E16" i="9"/>
  <c r="X16" i="9" s="1"/>
  <c r="AA15" i="9"/>
  <c r="M16" i="8"/>
  <c r="R16" i="8"/>
  <c r="V16" i="8" s="1"/>
  <c r="H17" i="8"/>
  <c r="I17" i="8" s="1"/>
  <c r="K38" i="8"/>
  <c r="S38" i="8" s="1"/>
  <c r="O38" i="8"/>
  <c r="AA15" i="7"/>
  <c r="L16" i="7"/>
  <c r="W16" i="7" s="1"/>
  <c r="S16" i="7"/>
  <c r="T16" i="7" s="1"/>
  <c r="Y16" i="7" s="1"/>
  <c r="H16" i="7"/>
  <c r="I16" i="7" s="1"/>
  <c r="J16" i="7" s="1"/>
  <c r="N15" i="7"/>
  <c r="M15" i="7" s="1"/>
  <c r="E16" i="7"/>
  <c r="X16" i="7" s="1"/>
  <c r="F39" i="8" l="1"/>
  <c r="I35" i="8"/>
  <c r="R34" i="8"/>
  <c r="V34" i="8" s="1"/>
  <c r="Z16" i="9"/>
  <c r="O16" i="9"/>
  <c r="F31" i="9"/>
  <c r="Q30" i="9"/>
  <c r="V30" i="9" s="1"/>
  <c r="AA30" i="9" s="1"/>
  <c r="E31" i="9"/>
  <c r="X31" i="9" s="1"/>
  <c r="I31" i="9"/>
  <c r="J31" i="9" s="1"/>
  <c r="N30" i="9"/>
  <c r="G17" i="9"/>
  <c r="O39" i="8"/>
  <c r="K39" i="8"/>
  <c r="S39" i="8" s="1"/>
  <c r="U17" i="8"/>
  <c r="L17" i="8"/>
  <c r="G17" i="7"/>
  <c r="Z16" i="7"/>
  <c r="O16" i="7"/>
  <c r="F17" i="7"/>
  <c r="Q16" i="7"/>
  <c r="V16" i="7" s="1"/>
  <c r="E17" i="7"/>
  <c r="X17" i="7" s="1"/>
  <c r="U35" i="8" l="1"/>
  <c r="L35" i="8"/>
  <c r="H36" i="8" s="1"/>
  <c r="Q16" i="9"/>
  <c r="V16" i="9" s="1"/>
  <c r="AA16" i="9" s="1"/>
  <c r="F17" i="9"/>
  <c r="Z31" i="9"/>
  <c r="N16" i="9"/>
  <c r="M16" i="9" s="1"/>
  <c r="S31" i="9"/>
  <c r="L31" i="9"/>
  <c r="W31" i="9" s="1"/>
  <c r="M17" i="8"/>
  <c r="R17" i="8"/>
  <c r="V17" i="8" s="1"/>
  <c r="H18" i="8"/>
  <c r="I18" i="8" s="1"/>
  <c r="F40" i="8"/>
  <c r="N16" i="7"/>
  <c r="M16" i="7" s="1"/>
  <c r="S17" i="7"/>
  <c r="T17" i="7" s="1"/>
  <c r="Y17" i="7" s="1"/>
  <c r="H17" i="7"/>
  <c r="I17" i="7" s="1"/>
  <c r="J17" i="7" s="1"/>
  <c r="L17" i="7"/>
  <c r="W17" i="7" s="1"/>
  <c r="AA16" i="7"/>
  <c r="I36" i="8" l="1"/>
  <c r="R35" i="8"/>
  <c r="V35" i="8" s="1"/>
  <c r="G32" i="9"/>
  <c r="O31" i="9"/>
  <c r="L17" i="9"/>
  <c r="W17" i="9" s="1"/>
  <c r="S17" i="9"/>
  <c r="T17" i="9" s="1"/>
  <c r="Y17" i="9" s="1"/>
  <c r="H17" i="9"/>
  <c r="I17" i="9" s="1"/>
  <c r="J17" i="9" s="1"/>
  <c r="E17" i="9"/>
  <c r="X17" i="9" s="1"/>
  <c r="U18" i="8"/>
  <c r="L18" i="8"/>
  <c r="K40" i="8"/>
  <c r="S40" i="8" s="1"/>
  <c r="O40" i="8"/>
  <c r="Z17" i="7"/>
  <c r="O17" i="7"/>
  <c r="G18" i="7"/>
  <c r="L36" i="8" l="1"/>
  <c r="H37" i="8" s="1"/>
  <c r="U36" i="8"/>
  <c r="Z17" i="9"/>
  <c r="O17" i="9"/>
  <c r="G18" i="9"/>
  <c r="I32" i="9"/>
  <c r="J32" i="9" s="1"/>
  <c r="N31" i="9"/>
  <c r="E32" i="9"/>
  <c r="X32" i="9" s="1"/>
  <c r="F32" i="9"/>
  <c r="Q31" i="9"/>
  <c r="V31" i="9" s="1"/>
  <c r="AA31" i="9" s="1"/>
  <c r="M18" i="8"/>
  <c r="R18" i="8"/>
  <c r="V18" i="8" s="1"/>
  <c r="H19" i="8"/>
  <c r="I19" i="8" s="1"/>
  <c r="F41" i="8"/>
  <c r="N17" i="7"/>
  <c r="M17" i="7" s="1"/>
  <c r="F18" i="7"/>
  <c r="Q17" i="7"/>
  <c r="V17" i="7" s="1"/>
  <c r="AA17" i="7" s="1"/>
  <c r="I37" i="8" l="1"/>
  <c r="R36" i="8"/>
  <c r="V36" i="8" s="1"/>
  <c r="Z32" i="9"/>
  <c r="N17" i="9"/>
  <c r="M17" i="9" s="1"/>
  <c r="S32" i="9"/>
  <c r="L32" i="9"/>
  <c r="W32" i="9" s="1"/>
  <c r="F18" i="9"/>
  <c r="Q17" i="9"/>
  <c r="V17" i="9" s="1"/>
  <c r="E18" i="9"/>
  <c r="X18" i="9" s="1"/>
  <c r="AA17" i="9"/>
  <c r="O41" i="8"/>
  <c r="K41" i="8"/>
  <c r="S41" i="8" s="1"/>
  <c r="L19" i="8"/>
  <c r="U19" i="8"/>
  <c r="L18" i="7"/>
  <c r="W18" i="7" s="1"/>
  <c r="S18" i="7"/>
  <c r="T18" i="7" s="1"/>
  <c r="Y18" i="7" s="1"/>
  <c r="H18" i="7"/>
  <c r="I18" i="7" s="1"/>
  <c r="J18" i="7" s="1"/>
  <c r="E18" i="7"/>
  <c r="X18" i="7" s="1"/>
  <c r="L37" i="8" l="1"/>
  <c r="H38" i="8" s="1"/>
  <c r="U37" i="8"/>
  <c r="S18" i="9"/>
  <c r="T18" i="9" s="1"/>
  <c r="Y18" i="9" s="1"/>
  <c r="H18" i="9"/>
  <c r="I18" i="9" s="1"/>
  <c r="J18" i="9" s="1"/>
  <c r="L18" i="9"/>
  <c r="W18" i="9" s="1"/>
  <c r="G33" i="9"/>
  <c r="O32" i="9"/>
  <c r="R19" i="8"/>
  <c r="V19" i="8" s="1"/>
  <c r="R20" i="8"/>
  <c r="V20" i="8" s="1"/>
  <c r="M19" i="8"/>
  <c r="F42" i="8"/>
  <c r="G19" i="7"/>
  <c r="Z18" i="7"/>
  <c r="O18" i="7"/>
  <c r="F19" i="7"/>
  <c r="Q18" i="7"/>
  <c r="V18" i="7" s="1"/>
  <c r="E19" i="7"/>
  <c r="X19" i="7" s="1"/>
  <c r="I38" i="8" l="1"/>
  <c r="R37" i="8"/>
  <c r="V37" i="8" s="1"/>
  <c r="F33" i="9"/>
  <c r="Q32" i="9"/>
  <c r="V32" i="9" s="1"/>
  <c r="AA32" i="9" s="1"/>
  <c r="E33" i="9"/>
  <c r="X33" i="9" s="1"/>
  <c r="I33" i="9"/>
  <c r="J33" i="9" s="1"/>
  <c r="N32" i="9"/>
  <c r="Z18" i="9"/>
  <c r="O18" i="9"/>
  <c r="G19" i="9"/>
  <c r="K42" i="8"/>
  <c r="S42" i="8" s="1"/>
  <c r="O42" i="8"/>
  <c r="N18" i="7"/>
  <c r="M18" i="7" s="1"/>
  <c r="S19" i="7"/>
  <c r="T19" i="7" s="1"/>
  <c r="Y19" i="7" s="1"/>
  <c r="H19" i="7"/>
  <c r="I19" i="7" s="1"/>
  <c r="J19" i="7" s="1"/>
  <c r="L19" i="7"/>
  <c r="W19" i="7" s="1"/>
  <c r="AA18" i="7"/>
  <c r="F43" i="8" l="1"/>
  <c r="K43" i="8" s="1"/>
  <c r="S43" i="8" s="1"/>
  <c r="L38" i="8"/>
  <c r="H39" i="8" s="1"/>
  <c r="U38" i="8"/>
  <c r="F19" i="9"/>
  <c r="Q18" i="9"/>
  <c r="V18" i="9" s="1"/>
  <c r="AA18" i="9"/>
  <c r="Z33" i="9"/>
  <c r="O33" i="9"/>
  <c r="N18" i="9"/>
  <c r="M18" i="9" s="1"/>
  <c r="S33" i="9"/>
  <c r="L33" i="9"/>
  <c r="W33" i="9" s="1"/>
  <c r="Z19" i="7"/>
  <c r="O19" i="7"/>
  <c r="G20" i="7"/>
  <c r="O43" i="8" l="1"/>
  <c r="I39" i="8"/>
  <c r="R38" i="8"/>
  <c r="V38" i="8" s="1"/>
  <c r="I34" i="9"/>
  <c r="J34" i="9" s="1"/>
  <c r="N33" i="9"/>
  <c r="L19" i="9"/>
  <c r="W19" i="9" s="1"/>
  <c r="G20" i="9"/>
  <c r="Q19" i="9" s="1"/>
  <c r="S19" i="9"/>
  <c r="T19" i="9" s="1"/>
  <c r="Y19" i="9" s="1"/>
  <c r="H19" i="9"/>
  <c r="I19" i="9" s="1"/>
  <c r="J19" i="9" s="1"/>
  <c r="G34" i="9"/>
  <c r="E19" i="9"/>
  <c r="X19" i="9" s="1"/>
  <c r="F44" i="8"/>
  <c r="J20" i="7"/>
  <c r="N19" i="7"/>
  <c r="M19" i="7" s="1"/>
  <c r="X20" i="7"/>
  <c r="Q19" i="7"/>
  <c r="V19" i="7" s="1"/>
  <c r="AA19" i="7" s="1"/>
  <c r="U39" i="8" l="1"/>
  <c r="L39" i="8"/>
  <c r="H40" i="8" s="1"/>
  <c r="Z19" i="9"/>
  <c r="O19" i="9"/>
  <c r="N19" i="9" s="1"/>
  <c r="V19" i="9"/>
  <c r="V20" i="9"/>
  <c r="AA20" i="9" s="1"/>
  <c r="F34" i="9"/>
  <c r="Q33" i="9"/>
  <c r="V33" i="9" s="1"/>
  <c r="AA33" i="9" s="1"/>
  <c r="Z34" i="9"/>
  <c r="K44" i="8"/>
  <c r="S44" i="8" s="1"/>
  <c r="O44" i="8"/>
  <c r="Z20" i="7"/>
  <c r="S20" i="7"/>
  <c r="L20" i="7"/>
  <c r="W20" i="7" s="1"/>
  <c r="I40" i="8" l="1"/>
  <c r="R39" i="8"/>
  <c r="V39" i="8" s="1"/>
  <c r="S34" i="9"/>
  <c r="L34" i="9"/>
  <c r="M19" i="9"/>
  <c r="E34" i="9"/>
  <c r="X34" i="9" s="1"/>
  <c r="AA19" i="9"/>
  <c r="F45" i="8"/>
  <c r="O20" i="7"/>
  <c r="N20" i="7" s="1"/>
  <c r="L40" i="8" l="1"/>
  <c r="H41" i="8" s="1"/>
  <c r="U40" i="8"/>
  <c r="W34" i="9"/>
  <c r="O34" i="9"/>
  <c r="G35" i="9"/>
  <c r="O45" i="8"/>
  <c r="K45" i="8"/>
  <c r="S45" i="8" s="1"/>
  <c r="M20" i="7"/>
  <c r="X21" i="7"/>
  <c r="Q20" i="7"/>
  <c r="V20" i="7" s="1"/>
  <c r="AA20" i="7" s="1"/>
  <c r="Z21" i="7"/>
  <c r="I41" i="8" l="1"/>
  <c r="R40" i="8"/>
  <c r="V40" i="8" s="1"/>
  <c r="I35" i="9"/>
  <c r="J35" i="9" s="1"/>
  <c r="N34" i="9"/>
  <c r="F35" i="9"/>
  <c r="Q34" i="9"/>
  <c r="V34" i="9" s="1"/>
  <c r="AA34" i="9" s="1"/>
  <c r="E35" i="9"/>
  <c r="X35" i="9" s="1"/>
  <c r="F46" i="8"/>
  <c r="L21" i="7"/>
  <c r="S21" i="7"/>
  <c r="L41" i="8" l="1"/>
  <c r="H42" i="8" s="1"/>
  <c r="U41" i="8"/>
  <c r="S35" i="9"/>
  <c r="L35" i="9"/>
  <c r="W35" i="9" s="1"/>
  <c r="Z35" i="9"/>
  <c r="O35" i="9"/>
  <c r="K46" i="8"/>
  <c r="S46" i="8" s="1"/>
  <c r="O46" i="8"/>
  <c r="W21" i="7"/>
  <c r="O21" i="7"/>
  <c r="G22" i="7"/>
  <c r="I42" i="8" l="1"/>
  <c r="R41" i="8"/>
  <c r="V41" i="8" s="1"/>
  <c r="I36" i="9"/>
  <c r="J36" i="9" s="1"/>
  <c r="N35" i="9"/>
  <c r="G36" i="9"/>
  <c r="F47" i="8"/>
  <c r="I22" i="7"/>
  <c r="J22" i="7" s="1"/>
  <c r="N21" i="7"/>
  <c r="F22" i="7"/>
  <c r="Q21" i="7"/>
  <c r="V21" i="7" s="1"/>
  <c r="AA21" i="7" s="1"/>
  <c r="E22" i="7"/>
  <c r="X22" i="7" s="1"/>
  <c r="U42" i="8" l="1"/>
  <c r="L42" i="8"/>
  <c r="H43" i="8" s="1"/>
  <c r="F36" i="9"/>
  <c r="Q35" i="9"/>
  <c r="V35" i="9" s="1"/>
  <c r="AA35" i="9" s="1"/>
  <c r="Z36" i="9"/>
  <c r="O47" i="8"/>
  <c r="K47" i="8"/>
  <c r="S47" i="8" s="1"/>
  <c r="L22" i="7"/>
  <c r="W22" i="7" s="1"/>
  <c r="S22" i="7"/>
  <c r="Z22" i="7"/>
  <c r="O22" i="7"/>
  <c r="I43" i="8" l="1"/>
  <c r="R42" i="8"/>
  <c r="V42" i="8" s="1"/>
  <c r="S36" i="9"/>
  <c r="L36" i="9"/>
  <c r="E36" i="9"/>
  <c r="X36" i="9" s="1"/>
  <c r="F48" i="8"/>
  <c r="G23" i="7"/>
  <c r="F23" i="7" s="1"/>
  <c r="Q22" i="7"/>
  <c r="V22" i="7" s="1"/>
  <c r="AA22" i="7" s="1"/>
  <c r="I23" i="7"/>
  <c r="J23" i="7" s="1"/>
  <c r="N22" i="7"/>
  <c r="L43" i="8" l="1"/>
  <c r="H44" i="8" s="1"/>
  <c r="U43" i="8"/>
  <c r="W36" i="9"/>
  <c r="O36" i="9"/>
  <c r="G37" i="9"/>
  <c r="K48" i="8"/>
  <c r="S48" i="8" s="1"/>
  <c r="O48" i="8"/>
  <c r="E23" i="7"/>
  <c r="X23" i="7" s="1"/>
  <c r="Z23" i="7"/>
  <c r="L23" i="7"/>
  <c r="W23" i="7" s="1"/>
  <c r="S23" i="7"/>
  <c r="I44" i="8" l="1"/>
  <c r="R43" i="8"/>
  <c r="V43" i="8" s="1"/>
  <c r="I37" i="9"/>
  <c r="J37" i="9" s="1"/>
  <c r="N36" i="9"/>
  <c r="F37" i="9"/>
  <c r="Q36" i="9"/>
  <c r="V36" i="9" s="1"/>
  <c r="AA36" i="9" s="1"/>
  <c r="E37" i="9"/>
  <c r="X37" i="9" s="1"/>
  <c r="F49" i="8"/>
  <c r="G24" i="7"/>
  <c r="O23" i="7"/>
  <c r="L44" i="8" l="1"/>
  <c r="H45" i="8" s="1"/>
  <c r="U44" i="8"/>
  <c r="S37" i="9"/>
  <c r="L37" i="9"/>
  <c r="W37" i="9" s="1"/>
  <c r="Z37" i="9"/>
  <c r="O37" i="9"/>
  <c r="O49" i="8"/>
  <c r="K49" i="8"/>
  <c r="S49" i="8" s="1"/>
  <c r="I24" i="7"/>
  <c r="J24" i="7" s="1"/>
  <c r="N23" i="7"/>
  <c r="F24" i="7"/>
  <c r="Q23" i="7"/>
  <c r="V23" i="7" s="1"/>
  <c r="AA23" i="7" s="1"/>
  <c r="E24" i="7"/>
  <c r="X24" i="7" s="1"/>
  <c r="I45" i="8" l="1"/>
  <c r="R44" i="8"/>
  <c r="V44" i="8" s="1"/>
  <c r="I38" i="9"/>
  <c r="J38" i="9" s="1"/>
  <c r="N37" i="9"/>
  <c r="G38" i="9"/>
  <c r="F50" i="8"/>
  <c r="L24" i="7"/>
  <c r="W24" i="7" s="1"/>
  <c r="S24" i="7"/>
  <c r="Z24" i="7"/>
  <c r="O24" i="7"/>
  <c r="U45" i="8" l="1"/>
  <c r="L45" i="8"/>
  <c r="H46" i="8" s="1"/>
  <c r="F38" i="9"/>
  <c r="Q37" i="9"/>
  <c r="V37" i="9" s="1"/>
  <c r="AA37" i="9" s="1"/>
  <c r="Z38" i="9"/>
  <c r="K50" i="8"/>
  <c r="S50" i="8" s="1"/>
  <c r="O50" i="8"/>
  <c r="G25" i="7"/>
  <c r="I25" i="7"/>
  <c r="J25" i="7" s="1"/>
  <c r="N24" i="7"/>
  <c r="I46" i="8" l="1"/>
  <c r="R45" i="8"/>
  <c r="V45" i="8" s="1"/>
  <c r="S38" i="9"/>
  <c r="L38" i="9"/>
  <c r="E38" i="9"/>
  <c r="X38" i="9" s="1"/>
  <c r="F51" i="8"/>
  <c r="F25" i="7"/>
  <c r="Q24" i="7"/>
  <c r="V24" i="7" s="1"/>
  <c r="AA24" i="7" s="1"/>
  <c r="E25" i="7"/>
  <c r="X25" i="7" s="1"/>
  <c r="Z25" i="7"/>
  <c r="L46" i="8" l="1"/>
  <c r="H47" i="8" s="1"/>
  <c r="U46" i="8"/>
  <c r="W38" i="9"/>
  <c r="O38" i="9"/>
  <c r="G39" i="9"/>
  <c r="O51" i="8"/>
  <c r="K51" i="8"/>
  <c r="S51" i="8" s="1"/>
  <c r="L25" i="7"/>
  <c r="S25" i="7"/>
  <c r="I47" i="8" l="1"/>
  <c r="R46" i="8"/>
  <c r="V46" i="8" s="1"/>
  <c r="I39" i="9"/>
  <c r="J39" i="9" s="1"/>
  <c r="N38" i="9"/>
  <c r="F39" i="9"/>
  <c r="Q38" i="9"/>
  <c r="V38" i="9" s="1"/>
  <c r="AA38" i="9" s="1"/>
  <c r="E39" i="9"/>
  <c r="X39" i="9" s="1"/>
  <c r="F52" i="8"/>
  <c r="W25" i="7"/>
  <c r="O25" i="7"/>
  <c r="G26" i="7"/>
  <c r="L47" i="8" l="1"/>
  <c r="H48" i="8" s="1"/>
  <c r="U47" i="8"/>
  <c r="S39" i="9"/>
  <c r="L39" i="9"/>
  <c r="W39" i="9" s="1"/>
  <c r="Z39" i="9"/>
  <c r="O39" i="9"/>
  <c r="K52" i="8"/>
  <c r="S52" i="8" s="1"/>
  <c r="O52" i="8"/>
  <c r="I26" i="7"/>
  <c r="J26" i="7" s="1"/>
  <c r="N25" i="7"/>
  <c r="F26" i="7"/>
  <c r="Q25" i="7"/>
  <c r="V25" i="7" s="1"/>
  <c r="AA25" i="7" s="1"/>
  <c r="E26" i="7"/>
  <c r="X26" i="7" s="1"/>
  <c r="I48" i="8" l="1"/>
  <c r="R47" i="8"/>
  <c r="V47" i="8" s="1"/>
  <c r="I40" i="9"/>
  <c r="J40" i="9" s="1"/>
  <c r="N39" i="9"/>
  <c r="G40" i="9"/>
  <c r="F53" i="8"/>
  <c r="L26" i="7"/>
  <c r="W26" i="7" s="1"/>
  <c r="G27" i="7"/>
  <c r="S26" i="7"/>
  <c r="Z26" i="7"/>
  <c r="O26" i="7"/>
  <c r="U48" i="8" l="1"/>
  <c r="L48" i="8"/>
  <c r="H49" i="8" s="1"/>
  <c r="F40" i="9"/>
  <c r="Q39" i="9"/>
  <c r="V39" i="9" s="1"/>
  <c r="AA39" i="9" s="1"/>
  <c r="Z40" i="9"/>
  <c r="O53" i="8"/>
  <c r="K53" i="8"/>
  <c r="S53" i="8" s="1"/>
  <c r="F27" i="7"/>
  <c r="Q26" i="7"/>
  <c r="V26" i="7" s="1"/>
  <c r="AA26" i="7" s="1"/>
  <c r="E27" i="7"/>
  <c r="X27" i="7" s="1"/>
  <c r="I27" i="7"/>
  <c r="J27" i="7" s="1"/>
  <c r="N26" i="7"/>
  <c r="I49" i="8" l="1"/>
  <c r="R48" i="8"/>
  <c r="V48" i="8" s="1"/>
  <c r="S40" i="9"/>
  <c r="L40" i="9"/>
  <c r="E40" i="9"/>
  <c r="X40" i="9" s="1"/>
  <c r="F54" i="8"/>
  <c r="Z27" i="7"/>
  <c r="L27" i="7"/>
  <c r="W27" i="7" s="1"/>
  <c r="S27" i="7"/>
  <c r="L49" i="8" l="1"/>
  <c r="H50" i="8" s="1"/>
  <c r="U49" i="8"/>
  <c r="W40" i="9"/>
  <c r="O40" i="9"/>
  <c r="G41" i="9"/>
  <c r="K54" i="8"/>
  <c r="S54" i="8" s="1"/>
  <c r="O54" i="8"/>
  <c r="G28" i="7"/>
  <c r="O27" i="7"/>
  <c r="I50" i="8" l="1"/>
  <c r="R49" i="8"/>
  <c r="V49" i="8" s="1"/>
  <c r="I41" i="9"/>
  <c r="J41" i="9" s="1"/>
  <c r="N40" i="9"/>
  <c r="F41" i="9"/>
  <c r="Q40" i="9"/>
  <c r="V40" i="9" s="1"/>
  <c r="AA40" i="9" s="1"/>
  <c r="E41" i="9"/>
  <c r="X41" i="9" s="1"/>
  <c r="F55" i="8"/>
  <c r="I28" i="7"/>
  <c r="J28" i="7" s="1"/>
  <c r="N27" i="7"/>
  <c r="F28" i="7"/>
  <c r="Q27" i="7"/>
  <c r="V27" i="7" s="1"/>
  <c r="AA27" i="7" s="1"/>
  <c r="E28" i="7"/>
  <c r="X28" i="7" s="1"/>
  <c r="L50" i="8" l="1"/>
  <c r="H51" i="8" s="1"/>
  <c r="U50" i="8"/>
  <c r="S41" i="9"/>
  <c r="L41" i="9"/>
  <c r="W41" i="9" s="1"/>
  <c r="Z41" i="9"/>
  <c r="O41" i="9"/>
  <c r="O55" i="8"/>
  <c r="K55" i="8"/>
  <c r="S55" i="8" s="1"/>
  <c r="L28" i="7"/>
  <c r="W28" i="7" s="1"/>
  <c r="S28" i="7"/>
  <c r="Z28" i="7"/>
  <c r="I51" i="8" l="1"/>
  <c r="R50" i="8"/>
  <c r="V50" i="8" s="1"/>
  <c r="I42" i="9"/>
  <c r="J42" i="9" s="1"/>
  <c r="N41" i="9"/>
  <c r="G42" i="9"/>
  <c r="F56" i="8"/>
  <c r="O28" i="7"/>
  <c r="N28" i="7" s="1"/>
  <c r="G29" i="7"/>
  <c r="F29" i="7" s="1"/>
  <c r="I29" i="7"/>
  <c r="J29" i="7" s="1"/>
  <c r="U51" i="8" l="1"/>
  <c r="L51" i="8"/>
  <c r="H52" i="8" s="1"/>
  <c r="F42" i="9"/>
  <c r="Q41" i="9"/>
  <c r="V41" i="9" s="1"/>
  <c r="AA41" i="9" s="1"/>
  <c r="Z42" i="9"/>
  <c r="K56" i="8"/>
  <c r="S56" i="8" s="1"/>
  <c r="O56" i="8"/>
  <c r="Q28" i="7"/>
  <c r="V28" i="7" s="1"/>
  <c r="AA28" i="7" s="1"/>
  <c r="E29" i="7"/>
  <c r="X29" i="7" s="1"/>
  <c r="Z29" i="7"/>
  <c r="L29" i="7"/>
  <c r="W29" i="7" s="1"/>
  <c r="S29" i="7"/>
  <c r="F57" i="8" l="1"/>
  <c r="K57" i="8" s="1"/>
  <c r="S57" i="8" s="1"/>
  <c r="I52" i="8"/>
  <c r="R51" i="8"/>
  <c r="V51" i="8" s="1"/>
  <c r="S42" i="9"/>
  <c r="L42" i="9"/>
  <c r="E42" i="9"/>
  <c r="X42" i="9" s="1"/>
  <c r="O57" i="8"/>
  <c r="G30" i="7"/>
  <c r="O29" i="7"/>
  <c r="L52" i="8" l="1"/>
  <c r="H53" i="8" s="1"/>
  <c r="U52" i="8"/>
  <c r="W42" i="9"/>
  <c r="O42" i="9"/>
  <c r="G43" i="9"/>
  <c r="F58" i="8"/>
  <c r="I30" i="7"/>
  <c r="J30" i="7" s="1"/>
  <c r="N29" i="7"/>
  <c r="F30" i="7"/>
  <c r="Q29" i="7"/>
  <c r="V29" i="7" s="1"/>
  <c r="AA29" i="7" s="1"/>
  <c r="E30" i="7"/>
  <c r="X30" i="7" s="1"/>
  <c r="I53" i="8" l="1"/>
  <c r="R52" i="8"/>
  <c r="V52" i="8" s="1"/>
  <c r="I43" i="9"/>
  <c r="J43" i="9" s="1"/>
  <c r="N42" i="9"/>
  <c r="F43" i="9"/>
  <c r="Q42" i="9"/>
  <c r="V42" i="9" s="1"/>
  <c r="AA42" i="9" s="1"/>
  <c r="E43" i="9"/>
  <c r="X43" i="9" s="1"/>
  <c r="K58" i="8"/>
  <c r="S58" i="8" s="1"/>
  <c r="O58" i="8"/>
  <c r="L30" i="7"/>
  <c r="W30" i="7" s="1"/>
  <c r="S30" i="7"/>
  <c r="Z30" i="7"/>
  <c r="L53" i="8" l="1"/>
  <c r="H54" i="8" s="1"/>
  <c r="U53" i="8"/>
  <c r="S43" i="9"/>
  <c r="L43" i="9"/>
  <c r="W43" i="9" s="1"/>
  <c r="Z43" i="9"/>
  <c r="O43" i="9"/>
  <c r="F59" i="8"/>
  <c r="O30" i="7"/>
  <c r="G31" i="7"/>
  <c r="F31" i="7" s="1"/>
  <c r="I31" i="7"/>
  <c r="J31" i="7" s="1"/>
  <c r="N30" i="7"/>
  <c r="I54" i="8" l="1"/>
  <c r="R53" i="8"/>
  <c r="V53" i="8" s="1"/>
  <c r="I44" i="9"/>
  <c r="J44" i="9" s="1"/>
  <c r="N43" i="9"/>
  <c r="G44" i="9"/>
  <c r="O59" i="8"/>
  <c r="K59" i="8"/>
  <c r="S59" i="8" s="1"/>
  <c r="Q30" i="7"/>
  <c r="V30" i="7" s="1"/>
  <c r="AA30" i="7" s="1"/>
  <c r="E31" i="7"/>
  <c r="X31" i="7" s="1"/>
  <c r="L31" i="7"/>
  <c r="W31" i="7" s="1"/>
  <c r="S31" i="7"/>
  <c r="Z31" i="7"/>
  <c r="U54" i="8" l="1"/>
  <c r="L54" i="8"/>
  <c r="H55" i="8" s="1"/>
  <c r="F44" i="9"/>
  <c r="Q43" i="9"/>
  <c r="V43" i="9" s="1"/>
  <c r="AA43" i="9" s="1"/>
  <c r="Z44" i="9"/>
  <c r="F60" i="8"/>
  <c r="O31" i="7"/>
  <c r="N31" i="7" s="1"/>
  <c r="G32" i="7"/>
  <c r="F32" i="7" s="1"/>
  <c r="I32" i="7"/>
  <c r="J32" i="7" s="1"/>
  <c r="I55" i="8" l="1"/>
  <c r="R54" i="8"/>
  <c r="V54" i="8" s="1"/>
  <c r="S44" i="9"/>
  <c r="L44" i="9"/>
  <c r="E44" i="9"/>
  <c r="X44" i="9" s="1"/>
  <c r="K60" i="8"/>
  <c r="S60" i="8" s="1"/>
  <c r="O60" i="8"/>
  <c r="Q31" i="7"/>
  <c r="V31" i="7" s="1"/>
  <c r="AA31" i="7" s="1"/>
  <c r="E32" i="7"/>
  <c r="X32" i="7" s="1"/>
  <c r="L32" i="7"/>
  <c r="W32" i="7" s="1"/>
  <c r="S32" i="7"/>
  <c r="Z32" i="7"/>
  <c r="L55" i="8" l="1"/>
  <c r="H56" i="8" s="1"/>
  <c r="U55" i="8"/>
  <c r="W44" i="9"/>
  <c r="O44" i="9"/>
  <c r="G45" i="9"/>
  <c r="F61" i="8"/>
  <c r="O32" i="7"/>
  <c r="I33" i="7" s="1"/>
  <c r="J33" i="7" s="1"/>
  <c r="G33" i="7"/>
  <c r="F33" i="7" s="1"/>
  <c r="N32" i="7"/>
  <c r="I56" i="8" l="1"/>
  <c r="R55" i="8"/>
  <c r="V55" i="8" s="1"/>
  <c r="I45" i="9"/>
  <c r="J45" i="9" s="1"/>
  <c r="N44" i="9"/>
  <c r="F45" i="9"/>
  <c r="Q44" i="9"/>
  <c r="V44" i="9" s="1"/>
  <c r="AA44" i="9" s="1"/>
  <c r="E45" i="9"/>
  <c r="X45" i="9" s="1"/>
  <c r="O61" i="8"/>
  <c r="K61" i="8"/>
  <c r="S61" i="8" s="1"/>
  <c r="Q32" i="7"/>
  <c r="V32" i="7" s="1"/>
  <c r="AA32" i="7" s="1"/>
  <c r="E33" i="7"/>
  <c r="X33" i="7" s="1"/>
  <c r="L33" i="7"/>
  <c r="W33" i="7" s="1"/>
  <c r="S33" i="7"/>
  <c r="Z33" i="7"/>
  <c r="L56" i="8" l="1"/>
  <c r="H57" i="8" s="1"/>
  <c r="U56" i="8"/>
  <c r="S45" i="9"/>
  <c r="L45" i="9"/>
  <c r="W45" i="9" s="1"/>
  <c r="Z45" i="9"/>
  <c r="O45" i="9"/>
  <c r="F62" i="8"/>
  <c r="O33" i="7"/>
  <c r="I34" i="7" s="1"/>
  <c r="J34" i="7" s="1"/>
  <c r="G34" i="7"/>
  <c r="F34" i="7" s="1"/>
  <c r="N33" i="7"/>
  <c r="I57" i="8" l="1"/>
  <c r="R56" i="8"/>
  <c r="V56" i="8" s="1"/>
  <c r="I46" i="9"/>
  <c r="J46" i="9" s="1"/>
  <c r="N45" i="9"/>
  <c r="G46" i="9"/>
  <c r="O62" i="8"/>
  <c r="K62" i="8"/>
  <c r="S62" i="8" s="1"/>
  <c r="Q33" i="7"/>
  <c r="V33" i="7" s="1"/>
  <c r="AA33" i="7" s="1"/>
  <c r="E34" i="7"/>
  <c r="X34" i="7" s="1"/>
  <c r="L34" i="7"/>
  <c r="W34" i="7" s="1"/>
  <c r="S34" i="7"/>
  <c r="Z34" i="7"/>
  <c r="U57" i="8" l="1"/>
  <c r="L57" i="8"/>
  <c r="H58" i="8" s="1"/>
  <c r="F46" i="9"/>
  <c r="Q45" i="9"/>
  <c r="V45" i="9" s="1"/>
  <c r="AA45" i="9" s="1"/>
  <c r="Z46" i="9"/>
  <c r="F63" i="8"/>
  <c r="O34" i="7"/>
  <c r="I35" i="7" s="1"/>
  <c r="J35" i="7" s="1"/>
  <c r="G35" i="7"/>
  <c r="F35" i="7" s="1"/>
  <c r="N34" i="7"/>
  <c r="I58" i="8" l="1"/>
  <c r="R57" i="8"/>
  <c r="V57" i="8" s="1"/>
  <c r="S46" i="9"/>
  <c r="L46" i="9"/>
  <c r="E46" i="9"/>
  <c r="X46" i="9" s="1"/>
  <c r="O63" i="8"/>
  <c r="K63" i="8"/>
  <c r="S63" i="8" s="1"/>
  <c r="Q34" i="7"/>
  <c r="V34" i="7" s="1"/>
  <c r="AA34" i="7" s="1"/>
  <c r="E35" i="7"/>
  <c r="X35" i="7" s="1"/>
  <c r="L35" i="7"/>
  <c r="W35" i="7" s="1"/>
  <c r="S35" i="7"/>
  <c r="Z35" i="7"/>
  <c r="L58" i="8" l="1"/>
  <c r="H59" i="8" s="1"/>
  <c r="U58" i="8"/>
  <c r="W46" i="9"/>
  <c r="O46" i="9"/>
  <c r="G47" i="9"/>
  <c r="F64" i="8"/>
  <c r="O35" i="7"/>
  <c r="I36" i="7" s="1"/>
  <c r="J36" i="7" s="1"/>
  <c r="G36" i="7"/>
  <c r="F36" i="7" s="1"/>
  <c r="N35" i="7"/>
  <c r="I59" i="8" l="1"/>
  <c r="R58" i="8"/>
  <c r="V58" i="8" s="1"/>
  <c r="I47" i="9"/>
  <c r="J47" i="9" s="1"/>
  <c r="N46" i="9"/>
  <c r="F47" i="9"/>
  <c r="Q46" i="9"/>
  <c r="V46" i="9" s="1"/>
  <c r="AA46" i="9" s="1"/>
  <c r="E47" i="9"/>
  <c r="X47" i="9" s="1"/>
  <c r="O64" i="8"/>
  <c r="K64" i="8"/>
  <c r="S64" i="8" s="1"/>
  <c r="Q35" i="7"/>
  <c r="V35" i="7" s="1"/>
  <c r="AA35" i="7" s="1"/>
  <c r="E36" i="7"/>
  <c r="X36" i="7" s="1"/>
  <c r="L36" i="7"/>
  <c r="W36" i="7" s="1"/>
  <c r="S36" i="7"/>
  <c r="Z36" i="7"/>
  <c r="L59" i="8" l="1"/>
  <c r="H60" i="8" s="1"/>
  <c r="U59" i="8"/>
  <c r="S47" i="9"/>
  <c r="L47" i="9"/>
  <c r="W47" i="9" s="1"/>
  <c r="Z47" i="9"/>
  <c r="O47" i="9"/>
  <c r="F65" i="8"/>
  <c r="O36" i="7"/>
  <c r="I37" i="7" s="1"/>
  <c r="J37" i="7" s="1"/>
  <c r="G37" i="7"/>
  <c r="F37" i="7" s="1"/>
  <c r="I60" i="8" l="1"/>
  <c r="R59" i="8"/>
  <c r="V59" i="8" s="1"/>
  <c r="I48" i="9"/>
  <c r="J48" i="9" s="1"/>
  <c r="N47" i="9"/>
  <c r="G48" i="9"/>
  <c r="O65" i="8"/>
  <c r="K65" i="8"/>
  <c r="S65" i="8" s="1"/>
  <c r="Q36" i="7"/>
  <c r="V36" i="7" s="1"/>
  <c r="AA36" i="7" s="1"/>
  <c r="N36" i="7"/>
  <c r="E37" i="7"/>
  <c r="X37" i="7" s="1"/>
  <c r="L37" i="7"/>
  <c r="W37" i="7" s="1"/>
  <c r="S37" i="7"/>
  <c r="Z37" i="7"/>
  <c r="U60" i="8" l="1"/>
  <c r="L60" i="8"/>
  <c r="H61" i="8" s="1"/>
  <c r="F48" i="9"/>
  <c r="Q47" i="9"/>
  <c r="V47" i="9" s="1"/>
  <c r="AA47" i="9" s="1"/>
  <c r="Z48" i="9"/>
  <c r="F66" i="8"/>
  <c r="O37" i="7"/>
  <c r="I38" i="7" s="1"/>
  <c r="J38" i="7" s="1"/>
  <c r="G38" i="7"/>
  <c r="F38" i="7" s="1"/>
  <c r="N37" i="7"/>
  <c r="I61" i="8" l="1"/>
  <c r="R60" i="8"/>
  <c r="V60" i="8" s="1"/>
  <c r="S48" i="9"/>
  <c r="L48" i="9"/>
  <c r="E48" i="9"/>
  <c r="X48" i="9" s="1"/>
  <c r="O66" i="8"/>
  <c r="K66" i="8"/>
  <c r="S66" i="8" s="1"/>
  <c r="Q37" i="7"/>
  <c r="V37" i="7" s="1"/>
  <c r="AA37" i="7" s="1"/>
  <c r="E38" i="7"/>
  <c r="X38" i="7" s="1"/>
  <c r="L38" i="7"/>
  <c r="W38" i="7" s="1"/>
  <c r="G39" i="7"/>
  <c r="S38" i="7"/>
  <c r="Z38" i="7"/>
  <c r="U61" i="8" l="1"/>
  <c r="L61" i="8"/>
  <c r="H62" i="8" s="1"/>
  <c r="W48" i="9"/>
  <c r="O48" i="9"/>
  <c r="G49" i="9"/>
  <c r="F67" i="8"/>
  <c r="O38" i="7"/>
  <c r="N38" i="7" s="1"/>
  <c r="F39" i="7"/>
  <c r="Q38" i="7"/>
  <c r="V38" i="7" s="1"/>
  <c r="AA38" i="7" s="1"/>
  <c r="E39" i="7"/>
  <c r="X39" i="7" s="1"/>
  <c r="I39" i="7"/>
  <c r="J39" i="7" s="1"/>
  <c r="I62" i="8" l="1"/>
  <c r="R61" i="8"/>
  <c r="V61" i="8" s="1"/>
  <c r="I49" i="9"/>
  <c r="J49" i="9" s="1"/>
  <c r="N48" i="9"/>
  <c r="F49" i="9"/>
  <c r="Q48" i="9"/>
  <c r="V48" i="9" s="1"/>
  <c r="AA48" i="9" s="1"/>
  <c r="E49" i="9"/>
  <c r="X49" i="9" s="1"/>
  <c r="O67" i="8"/>
  <c r="K67" i="8"/>
  <c r="S67" i="8" s="1"/>
  <c r="L39" i="7"/>
  <c r="W39" i="7" s="1"/>
  <c r="S39" i="7"/>
  <c r="Z39" i="7"/>
  <c r="F68" i="8" l="1"/>
  <c r="O68" i="8" s="1"/>
  <c r="L62" i="8"/>
  <c r="H63" i="8" s="1"/>
  <c r="U62" i="8"/>
  <c r="S49" i="9"/>
  <c r="L49" i="9"/>
  <c r="W49" i="9" s="1"/>
  <c r="Z49" i="9"/>
  <c r="O49" i="9"/>
  <c r="K68" i="8"/>
  <c r="S68" i="8" s="1"/>
  <c r="O39" i="7"/>
  <c r="N39" i="7" s="1"/>
  <c r="G40" i="7"/>
  <c r="F40" i="7" s="1"/>
  <c r="I40" i="7"/>
  <c r="J40" i="7" s="1"/>
  <c r="I63" i="8" l="1"/>
  <c r="R62" i="8"/>
  <c r="V62" i="8" s="1"/>
  <c r="I50" i="9"/>
  <c r="J50" i="9" s="1"/>
  <c r="N49" i="9"/>
  <c r="G50" i="9"/>
  <c r="F69" i="8"/>
  <c r="Q39" i="7"/>
  <c r="V39" i="7" s="1"/>
  <c r="AA39" i="7" s="1"/>
  <c r="E40" i="7"/>
  <c r="X40" i="7" s="1"/>
  <c r="L40" i="7"/>
  <c r="W40" i="7" s="1"/>
  <c r="S40" i="7"/>
  <c r="Z40" i="7"/>
  <c r="U63" i="8" l="1"/>
  <c r="L63" i="8"/>
  <c r="H64" i="8" s="1"/>
  <c r="F50" i="9"/>
  <c r="Q49" i="9"/>
  <c r="V49" i="9" s="1"/>
  <c r="AA49" i="9" s="1"/>
  <c r="Z50" i="9"/>
  <c r="O69" i="8"/>
  <c r="K69" i="8"/>
  <c r="S69" i="8" s="1"/>
  <c r="O40" i="7"/>
  <c r="I41" i="7" s="1"/>
  <c r="J41" i="7" s="1"/>
  <c r="G41" i="7"/>
  <c r="F41" i="7" s="1"/>
  <c r="N40" i="7"/>
  <c r="I64" i="8" l="1"/>
  <c r="R63" i="8"/>
  <c r="V63" i="8" s="1"/>
  <c r="S50" i="9"/>
  <c r="L50" i="9"/>
  <c r="E50" i="9"/>
  <c r="X50" i="9" s="1"/>
  <c r="F70" i="8"/>
  <c r="Q40" i="7"/>
  <c r="V40" i="7" s="1"/>
  <c r="AA40" i="7" s="1"/>
  <c r="E41" i="7"/>
  <c r="X41" i="7" s="1"/>
  <c r="L41" i="7"/>
  <c r="W41" i="7" s="1"/>
  <c r="S41" i="7"/>
  <c r="Z41" i="7"/>
  <c r="L64" i="8" l="1"/>
  <c r="H65" i="8" s="1"/>
  <c r="U64" i="8"/>
  <c r="W50" i="9"/>
  <c r="O50" i="9"/>
  <c r="G51" i="9"/>
  <c r="O70" i="8"/>
  <c r="K70" i="8"/>
  <c r="S70" i="8" s="1"/>
  <c r="O41" i="7"/>
  <c r="I42" i="7" s="1"/>
  <c r="J42" i="7" s="1"/>
  <c r="G42" i="7"/>
  <c r="F42" i="7" s="1"/>
  <c r="N41" i="7"/>
  <c r="I65" i="8" l="1"/>
  <c r="R64" i="8"/>
  <c r="V64" i="8" s="1"/>
  <c r="I51" i="9"/>
  <c r="J51" i="9" s="1"/>
  <c r="N50" i="9"/>
  <c r="F51" i="9"/>
  <c r="Q50" i="9"/>
  <c r="V50" i="9" s="1"/>
  <c r="AA50" i="9" s="1"/>
  <c r="E51" i="9"/>
  <c r="X51" i="9" s="1"/>
  <c r="F71" i="8"/>
  <c r="Q41" i="7"/>
  <c r="V41" i="7" s="1"/>
  <c r="AA41" i="7" s="1"/>
  <c r="E42" i="7"/>
  <c r="X42" i="7" s="1"/>
  <c r="L42" i="7"/>
  <c r="W42" i="7" s="1"/>
  <c r="S42" i="7"/>
  <c r="Z42" i="7"/>
  <c r="L65" i="8" l="1"/>
  <c r="H66" i="8" s="1"/>
  <c r="U65" i="8"/>
  <c r="S51" i="9"/>
  <c r="L51" i="9"/>
  <c r="W51" i="9" s="1"/>
  <c r="Z51" i="9"/>
  <c r="O51" i="9"/>
  <c r="O71" i="8"/>
  <c r="K71" i="8"/>
  <c r="S71" i="8" s="1"/>
  <c r="O42" i="7"/>
  <c r="I43" i="7" s="1"/>
  <c r="J43" i="7" s="1"/>
  <c r="G43" i="7"/>
  <c r="F43" i="7" s="1"/>
  <c r="N42" i="7"/>
  <c r="I66" i="8" l="1"/>
  <c r="R65" i="8"/>
  <c r="V65" i="8" s="1"/>
  <c r="I52" i="9"/>
  <c r="J52" i="9" s="1"/>
  <c r="N51" i="9"/>
  <c r="G52" i="9"/>
  <c r="F72" i="8"/>
  <c r="Q42" i="7"/>
  <c r="V42" i="7" s="1"/>
  <c r="AA42" i="7" s="1"/>
  <c r="E43" i="7"/>
  <c r="X43" i="7" s="1"/>
  <c r="L43" i="7"/>
  <c r="W43" i="7" s="1"/>
  <c r="S43" i="7"/>
  <c r="Z43" i="7"/>
  <c r="U66" i="8" l="1"/>
  <c r="L66" i="8"/>
  <c r="H67" i="8" s="1"/>
  <c r="F52" i="9"/>
  <c r="Q51" i="9"/>
  <c r="V51" i="9" s="1"/>
  <c r="AA51" i="9" s="1"/>
  <c r="Z52" i="9"/>
  <c r="O72" i="8"/>
  <c r="K72" i="8"/>
  <c r="S72" i="8" s="1"/>
  <c r="O43" i="7"/>
  <c r="I44" i="7" s="1"/>
  <c r="J44" i="7" s="1"/>
  <c r="G44" i="7"/>
  <c r="F44" i="7" s="1"/>
  <c r="N43" i="7"/>
  <c r="I67" i="8" l="1"/>
  <c r="R66" i="8"/>
  <c r="V66" i="8" s="1"/>
  <c r="L52" i="9"/>
  <c r="G53" i="9"/>
  <c r="S52" i="9"/>
  <c r="E52" i="9"/>
  <c r="X52" i="9" s="1"/>
  <c r="F73" i="8"/>
  <c r="Q43" i="7"/>
  <c r="V43" i="7" s="1"/>
  <c r="AA43" i="7" s="1"/>
  <c r="E44" i="7"/>
  <c r="X44" i="7" s="1"/>
  <c r="L44" i="7"/>
  <c r="W44" i="7" s="1"/>
  <c r="S44" i="7"/>
  <c r="Z44" i="7"/>
  <c r="U67" i="8" l="1"/>
  <c r="L67" i="8"/>
  <c r="H68" i="8" s="1"/>
  <c r="F53" i="9"/>
  <c r="Q52" i="9"/>
  <c r="V52" i="9" s="1"/>
  <c r="E53" i="9"/>
  <c r="X53" i="9" s="1"/>
  <c r="W52" i="9"/>
  <c r="O52" i="9"/>
  <c r="O73" i="8"/>
  <c r="K73" i="8"/>
  <c r="S73" i="8" s="1"/>
  <c r="F74" i="8"/>
  <c r="O44" i="7"/>
  <c r="I45" i="7" s="1"/>
  <c r="J45" i="7" s="1"/>
  <c r="G45" i="7"/>
  <c r="F45" i="7" s="1"/>
  <c r="N44" i="7"/>
  <c r="I68" i="8" l="1"/>
  <c r="R67" i="8"/>
  <c r="V67" i="8" s="1"/>
  <c r="AA52" i="9"/>
  <c r="I53" i="9"/>
  <c r="J53" i="9" s="1"/>
  <c r="N52" i="9"/>
  <c r="S53" i="9"/>
  <c r="L53" i="9"/>
  <c r="W53" i="9" s="1"/>
  <c r="O74" i="8"/>
  <c r="K74" i="8"/>
  <c r="S74" i="8" s="1"/>
  <c r="Q44" i="7"/>
  <c r="V44" i="7" s="1"/>
  <c r="AA44" i="7" s="1"/>
  <c r="E45" i="7"/>
  <c r="X45" i="7" s="1"/>
  <c r="L45" i="7"/>
  <c r="W45" i="7" s="1"/>
  <c r="S45" i="7"/>
  <c r="Z45" i="7"/>
  <c r="F75" i="8" l="1"/>
  <c r="U68" i="8"/>
  <c r="L68" i="8"/>
  <c r="H69" i="8" s="1"/>
  <c r="G54" i="9"/>
  <c r="Z53" i="9"/>
  <c r="O53" i="9"/>
  <c r="O75" i="8"/>
  <c r="K75" i="8"/>
  <c r="S75" i="8" s="1"/>
  <c r="O45" i="7"/>
  <c r="I46" i="7" s="1"/>
  <c r="J46" i="7" s="1"/>
  <c r="G46" i="7"/>
  <c r="F46" i="7" s="1"/>
  <c r="N45" i="7"/>
  <c r="F76" i="8" l="1"/>
  <c r="I69" i="8"/>
  <c r="R68" i="8"/>
  <c r="V68" i="8" s="1"/>
  <c r="N53" i="9"/>
  <c r="I54" i="9"/>
  <c r="J54" i="9" s="1"/>
  <c r="E54" i="9"/>
  <c r="X54" i="9" s="1"/>
  <c r="F54" i="9"/>
  <c r="Q53" i="9"/>
  <c r="V53" i="9" s="1"/>
  <c r="AA53" i="9" s="1"/>
  <c r="O76" i="8"/>
  <c r="Q45" i="7"/>
  <c r="V45" i="7" s="1"/>
  <c r="AA45" i="7" s="1"/>
  <c r="E46" i="7"/>
  <c r="X46" i="7" s="1"/>
  <c r="L46" i="7"/>
  <c r="W46" i="7" s="1"/>
  <c r="S46" i="7"/>
  <c r="Z46" i="7"/>
  <c r="K76" i="8" l="1"/>
  <c r="L69" i="8"/>
  <c r="H70" i="8" s="1"/>
  <c r="U69" i="8"/>
  <c r="S54" i="9"/>
  <c r="L54" i="9"/>
  <c r="W54" i="9" s="1"/>
  <c r="Z54" i="9"/>
  <c r="O54" i="9"/>
  <c r="O46" i="7"/>
  <c r="I47" i="7" s="1"/>
  <c r="J47" i="7" s="1"/>
  <c r="G47" i="7"/>
  <c r="F47" i="7" s="1"/>
  <c r="N46" i="7"/>
  <c r="S76" i="8" l="1"/>
  <c r="F77" i="8"/>
  <c r="I70" i="8"/>
  <c r="R69" i="8"/>
  <c r="V69" i="8" s="1"/>
  <c r="I55" i="9"/>
  <c r="J55" i="9" s="1"/>
  <c r="N54" i="9"/>
  <c r="G55" i="9"/>
  <c r="Q46" i="7"/>
  <c r="V46" i="7" s="1"/>
  <c r="AA46" i="7" s="1"/>
  <c r="E47" i="7"/>
  <c r="X47" i="7" s="1"/>
  <c r="L47" i="7"/>
  <c r="W47" i="7" s="1"/>
  <c r="S47" i="7"/>
  <c r="Z47" i="7"/>
  <c r="O77" i="8" l="1"/>
  <c r="F78" i="8"/>
  <c r="K77" i="8"/>
  <c r="S77" i="8" s="1"/>
  <c r="U70" i="8"/>
  <c r="L70" i="8"/>
  <c r="H71" i="8" s="1"/>
  <c r="F55" i="9"/>
  <c r="Q54" i="9"/>
  <c r="V54" i="9" s="1"/>
  <c r="AA54" i="9" s="1"/>
  <c r="E55" i="9"/>
  <c r="X55" i="9" s="1"/>
  <c r="Z55" i="9"/>
  <c r="O47" i="7"/>
  <c r="I48" i="7" s="1"/>
  <c r="J48" i="7" s="1"/>
  <c r="G48" i="7"/>
  <c r="F48" i="7" s="1"/>
  <c r="N47" i="7"/>
  <c r="O78" i="8" l="1"/>
  <c r="K78" i="8"/>
  <c r="S78" i="8" s="1"/>
  <c r="I71" i="8"/>
  <c r="R70" i="8"/>
  <c r="V70" i="8" s="1"/>
  <c r="S55" i="9"/>
  <c r="L55" i="9"/>
  <c r="Q47" i="7"/>
  <c r="V47" i="7" s="1"/>
  <c r="AA47" i="7" s="1"/>
  <c r="E48" i="7"/>
  <c r="X48" i="7" s="1"/>
  <c r="L48" i="7"/>
  <c r="W48" i="7" s="1"/>
  <c r="S48" i="7"/>
  <c r="Z48" i="7"/>
  <c r="L71" i="8" l="1"/>
  <c r="H72" i="8" s="1"/>
  <c r="U71" i="8"/>
  <c r="W55" i="9"/>
  <c r="O55" i="9"/>
  <c r="G56" i="9"/>
  <c r="O48" i="7"/>
  <c r="I49" i="7" s="1"/>
  <c r="J49" i="7" s="1"/>
  <c r="G49" i="7"/>
  <c r="F49" i="7" s="1"/>
  <c r="N48" i="7"/>
  <c r="I72" i="8" l="1"/>
  <c r="R71" i="8"/>
  <c r="V71" i="8" s="1"/>
  <c r="I56" i="9"/>
  <c r="J56" i="9" s="1"/>
  <c r="N55" i="9"/>
  <c r="F56" i="9"/>
  <c r="Q55" i="9"/>
  <c r="V55" i="9" s="1"/>
  <c r="AA55" i="9" s="1"/>
  <c r="Q48" i="7"/>
  <c r="V48" i="7" s="1"/>
  <c r="AA48" i="7" s="1"/>
  <c r="E49" i="7"/>
  <c r="X49" i="7" s="1"/>
  <c r="L49" i="7"/>
  <c r="W49" i="7" s="1"/>
  <c r="S49" i="7"/>
  <c r="Z49" i="7"/>
  <c r="L72" i="8" l="1"/>
  <c r="H73" i="8" s="1"/>
  <c r="U72" i="8"/>
  <c r="S56" i="9"/>
  <c r="L56" i="9"/>
  <c r="W56" i="9" s="1"/>
  <c r="E56" i="9"/>
  <c r="X56" i="9" s="1"/>
  <c r="Z56" i="9"/>
  <c r="O49" i="7"/>
  <c r="I50" i="7" s="1"/>
  <c r="J50" i="7" s="1"/>
  <c r="G50" i="7"/>
  <c r="F50" i="7" s="1"/>
  <c r="N49" i="7"/>
  <c r="I73" i="8" l="1"/>
  <c r="R72" i="8"/>
  <c r="V72" i="8" s="1"/>
  <c r="O56" i="9"/>
  <c r="G57" i="9"/>
  <c r="Q49" i="7"/>
  <c r="V49" i="7" s="1"/>
  <c r="AA49" i="7" s="1"/>
  <c r="E50" i="7"/>
  <c r="X50" i="7" s="1"/>
  <c r="L50" i="7"/>
  <c r="W50" i="7" s="1"/>
  <c r="S50" i="7"/>
  <c r="Z50" i="7"/>
  <c r="U73" i="8" l="1"/>
  <c r="L73" i="8"/>
  <c r="H74" i="8" s="1"/>
  <c r="I57" i="9"/>
  <c r="J57" i="9" s="1"/>
  <c r="N56" i="9"/>
  <c r="F57" i="9"/>
  <c r="Q56" i="9"/>
  <c r="V56" i="9" s="1"/>
  <c r="AA56" i="9" s="1"/>
  <c r="E57" i="9"/>
  <c r="X57" i="9" s="1"/>
  <c r="O50" i="7"/>
  <c r="I51" i="7" s="1"/>
  <c r="J51" i="7" s="1"/>
  <c r="G51" i="7"/>
  <c r="F51" i="7" s="1"/>
  <c r="N50" i="7"/>
  <c r="I74" i="8" l="1"/>
  <c r="R73" i="8"/>
  <c r="V73" i="8" s="1"/>
  <c r="S57" i="9"/>
  <c r="L57" i="9"/>
  <c r="W57" i="9" s="1"/>
  <c r="Z57" i="9"/>
  <c r="O57" i="9"/>
  <c r="Q50" i="7"/>
  <c r="V50" i="7" s="1"/>
  <c r="AA50" i="7" s="1"/>
  <c r="E51" i="7"/>
  <c r="X51" i="7" s="1"/>
  <c r="L51" i="7"/>
  <c r="W51" i="7" s="1"/>
  <c r="S51" i="7"/>
  <c r="Z51" i="7"/>
  <c r="L74" i="8" l="1"/>
  <c r="H75" i="8" s="1"/>
  <c r="U74" i="8"/>
  <c r="I58" i="9"/>
  <c r="J58" i="9" s="1"/>
  <c r="N57" i="9"/>
  <c r="G58" i="9"/>
  <c r="O51" i="7"/>
  <c r="I52" i="7" s="1"/>
  <c r="J52" i="7" s="1"/>
  <c r="G52" i="7"/>
  <c r="F52" i="7" s="1"/>
  <c r="N51" i="7"/>
  <c r="I75" i="8" l="1"/>
  <c r="R74" i="8"/>
  <c r="V74" i="8" s="1"/>
  <c r="E58" i="9"/>
  <c r="X58" i="9" s="1"/>
  <c r="F58" i="9"/>
  <c r="Q57" i="9"/>
  <c r="V57" i="9" s="1"/>
  <c r="AA57" i="9" s="1"/>
  <c r="Z58" i="9"/>
  <c r="Q51" i="7"/>
  <c r="V51" i="7" s="1"/>
  <c r="AA51" i="7" s="1"/>
  <c r="E52" i="7"/>
  <c r="X52" i="7" s="1"/>
  <c r="L52" i="7"/>
  <c r="W52" i="7" s="1"/>
  <c r="S52" i="7"/>
  <c r="Z52" i="7"/>
  <c r="U75" i="8" l="1"/>
  <c r="L75" i="8"/>
  <c r="H76" i="8" s="1"/>
  <c r="S58" i="9"/>
  <c r="L58" i="9"/>
  <c r="O52" i="7"/>
  <c r="G53" i="7"/>
  <c r="I76" i="8" l="1"/>
  <c r="R75" i="8"/>
  <c r="V75" i="8" s="1"/>
  <c r="W58" i="9"/>
  <c r="O58" i="9"/>
  <c r="G59" i="9"/>
  <c r="I53" i="7"/>
  <c r="J53" i="7" s="1"/>
  <c r="N52" i="7"/>
  <c r="F53" i="7"/>
  <c r="Q52" i="7"/>
  <c r="V52" i="7" s="1"/>
  <c r="AA52" i="7" s="1"/>
  <c r="E53" i="7"/>
  <c r="X53" i="7" s="1"/>
  <c r="U76" i="8" l="1"/>
  <c r="L76" i="8"/>
  <c r="H77" i="8" s="1"/>
  <c r="I59" i="9"/>
  <c r="J59" i="9" s="1"/>
  <c r="N58" i="9"/>
  <c r="F59" i="9"/>
  <c r="Q58" i="9"/>
  <c r="V58" i="9" s="1"/>
  <c r="AA58" i="9" s="1"/>
  <c r="E59" i="9"/>
  <c r="X59" i="9" s="1"/>
  <c r="L53" i="7"/>
  <c r="W53" i="7" s="1"/>
  <c r="S53" i="7"/>
  <c r="Z53" i="7"/>
  <c r="O53" i="7"/>
  <c r="I77" i="8" l="1"/>
  <c r="R76" i="8"/>
  <c r="V76" i="8" s="1"/>
  <c r="S59" i="9"/>
  <c r="L59" i="9"/>
  <c r="W59" i="9" s="1"/>
  <c r="Z59" i="9"/>
  <c r="O59" i="9"/>
  <c r="G54" i="7"/>
  <c r="F54" i="7" s="1"/>
  <c r="Q53" i="7"/>
  <c r="V53" i="7" s="1"/>
  <c r="AA53" i="7" s="1"/>
  <c r="I54" i="7"/>
  <c r="J54" i="7" s="1"/>
  <c r="N53" i="7"/>
  <c r="L77" i="8" l="1"/>
  <c r="H78" i="8" s="1"/>
  <c r="U77" i="8"/>
  <c r="I60" i="9"/>
  <c r="J60" i="9" s="1"/>
  <c r="N59" i="9"/>
  <c r="G60" i="9"/>
  <c r="E54" i="7"/>
  <c r="X54" i="7" s="1"/>
  <c r="L54" i="7"/>
  <c r="W54" i="7" s="1"/>
  <c r="S54" i="7"/>
  <c r="Z54" i="7"/>
  <c r="I78" i="8" l="1"/>
  <c r="R77" i="8"/>
  <c r="V77" i="8" s="1"/>
  <c r="F60" i="9"/>
  <c r="Q59" i="9"/>
  <c r="V59" i="9" s="1"/>
  <c r="AA59" i="9" s="1"/>
  <c r="Z60" i="9"/>
  <c r="O54" i="7"/>
  <c r="G55" i="7"/>
  <c r="F55" i="7" s="1"/>
  <c r="I55" i="7"/>
  <c r="J55" i="7" s="1"/>
  <c r="N54" i="7"/>
  <c r="L78" i="8" l="1"/>
  <c r="R78" i="8" s="1"/>
  <c r="U78" i="8"/>
  <c r="L60" i="9"/>
  <c r="G61" i="9"/>
  <c r="S60" i="9"/>
  <c r="E60" i="9"/>
  <c r="X60" i="9" s="1"/>
  <c r="Q54" i="7"/>
  <c r="V54" i="7" s="1"/>
  <c r="AA54" i="7" s="1"/>
  <c r="E55" i="7"/>
  <c r="X55" i="7" s="1"/>
  <c r="L55" i="7"/>
  <c r="W55" i="7" s="1"/>
  <c r="S55" i="7"/>
  <c r="Z55" i="7"/>
  <c r="V78" i="8" l="1"/>
  <c r="W60" i="9"/>
  <c r="O60" i="9"/>
  <c r="F61" i="9"/>
  <c r="Q60" i="9"/>
  <c r="V60" i="9" s="1"/>
  <c r="AA60" i="9" s="1"/>
  <c r="E61" i="9"/>
  <c r="X61" i="9" s="1"/>
  <c r="O55" i="7"/>
  <c r="N55" i="7" s="1"/>
  <c r="G56" i="7"/>
  <c r="F56" i="7" s="1"/>
  <c r="I56" i="7"/>
  <c r="J56" i="7" s="1"/>
  <c r="I61" i="9" l="1"/>
  <c r="J61" i="9" s="1"/>
  <c r="N60" i="9"/>
  <c r="S61" i="9"/>
  <c r="L61" i="9"/>
  <c r="W61" i="9" s="1"/>
  <c r="Q55" i="7"/>
  <c r="V55" i="7" s="1"/>
  <c r="AA55" i="7" s="1"/>
  <c r="E56" i="7"/>
  <c r="X56" i="7" s="1"/>
  <c r="L56" i="7"/>
  <c r="W56" i="7" s="1"/>
  <c r="S56" i="7"/>
  <c r="Z56" i="7"/>
  <c r="G62" i="9" l="1"/>
  <c r="Z61" i="9"/>
  <c r="O61" i="9"/>
  <c r="O56" i="7"/>
  <c r="I57" i="7" s="1"/>
  <c r="J57" i="7" s="1"/>
  <c r="G57" i="7"/>
  <c r="F57" i="7" s="1"/>
  <c r="Q56" i="7"/>
  <c r="V56" i="7" s="1"/>
  <c r="AA56" i="7" s="1"/>
  <c r="N56" i="7" l="1"/>
  <c r="N61" i="9"/>
  <c r="I62" i="9"/>
  <c r="J62" i="9" s="1"/>
  <c r="F62" i="9"/>
  <c r="Q61" i="9"/>
  <c r="V61" i="9" s="1"/>
  <c r="AA61" i="9" s="1"/>
  <c r="E57" i="7"/>
  <c r="X57" i="7" s="1"/>
  <c r="L57" i="7"/>
  <c r="W57" i="7" s="1"/>
  <c r="S57" i="7"/>
  <c r="Z57" i="7"/>
  <c r="S62" i="9" l="1"/>
  <c r="L62" i="9"/>
  <c r="W62" i="9" s="1"/>
  <c r="E62" i="9"/>
  <c r="X62" i="9" s="1"/>
  <c r="Z62" i="9"/>
  <c r="O62" i="9"/>
  <c r="O57" i="7"/>
  <c r="N57" i="7" s="1"/>
  <c r="G58" i="7"/>
  <c r="F58" i="7" s="1"/>
  <c r="I58" i="7"/>
  <c r="J58" i="7" s="1"/>
  <c r="I63" i="9" l="1"/>
  <c r="J63" i="9" s="1"/>
  <c r="N62" i="9"/>
  <c r="G63" i="9"/>
  <c r="Q57" i="7"/>
  <c r="V57" i="7" s="1"/>
  <c r="AA57" i="7" s="1"/>
  <c r="E58" i="7"/>
  <c r="X58" i="7" s="1"/>
  <c r="L58" i="7"/>
  <c r="W58" i="7" s="1"/>
  <c r="S58" i="7"/>
  <c r="Z58" i="7"/>
  <c r="F63" i="9" l="1"/>
  <c r="Q62" i="9"/>
  <c r="V62" i="9" s="1"/>
  <c r="AA62" i="9" s="1"/>
  <c r="E63" i="9"/>
  <c r="X63" i="9" s="1"/>
  <c r="Z63" i="9"/>
  <c r="O58" i="7"/>
  <c r="I59" i="7" s="1"/>
  <c r="J59" i="7" s="1"/>
  <c r="G59" i="7"/>
  <c r="F59" i="7" s="1"/>
  <c r="E59" i="7" s="1"/>
  <c r="X59" i="7" s="1"/>
  <c r="N58" i="7"/>
  <c r="S63" i="9" l="1"/>
  <c r="L63" i="9"/>
  <c r="Q58" i="7"/>
  <c r="V58" i="7" s="1"/>
  <c r="AA58" i="7" s="1"/>
  <c r="L59" i="7"/>
  <c r="W59" i="7" s="1"/>
  <c r="S59" i="7"/>
  <c r="Z59" i="7"/>
  <c r="W63" i="9" l="1"/>
  <c r="O63" i="9"/>
  <c r="G64" i="9"/>
  <c r="O59" i="7"/>
  <c r="G60" i="7"/>
  <c r="F60" i="7" s="1"/>
  <c r="I60" i="7"/>
  <c r="J60" i="7" s="1"/>
  <c r="N59" i="7"/>
  <c r="I64" i="9" l="1"/>
  <c r="J64" i="9" s="1"/>
  <c r="N63" i="9"/>
  <c r="E64" i="9"/>
  <c r="X64" i="9" s="1"/>
  <c r="F64" i="9"/>
  <c r="Q63" i="9"/>
  <c r="V63" i="9" s="1"/>
  <c r="AA63" i="9" s="1"/>
  <c r="Q59" i="7"/>
  <c r="V59" i="7" s="1"/>
  <c r="AA59" i="7" s="1"/>
  <c r="E60" i="7"/>
  <c r="X60" i="7" s="1"/>
  <c r="L60" i="7"/>
  <c r="W60" i="7" s="1"/>
  <c r="S60" i="7"/>
  <c r="Z60" i="7"/>
  <c r="S64" i="9" l="1"/>
  <c r="L64" i="9"/>
  <c r="W64" i="9" s="1"/>
  <c r="O64" i="9"/>
  <c r="Z64" i="9"/>
  <c r="O60" i="7"/>
  <c r="I61" i="7" s="1"/>
  <c r="J61" i="7" s="1"/>
  <c r="G61" i="7"/>
  <c r="F61" i="7" s="1"/>
  <c r="E61" i="7" s="1"/>
  <c r="X61" i="7" s="1"/>
  <c r="N60" i="7"/>
  <c r="I65" i="9" l="1"/>
  <c r="J65" i="9" s="1"/>
  <c r="N64" i="9"/>
  <c r="G65" i="9"/>
  <c r="Q60" i="7"/>
  <c r="V60" i="7" s="1"/>
  <c r="AA60" i="7" s="1"/>
  <c r="L61" i="7"/>
  <c r="W61" i="7" s="1"/>
  <c r="S61" i="7"/>
  <c r="Z61" i="7"/>
  <c r="F65" i="9" l="1"/>
  <c r="Q64" i="9"/>
  <c r="V64" i="9" s="1"/>
  <c r="AA64" i="9" s="1"/>
  <c r="E65" i="9"/>
  <c r="X65" i="9" s="1"/>
  <c r="Z65" i="9"/>
  <c r="O61" i="7"/>
  <c r="N61" i="7" s="1"/>
  <c r="G62" i="7"/>
  <c r="F62" i="7" s="1"/>
  <c r="I62" i="7"/>
  <c r="J62" i="7" s="1"/>
  <c r="S65" i="9" l="1"/>
  <c r="L65" i="9"/>
  <c r="Q61" i="7"/>
  <c r="V61" i="7" s="1"/>
  <c r="AA61" i="7" s="1"/>
  <c r="E62" i="7"/>
  <c r="X62" i="7" s="1"/>
  <c r="L62" i="7"/>
  <c r="W62" i="7" s="1"/>
  <c r="S62" i="7"/>
  <c r="Z62" i="7"/>
  <c r="W65" i="9" l="1"/>
  <c r="O65" i="9"/>
  <c r="G66" i="9"/>
  <c r="O62" i="7"/>
  <c r="I63" i="7" s="1"/>
  <c r="J63" i="7" s="1"/>
  <c r="G63" i="7"/>
  <c r="F63" i="7" s="1"/>
  <c r="E63" i="7" s="1"/>
  <c r="X63" i="7" s="1"/>
  <c r="N62" i="7"/>
  <c r="I66" i="9" l="1"/>
  <c r="J66" i="9" s="1"/>
  <c r="N65" i="9"/>
  <c r="E66" i="9"/>
  <c r="X66" i="9" s="1"/>
  <c r="F66" i="9"/>
  <c r="Q65" i="9"/>
  <c r="V65" i="9" s="1"/>
  <c r="AA65" i="9" s="1"/>
  <c r="Q62" i="7"/>
  <c r="V62" i="7" s="1"/>
  <c r="AA62" i="7" s="1"/>
  <c r="L63" i="7"/>
  <c r="W63" i="7" s="1"/>
  <c r="S63" i="7"/>
  <c r="Z63" i="7"/>
  <c r="S66" i="9" l="1"/>
  <c r="L66" i="9"/>
  <c r="W66" i="9" s="1"/>
  <c r="Z66" i="9"/>
  <c r="O66" i="9"/>
  <c r="O63" i="7"/>
  <c r="N63" i="7" s="1"/>
  <c r="G64" i="7"/>
  <c r="F64" i="7" s="1"/>
  <c r="I64" i="7"/>
  <c r="J64" i="7" s="1"/>
  <c r="I67" i="9" l="1"/>
  <c r="J67" i="9" s="1"/>
  <c r="N66" i="9"/>
  <c r="G67" i="9"/>
  <c r="Q63" i="7"/>
  <c r="V63" i="7" s="1"/>
  <c r="AA63" i="7" s="1"/>
  <c r="E64" i="7"/>
  <c r="X64" i="7" s="1"/>
  <c r="L64" i="7"/>
  <c r="W64" i="7" s="1"/>
  <c r="S64" i="7"/>
  <c r="Z64" i="7"/>
  <c r="F67" i="9" l="1"/>
  <c r="Q66" i="9"/>
  <c r="V66" i="9" s="1"/>
  <c r="AA66" i="9" s="1"/>
  <c r="E67" i="9"/>
  <c r="X67" i="9" s="1"/>
  <c r="Z67" i="9"/>
  <c r="O64" i="7"/>
  <c r="N64" i="7" s="1"/>
  <c r="G65" i="7"/>
  <c r="I65" i="7"/>
  <c r="J65" i="7" s="1"/>
  <c r="S67" i="9" l="1"/>
  <c r="L67" i="9"/>
  <c r="G68" i="9" s="1"/>
  <c r="Z65" i="7"/>
  <c r="F65" i="7"/>
  <c r="E65" i="7" s="1"/>
  <c r="X65" i="7" s="1"/>
  <c r="Q64" i="7"/>
  <c r="V64" i="7" s="1"/>
  <c r="AA64" i="7" s="1"/>
  <c r="F68" i="9" l="1"/>
  <c r="E68" i="9"/>
  <c r="X68" i="9" s="1"/>
  <c r="Q67" i="9"/>
  <c r="V67" i="9" s="1"/>
  <c r="W67" i="9"/>
  <c r="O67" i="9"/>
  <c r="L65" i="7"/>
  <c r="G66" i="7" s="1"/>
  <c r="S65" i="7"/>
  <c r="I68" i="9" l="1"/>
  <c r="J68" i="9" s="1"/>
  <c r="N67" i="9"/>
  <c r="AA67" i="9"/>
  <c r="S68" i="9"/>
  <c r="L68" i="9"/>
  <c r="W68" i="9" s="1"/>
  <c r="F66" i="7"/>
  <c r="Q65" i="7"/>
  <c r="V65" i="7" s="1"/>
  <c r="E66" i="7"/>
  <c r="X66" i="7" s="1"/>
  <c r="W65" i="7"/>
  <c r="O65" i="7"/>
  <c r="G69" i="9" l="1"/>
  <c r="Z68" i="9"/>
  <c r="O68" i="9"/>
  <c r="AA65" i="7"/>
  <c r="I66" i="7"/>
  <c r="J66" i="7" s="1"/>
  <c r="N65" i="7"/>
  <c r="L66" i="7"/>
  <c r="W66" i="7" s="1"/>
  <c r="S66" i="7"/>
  <c r="I69" i="9" l="1"/>
  <c r="J69" i="9" s="1"/>
  <c r="N68" i="9"/>
  <c r="E69" i="9"/>
  <c r="X69" i="9" s="1"/>
  <c r="F69" i="9"/>
  <c r="Q68" i="9"/>
  <c r="V68" i="9" s="1"/>
  <c r="AA68" i="9" s="1"/>
  <c r="G67" i="7"/>
  <c r="F67" i="7" s="1"/>
  <c r="Z66" i="7"/>
  <c r="O66" i="7"/>
  <c r="Z69" i="9" l="1"/>
  <c r="S69" i="9"/>
  <c r="L69" i="9"/>
  <c r="W69" i="9" s="1"/>
  <c r="Q66" i="7"/>
  <c r="V66" i="7" s="1"/>
  <c r="AA66" i="7"/>
  <c r="E67" i="7"/>
  <c r="X67" i="7" s="1"/>
  <c r="I67" i="7"/>
  <c r="J67" i="7" s="1"/>
  <c r="N66" i="7"/>
  <c r="L67" i="7"/>
  <c r="W67" i="7" s="1"/>
  <c r="S67" i="7"/>
  <c r="O69" i="9" l="1"/>
  <c r="G70" i="9"/>
  <c r="G68" i="7"/>
  <c r="F68" i="7" s="1"/>
  <c r="Z67" i="7"/>
  <c r="O67" i="7"/>
  <c r="F70" i="9" l="1"/>
  <c r="Q69" i="9"/>
  <c r="V69" i="9" s="1"/>
  <c r="AA69" i="9" s="1"/>
  <c r="E70" i="9"/>
  <c r="X70" i="9" s="1"/>
  <c r="I70" i="9"/>
  <c r="J70" i="9" s="1"/>
  <c r="N69" i="9"/>
  <c r="Q67" i="7"/>
  <c r="V67" i="7" s="1"/>
  <c r="AA67" i="7" s="1"/>
  <c r="E68" i="7"/>
  <c r="X68" i="7" s="1"/>
  <c r="I68" i="7"/>
  <c r="J68" i="7" s="1"/>
  <c r="N67" i="7"/>
  <c r="S68" i="7"/>
  <c r="L68" i="7"/>
  <c r="W68" i="7" s="1"/>
  <c r="Z70" i="9" l="1"/>
  <c r="S70" i="9"/>
  <c r="L70" i="9"/>
  <c r="W70" i="9" s="1"/>
  <c r="G69" i="7"/>
  <c r="Z68" i="7"/>
  <c r="O68" i="7"/>
  <c r="G71" i="9" l="1"/>
  <c r="O70" i="9"/>
  <c r="I69" i="7"/>
  <c r="J69" i="7" s="1"/>
  <c r="N68" i="7"/>
  <c r="Q68" i="7"/>
  <c r="V68" i="7" s="1"/>
  <c r="AA68" i="7" s="1"/>
  <c r="F69" i="7"/>
  <c r="I71" i="9" l="1"/>
  <c r="J71" i="9" s="1"/>
  <c r="N70" i="9"/>
  <c r="E71" i="9"/>
  <c r="X71" i="9" s="1"/>
  <c r="F71" i="9"/>
  <c r="Q70" i="9"/>
  <c r="V70" i="9" s="1"/>
  <c r="AA70" i="9" s="1"/>
  <c r="Z69" i="7"/>
  <c r="S69" i="7"/>
  <c r="L69" i="7"/>
  <c r="W69" i="7" s="1"/>
  <c r="E69" i="7"/>
  <c r="X69" i="7" s="1"/>
  <c r="L71" i="9" l="1"/>
  <c r="W71" i="9" s="1"/>
  <c r="S71" i="9"/>
  <c r="O71" i="9"/>
  <c r="Z71" i="9"/>
  <c r="O69" i="7"/>
  <c r="G70" i="7"/>
  <c r="I72" i="9" l="1"/>
  <c r="J72" i="9" s="1"/>
  <c r="N71" i="9"/>
  <c r="G72" i="9"/>
  <c r="Q69" i="7"/>
  <c r="V69" i="7" s="1"/>
  <c r="AA69" i="7" s="1"/>
  <c r="F70" i="7"/>
  <c r="I70" i="7"/>
  <c r="J70" i="7" s="1"/>
  <c r="N69" i="7"/>
  <c r="F72" i="9" l="1"/>
  <c r="Q71" i="9"/>
  <c r="V71" i="9" s="1"/>
  <c r="AA71" i="9" s="1"/>
  <c r="E72" i="9"/>
  <c r="X72" i="9" s="1"/>
  <c r="Z72" i="9"/>
  <c r="Z70" i="7"/>
  <c r="S70" i="7"/>
  <c r="L70" i="7"/>
  <c r="W70" i="7" s="1"/>
  <c r="E70" i="7"/>
  <c r="X70" i="7" s="1"/>
  <c r="S72" i="9" l="1"/>
  <c r="L72" i="9"/>
  <c r="O70" i="7"/>
  <c r="G71" i="7"/>
  <c r="W72" i="9" l="1"/>
  <c r="O72" i="9"/>
  <c r="G73" i="9"/>
  <c r="Q70" i="7"/>
  <c r="V70" i="7" s="1"/>
  <c r="AA70" i="7" s="1"/>
  <c r="F71" i="7"/>
  <c r="I71" i="7"/>
  <c r="J71" i="7" s="1"/>
  <c r="N70" i="7"/>
  <c r="N72" i="9" l="1"/>
  <c r="I73" i="9"/>
  <c r="J73" i="9" s="1"/>
  <c r="F73" i="9"/>
  <c r="Q72" i="9"/>
  <c r="V72" i="9" s="1"/>
  <c r="AA72" i="9" s="1"/>
  <c r="Z71" i="7"/>
  <c r="S71" i="7"/>
  <c r="L71" i="7"/>
  <c r="W71" i="7" s="1"/>
  <c r="E71" i="7"/>
  <c r="X71" i="7" s="1"/>
  <c r="S73" i="9" l="1"/>
  <c r="L73" i="9"/>
  <c r="W73" i="9" s="1"/>
  <c r="Z73" i="9"/>
  <c r="E73" i="9"/>
  <c r="X73" i="9" s="1"/>
  <c r="O71" i="7"/>
  <c r="G72" i="7"/>
  <c r="O73" i="9" l="1"/>
  <c r="G74" i="9"/>
  <c r="Q71" i="7"/>
  <c r="V71" i="7" s="1"/>
  <c r="AA71" i="7" s="1"/>
  <c r="F72" i="7"/>
  <c r="I72" i="7"/>
  <c r="J72" i="7" s="1"/>
  <c r="N71" i="7"/>
  <c r="I74" i="9" l="1"/>
  <c r="J74" i="9" s="1"/>
  <c r="N73" i="9"/>
  <c r="F74" i="9"/>
  <c r="Q73" i="9"/>
  <c r="V73" i="9" s="1"/>
  <c r="AA73" i="9" s="1"/>
  <c r="E74" i="9"/>
  <c r="X74" i="9" s="1"/>
  <c r="Z72" i="7"/>
  <c r="S72" i="7"/>
  <c r="L72" i="7"/>
  <c r="W72" i="7" s="1"/>
  <c r="E72" i="7"/>
  <c r="X72" i="7" s="1"/>
  <c r="S74" i="9" l="1"/>
  <c r="L74" i="9"/>
  <c r="W74" i="9" s="1"/>
  <c r="Z74" i="9"/>
  <c r="O74" i="9"/>
  <c r="O72" i="7"/>
  <c r="G73" i="7"/>
  <c r="I75" i="9" l="1"/>
  <c r="J75" i="9" s="1"/>
  <c r="N74" i="9"/>
  <c r="G75" i="9"/>
  <c r="Q72" i="7"/>
  <c r="V72" i="7" s="1"/>
  <c r="AA72" i="7" s="1"/>
  <c r="F73" i="7"/>
  <c r="I73" i="7"/>
  <c r="J73" i="7" s="1"/>
  <c r="N72" i="7"/>
  <c r="F75" i="9" l="1"/>
  <c r="Q74" i="9"/>
  <c r="V74" i="9" s="1"/>
  <c r="AA74" i="9" s="1"/>
  <c r="Z75" i="9"/>
  <c r="Z73" i="7"/>
  <c r="S73" i="7"/>
  <c r="L73" i="7"/>
  <c r="W73" i="7" s="1"/>
  <c r="E73" i="7"/>
  <c r="X73" i="7" s="1"/>
  <c r="S75" i="9" l="1"/>
  <c r="L75" i="9"/>
  <c r="E75" i="9"/>
  <c r="X75" i="9" s="1"/>
  <c r="O73" i="7"/>
  <c r="G74" i="7"/>
  <c r="W75" i="9" l="1"/>
  <c r="O75" i="9"/>
  <c r="G76" i="9"/>
  <c r="Q73" i="7"/>
  <c r="V73" i="7" s="1"/>
  <c r="AA73" i="7" s="1"/>
  <c r="F74" i="7"/>
  <c r="I74" i="7"/>
  <c r="J74" i="7" s="1"/>
  <c r="N73" i="7"/>
  <c r="I76" i="9" l="1"/>
  <c r="J76" i="9" s="1"/>
  <c r="N75" i="9"/>
  <c r="F76" i="9"/>
  <c r="Q75" i="9"/>
  <c r="V75" i="9" s="1"/>
  <c r="AA75" i="9" s="1"/>
  <c r="E76" i="9"/>
  <c r="X76" i="9" s="1"/>
  <c r="Z74" i="7"/>
  <c r="S74" i="7"/>
  <c r="L74" i="7"/>
  <c r="W74" i="7" s="1"/>
  <c r="E74" i="7"/>
  <c r="X74" i="7" s="1"/>
  <c r="S76" i="9" l="1"/>
  <c r="L76" i="9"/>
  <c r="W76" i="9" s="1"/>
  <c r="Z76" i="9"/>
  <c r="O76" i="9"/>
  <c r="O74" i="7"/>
  <c r="G75" i="7"/>
  <c r="I77" i="9" l="1"/>
  <c r="J77" i="9" s="1"/>
  <c r="N76" i="9"/>
  <c r="G77" i="9"/>
  <c r="Q74" i="7"/>
  <c r="V74" i="7" s="1"/>
  <c r="AA74" i="7" s="1"/>
  <c r="F75" i="7"/>
  <c r="I75" i="7"/>
  <c r="J75" i="7" s="1"/>
  <c r="N74" i="7"/>
  <c r="Z77" i="9" l="1"/>
  <c r="E77" i="9"/>
  <c r="X77" i="9" s="1"/>
  <c r="F77" i="9"/>
  <c r="Q76" i="9"/>
  <c r="V76" i="9" s="1"/>
  <c r="AA76" i="9" s="1"/>
  <c r="Z75" i="7"/>
  <c r="S75" i="7"/>
  <c r="L75" i="7"/>
  <c r="W75" i="7" s="1"/>
  <c r="E75" i="7"/>
  <c r="X75" i="7" s="1"/>
  <c r="S77" i="9" l="1"/>
  <c r="L77" i="9"/>
  <c r="O75" i="7"/>
  <c r="G76" i="7"/>
  <c r="W77" i="9" l="1"/>
  <c r="O77" i="9"/>
  <c r="G78" i="9"/>
  <c r="Q75" i="7"/>
  <c r="V75" i="7" s="1"/>
  <c r="AA75" i="7" s="1"/>
  <c r="F76" i="7"/>
  <c r="I76" i="7"/>
  <c r="J76" i="7" s="1"/>
  <c r="N75" i="7"/>
  <c r="I78" i="9" l="1"/>
  <c r="J78" i="9" s="1"/>
  <c r="N77" i="9"/>
  <c r="F78" i="9"/>
  <c r="Q77" i="9"/>
  <c r="E78" i="9"/>
  <c r="X78" i="9" s="1"/>
  <c r="Z76" i="7"/>
  <c r="S76" i="7"/>
  <c r="L76" i="7"/>
  <c r="W76" i="7" s="1"/>
  <c r="E76" i="7"/>
  <c r="X76" i="7" s="1"/>
  <c r="V77" i="9" l="1"/>
  <c r="AA77" i="9" s="1"/>
  <c r="V78" i="9"/>
  <c r="S78" i="9"/>
  <c r="L78" i="9"/>
  <c r="W78" i="9" s="1"/>
  <c r="Z78" i="9"/>
  <c r="O78" i="9"/>
  <c r="N78" i="9" s="1"/>
  <c r="O76" i="7"/>
  <c r="G77" i="7"/>
  <c r="AA78" i="9" l="1"/>
  <c r="AA80" i="9" s="1"/>
  <c r="Q76" i="7"/>
  <c r="V76" i="7" s="1"/>
  <c r="AA76" i="7" s="1"/>
  <c r="F77" i="7"/>
  <c r="I77" i="7"/>
  <c r="J77" i="7" s="1"/>
  <c r="N76" i="7"/>
  <c r="Z77" i="7" l="1"/>
  <c r="S77" i="7"/>
  <c r="L77" i="7"/>
  <c r="W77" i="7" s="1"/>
  <c r="E77" i="7"/>
  <c r="X77" i="7" s="1"/>
  <c r="O77" i="7" l="1"/>
  <c r="G78" i="7"/>
  <c r="Q77" i="7" l="1"/>
  <c r="F78" i="7"/>
  <c r="I78" i="7"/>
  <c r="J78" i="7" s="1"/>
  <c r="N77" i="7"/>
  <c r="V77" i="7" l="1"/>
  <c r="AA77" i="7" s="1"/>
  <c r="V78" i="7"/>
  <c r="Z78" i="7"/>
  <c r="S78" i="7"/>
  <c r="L78" i="7"/>
  <c r="W78" i="7" s="1"/>
  <c r="E78" i="7"/>
  <c r="X78" i="7" s="1"/>
  <c r="O78" i="7" l="1"/>
  <c r="AA78" i="7"/>
  <c r="AA80" i="7" s="1"/>
  <c r="N78" i="7" l="1"/>
  <c r="O5" i="6" l="1"/>
  <c r="K5" i="6"/>
  <c r="F6" i="6" s="1"/>
  <c r="B12" i="4"/>
  <c r="M5" i="3"/>
  <c r="B19" i="3"/>
  <c r="F7" i="6" l="1"/>
  <c r="K6" i="6"/>
  <c r="S6" i="6" s="1"/>
  <c r="O6" i="6"/>
  <c r="S5" i="6"/>
  <c r="AA80" i="4"/>
  <c r="Q6" i="4"/>
  <c r="Q7" i="4"/>
  <c r="V7" i="4" s="1"/>
  <c r="Q8" i="4"/>
  <c r="Q9" i="4"/>
  <c r="V9" i="4" s="1"/>
  <c r="Q10" i="4"/>
  <c r="Q11" i="4"/>
  <c r="V11" i="4" s="1"/>
  <c r="Q12" i="4"/>
  <c r="Q13" i="4"/>
  <c r="V13" i="4" s="1"/>
  <c r="Q14" i="4"/>
  <c r="Q15" i="4"/>
  <c r="V15" i="4" s="1"/>
  <c r="Q16" i="4"/>
  <c r="Q17" i="4"/>
  <c r="V17" i="4" s="1"/>
  <c r="Q18" i="4"/>
  <c r="Q19" i="4"/>
  <c r="V19" i="4" s="1"/>
  <c r="Q20" i="4"/>
  <c r="Q21" i="4"/>
  <c r="V21" i="4" s="1"/>
  <c r="Q22" i="4"/>
  <c r="Q23" i="4"/>
  <c r="V23" i="4" s="1"/>
  <c r="Q24" i="4"/>
  <c r="Q25" i="4"/>
  <c r="V25" i="4" s="1"/>
  <c r="Q26" i="4"/>
  <c r="Q27" i="4"/>
  <c r="V27" i="4" s="1"/>
  <c r="Q28" i="4"/>
  <c r="Q29" i="4"/>
  <c r="V29" i="4" s="1"/>
  <c r="Q30" i="4"/>
  <c r="Q31" i="4"/>
  <c r="V31" i="4" s="1"/>
  <c r="Q32" i="4"/>
  <c r="Q33" i="4"/>
  <c r="V33" i="4" s="1"/>
  <c r="Q34" i="4"/>
  <c r="Q35" i="4"/>
  <c r="V35" i="4" s="1"/>
  <c r="Q36" i="4"/>
  <c r="Q37" i="4"/>
  <c r="V37" i="4" s="1"/>
  <c r="Q38" i="4"/>
  <c r="Q39" i="4"/>
  <c r="V39" i="4" s="1"/>
  <c r="Q40" i="4"/>
  <c r="Q41" i="4"/>
  <c r="V41" i="4" s="1"/>
  <c r="Q42" i="4"/>
  <c r="Q43" i="4"/>
  <c r="V43" i="4" s="1"/>
  <c r="Q44" i="4"/>
  <c r="Q45" i="4"/>
  <c r="V45" i="4" s="1"/>
  <c r="Q46" i="4"/>
  <c r="Q47" i="4"/>
  <c r="V47" i="4" s="1"/>
  <c r="Q48" i="4"/>
  <c r="Q49" i="4"/>
  <c r="V49" i="4" s="1"/>
  <c r="Q50" i="4"/>
  <c r="Q51" i="4"/>
  <c r="V51" i="4" s="1"/>
  <c r="Q52" i="4"/>
  <c r="Q53" i="4"/>
  <c r="V53" i="4" s="1"/>
  <c r="Q54" i="4"/>
  <c r="Q55" i="4"/>
  <c r="V55" i="4" s="1"/>
  <c r="Q56" i="4"/>
  <c r="Q57" i="4"/>
  <c r="V57" i="4" s="1"/>
  <c r="Q58" i="4"/>
  <c r="Q59" i="4"/>
  <c r="V59" i="4" s="1"/>
  <c r="Q60" i="4"/>
  <c r="Q61" i="4"/>
  <c r="V61" i="4" s="1"/>
  <c r="Q62" i="4"/>
  <c r="Q63" i="4"/>
  <c r="V63" i="4" s="1"/>
  <c r="Q64" i="4"/>
  <c r="Q65" i="4"/>
  <c r="V65" i="4" s="1"/>
  <c r="Q66" i="4"/>
  <c r="Q67" i="4"/>
  <c r="V67" i="4" s="1"/>
  <c r="Q68" i="4"/>
  <c r="Q69" i="4"/>
  <c r="V69" i="4" s="1"/>
  <c r="Q70" i="4"/>
  <c r="Q71" i="4"/>
  <c r="V71" i="4" s="1"/>
  <c r="Q72" i="4"/>
  <c r="Q73" i="4"/>
  <c r="V73" i="4" s="1"/>
  <c r="Q74" i="4"/>
  <c r="Q75" i="4"/>
  <c r="V75" i="4" s="1"/>
  <c r="Q76" i="4"/>
  <c r="Q77" i="4"/>
  <c r="V77" i="4" s="1"/>
  <c r="Q78" i="4"/>
  <c r="Q5" i="4"/>
  <c r="L5" i="3"/>
  <c r="J5" i="4"/>
  <c r="Z6" i="4"/>
  <c r="Y6" i="4"/>
  <c r="T6" i="4"/>
  <c r="F8" i="4"/>
  <c r="F7" i="4"/>
  <c r="F6" i="4"/>
  <c r="E7" i="4"/>
  <c r="S6" i="4"/>
  <c r="G8" i="4"/>
  <c r="G7" i="4"/>
  <c r="AA79" i="4"/>
  <c r="Z79" i="4"/>
  <c r="Z5" i="4"/>
  <c r="Y5" i="4"/>
  <c r="X79" i="4"/>
  <c r="W6" i="4"/>
  <c r="W79" i="4"/>
  <c r="W5" i="4"/>
  <c r="V8" i="4"/>
  <c r="V10" i="4"/>
  <c r="V12" i="4"/>
  <c r="V14" i="4"/>
  <c r="V16" i="4"/>
  <c r="V18" i="4"/>
  <c r="V20" i="4"/>
  <c r="V22" i="4"/>
  <c r="V24" i="4"/>
  <c r="V26" i="4"/>
  <c r="V28" i="4"/>
  <c r="V30" i="4"/>
  <c r="V32" i="4"/>
  <c r="V34" i="4"/>
  <c r="V36" i="4"/>
  <c r="V38" i="4"/>
  <c r="V40" i="4"/>
  <c r="V42" i="4"/>
  <c r="V44" i="4"/>
  <c r="V46" i="4"/>
  <c r="V48" i="4"/>
  <c r="V50" i="4"/>
  <c r="V52" i="4"/>
  <c r="V54" i="4"/>
  <c r="V56" i="4"/>
  <c r="V58" i="4"/>
  <c r="V60" i="4"/>
  <c r="V62" i="4"/>
  <c r="V64" i="4"/>
  <c r="V66" i="4"/>
  <c r="V68" i="4"/>
  <c r="V70" i="4"/>
  <c r="V72" i="4"/>
  <c r="V74" i="4"/>
  <c r="V76" i="4"/>
  <c r="V78" i="4"/>
  <c r="V79" i="4"/>
  <c r="V6" i="4"/>
  <c r="AA6" i="4" s="1"/>
  <c r="U5" i="4"/>
  <c r="T5" i="4"/>
  <c r="S79" i="4"/>
  <c r="S5" i="4"/>
  <c r="P6" i="6" l="1"/>
  <c r="O7" i="6"/>
  <c r="P7" i="6" s="1"/>
  <c r="K7" i="6"/>
  <c r="S7" i="6" s="1"/>
  <c r="P5" i="6"/>
  <c r="H6" i="4"/>
  <c r="G6" i="4"/>
  <c r="L6" i="4"/>
  <c r="O5" i="4"/>
  <c r="I5" i="4"/>
  <c r="L5" i="4"/>
  <c r="P19" i="3"/>
  <c r="T19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5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6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Q5" i="3"/>
  <c r="T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6" i="3"/>
  <c r="U5" i="3"/>
  <c r="S5" i="3"/>
  <c r="R6" i="3"/>
  <c r="R5" i="3"/>
  <c r="P5" i="3"/>
  <c r="O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L7" i="3"/>
  <c r="I7" i="3"/>
  <c r="H7" i="3"/>
  <c r="H8" i="3"/>
  <c r="I8" i="3" s="1"/>
  <c r="L8" i="3" s="1"/>
  <c r="H9" i="3" s="1"/>
  <c r="I9" i="3" s="1"/>
  <c r="L9" i="3" s="1"/>
  <c r="H10" i="3" s="1"/>
  <c r="I10" i="3" s="1"/>
  <c r="L10" i="3" s="1"/>
  <c r="H11" i="3" s="1"/>
  <c r="I11" i="3" s="1"/>
  <c r="L11" i="3" s="1"/>
  <c r="H12" i="3" s="1"/>
  <c r="I12" i="3" s="1"/>
  <c r="L12" i="3" s="1"/>
  <c r="H13" i="3" s="1"/>
  <c r="I13" i="3" s="1"/>
  <c r="L13" i="3" s="1"/>
  <c r="H14" i="3" s="1"/>
  <c r="I14" i="3" s="1"/>
  <c r="L14" i="3" s="1"/>
  <c r="H15" i="3" s="1"/>
  <c r="I15" i="3" s="1"/>
  <c r="L15" i="3" s="1"/>
  <c r="H16" i="3" s="1"/>
  <c r="I16" i="3" s="1"/>
  <c r="L16" i="3" s="1"/>
  <c r="H17" i="3" s="1"/>
  <c r="I17" i="3" s="1"/>
  <c r="L17" i="3" s="1"/>
  <c r="H18" i="3" s="1"/>
  <c r="I18" i="3" s="1"/>
  <c r="L18" i="3" s="1"/>
  <c r="H19" i="3" s="1"/>
  <c r="I19" i="3" s="1"/>
  <c r="L19" i="3" s="1"/>
  <c r="H20" i="3" s="1"/>
  <c r="I20" i="3" s="1"/>
  <c r="L20" i="3" s="1"/>
  <c r="H21" i="3" s="1"/>
  <c r="I21" i="3" s="1"/>
  <c r="L21" i="3" s="1"/>
  <c r="H22" i="3" s="1"/>
  <c r="I22" i="3" s="1"/>
  <c r="L22" i="3" s="1"/>
  <c r="H23" i="3" s="1"/>
  <c r="I23" i="3" s="1"/>
  <c r="L23" i="3" s="1"/>
  <c r="H24" i="3" s="1"/>
  <c r="I24" i="3" s="1"/>
  <c r="L24" i="3" s="1"/>
  <c r="H25" i="3" s="1"/>
  <c r="I25" i="3" s="1"/>
  <c r="L25" i="3" s="1"/>
  <c r="H26" i="3" s="1"/>
  <c r="I26" i="3" s="1"/>
  <c r="L26" i="3" s="1"/>
  <c r="H27" i="3" s="1"/>
  <c r="I27" i="3" s="1"/>
  <c r="L27" i="3" s="1"/>
  <c r="H28" i="3" s="1"/>
  <c r="I28" i="3" s="1"/>
  <c r="L28" i="3" s="1"/>
  <c r="H29" i="3" s="1"/>
  <c r="I29" i="3" s="1"/>
  <c r="L29" i="3" s="1"/>
  <c r="H30" i="3" s="1"/>
  <c r="I30" i="3" s="1"/>
  <c r="L30" i="3" s="1"/>
  <c r="H31" i="3" s="1"/>
  <c r="I31" i="3" s="1"/>
  <c r="L31" i="3" s="1"/>
  <c r="H32" i="3" s="1"/>
  <c r="I32" i="3" s="1"/>
  <c r="L32" i="3" s="1"/>
  <c r="H33" i="3" s="1"/>
  <c r="I33" i="3" s="1"/>
  <c r="L33" i="3" s="1"/>
  <c r="H34" i="3" s="1"/>
  <c r="I34" i="3" s="1"/>
  <c r="L34" i="3" s="1"/>
  <c r="H35" i="3" s="1"/>
  <c r="I35" i="3" s="1"/>
  <c r="L35" i="3" s="1"/>
  <c r="H36" i="3" s="1"/>
  <c r="I36" i="3" s="1"/>
  <c r="L36" i="3" s="1"/>
  <c r="H37" i="3" s="1"/>
  <c r="I37" i="3" s="1"/>
  <c r="L37" i="3" s="1"/>
  <c r="H38" i="3" s="1"/>
  <c r="I38" i="3" s="1"/>
  <c r="L38" i="3" s="1"/>
  <c r="H39" i="3" s="1"/>
  <c r="I39" i="3" s="1"/>
  <c r="L39" i="3" s="1"/>
  <c r="H40" i="3" s="1"/>
  <c r="I40" i="3" s="1"/>
  <c r="L40" i="3" s="1"/>
  <c r="H41" i="3" s="1"/>
  <c r="I41" i="3" s="1"/>
  <c r="L41" i="3" s="1"/>
  <c r="H42" i="3" s="1"/>
  <c r="I42" i="3" s="1"/>
  <c r="L42" i="3" s="1"/>
  <c r="H43" i="3" s="1"/>
  <c r="I43" i="3" s="1"/>
  <c r="L43" i="3" s="1"/>
  <c r="H44" i="3" s="1"/>
  <c r="I44" i="3" s="1"/>
  <c r="L44" i="3" s="1"/>
  <c r="H45" i="3" s="1"/>
  <c r="I45" i="3" s="1"/>
  <c r="L45" i="3" s="1"/>
  <c r="H46" i="3" s="1"/>
  <c r="I46" i="3" s="1"/>
  <c r="L46" i="3" s="1"/>
  <c r="H47" i="3" s="1"/>
  <c r="I47" i="3" s="1"/>
  <c r="L47" i="3" s="1"/>
  <c r="H48" i="3" s="1"/>
  <c r="I48" i="3" s="1"/>
  <c r="L48" i="3" s="1"/>
  <c r="H49" i="3" s="1"/>
  <c r="I49" i="3" s="1"/>
  <c r="L49" i="3" s="1"/>
  <c r="H50" i="3" s="1"/>
  <c r="I50" i="3" s="1"/>
  <c r="L50" i="3" s="1"/>
  <c r="H51" i="3" s="1"/>
  <c r="I51" i="3" s="1"/>
  <c r="L51" i="3" s="1"/>
  <c r="H52" i="3" s="1"/>
  <c r="I52" i="3" s="1"/>
  <c r="L52" i="3" s="1"/>
  <c r="H53" i="3" s="1"/>
  <c r="I53" i="3" s="1"/>
  <c r="L53" i="3" s="1"/>
  <c r="H54" i="3" s="1"/>
  <c r="I54" i="3" s="1"/>
  <c r="L54" i="3" s="1"/>
  <c r="H55" i="3" s="1"/>
  <c r="I55" i="3" s="1"/>
  <c r="L55" i="3" s="1"/>
  <c r="H56" i="3" s="1"/>
  <c r="I56" i="3" s="1"/>
  <c r="L56" i="3" s="1"/>
  <c r="H57" i="3" s="1"/>
  <c r="I57" i="3" s="1"/>
  <c r="L57" i="3" s="1"/>
  <c r="H58" i="3" s="1"/>
  <c r="I58" i="3" s="1"/>
  <c r="L58" i="3" s="1"/>
  <c r="H59" i="3" s="1"/>
  <c r="I59" i="3" s="1"/>
  <c r="L59" i="3" s="1"/>
  <c r="H60" i="3" s="1"/>
  <c r="I60" i="3" s="1"/>
  <c r="L60" i="3" s="1"/>
  <c r="H61" i="3" s="1"/>
  <c r="I61" i="3" s="1"/>
  <c r="L61" i="3" s="1"/>
  <c r="H62" i="3" s="1"/>
  <c r="I62" i="3" s="1"/>
  <c r="L62" i="3" s="1"/>
  <c r="H63" i="3" s="1"/>
  <c r="I63" i="3" s="1"/>
  <c r="L63" i="3" s="1"/>
  <c r="H64" i="3" s="1"/>
  <c r="I64" i="3" s="1"/>
  <c r="L64" i="3" s="1"/>
  <c r="H65" i="3" s="1"/>
  <c r="I65" i="3" s="1"/>
  <c r="L65" i="3" s="1"/>
  <c r="H66" i="3" s="1"/>
  <c r="I66" i="3" s="1"/>
  <c r="L66" i="3" s="1"/>
  <c r="H67" i="3" s="1"/>
  <c r="I67" i="3" s="1"/>
  <c r="L67" i="3" s="1"/>
  <c r="H68" i="3" s="1"/>
  <c r="I68" i="3" s="1"/>
  <c r="L68" i="3" s="1"/>
  <c r="H69" i="3" s="1"/>
  <c r="I69" i="3" s="1"/>
  <c r="L69" i="3" s="1"/>
  <c r="H70" i="3" s="1"/>
  <c r="I70" i="3" s="1"/>
  <c r="L70" i="3" s="1"/>
  <c r="H71" i="3" s="1"/>
  <c r="I71" i="3" s="1"/>
  <c r="L71" i="3" s="1"/>
  <c r="H72" i="3" s="1"/>
  <c r="I72" i="3" s="1"/>
  <c r="L72" i="3" s="1"/>
  <c r="H73" i="3" s="1"/>
  <c r="I73" i="3" s="1"/>
  <c r="L73" i="3" s="1"/>
  <c r="H74" i="3" s="1"/>
  <c r="I74" i="3" s="1"/>
  <c r="L74" i="3" s="1"/>
  <c r="H75" i="3" s="1"/>
  <c r="I75" i="3" s="1"/>
  <c r="L75" i="3" s="1"/>
  <c r="H76" i="3" s="1"/>
  <c r="I76" i="3" s="1"/>
  <c r="L76" i="3" s="1"/>
  <c r="H77" i="3" s="1"/>
  <c r="I77" i="3" s="1"/>
  <c r="L77" i="3" s="1"/>
  <c r="H78" i="3" s="1"/>
  <c r="I78" i="3" s="1"/>
  <c r="L78" i="3" s="1"/>
  <c r="M6" i="3"/>
  <c r="L6" i="3"/>
  <c r="I6" i="3"/>
  <c r="H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6" i="3"/>
  <c r="K6" i="3"/>
  <c r="F7" i="3"/>
  <c r="F6" i="3"/>
  <c r="K5" i="3"/>
  <c r="I5" i="3"/>
  <c r="H5" i="3"/>
  <c r="B9" i="3"/>
  <c r="B21" i="3" s="1"/>
  <c r="G5" i="3" s="1"/>
  <c r="B24" i="3"/>
  <c r="B14" i="3"/>
  <c r="G5" i="6" l="1"/>
  <c r="H5" i="6" s="1"/>
  <c r="I5" i="6" s="1"/>
  <c r="T7" i="6"/>
  <c r="T5" i="6"/>
  <c r="Q5" i="6"/>
  <c r="F8" i="6"/>
  <c r="T6" i="6"/>
  <c r="I6" i="4"/>
  <c r="J6" i="4" s="1"/>
  <c r="O6" i="4" s="1"/>
  <c r="K7" i="3"/>
  <c r="F8" i="3" s="1"/>
  <c r="B22" i="3"/>
  <c r="O8" i="6" l="1"/>
  <c r="P8" i="6" s="1"/>
  <c r="G8" i="6"/>
  <c r="K8" i="6"/>
  <c r="S8" i="6" s="1"/>
  <c r="G6" i="6"/>
  <c r="G7" i="6"/>
  <c r="U5" i="6"/>
  <c r="L5" i="6"/>
  <c r="K8" i="3"/>
  <c r="F9" i="3" s="1"/>
  <c r="R5" i="6" l="1"/>
  <c r="V5" i="6" s="1"/>
  <c r="M5" i="6"/>
  <c r="T8" i="6"/>
  <c r="H6" i="6"/>
  <c r="I6" i="6" s="1"/>
  <c r="F9" i="6"/>
  <c r="K9" i="3"/>
  <c r="F10" i="3" s="1"/>
  <c r="K9" i="6" l="1"/>
  <c r="S9" i="6" s="1"/>
  <c r="O9" i="6"/>
  <c r="P9" i="6" s="1"/>
  <c r="G9" i="6"/>
  <c r="L6" i="6"/>
  <c r="U6" i="6"/>
  <c r="K10" i="3"/>
  <c r="F11" i="3" s="1"/>
  <c r="R6" i="6" l="1"/>
  <c r="V6" i="6" s="1"/>
  <c r="M6" i="6"/>
  <c r="H7" i="6"/>
  <c r="I7" i="6" s="1"/>
  <c r="T9" i="6"/>
  <c r="F10" i="6"/>
  <c r="K11" i="3"/>
  <c r="F12" i="3" s="1"/>
  <c r="K10" i="6" l="1"/>
  <c r="S10" i="6" s="1"/>
  <c r="O10" i="6"/>
  <c r="P10" i="6" s="1"/>
  <c r="G10" i="6"/>
  <c r="U7" i="6"/>
  <c r="L7" i="6"/>
  <c r="K12" i="3"/>
  <c r="F13" i="3" s="1"/>
  <c r="R7" i="6" l="1"/>
  <c r="M7" i="6"/>
  <c r="H8" i="6"/>
  <c r="I8" i="6" s="1"/>
  <c r="V7" i="6"/>
  <c r="T10" i="6"/>
  <c r="F11" i="6"/>
  <c r="K13" i="3"/>
  <c r="F14" i="3" s="1"/>
  <c r="K11" i="6" l="1"/>
  <c r="S11" i="6" s="1"/>
  <c r="O11" i="6"/>
  <c r="P11" i="6" s="1"/>
  <c r="G11" i="6"/>
  <c r="L8" i="6"/>
  <c r="U8" i="6"/>
  <c r="K14" i="3"/>
  <c r="F15" i="3" s="1"/>
  <c r="R8" i="6" l="1"/>
  <c r="V8" i="6" s="1"/>
  <c r="M8" i="6"/>
  <c r="H9" i="6"/>
  <c r="I9" i="6" s="1"/>
  <c r="T11" i="6"/>
  <c r="F12" i="6"/>
  <c r="K15" i="3"/>
  <c r="F16" i="3" s="1"/>
  <c r="K12" i="6" l="1"/>
  <c r="S12" i="6" s="1"/>
  <c r="O12" i="6"/>
  <c r="P12" i="6" s="1"/>
  <c r="G12" i="6"/>
  <c r="U9" i="6"/>
  <c r="L9" i="6"/>
  <c r="K16" i="3"/>
  <c r="F17" i="3" s="1"/>
  <c r="M9" i="6" l="1"/>
  <c r="R9" i="6"/>
  <c r="V9" i="6" s="1"/>
  <c r="H10" i="6"/>
  <c r="I10" i="6" s="1"/>
  <c r="T12" i="6"/>
  <c r="F13" i="6"/>
  <c r="K17" i="3"/>
  <c r="F18" i="3" s="1"/>
  <c r="K13" i="6" l="1"/>
  <c r="S13" i="6" s="1"/>
  <c r="O13" i="6"/>
  <c r="P13" i="6" s="1"/>
  <c r="G13" i="6"/>
  <c r="U10" i="6"/>
  <c r="L10" i="6"/>
  <c r="K18" i="3"/>
  <c r="F19" i="3" s="1"/>
  <c r="T13" i="6" l="1"/>
  <c r="M10" i="6"/>
  <c r="R10" i="6"/>
  <c r="V10" i="6" s="1"/>
  <c r="H11" i="6"/>
  <c r="I11" i="6" s="1"/>
  <c r="F14" i="6"/>
  <c r="K19" i="3"/>
  <c r="F20" i="3" s="1"/>
  <c r="O14" i="6" l="1"/>
  <c r="P14" i="6" s="1"/>
  <c r="K14" i="6"/>
  <c r="S14" i="6" s="1"/>
  <c r="G14" i="6"/>
  <c r="F15" i="6"/>
  <c r="U11" i="6"/>
  <c r="L11" i="6"/>
  <c r="K20" i="3"/>
  <c r="F21" i="3" s="1"/>
  <c r="M11" i="6" l="1"/>
  <c r="R11" i="6"/>
  <c r="H12" i="6"/>
  <c r="I12" i="6" s="1"/>
  <c r="O15" i="6"/>
  <c r="P15" i="6" s="1"/>
  <c r="G15" i="6"/>
  <c r="F16" i="6"/>
  <c r="K15" i="6"/>
  <c r="S15" i="6" s="1"/>
  <c r="V11" i="6"/>
  <c r="T14" i="6"/>
  <c r="K21" i="3"/>
  <c r="F22" i="3" s="1"/>
  <c r="O16" i="6" l="1"/>
  <c r="P16" i="6" s="1"/>
  <c r="G16" i="6"/>
  <c r="K16" i="6"/>
  <c r="S16" i="6" s="1"/>
  <c r="F17" i="6"/>
  <c r="T15" i="6"/>
  <c r="U12" i="6"/>
  <c r="L12" i="6"/>
  <c r="K22" i="3"/>
  <c r="F23" i="3" s="1"/>
  <c r="O17" i="6" l="1"/>
  <c r="P17" i="6" s="1"/>
  <c r="G17" i="6"/>
  <c r="K17" i="6"/>
  <c r="S17" i="6" s="1"/>
  <c r="M12" i="6"/>
  <c r="R12" i="6"/>
  <c r="V12" i="6" s="1"/>
  <c r="H13" i="6"/>
  <c r="I13" i="6" s="1"/>
  <c r="T16" i="6"/>
  <c r="K23" i="3"/>
  <c r="F24" i="3" s="1"/>
  <c r="F18" i="6" l="1"/>
  <c r="U13" i="6"/>
  <c r="L13" i="6"/>
  <c r="T17" i="6"/>
  <c r="K24" i="3"/>
  <c r="F25" i="3" s="1"/>
  <c r="M13" i="6" l="1"/>
  <c r="R13" i="6"/>
  <c r="V13" i="6" s="1"/>
  <c r="H14" i="6"/>
  <c r="I14" i="6" s="1"/>
  <c r="K18" i="6"/>
  <c r="S18" i="6" s="1"/>
  <c r="O18" i="6"/>
  <c r="P18" i="6" s="1"/>
  <c r="G18" i="6"/>
  <c r="K25" i="3"/>
  <c r="F26" i="3" s="1"/>
  <c r="T18" i="6" l="1"/>
  <c r="F19" i="6"/>
  <c r="L14" i="6"/>
  <c r="U14" i="6"/>
  <c r="K26" i="3"/>
  <c r="F27" i="3" s="1"/>
  <c r="O19" i="6" l="1"/>
  <c r="P19" i="6" s="1"/>
  <c r="G19" i="6"/>
  <c r="K19" i="6"/>
  <c r="S19" i="6" s="1"/>
  <c r="R14" i="6"/>
  <c r="V14" i="6" s="1"/>
  <c r="M14" i="6"/>
  <c r="H15" i="6"/>
  <c r="I15" i="6" s="1"/>
  <c r="K27" i="3"/>
  <c r="F28" i="3" s="1"/>
  <c r="L15" i="6" l="1"/>
  <c r="U15" i="6"/>
  <c r="T19" i="6"/>
  <c r="K28" i="3"/>
  <c r="F29" i="3" s="1"/>
  <c r="S20" i="6" l="1"/>
  <c r="O20" i="6"/>
  <c r="R15" i="6"/>
  <c r="V15" i="6" s="1"/>
  <c r="M15" i="6"/>
  <c r="H16" i="6"/>
  <c r="I16" i="6" s="1"/>
  <c r="K29" i="3"/>
  <c r="F30" i="3" s="1"/>
  <c r="L16" i="6" l="1"/>
  <c r="U16" i="6"/>
  <c r="K21" i="6"/>
  <c r="S21" i="6" s="1"/>
  <c r="O21" i="6"/>
  <c r="K30" i="3"/>
  <c r="F31" i="3" s="1"/>
  <c r="K22" i="6" l="1"/>
  <c r="S22" i="6" s="1"/>
  <c r="O22" i="6"/>
  <c r="R16" i="6"/>
  <c r="V16" i="6" s="1"/>
  <c r="M16" i="6"/>
  <c r="H17" i="6"/>
  <c r="I17" i="6" s="1"/>
  <c r="K31" i="3"/>
  <c r="F32" i="3" s="1"/>
  <c r="F23" i="6" l="1"/>
  <c r="L17" i="6"/>
  <c r="U17" i="6"/>
  <c r="K32" i="3"/>
  <c r="F33" i="3" s="1"/>
  <c r="R17" i="6" l="1"/>
  <c r="M17" i="6"/>
  <c r="H18" i="6"/>
  <c r="I18" i="6" s="1"/>
  <c r="V17" i="6"/>
  <c r="O23" i="6"/>
  <c r="K23" i="6"/>
  <c r="S23" i="6" s="1"/>
  <c r="K33" i="3"/>
  <c r="F34" i="3" s="1"/>
  <c r="F24" i="6" l="1"/>
  <c r="U18" i="6"/>
  <c r="L18" i="6"/>
  <c r="K34" i="3"/>
  <c r="F35" i="3" s="1"/>
  <c r="M18" i="6" l="1"/>
  <c r="R18" i="6"/>
  <c r="V18" i="6" s="1"/>
  <c r="H19" i="6"/>
  <c r="I19" i="6" s="1"/>
  <c r="O24" i="6"/>
  <c r="K24" i="6"/>
  <c r="S24" i="6" s="1"/>
  <c r="K35" i="3"/>
  <c r="F36" i="3" s="1"/>
  <c r="F25" i="6" l="1"/>
  <c r="L19" i="6"/>
  <c r="U19" i="6"/>
  <c r="K36" i="3"/>
  <c r="F37" i="3" s="1"/>
  <c r="R19" i="6" l="1"/>
  <c r="M19" i="6"/>
  <c r="V19" i="6"/>
  <c r="K25" i="6"/>
  <c r="S25" i="6" s="1"/>
  <c r="O25" i="6"/>
  <c r="K37" i="3"/>
  <c r="F38" i="3" s="1"/>
  <c r="F26" i="6" l="1"/>
  <c r="U20" i="6"/>
  <c r="K38" i="3"/>
  <c r="F39" i="3" s="1"/>
  <c r="I21" i="6" l="1"/>
  <c r="R20" i="6"/>
  <c r="V20" i="6" s="1"/>
  <c r="O26" i="6"/>
  <c r="K26" i="6"/>
  <c r="S26" i="6" s="1"/>
  <c r="K39" i="3"/>
  <c r="F40" i="3" s="1"/>
  <c r="F27" i="6" l="1"/>
  <c r="K27" i="6" s="1"/>
  <c r="S27" i="6" s="1"/>
  <c r="O27" i="6"/>
  <c r="U21" i="6"/>
  <c r="L21" i="6"/>
  <c r="K40" i="3"/>
  <c r="F41" i="3" s="1"/>
  <c r="I22" i="6" l="1"/>
  <c r="R21" i="6"/>
  <c r="V21" i="6" s="1"/>
  <c r="F28" i="6"/>
  <c r="K41" i="3"/>
  <c r="F42" i="3" s="1"/>
  <c r="U22" i="6" l="1"/>
  <c r="L22" i="6"/>
  <c r="O28" i="6"/>
  <c r="F29" i="6"/>
  <c r="K28" i="6"/>
  <c r="S28" i="6" s="1"/>
  <c r="K42" i="3"/>
  <c r="F43" i="3" s="1"/>
  <c r="K29" i="6" l="1"/>
  <c r="S29" i="6" s="1"/>
  <c r="O29" i="6"/>
  <c r="R22" i="6"/>
  <c r="V22" i="6" s="1"/>
  <c r="H23" i="6"/>
  <c r="I23" i="6" s="1"/>
  <c r="K43" i="3"/>
  <c r="F44" i="3" s="1"/>
  <c r="L23" i="6" l="1"/>
  <c r="U23" i="6"/>
  <c r="F30" i="6"/>
  <c r="K44" i="3"/>
  <c r="F45" i="3" s="1"/>
  <c r="O30" i="6" l="1"/>
  <c r="K30" i="6"/>
  <c r="S30" i="6" s="1"/>
  <c r="H24" i="6"/>
  <c r="I24" i="6" s="1"/>
  <c r="R23" i="6"/>
  <c r="V23" i="6" s="1"/>
  <c r="K45" i="3"/>
  <c r="F46" i="3" s="1"/>
  <c r="L24" i="6" l="1"/>
  <c r="U24" i="6"/>
  <c r="F31" i="6"/>
  <c r="K46" i="3"/>
  <c r="F47" i="3" s="1"/>
  <c r="K31" i="6" l="1"/>
  <c r="S31" i="6" s="1"/>
  <c r="O31" i="6"/>
  <c r="H25" i="6"/>
  <c r="I25" i="6" s="1"/>
  <c r="R24" i="6"/>
  <c r="V24" i="6" s="1"/>
  <c r="K47" i="3"/>
  <c r="F48" i="3" s="1"/>
  <c r="F32" i="6" l="1"/>
  <c r="O32" i="6"/>
  <c r="K32" i="6"/>
  <c r="S32" i="6" s="1"/>
  <c r="U25" i="6"/>
  <c r="L25" i="6"/>
  <c r="K48" i="3"/>
  <c r="F49" i="3" s="1"/>
  <c r="F33" i="6" l="1"/>
  <c r="K33" i="6"/>
  <c r="S33" i="6" s="1"/>
  <c r="R25" i="6"/>
  <c r="V25" i="6" s="1"/>
  <c r="H26" i="6"/>
  <c r="I26" i="6" s="1"/>
  <c r="K49" i="3"/>
  <c r="F50" i="3" s="1"/>
  <c r="F34" i="6" l="1"/>
  <c r="O33" i="6"/>
  <c r="O34" i="6"/>
  <c r="K34" i="6"/>
  <c r="S34" i="6" s="1"/>
  <c r="L26" i="6"/>
  <c r="U26" i="6"/>
  <c r="K50" i="3"/>
  <c r="F51" i="3" s="1"/>
  <c r="F35" i="6" l="1"/>
  <c r="H27" i="6"/>
  <c r="I27" i="6" s="1"/>
  <c r="R26" i="6"/>
  <c r="V26" i="6" s="1"/>
  <c r="K35" i="6"/>
  <c r="S35" i="6" s="1"/>
  <c r="O35" i="6"/>
  <c r="K51" i="3"/>
  <c r="F52" i="3" s="1"/>
  <c r="F36" i="6" l="1"/>
  <c r="O36" i="6"/>
  <c r="K36" i="6"/>
  <c r="S36" i="6" s="1"/>
  <c r="U27" i="6"/>
  <c r="L27" i="6"/>
  <c r="K52" i="3"/>
  <c r="F53" i="3" s="1"/>
  <c r="R27" i="6" l="1"/>
  <c r="H28" i="6"/>
  <c r="I28" i="6" s="1"/>
  <c r="V27" i="6"/>
  <c r="F37" i="6"/>
  <c r="K53" i="3"/>
  <c r="F54" i="3" s="1"/>
  <c r="K37" i="6" l="1"/>
  <c r="S37" i="6" s="1"/>
  <c r="O37" i="6"/>
  <c r="L28" i="6"/>
  <c r="U28" i="6"/>
  <c r="K54" i="3"/>
  <c r="F55" i="3" s="1"/>
  <c r="H29" i="6" l="1"/>
  <c r="I29" i="6" s="1"/>
  <c r="R28" i="6"/>
  <c r="V28" i="6" s="1"/>
  <c r="F38" i="6"/>
  <c r="K55" i="3"/>
  <c r="F56" i="3" s="1"/>
  <c r="O38" i="6" l="1"/>
  <c r="K38" i="6"/>
  <c r="S38" i="6" s="1"/>
  <c r="U29" i="6"/>
  <c r="L29" i="6"/>
  <c r="K56" i="3"/>
  <c r="F57" i="3" s="1"/>
  <c r="F39" i="6" l="1"/>
  <c r="K39" i="6"/>
  <c r="S39" i="6" s="1"/>
  <c r="O39" i="6"/>
  <c r="R29" i="6"/>
  <c r="V29" i="6" s="1"/>
  <c r="H30" i="6"/>
  <c r="I30" i="6" s="1"/>
  <c r="K57" i="3"/>
  <c r="F58" i="3" s="1"/>
  <c r="L30" i="6" l="1"/>
  <c r="U30" i="6"/>
  <c r="F40" i="6"/>
  <c r="K58" i="3"/>
  <c r="F59" i="3" s="1"/>
  <c r="O40" i="6" l="1"/>
  <c r="F41" i="6"/>
  <c r="K40" i="6"/>
  <c r="S40" i="6" s="1"/>
  <c r="H31" i="6"/>
  <c r="I31" i="6" s="1"/>
  <c r="R30" i="6"/>
  <c r="V30" i="6" s="1"/>
  <c r="K59" i="3"/>
  <c r="F60" i="3" s="1"/>
  <c r="U31" i="6" l="1"/>
  <c r="L31" i="6"/>
  <c r="K41" i="6"/>
  <c r="S41" i="6" s="1"/>
  <c r="O41" i="6"/>
  <c r="K60" i="3"/>
  <c r="F61" i="3" s="1"/>
  <c r="R31" i="6" l="1"/>
  <c r="H32" i="6"/>
  <c r="I32" i="6" s="1"/>
  <c r="F42" i="6"/>
  <c r="V31" i="6"/>
  <c r="K61" i="3"/>
  <c r="F62" i="3" s="1"/>
  <c r="O42" i="6" l="1"/>
  <c r="K42" i="6"/>
  <c r="S42" i="6" s="1"/>
  <c r="L32" i="6"/>
  <c r="U32" i="6"/>
  <c r="K62" i="3"/>
  <c r="F63" i="3" s="1"/>
  <c r="F43" i="6" l="1"/>
  <c r="H33" i="6"/>
  <c r="I33" i="6" s="1"/>
  <c r="R32" i="6"/>
  <c r="V32" i="6" s="1"/>
  <c r="K43" i="6"/>
  <c r="S43" i="6" s="1"/>
  <c r="O43" i="6"/>
  <c r="K63" i="3"/>
  <c r="F64" i="3" s="1"/>
  <c r="F44" i="6" l="1"/>
  <c r="O44" i="6" s="1"/>
  <c r="U33" i="6"/>
  <c r="L33" i="6"/>
  <c r="K64" i="3"/>
  <c r="F65" i="3" s="1"/>
  <c r="K44" i="6" l="1"/>
  <c r="R33" i="6"/>
  <c r="V33" i="6" s="1"/>
  <c r="H34" i="6"/>
  <c r="I34" i="6" s="1"/>
  <c r="K65" i="3"/>
  <c r="F66" i="3" s="1"/>
  <c r="S44" i="6" l="1"/>
  <c r="F45" i="6"/>
  <c r="L34" i="6"/>
  <c r="U34" i="6"/>
  <c r="K66" i="3"/>
  <c r="F67" i="3" s="1"/>
  <c r="K45" i="6" l="1"/>
  <c r="O45" i="6"/>
  <c r="H35" i="6"/>
  <c r="I35" i="6" s="1"/>
  <c r="R34" i="6"/>
  <c r="V34" i="6" s="1"/>
  <c r="K67" i="3"/>
  <c r="F68" i="3" s="1"/>
  <c r="S45" i="6" l="1"/>
  <c r="F46" i="6"/>
  <c r="U35" i="6"/>
  <c r="L35" i="6"/>
  <c r="K68" i="3"/>
  <c r="F69" i="3" s="1"/>
  <c r="O46" i="6" l="1"/>
  <c r="K46" i="6"/>
  <c r="S46" i="6" s="1"/>
  <c r="R35" i="6"/>
  <c r="V35" i="6" s="1"/>
  <c r="H36" i="6"/>
  <c r="I36" i="6" s="1"/>
  <c r="K69" i="3"/>
  <c r="F70" i="3" s="1"/>
  <c r="F47" i="6" l="1"/>
  <c r="L36" i="6"/>
  <c r="U36" i="6"/>
  <c r="K70" i="3"/>
  <c r="F71" i="3" s="1"/>
  <c r="O47" i="6" l="1"/>
  <c r="K47" i="6"/>
  <c r="S47" i="6" s="1"/>
  <c r="H37" i="6"/>
  <c r="I37" i="6" s="1"/>
  <c r="R36" i="6"/>
  <c r="V36" i="6" s="1"/>
  <c r="K71" i="3"/>
  <c r="F72" i="3" s="1"/>
  <c r="F48" i="6" l="1"/>
  <c r="O48" i="6"/>
  <c r="K48" i="6"/>
  <c r="S48" i="6" s="1"/>
  <c r="F49" i="6"/>
  <c r="U37" i="6"/>
  <c r="L37" i="6"/>
  <c r="K72" i="3"/>
  <c r="F73" i="3" s="1"/>
  <c r="K49" i="6" l="1"/>
  <c r="S49" i="6" s="1"/>
  <c r="O49" i="6"/>
  <c r="F50" i="6"/>
  <c r="R37" i="6"/>
  <c r="V37" i="6" s="1"/>
  <c r="H38" i="6"/>
  <c r="I38" i="6" s="1"/>
  <c r="O50" i="6"/>
  <c r="K50" i="6"/>
  <c r="S50" i="6" s="1"/>
  <c r="K73" i="3"/>
  <c r="F74" i="3" s="1"/>
  <c r="F51" i="6" l="1"/>
  <c r="K51" i="6" s="1"/>
  <c r="S51" i="6" s="1"/>
  <c r="O51" i="6"/>
  <c r="L38" i="6"/>
  <c r="U38" i="6"/>
  <c r="K74" i="3"/>
  <c r="F75" i="3" s="1"/>
  <c r="H39" i="6" l="1"/>
  <c r="I39" i="6" s="1"/>
  <c r="R38" i="6"/>
  <c r="V38" i="6" s="1"/>
  <c r="F52" i="6"/>
  <c r="K75" i="3"/>
  <c r="F76" i="3" s="1"/>
  <c r="O52" i="6" l="1"/>
  <c r="F53" i="6"/>
  <c r="K52" i="6"/>
  <c r="S52" i="6" s="1"/>
  <c r="U39" i="6"/>
  <c r="L39" i="6"/>
  <c r="K76" i="3"/>
  <c r="F77" i="3" s="1"/>
  <c r="K53" i="6" l="1"/>
  <c r="S53" i="6" s="1"/>
  <c r="O53" i="6"/>
  <c r="R39" i="6"/>
  <c r="V39" i="6" s="1"/>
  <c r="H40" i="6"/>
  <c r="I40" i="6" s="1"/>
  <c r="K77" i="3"/>
  <c r="F78" i="3" s="1"/>
  <c r="K78" i="3" s="1"/>
  <c r="L40" i="6" l="1"/>
  <c r="U40" i="6"/>
  <c r="F54" i="6"/>
  <c r="O54" i="6" l="1"/>
  <c r="K54" i="6"/>
  <c r="S54" i="6" s="1"/>
  <c r="H41" i="6"/>
  <c r="I41" i="6" s="1"/>
  <c r="R40" i="6"/>
  <c r="V40" i="6" s="1"/>
  <c r="U41" i="6" l="1"/>
  <c r="L41" i="6"/>
  <c r="F55" i="6"/>
  <c r="U6" i="2"/>
  <c r="X6" i="2"/>
  <c r="V6" i="2"/>
  <c r="T6" i="2"/>
  <c r="Q79" i="2"/>
  <c r="R41" i="6" l="1"/>
  <c r="H42" i="6"/>
  <c r="I42" i="6" s="1"/>
  <c r="K55" i="6"/>
  <c r="S55" i="6" s="1"/>
  <c r="O55" i="6"/>
  <c r="V41" i="6"/>
  <c r="Q6" i="2"/>
  <c r="W6" i="2" s="1"/>
  <c r="I6" i="2"/>
  <c r="AA6" i="2" s="1"/>
  <c r="AB6" i="2" l="1"/>
  <c r="T7" i="2"/>
  <c r="U7" i="2" s="1"/>
  <c r="Z7" i="2" s="1"/>
  <c r="L7" i="2"/>
  <c r="F56" i="6"/>
  <c r="O56" i="6"/>
  <c r="K56" i="6"/>
  <c r="S56" i="6" s="1"/>
  <c r="L42" i="6"/>
  <c r="U42" i="6"/>
  <c r="H7" i="2"/>
  <c r="I7" i="2"/>
  <c r="AA7" i="2" l="1"/>
  <c r="X7" i="2"/>
  <c r="F57" i="6"/>
  <c r="K57" i="6" s="1"/>
  <c r="H43" i="6"/>
  <c r="I43" i="6" s="1"/>
  <c r="R42" i="6"/>
  <c r="V42" i="6" s="1"/>
  <c r="O57" i="6"/>
  <c r="O7" i="2"/>
  <c r="Q7" i="2"/>
  <c r="W7" i="2" s="1"/>
  <c r="N5" i="1"/>
  <c r="AB7" i="2" l="1"/>
  <c r="S57" i="6"/>
  <c r="F58" i="6"/>
  <c r="O58" i="6" s="1"/>
  <c r="U43" i="6"/>
  <c r="L43" i="6"/>
  <c r="N7" i="2"/>
  <c r="M7" i="2" s="1"/>
  <c r="H8" i="2"/>
  <c r="E6" i="1"/>
  <c r="T8" i="2" l="1"/>
  <c r="U8" i="2" s="1"/>
  <c r="Z8" i="2" s="1"/>
  <c r="I8" i="2"/>
  <c r="J8" i="2" s="1"/>
  <c r="Y8" i="2"/>
  <c r="K58" i="6"/>
  <c r="S58" i="6" s="1"/>
  <c r="F59" i="6"/>
  <c r="K59" i="6" s="1"/>
  <c r="S59" i="6" s="1"/>
  <c r="O59" i="6"/>
  <c r="R43" i="6"/>
  <c r="V43" i="6" s="1"/>
  <c r="H44" i="6"/>
  <c r="I44" i="6" s="1"/>
  <c r="R5" i="1"/>
  <c r="O8" i="2" l="1"/>
  <c r="X8" i="2"/>
  <c r="H5" i="1"/>
  <c r="F60" i="6"/>
  <c r="O60" i="6" s="1"/>
  <c r="L44" i="6"/>
  <c r="U44" i="6"/>
  <c r="N6" i="1"/>
  <c r="J6" i="1"/>
  <c r="R6" i="1" s="1"/>
  <c r="AA8" i="2" l="1"/>
  <c r="K60" i="6"/>
  <c r="S60" i="6" s="1"/>
  <c r="F61" i="6"/>
  <c r="O61" i="6" s="1"/>
  <c r="H45" i="6"/>
  <c r="I45" i="6" s="1"/>
  <c r="R44" i="6"/>
  <c r="V44" i="6" s="1"/>
  <c r="K61" i="6"/>
  <c r="S61" i="6" s="1"/>
  <c r="E7" i="1"/>
  <c r="E9" i="2" l="1"/>
  <c r="Y9" i="2" s="1"/>
  <c r="L9" i="2"/>
  <c r="W8" i="2"/>
  <c r="N8" i="2"/>
  <c r="M8" i="2" s="1"/>
  <c r="T9" i="2"/>
  <c r="U9" i="2" s="1"/>
  <c r="Z9" i="2" s="1"/>
  <c r="H9" i="2"/>
  <c r="G6" i="1"/>
  <c r="H6" i="1" s="1"/>
  <c r="F62" i="6"/>
  <c r="O62" i="6" s="1"/>
  <c r="K62" i="6"/>
  <c r="S62" i="6" s="1"/>
  <c r="U45" i="6"/>
  <c r="L45" i="6"/>
  <c r="N7" i="1"/>
  <c r="J7" i="1"/>
  <c r="R7" i="1" s="1"/>
  <c r="I9" i="2" l="1"/>
  <c r="G10" i="2"/>
  <c r="X9" i="2"/>
  <c r="E8" i="1"/>
  <c r="K6" i="1"/>
  <c r="T6" i="1"/>
  <c r="F63" i="6"/>
  <c r="O63" i="6" s="1"/>
  <c r="K63" i="6"/>
  <c r="S63" i="6" s="1"/>
  <c r="R45" i="6"/>
  <c r="V45" i="6" s="1"/>
  <c r="H46" i="6"/>
  <c r="I46" i="6" s="1"/>
  <c r="J8" i="1"/>
  <c r="R8" i="1" s="1"/>
  <c r="O9" i="2" l="1"/>
  <c r="J9" i="2"/>
  <c r="F10" i="2"/>
  <c r="L10" i="2" s="1"/>
  <c r="Q9" i="2"/>
  <c r="W9" i="2" s="1"/>
  <c r="E10" i="2"/>
  <c r="Y10" i="2" s="1"/>
  <c r="AA9" i="2"/>
  <c r="AB9" i="2" s="1"/>
  <c r="N8" i="1"/>
  <c r="L6" i="1"/>
  <c r="Q6" i="1"/>
  <c r="G7" i="1"/>
  <c r="H7" i="1" s="1"/>
  <c r="U6" i="1"/>
  <c r="F64" i="6"/>
  <c r="K64" i="6" s="1"/>
  <c r="S64" i="6" s="1"/>
  <c r="O64" i="6"/>
  <c r="L46" i="6"/>
  <c r="U46" i="6"/>
  <c r="E9" i="1"/>
  <c r="T10" i="2" l="1"/>
  <c r="U10" i="2" s="1"/>
  <c r="Z10" i="2" s="1"/>
  <c r="H10" i="2"/>
  <c r="N9" i="2"/>
  <c r="M9" i="2" s="1"/>
  <c r="K7" i="1"/>
  <c r="T7" i="1"/>
  <c r="H47" i="6"/>
  <c r="I47" i="6" s="1"/>
  <c r="R46" i="6"/>
  <c r="V46" i="6" s="1"/>
  <c r="F65" i="6"/>
  <c r="J9" i="1"/>
  <c r="R9" i="1" s="1"/>
  <c r="N9" i="1"/>
  <c r="E10" i="1"/>
  <c r="X10" i="2" l="1"/>
  <c r="I10" i="2"/>
  <c r="L7" i="1"/>
  <c r="Q7" i="1"/>
  <c r="U7" i="1" s="1"/>
  <c r="G8" i="1"/>
  <c r="H8" i="1" s="1"/>
  <c r="O65" i="6"/>
  <c r="K65" i="6"/>
  <c r="S65" i="6" s="1"/>
  <c r="U47" i="6"/>
  <c r="L47" i="6"/>
  <c r="N10" i="1"/>
  <c r="J10" i="1"/>
  <c r="R10" i="1" s="1"/>
  <c r="J10" i="2" l="1"/>
  <c r="O10" i="2" s="1"/>
  <c r="Q10" i="2"/>
  <c r="W10" i="2" s="1"/>
  <c r="F11" i="2"/>
  <c r="L11" i="2" s="1"/>
  <c r="E11" i="1"/>
  <c r="K8" i="1"/>
  <c r="T8" i="1"/>
  <c r="F66" i="6"/>
  <c r="K66" i="6"/>
  <c r="S66" i="6" s="1"/>
  <c r="O66" i="6"/>
  <c r="R47" i="6"/>
  <c r="V47" i="6" s="1"/>
  <c r="H48" i="6"/>
  <c r="I48" i="6" s="1"/>
  <c r="J11" i="1"/>
  <c r="R11" i="1" s="1"/>
  <c r="N11" i="1"/>
  <c r="AA10" i="2" l="1"/>
  <c r="E11" i="2"/>
  <c r="Y11" i="2" s="1"/>
  <c r="AB10" i="2"/>
  <c r="T11" i="2"/>
  <c r="U11" i="2" s="1"/>
  <c r="Z11" i="2" s="1"/>
  <c r="H11" i="2"/>
  <c r="N10" i="2"/>
  <c r="M10" i="2" s="1"/>
  <c r="E12" i="1"/>
  <c r="Q8" i="1"/>
  <c r="U8" i="1" s="1"/>
  <c r="L8" i="1"/>
  <c r="G9" i="1"/>
  <c r="H9" i="1" s="1"/>
  <c r="F67" i="6"/>
  <c r="O67" i="6"/>
  <c r="K67" i="6"/>
  <c r="S67" i="6" s="1"/>
  <c r="L48" i="6"/>
  <c r="U48" i="6"/>
  <c r="N12" i="1"/>
  <c r="J12" i="1"/>
  <c r="R12" i="1" s="1"/>
  <c r="G12" i="2" l="1"/>
  <c r="X11" i="2"/>
  <c r="I11" i="2"/>
  <c r="K9" i="1"/>
  <c r="T9" i="1"/>
  <c r="H49" i="6"/>
  <c r="I49" i="6" s="1"/>
  <c r="R48" i="6"/>
  <c r="F68" i="6"/>
  <c r="V48" i="6"/>
  <c r="E13" i="1"/>
  <c r="J11" i="2" l="1"/>
  <c r="O11" i="2" s="1"/>
  <c r="F12" i="2"/>
  <c r="L12" i="2" s="1"/>
  <c r="Q11" i="2"/>
  <c r="W11" i="2" s="1"/>
  <c r="E12" i="2"/>
  <c r="Y12" i="2" s="1"/>
  <c r="Q9" i="1"/>
  <c r="U9" i="1" s="1"/>
  <c r="L9" i="1"/>
  <c r="G10" i="1"/>
  <c r="H10" i="1" s="1"/>
  <c r="K68" i="6"/>
  <c r="S68" i="6" s="1"/>
  <c r="O68" i="6"/>
  <c r="U49" i="6"/>
  <c r="L49" i="6"/>
  <c r="J13" i="1"/>
  <c r="R13" i="1" s="1"/>
  <c r="N13" i="1"/>
  <c r="E14" i="1"/>
  <c r="AA11" i="2" l="1"/>
  <c r="AB11" i="2"/>
  <c r="T12" i="2"/>
  <c r="U12" i="2" s="1"/>
  <c r="Z12" i="2" s="1"/>
  <c r="H12" i="2"/>
  <c r="N11" i="2"/>
  <c r="M11" i="2" s="1"/>
  <c r="T10" i="1"/>
  <c r="K10" i="1"/>
  <c r="R49" i="6"/>
  <c r="V49" i="6" s="1"/>
  <c r="H50" i="6"/>
  <c r="I50" i="6" s="1"/>
  <c r="F69" i="6"/>
  <c r="N14" i="1"/>
  <c r="J14" i="1"/>
  <c r="R14" i="1" s="1"/>
  <c r="G13" i="2" l="1"/>
  <c r="X12" i="2"/>
  <c r="I12" i="2"/>
  <c r="E15" i="1"/>
  <c r="Q10" i="1"/>
  <c r="U10" i="1" s="1"/>
  <c r="L10" i="1"/>
  <c r="G11" i="1"/>
  <c r="H11" i="1" s="1"/>
  <c r="L50" i="6"/>
  <c r="U50" i="6"/>
  <c r="O69" i="6"/>
  <c r="F70" i="6"/>
  <c r="K69" i="6"/>
  <c r="S69" i="6" s="1"/>
  <c r="J15" i="1"/>
  <c r="R15" i="1" s="1"/>
  <c r="N15" i="1"/>
  <c r="J12" i="2" l="1"/>
  <c r="O12" i="2" s="1"/>
  <c r="F13" i="2"/>
  <c r="L13" i="2" s="1"/>
  <c r="Q12" i="2"/>
  <c r="W12" i="2" s="1"/>
  <c r="E13" i="2"/>
  <c r="Y13" i="2" s="1"/>
  <c r="E16" i="1"/>
  <c r="T11" i="1"/>
  <c r="K11" i="1"/>
  <c r="K70" i="6"/>
  <c r="S70" i="6" s="1"/>
  <c r="O70" i="6"/>
  <c r="H51" i="6"/>
  <c r="I51" i="6" s="1"/>
  <c r="R50" i="6"/>
  <c r="V50" i="6" s="1"/>
  <c r="N16" i="1"/>
  <c r="AA12" i="2" l="1"/>
  <c r="AB12" i="2"/>
  <c r="T13" i="2"/>
  <c r="U13" i="2" s="1"/>
  <c r="Z13" i="2" s="1"/>
  <c r="X13" i="2"/>
  <c r="H13" i="2"/>
  <c r="G14" i="2"/>
  <c r="N12" i="2"/>
  <c r="M12" i="2" s="1"/>
  <c r="J16" i="1"/>
  <c r="R16" i="1" s="1"/>
  <c r="Q11" i="1"/>
  <c r="U11" i="1" s="1"/>
  <c r="L11" i="1"/>
  <c r="G12" i="1"/>
  <c r="H12" i="1" s="1"/>
  <c r="U51" i="6"/>
  <c r="L51" i="6"/>
  <c r="F71" i="6"/>
  <c r="I13" i="2" l="1"/>
  <c r="Q13" i="2"/>
  <c r="W13" i="2" s="1"/>
  <c r="F14" i="2"/>
  <c r="L14" i="2" s="1"/>
  <c r="E17" i="1"/>
  <c r="T12" i="1"/>
  <c r="K12" i="1"/>
  <c r="R51" i="6"/>
  <c r="V51" i="6" s="1"/>
  <c r="H52" i="6"/>
  <c r="I52" i="6" s="1"/>
  <c r="O71" i="6"/>
  <c r="K71" i="6"/>
  <c r="S71" i="6" s="1"/>
  <c r="J13" i="2" l="1"/>
  <c r="O13" i="2" s="1"/>
  <c r="N13" i="2" s="1"/>
  <c r="M13" i="2" s="1"/>
  <c r="T14" i="2"/>
  <c r="U14" i="2" s="1"/>
  <c r="Z14" i="2" s="1"/>
  <c r="H14" i="2"/>
  <c r="X14" i="2"/>
  <c r="E14" i="2"/>
  <c r="Y14" i="2" s="1"/>
  <c r="N17" i="1"/>
  <c r="J17" i="1"/>
  <c r="R17" i="1" s="1"/>
  <c r="E18" i="1"/>
  <c r="Q12" i="1"/>
  <c r="U12" i="1" s="1"/>
  <c r="L12" i="1"/>
  <c r="G13" i="1"/>
  <c r="H13" i="1" s="1"/>
  <c r="F72" i="6"/>
  <c r="L52" i="6"/>
  <c r="U52" i="6"/>
  <c r="AA13" i="2" l="1"/>
  <c r="AB13" i="2" s="1"/>
  <c r="G15" i="2"/>
  <c r="I14" i="2"/>
  <c r="J14" i="2" s="1"/>
  <c r="J18" i="1"/>
  <c r="R18" i="1" s="1"/>
  <c r="N18" i="1"/>
  <c r="T13" i="1"/>
  <c r="K13" i="1"/>
  <c r="H53" i="6"/>
  <c r="I53" i="6" s="1"/>
  <c r="R52" i="6"/>
  <c r="V52" i="6" s="1"/>
  <c r="K72" i="6"/>
  <c r="S72" i="6" s="1"/>
  <c r="O72" i="6"/>
  <c r="O14" i="2" l="1"/>
  <c r="Q14" i="2"/>
  <c r="W14" i="2" s="1"/>
  <c r="F15" i="2"/>
  <c r="L15" i="2" s="1"/>
  <c r="E19" i="1"/>
  <c r="Q13" i="1"/>
  <c r="U13" i="1" s="1"/>
  <c r="L13" i="1"/>
  <c r="G14" i="1"/>
  <c r="H14" i="1" s="1"/>
  <c r="F73" i="6"/>
  <c r="U53" i="6"/>
  <c r="L53" i="6"/>
  <c r="AA14" i="2" l="1"/>
  <c r="AB14" i="2" s="1"/>
  <c r="N14" i="2"/>
  <c r="M14" i="2" s="1"/>
  <c r="T15" i="2"/>
  <c r="U15" i="2" s="1"/>
  <c r="Z15" i="2" s="1"/>
  <c r="H15" i="2"/>
  <c r="E15" i="2"/>
  <c r="Y15" i="2" s="1"/>
  <c r="N19" i="1"/>
  <c r="J19" i="1"/>
  <c r="R19" i="1" s="1"/>
  <c r="T14" i="1"/>
  <c r="K14" i="1"/>
  <c r="R53" i="6"/>
  <c r="V53" i="6" s="1"/>
  <c r="H54" i="6"/>
  <c r="I54" i="6" s="1"/>
  <c r="O73" i="6"/>
  <c r="K73" i="6"/>
  <c r="S73" i="6" s="1"/>
  <c r="G16" i="2" l="1"/>
  <c r="X15" i="2"/>
  <c r="I15" i="2"/>
  <c r="E20" i="1"/>
  <c r="Q14" i="1"/>
  <c r="U14" i="1" s="1"/>
  <c r="L14" i="1"/>
  <c r="G15" i="1"/>
  <c r="H15" i="1" s="1"/>
  <c r="F74" i="6"/>
  <c r="K74" i="6" s="1"/>
  <c r="S74" i="6" s="1"/>
  <c r="O74" i="6"/>
  <c r="L54" i="6"/>
  <c r="U54" i="6"/>
  <c r="J15" i="2" l="1"/>
  <c r="O15" i="2" s="1"/>
  <c r="F16" i="2"/>
  <c r="L16" i="2" s="1"/>
  <c r="Q15" i="2"/>
  <c r="W15" i="2" s="1"/>
  <c r="E16" i="2"/>
  <c r="Y16" i="2" s="1"/>
  <c r="N20" i="1"/>
  <c r="J20" i="1"/>
  <c r="R20" i="1" s="1"/>
  <c r="T15" i="1"/>
  <c r="K15" i="1"/>
  <c r="H55" i="6"/>
  <c r="I55" i="6" s="1"/>
  <c r="R54" i="6"/>
  <c r="V54" i="6" s="1"/>
  <c r="F75" i="6"/>
  <c r="AA15" i="2" l="1"/>
  <c r="AB15" i="2"/>
  <c r="T16" i="2"/>
  <c r="U16" i="2" s="1"/>
  <c r="Z16" i="2" s="1"/>
  <c r="X16" i="2"/>
  <c r="G17" i="2"/>
  <c r="H16" i="2"/>
  <c r="N15" i="2"/>
  <c r="M15" i="2" s="1"/>
  <c r="E21" i="1"/>
  <c r="Q15" i="1"/>
  <c r="U15" i="1" s="1"/>
  <c r="L15" i="1"/>
  <c r="G16" i="1"/>
  <c r="H16" i="1" s="1"/>
  <c r="O75" i="6"/>
  <c r="K75" i="6"/>
  <c r="S75" i="6" s="1"/>
  <c r="U55" i="6"/>
  <c r="L55" i="6"/>
  <c r="F17" i="2" l="1"/>
  <c r="L17" i="2" s="1"/>
  <c r="Q16" i="2"/>
  <c r="W16" i="2" s="1"/>
  <c r="I16" i="2"/>
  <c r="J16" i="2" s="1"/>
  <c r="N21" i="1"/>
  <c r="J21" i="1"/>
  <c r="R21" i="1" s="1"/>
  <c r="E22" i="1"/>
  <c r="K16" i="1"/>
  <c r="T16" i="1"/>
  <c r="F76" i="6"/>
  <c r="K76" i="6"/>
  <c r="S76" i="6" s="1"/>
  <c r="O76" i="6"/>
  <c r="R55" i="6"/>
  <c r="V55" i="6" s="1"/>
  <c r="H56" i="6"/>
  <c r="I56" i="6" s="1"/>
  <c r="AA16" i="2" l="1"/>
  <c r="AB16" i="2" s="1"/>
  <c r="O16" i="2"/>
  <c r="N16" i="2" s="1"/>
  <c r="M16" i="2" s="1"/>
  <c r="E17" i="2"/>
  <c r="Y17" i="2" s="1"/>
  <c r="T17" i="2"/>
  <c r="U17" i="2" s="1"/>
  <c r="Z17" i="2" s="1"/>
  <c r="H17" i="2"/>
  <c r="N22" i="1"/>
  <c r="J22" i="1"/>
  <c r="R22" i="1" s="1"/>
  <c r="E23" i="1"/>
  <c r="Q16" i="1"/>
  <c r="U16" i="1" s="1"/>
  <c r="L16" i="1"/>
  <c r="G17" i="1"/>
  <c r="H17" i="1" s="1"/>
  <c r="F77" i="6"/>
  <c r="L56" i="6"/>
  <c r="U56" i="6"/>
  <c r="I17" i="2" l="1"/>
  <c r="G18" i="2"/>
  <c r="X17" i="2"/>
  <c r="N23" i="1"/>
  <c r="J23" i="1"/>
  <c r="R23" i="1" s="1"/>
  <c r="K17" i="1"/>
  <c r="T17" i="1"/>
  <c r="H57" i="6"/>
  <c r="I57" i="6" s="1"/>
  <c r="R56" i="6"/>
  <c r="V56" i="6" s="1"/>
  <c r="O77" i="6"/>
  <c r="K77" i="6"/>
  <c r="S77" i="6" s="1"/>
  <c r="J17" i="2" l="1"/>
  <c r="O17" i="2" s="1"/>
  <c r="Q17" i="2"/>
  <c r="W17" i="2" s="1"/>
  <c r="F18" i="2"/>
  <c r="L18" i="2" s="1"/>
  <c r="E24" i="1"/>
  <c r="Q17" i="1"/>
  <c r="U17" i="1" s="1"/>
  <c r="L17" i="1"/>
  <c r="G18" i="1"/>
  <c r="H18" i="1" s="1"/>
  <c r="F78" i="6"/>
  <c r="O78" i="6"/>
  <c r="K78" i="6"/>
  <c r="S78" i="6" s="1"/>
  <c r="U57" i="6"/>
  <c r="L57" i="6"/>
  <c r="AA17" i="2" l="1"/>
  <c r="E18" i="2"/>
  <c r="Y18" i="2" s="1"/>
  <c r="AB17" i="2"/>
  <c r="T18" i="2"/>
  <c r="U18" i="2" s="1"/>
  <c r="Z18" i="2" s="1"/>
  <c r="H18" i="2"/>
  <c r="X18" i="2"/>
  <c r="N17" i="2"/>
  <c r="M17" i="2" s="1"/>
  <c r="J24" i="1"/>
  <c r="R24" i="1" s="1"/>
  <c r="N24" i="1"/>
  <c r="E25" i="1"/>
  <c r="T18" i="1"/>
  <c r="K18" i="1"/>
  <c r="R57" i="6"/>
  <c r="H58" i="6"/>
  <c r="I58" i="6" s="1"/>
  <c r="V57" i="6"/>
  <c r="G19" i="2" l="1"/>
  <c r="I18" i="2"/>
  <c r="J18" i="2" s="1"/>
  <c r="J25" i="1"/>
  <c r="R25" i="1" s="1"/>
  <c r="N25" i="1"/>
  <c r="E26" i="1"/>
  <c r="Q18" i="1"/>
  <c r="U18" i="1" s="1"/>
  <c r="L18" i="1"/>
  <c r="G19" i="1"/>
  <c r="H19" i="1" s="1"/>
  <c r="L58" i="6"/>
  <c r="U58" i="6"/>
  <c r="O18" i="2" l="1"/>
  <c r="F19" i="2"/>
  <c r="L19" i="2" s="1"/>
  <c r="Q18" i="2"/>
  <c r="W18" i="2" s="1"/>
  <c r="E19" i="2"/>
  <c r="Y19" i="2" s="1"/>
  <c r="N26" i="1"/>
  <c r="J26" i="1"/>
  <c r="R26" i="1" s="1"/>
  <c r="T19" i="1"/>
  <c r="K19" i="1"/>
  <c r="H59" i="6"/>
  <c r="I59" i="6" s="1"/>
  <c r="R58" i="6"/>
  <c r="V58" i="6" s="1"/>
  <c r="AA18" i="2" l="1"/>
  <c r="AB18" i="2" s="1"/>
  <c r="N18" i="2"/>
  <c r="M18" i="2" s="1"/>
  <c r="T19" i="2"/>
  <c r="U19" i="2" s="1"/>
  <c r="Z19" i="2" s="1"/>
  <c r="H19" i="2"/>
  <c r="E27" i="1"/>
  <c r="Q19" i="1"/>
  <c r="U19" i="1" s="1"/>
  <c r="L19" i="1"/>
  <c r="G20" i="1"/>
  <c r="H20" i="1" s="1"/>
  <c r="U59" i="6"/>
  <c r="L59" i="6"/>
  <c r="G20" i="2" l="1"/>
  <c r="X19" i="2"/>
  <c r="I19" i="2"/>
  <c r="J19" i="2" s="1"/>
  <c r="N27" i="1"/>
  <c r="J27" i="1"/>
  <c r="R27" i="1" s="1"/>
  <c r="T20" i="1"/>
  <c r="K20" i="1"/>
  <c r="R59" i="6"/>
  <c r="H60" i="6"/>
  <c r="I60" i="6" s="1"/>
  <c r="V59" i="6"/>
  <c r="AA19" i="2" l="1"/>
  <c r="O19" i="2"/>
  <c r="Q19" i="2"/>
  <c r="F20" i="2"/>
  <c r="L20" i="2" s="1"/>
  <c r="E28" i="1"/>
  <c r="Q20" i="1"/>
  <c r="U20" i="1" s="1"/>
  <c r="L20" i="1"/>
  <c r="G21" i="1"/>
  <c r="H21" i="1" s="1"/>
  <c r="L60" i="6"/>
  <c r="U60" i="6"/>
  <c r="T20" i="2" l="1"/>
  <c r="U20" i="2" s="1"/>
  <c r="Z20" i="2" s="1"/>
  <c r="H20" i="2"/>
  <c r="E20" i="2"/>
  <c r="Y20" i="2" s="1"/>
  <c r="N19" i="2"/>
  <c r="M19" i="2" s="1"/>
  <c r="W19" i="2"/>
  <c r="AB19" i="2" s="1"/>
  <c r="N28" i="1"/>
  <c r="J28" i="1"/>
  <c r="R28" i="1" s="1"/>
  <c r="T21" i="1"/>
  <c r="K21" i="1"/>
  <c r="H61" i="6"/>
  <c r="I61" i="6" s="1"/>
  <c r="R60" i="6"/>
  <c r="V60" i="6" s="1"/>
  <c r="I20" i="2" l="1"/>
  <c r="G21" i="2"/>
  <c r="X20" i="2"/>
  <c r="E29" i="1"/>
  <c r="Q21" i="1"/>
  <c r="U21" i="1" s="1"/>
  <c r="L21" i="1"/>
  <c r="G22" i="1"/>
  <c r="H22" i="1" s="1"/>
  <c r="U61" i="6"/>
  <c r="L61" i="6"/>
  <c r="J20" i="2" l="1"/>
  <c r="O20" i="2" s="1"/>
  <c r="Q20" i="2"/>
  <c r="W20" i="2" s="1"/>
  <c r="F21" i="2"/>
  <c r="L21" i="2" s="1"/>
  <c r="J29" i="1"/>
  <c r="R29" i="1" s="1"/>
  <c r="N29" i="1"/>
  <c r="E30" i="1"/>
  <c r="T22" i="1"/>
  <c r="K22" i="1"/>
  <c r="R61" i="6"/>
  <c r="H62" i="6"/>
  <c r="I62" i="6" s="1"/>
  <c r="V61" i="6"/>
  <c r="AA20" i="2" l="1"/>
  <c r="AB20" i="2" s="1"/>
  <c r="E21" i="2"/>
  <c r="Y21" i="2" s="1"/>
  <c r="T21" i="2"/>
  <c r="U21" i="2" s="1"/>
  <c r="Z21" i="2" s="1"/>
  <c r="H21" i="2"/>
  <c r="N20" i="2"/>
  <c r="M20" i="2" s="1"/>
  <c r="J30" i="1"/>
  <c r="R30" i="1" s="1"/>
  <c r="N30" i="1"/>
  <c r="E31" i="1"/>
  <c r="Q22" i="1"/>
  <c r="U22" i="1" s="1"/>
  <c r="L22" i="1"/>
  <c r="G23" i="1"/>
  <c r="H23" i="1" s="1"/>
  <c r="L62" i="6"/>
  <c r="U62" i="6"/>
  <c r="G22" i="2" l="1"/>
  <c r="X21" i="2"/>
  <c r="I21" i="2"/>
  <c r="J31" i="1"/>
  <c r="R31" i="1" s="1"/>
  <c r="N31" i="1"/>
  <c r="E32" i="1"/>
  <c r="T23" i="1"/>
  <c r="K23" i="1"/>
  <c r="H63" i="6"/>
  <c r="I63" i="6" s="1"/>
  <c r="R62" i="6"/>
  <c r="V62" i="6" s="1"/>
  <c r="J21" i="2" l="1"/>
  <c r="O21" i="2" s="1"/>
  <c r="F22" i="2"/>
  <c r="L22" i="2" s="1"/>
  <c r="Q21" i="2"/>
  <c r="W21" i="2" s="1"/>
  <c r="E22" i="2"/>
  <c r="Y22" i="2" s="1"/>
  <c r="N32" i="1"/>
  <c r="J32" i="1"/>
  <c r="R32" i="1" s="1"/>
  <c r="E33" i="1"/>
  <c r="L23" i="1"/>
  <c r="G24" i="1"/>
  <c r="H24" i="1" s="1"/>
  <c r="Q23" i="1"/>
  <c r="U23" i="1" s="1"/>
  <c r="U63" i="6"/>
  <c r="L63" i="6"/>
  <c r="AA21" i="2" l="1"/>
  <c r="AB21" i="2"/>
  <c r="T22" i="2"/>
  <c r="U22" i="2" s="1"/>
  <c r="Z22" i="2" s="1"/>
  <c r="H22" i="2"/>
  <c r="X22" i="2"/>
  <c r="N21" i="2"/>
  <c r="M21" i="2" s="1"/>
  <c r="N33" i="1"/>
  <c r="J33" i="1"/>
  <c r="R33" i="1" s="1"/>
  <c r="T24" i="1"/>
  <c r="K24" i="1"/>
  <c r="H64" i="6"/>
  <c r="I64" i="6" s="1"/>
  <c r="R63" i="6"/>
  <c r="V63" i="6" s="1"/>
  <c r="G23" i="2" l="1"/>
  <c r="I22" i="2"/>
  <c r="J22" i="2" s="1"/>
  <c r="E34" i="1"/>
  <c r="L24" i="1"/>
  <c r="G25" i="1"/>
  <c r="H25" i="1" s="1"/>
  <c r="Q24" i="1"/>
  <c r="U24" i="1" s="1"/>
  <c r="U64" i="6"/>
  <c r="L64" i="6"/>
  <c r="O22" i="2" l="1"/>
  <c r="AA22" i="2"/>
  <c r="F23" i="2"/>
  <c r="L23" i="2" s="1"/>
  <c r="Q22" i="2"/>
  <c r="W22" i="2" s="1"/>
  <c r="E23" i="2"/>
  <c r="Y23" i="2" s="1"/>
  <c r="N34" i="1"/>
  <c r="J34" i="1"/>
  <c r="R34" i="1" s="1"/>
  <c r="E35" i="1"/>
  <c r="T25" i="1"/>
  <c r="K25" i="1"/>
  <c r="R64" i="6"/>
  <c r="H65" i="6"/>
  <c r="I65" i="6" s="1"/>
  <c r="V64" i="6"/>
  <c r="AB22" i="2" l="1"/>
  <c r="T23" i="2"/>
  <c r="U23" i="2" s="1"/>
  <c r="Z23" i="2" s="1"/>
  <c r="H23" i="2"/>
  <c r="N22" i="2"/>
  <c r="M22" i="2" s="1"/>
  <c r="J35" i="1"/>
  <c r="R35" i="1" s="1"/>
  <c r="E36" i="1"/>
  <c r="N35" i="1"/>
  <c r="Q25" i="1"/>
  <c r="U25" i="1" s="1"/>
  <c r="L25" i="1"/>
  <c r="G26" i="1"/>
  <c r="H26" i="1" s="1"/>
  <c r="L65" i="6"/>
  <c r="U65" i="6"/>
  <c r="I23" i="2" l="1"/>
  <c r="J23" i="2" s="1"/>
  <c r="O23" i="2"/>
  <c r="G24" i="2"/>
  <c r="X23" i="2"/>
  <c r="N36" i="1"/>
  <c r="J36" i="1"/>
  <c r="R36" i="1" s="1"/>
  <c r="T26" i="1"/>
  <c r="K26" i="1"/>
  <c r="H66" i="6"/>
  <c r="I66" i="6" s="1"/>
  <c r="R65" i="6"/>
  <c r="V65" i="6" s="1"/>
  <c r="F24" i="2" l="1"/>
  <c r="L24" i="2" s="1"/>
  <c r="Q23" i="2"/>
  <c r="W23" i="2" s="1"/>
  <c r="E24" i="2"/>
  <c r="Y24" i="2" s="1"/>
  <c r="AA23" i="2"/>
  <c r="AB23" i="2" s="1"/>
  <c r="E37" i="1"/>
  <c r="Q26" i="1"/>
  <c r="U26" i="1" s="1"/>
  <c r="L26" i="1"/>
  <c r="G27" i="1"/>
  <c r="H27" i="1" s="1"/>
  <c r="U66" i="6"/>
  <c r="L66" i="6"/>
  <c r="T24" i="2" l="1"/>
  <c r="U24" i="2" s="1"/>
  <c r="Z24" i="2" s="1"/>
  <c r="H24" i="2"/>
  <c r="N23" i="2"/>
  <c r="M23" i="2" s="1"/>
  <c r="N37" i="1"/>
  <c r="J37" i="1"/>
  <c r="R37" i="1" s="1"/>
  <c r="E38" i="1"/>
  <c r="T27" i="1"/>
  <c r="K27" i="1"/>
  <c r="R66" i="6"/>
  <c r="H67" i="6"/>
  <c r="I67" i="6" s="1"/>
  <c r="V66" i="6"/>
  <c r="G25" i="2" l="1"/>
  <c r="X24" i="2"/>
  <c r="I24" i="2"/>
  <c r="N38" i="1"/>
  <c r="J38" i="1"/>
  <c r="R38" i="1" s="1"/>
  <c r="Q27" i="1"/>
  <c r="U27" i="1" s="1"/>
  <c r="L27" i="1"/>
  <c r="G28" i="1"/>
  <c r="H28" i="1" s="1"/>
  <c r="L67" i="6"/>
  <c r="U67" i="6"/>
  <c r="J24" i="2" l="1"/>
  <c r="O24" i="2" s="1"/>
  <c r="F25" i="2"/>
  <c r="L25" i="2" s="1"/>
  <c r="Q24" i="2"/>
  <c r="W24" i="2" s="1"/>
  <c r="E25" i="2"/>
  <c r="Y25" i="2" s="1"/>
  <c r="E39" i="1"/>
  <c r="T28" i="1"/>
  <c r="K28" i="1"/>
  <c r="H68" i="6"/>
  <c r="I68" i="6" s="1"/>
  <c r="R67" i="6"/>
  <c r="V67" i="6" s="1"/>
  <c r="AA24" i="2" l="1"/>
  <c r="AB24" i="2"/>
  <c r="T25" i="2"/>
  <c r="U25" i="2" s="1"/>
  <c r="Z25" i="2" s="1"/>
  <c r="X25" i="2"/>
  <c r="H25" i="2"/>
  <c r="G26" i="2"/>
  <c r="N24" i="2"/>
  <c r="M24" i="2" s="1"/>
  <c r="J39" i="1"/>
  <c r="R39" i="1" s="1"/>
  <c r="N39" i="1"/>
  <c r="E40" i="1"/>
  <c r="Q28" i="1"/>
  <c r="U28" i="1" s="1"/>
  <c r="L28" i="1"/>
  <c r="G29" i="1"/>
  <c r="H29" i="1" s="1"/>
  <c r="U68" i="6"/>
  <c r="L68" i="6"/>
  <c r="I25" i="2" l="1"/>
  <c r="F26" i="2"/>
  <c r="L26" i="2" s="1"/>
  <c r="Q25" i="2"/>
  <c r="W25" i="2" s="1"/>
  <c r="E26" i="2"/>
  <c r="Y26" i="2" s="1"/>
  <c r="J40" i="1"/>
  <c r="R40" i="1" s="1"/>
  <c r="N40" i="1"/>
  <c r="T29" i="1"/>
  <c r="K29" i="1"/>
  <c r="R68" i="6"/>
  <c r="H69" i="6"/>
  <c r="I69" i="6" s="1"/>
  <c r="V68" i="6"/>
  <c r="J25" i="2" l="1"/>
  <c r="O25" i="2" s="1"/>
  <c r="N25" i="2" s="1"/>
  <c r="M25" i="2" s="1"/>
  <c r="T26" i="2"/>
  <c r="U26" i="2" s="1"/>
  <c r="Z26" i="2" s="1"/>
  <c r="H26" i="2"/>
  <c r="X26" i="2"/>
  <c r="E41" i="1"/>
  <c r="L29" i="1"/>
  <c r="Q29" i="1"/>
  <c r="U29" i="1" s="1"/>
  <c r="G30" i="1"/>
  <c r="H30" i="1" s="1"/>
  <c r="L69" i="6"/>
  <c r="U69" i="6"/>
  <c r="AA25" i="2" l="1"/>
  <c r="AB25" i="2" s="1"/>
  <c r="G27" i="2"/>
  <c r="I26" i="2"/>
  <c r="J26" i="2" s="1"/>
  <c r="J41" i="1"/>
  <c r="R41" i="1" s="1"/>
  <c r="N41" i="1"/>
  <c r="T30" i="1"/>
  <c r="K30" i="1"/>
  <c r="H70" i="6"/>
  <c r="I70" i="6" s="1"/>
  <c r="R69" i="6"/>
  <c r="V69" i="6" s="1"/>
  <c r="O26" i="2" l="1"/>
  <c r="F27" i="2"/>
  <c r="L27" i="2" s="1"/>
  <c r="Q26" i="2"/>
  <c r="W26" i="2" s="1"/>
  <c r="E42" i="1"/>
  <c r="Q30" i="1"/>
  <c r="U30" i="1" s="1"/>
  <c r="L30" i="1"/>
  <c r="G31" i="1"/>
  <c r="H31" i="1" s="1"/>
  <c r="U70" i="6"/>
  <c r="L70" i="6"/>
  <c r="AA26" i="2" l="1"/>
  <c r="AB26" i="2" s="1"/>
  <c r="N26" i="2"/>
  <c r="M26" i="2" s="1"/>
  <c r="E27" i="2"/>
  <c r="Y27" i="2" s="1"/>
  <c r="T27" i="2"/>
  <c r="U27" i="2" s="1"/>
  <c r="Z27" i="2" s="1"/>
  <c r="H27" i="2"/>
  <c r="N42" i="1"/>
  <c r="J42" i="1"/>
  <c r="R42" i="1" s="1"/>
  <c r="E43" i="1"/>
  <c r="T31" i="1"/>
  <c r="K31" i="1"/>
  <c r="R70" i="6"/>
  <c r="V70" i="6" s="1"/>
  <c r="H71" i="6"/>
  <c r="I71" i="6" s="1"/>
  <c r="G28" i="2" l="1"/>
  <c r="X27" i="2"/>
  <c r="I27" i="2"/>
  <c r="J27" i="2" s="1"/>
  <c r="J43" i="1"/>
  <c r="R43" i="1" s="1"/>
  <c r="N43" i="1"/>
  <c r="E44" i="1"/>
  <c r="Q31" i="1"/>
  <c r="U31" i="1" s="1"/>
  <c r="L31" i="1"/>
  <c r="G32" i="1"/>
  <c r="H32" i="1" s="1"/>
  <c r="L71" i="6"/>
  <c r="U71" i="6"/>
  <c r="O27" i="2" l="1"/>
  <c r="AA27" i="2"/>
  <c r="F28" i="2"/>
  <c r="L28" i="2" s="1"/>
  <c r="Q27" i="2"/>
  <c r="N44" i="1"/>
  <c r="J44" i="1"/>
  <c r="R44" i="1" s="1"/>
  <c r="T32" i="1"/>
  <c r="K32" i="1"/>
  <c r="H72" i="6"/>
  <c r="I72" i="6" s="1"/>
  <c r="R71" i="6"/>
  <c r="V71" i="6" s="1"/>
  <c r="N27" i="2" l="1"/>
  <c r="M27" i="2" s="1"/>
  <c r="W27" i="2"/>
  <c r="AB27" i="2" s="1"/>
  <c r="E28" i="2"/>
  <c r="Y28" i="2" s="1"/>
  <c r="T28" i="2"/>
  <c r="U28" i="2" s="1"/>
  <c r="Z28" i="2" s="1"/>
  <c r="H28" i="2"/>
  <c r="X28" i="2"/>
  <c r="G29" i="2"/>
  <c r="E45" i="1"/>
  <c r="Q32" i="1"/>
  <c r="U32" i="1" s="1"/>
  <c r="L32" i="1"/>
  <c r="G33" i="1"/>
  <c r="H33" i="1" s="1"/>
  <c r="U72" i="6"/>
  <c r="L72" i="6"/>
  <c r="F29" i="2" l="1"/>
  <c r="L29" i="2" s="1"/>
  <c r="Q28" i="2"/>
  <c r="W28" i="2" s="1"/>
  <c r="I28" i="2"/>
  <c r="J28" i="2" s="1"/>
  <c r="J45" i="1"/>
  <c r="R45" i="1" s="1"/>
  <c r="N45" i="1"/>
  <c r="E46" i="1"/>
  <c r="T33" i="1"/>
  <c r="K33" i="1"/>
  <c r="R72" i="6"/>
  <c r="H73" i="6"/>
  <c r="I73" i="6" s="1"/>
  <c r="V72" i="6"/>
  <c r="O28" i="2" l="1"/>
  <c r="N28" i="2" s="1"/>
  <c r="M28" i="2" s="1"/>
  <c r="AA28" i="2"/>
  <c r="AB28" i="2" s="1"/>
  <c r="E29" i="2"/>
  <c r="Y29" i="2" s="1"/>
  <c r="T29" i="2"/>
  <c r="U29" i="2" s="1"/>
  <c r="Z29" i="2" s="1"/>
  <c r="H29" i="2"/>
  <c r="N46" i="1"/>
  <c r="J46" i="1"/>
  <c r="R46" i="1" s="1"/>
  <c r="E47" i="1"/>
  <c r="Q33" i="1"/>
  <c r="U33" i="1" s="1"/>
  <c r="L33" i="1"/>
  <c r="G34" i="1"/>
  <c r="H34" i="1" s="1"/>
  <c r="L73" i="6"/>
  <c r="U73" i="6"/>
  <c r="I29" i="2" l="1"/>
  <c r="J29" i="2" s="1"/>
  <c r="O29" i="2"/>
  <c r="G30" i="2"/>
  <c r="X29" i="2"/>
  <c r="J47" i="1"/>
  <c r="R47" i="1" s="1"/>
  <c r="N47" i="1"/>
  <c r="E48" i="1"/>
  <c r="T34" i="1"/>
  <c r="K34" i="1"/>
  <c r="H74" i="6"/>
  <c r="I74" i="6" s="1"/>
  <c r="R73" i="6"/>
  <c r="V73" i="6" s="1"/>
  <c r="Q29" i="2" l="1"/>
  <c r="W29" i="2" s="1"/>
  <c r="F30" i="2"/>
  <c r="L30" i="2" s="1"/>
  <c r="AA29" i="2"/>
  <c r="J48" i="1"/>
  <c r="R48" i="1" s="1"/>
  <c r="N48" i="1"/>
  <c r="E49" i="1"/>
  <c r="Q34" i="1"/>
  <c r="U34" i="1" s="1"/>
  <c r="L34" i="1"/>
  <c r="G35" i="1"/>
  <c r="H35" i="1" s="1"/>
  <c r="U74" i="6"/>
  <c r="L74" i="6"/>
  <c r="T30" i="2" l="1"/>
  <c r="U30" i="2" s="1"/>
  <c r="Z30" i="2" s="1"/>
  <c r="X30" i="2"/>
  <c r="H30" i="2"/>
  <c r="AB29" i="2"/>
  <c r="E30" i="2"/>
  <c r="Y30" i="2" s="1"/>
  <c r="N29" i="2"/>
  <c r="M29" i="2" s="1"/>
  <c r="N49" i="1"/>
  <c r="J49" i="1"/>
  <c r="R49" i="1" s="1"/>
  <c r="E50" i="1"/>
  <c r="T35" i="1"/>
  <c r="K35" i="1"/>
  <c r="R74" i="6"/>
  <c r="H75" i="6"/>
  <c r="I75" i="6" s="1"/>
  <c r="V74" i="6"/>
  <c r="I30" i="2" l="1"/>
  <c r="J30" i="2" s="1"/>
  <c r="G31" i="2"/>
  <c r="N50" i="1"/>
  <c r="J50" i="1"/>
  <c r="R50" i="1" s="1"/>
  <c r="E51" i="1"/>
  <c r="Q35" i="1"/>
  <c r="U35" i="1" s="1"/>
  <c r="L35" i="1"/>
  <c r="G36" i="1"/>
  <c r="H36" i="1" s="1"/>
  <c r="L75" i="6"/>
  <c r="U75" i="6"/>
  <c r="O30" i="2" l="1"/>
  <c r="AA30" i="2"/>
  <c r="F31" i="2"/>
  <c r="L31" i="2" s="1"/>
  <c r="Q30" i="2"/>
  <c r="W30" i="2" s="1"/>
  <c r="J51" i="1"/>
  <c r="R51" i="1" s="1"/>
  <c r="E52" i="1"/>
  <c r="N51" i="1"/>
  <c r="T36" i="1"/>
  <c r="K36" i="1"/>
  <c r="H76" i="6"/>
  <c r="I76" i="6" s="1"/>
  <c r="R75" i="6"/>
  <c r="V75" i="6" s="1"/>
  <c r="AB30" i="2" l="1"/>
  <c r="E31" i="2"/>
  <c r="Y31" i="2" s="1"/>
  <c r="T31" i="2"/>
  <c r="U31" i="2" s="1"/>
  <c r="Z31" i="2" s="1"/>
  <c r="G32" i="2"/>
  <c r="X31" i="2"/>
  <c r="H31" i="2"/>
  <c r="N30" i="2"/>
  <c r="M30" i="2" s="1"/>
  <c r="N52" i="1"/>
  <c r="J52" i="1"/>
  <c r="R52" i="1" s="1"/>
  <c r="Q36" i="1"/>
  <c r="U36" i="1" s="1"/>
  <c r="L36" i="1"/>
  <c r="G37" i="1"/>
  <c r="H37" i="1" s="1"/>
  <c r="U76" i="6"/>
  <c r="L76" i="6"/>
  <c r="I31" i="2" l="1"/>
  <c r="J31" i="2" s="1"/>
  <c r="Q31" i="2"/>
  <c r="F32" i="2"/>
  <c r="L32" i="2" s="1"/>
  <c r="E53" i="1"/>
  <c r="T37" i="1"/>
  <c r="K37" i="1"/>
  <c r="R76" i="6"/>
  <c r="H77" i="6"/>
  <c r="I77" i="6" s="1"/>
  <c r="V76" i="6"/>
  <c r="E32" i="2" l="1"/>
  <c r="Y32" i="2" s="1"/>
  <c r="T32" i="2"/>
  <c r="U32" i="2" s="1"/>
  <c r="Z32" i="2" s="1"/>
  <c r="H32" i="2"/>
  <c r="O31" i="2"/>
  <c r="N31" i="2" s="1"/>
  <c r="M31" i="2" s="1"/>
  <c r="AA31" i="2"/>
  <c r="W31" i="2"/>
  <c r="J53" i="1"/>
  <c r="R53" i="1" s="1"/>
  <c r="N53" i="1"/>
  <c r="E54" i="1"/>
  <c r="Q37" i="1"/>
  <c r="U37" i="1" s="1"/>
  <c r="L37" i="1"/>
  <c r="G38" i="1"/>
  <c r="H38" i="1" s="1"/>
  <c r="L77" i="6"/>
  <c r="U77" i="6"/>
  <c r="AB31" i="2" l="1"/>
  <c r="G33" i="2"/>
  <c r="X32" i="2"/>
  <c r="I32" i="2"/>
  <c r="J32" i="2" s="1"/>
  <c r="N54" i="1"/>
  <c r="J54" i="1"/>
  <c r="R54" i="1" s="1"/>
  <c r="E55" i="1"/>
  <c r="T38" i="1"/>
  <c r="K38" i="1"/>
  <c r="H78" i="6"/>
  <c r="I78" i="6" s="1"/>
  <c r="R77" i="6"/>
  <c r="V77" i="6" s="1"/>
  <c r="Q32" i="2" l="1"/>
  <c r="W32" i="2" s="1"/>
  <c r="F33" i="2"/>
  <c r="L33" i="2" s="1"/>
  <c r="AA32" i="2"/>
  <c r="AB32" i="2" s="1"/>
  <c r="O32" i="2"/>
  <c r="N32" i="2" s="1"/>
  <c r="M32" i="2" s="1"/>
  <c r="N55" i="1"/>
  <c r="J55" i="1"/>
  <c r="R55" i="1" s="1"/>
  <c r="Q38" i="1"/>
  <c r="U38" i="1" s="1"/>
  <c r="L38" i="1"/>
  <c r="G39" i="1"/>
  <c r="H39" i="1" s="1"/>
  <c r="U78" i="6"/>
  <c r="L78" i="6"/>
  <c r="R78" i="6" s="1"/>
  <c r="T33" i="2" l="1"/>
  <c r="U33" i="2" s="1"/>
  <c r="Z33" i="2" s="1"/>
  <c r="H33" i="2"/>
  <c r="E33" i="2"/>
  <c r="Y33" i="2" s="1"/>
  <c r="E56" i="1"/>
  <c r="T39" i="1"/>
  <c r="K39" i="1"/>
  <c r="V78" i="6"/>
  <c r="G34" i="2" l="1"/>
  <c r="X33" i="2"/>
  <c r="I33" i="2"/>
  <c r="J33" i="2" s="1"/>
  <c r="J56" i="1"/>
  <c r="R56" i="1" s="1"/>
  <c r="N56" i="1"/>
  <c r="E57" i="1"/>
  <c r="Q39" i="1"/>
  <c r="U39" i="1" s="1"/>
  <c r="L39" i="1"/>
  <c r="G40" i="1"/>
  <c r="H40" i="1" s="1"/>
  <c r="AA33" i="2" l="1"/>
  <c r="O33" i="2"/>
  <c r="Q33" i="2"/>
  <c r="F34" i="2"/>
  <c r="L34" i="2" s="1"/>
  <c r="N57" i="1"/>
  <c r="J57" i="1"/>
  <c r="R57" i="1" s="1"/>
  <c r="T40" i="1"/>
  <c r="K40" i="1"/>
  <c r="E34" i="2" l="1"/>
  <c r="Y34" i="2" s="1"/>
  <c r="T34" i="2"/>
  <c r="U34" i="2" s="1"/>
  <c r="Z34" i="2" s="1"/>
  <c r="H34" i="2"/>
  <c r="N33" i="2"/>
  <c r="M33" i="2" s="1"/>
  <c r="W33" i="2"/>
  <c r="AB33" i="2" s="1"/>
  <c r="E58" i="1"/>
  <c r="Q40" i="1"/>
  <c r="U40" i="1" s="1"/>
  <c r="L40" i="1"/>
  <c r="G41" i="1"/>
  <c r="H41" i="1" s="1"/>
  <c r="G35" i="2" l="1"/>
  <c r="X34" i="2"/>
  <c r="I34" i="2"/>
  <c r="J34" i="2" s="1"/>
  <c r="O34" i="2"/>
  <c r="J58" i="1"/>
  <c r="R58" i="1" s="1"/>
  <c r="N58" i="1"/>
  <c r="E59" i="1"/>
  <c r="T41" i="1"/>
  <c r="K41" i="1"/>
  <c r="AA34" i="2" l="1"/>
  <c r="Q34" i="2"/>
  <c r="W34" i="2" s="1"/>
  <c r="F35" i="2"/>
  <c r="J59" i="1"/>
  <c r="R59" i="1" s="1"/>
  <c r="N59" i="1"/>
  <c r="E60" i="1"/>
  <c r="Q41" i="1"/>
  <c r="U41" i="1" s="1"/>
  <c r="L41" i="1"/>
  <c r="G42" i="1"/>
  <c r="H42" i="1" s="1"/>
  <c r="E35" i="2" l="1"/>
  <c r="Y35" i="2" s="1"/>
  <c r="L35" i="2"/>
  <c r="AB34" i="2"/>
  <c r="T35" i="2"/>
  <c r="U35" i="2" s="1"/>
  <c r="Z35" i="2" s="1"/>
  <c r="H35" i="2"/>
  <c r="N34" i="2"/>
  <c r="M34" i="2" s="1"/>
  <c r="J60" i="1"/>
  <c r="R60" i="1" s="1"/>
  <c r="N60" i="1"/>
  <c r="E61" i="1"/>
  <c r="T42" i="1"/>
  <c r="K42" i="1"/>
  <c r="G36" i="2" l="1"/>
  <c r="X35" i="2"/>
  <c r="I35" i="2"/>
  <c r="J61" i="1"/>
  <c r="R61" i="1" s="1"/>
  <c r="N61" i="1"/>
  <c r="E62" i="1"/>
  <c r="Q42" i="1"/>
  <c r="U42" i="1" s="1"/>
  <c r="L42" i="1"/>
  <c r="G43" i="1"/>
  <c r="H43" i="1" s="1"/>
  <c r="J35" i="2" l="1"/>
  <c r="O35" i="2" s="1"/>
  <c r="Q35" i="2"/>
  <c r="W35" i="2" s="1"/>
  <c r="F36" i="2"/>
  <c r="L36" i="2" s="1"/>
  <c r="J62" i="1"/>
  <c r="R62" i="1" s="1"/>
  <c r="N62" i="1"/>
  <c r="E63" i="1"/>
  <c r="T43" i="1"/>
  <c r="K43" i="1"/>
  <c r="AA35" i="2" l="1"/>
  <c r="AB35" i="2"/>
  <c r="E36" i="2"/>
  <c r="Y36" i="2" s="1"/>
  <c r="T36" i="2"/>
  <c r="U36" i="2" s="1"/>
  <c r="Z36" i="2" s="1"/>
  <c r="H36" i="2"/>
  <c r="N35" i="2"/>
  <c r="M35" i="2" s="1"/>
  <c r="N63" i="1"/>
  <c r="J63" i="1"/>
  <c r="R63" i="1" s="1"/>
  <c r="E64" i="1"/>
  <c r="Q43" i="1"/>
  <c r="U43" i="1" s="1"/>
  <c r="L43" i="1"/>
  <c r="G44" i="1"/>
  <c r="H44" i="1" s="1"/>
  <c r="I36" i="2" l="1"/>
  <c r="G37" i="2"/>
  <c r="X36" i="2"/>
  <c r="N64" i="1"/>
  <c r="J64" i="1"/>
  <c r="R64" i="1" s="1"/>
  <c r="E65" i="1"/>
  <c r="T44" i="1"/>
  <c r="K44" i="1"/>
  <c r="J36" i="2" l="1"/>
  <c r="O36" i="2" s="1"/>
  <c r="F37" i="2"/>
  <c r="L37" i="2" s="1"/>
  <c r="Q36" i="2"/>
  <c r="W36" i="2" s="1"/>
  <c r="E37" i="2"/>
  <c r="Y37" i="2" s="1"/>
  <c r="AA36" i="2"/>
  <c r="AB36" i="2" s="1"/>
  <c r="N65" i="1"/>
  <c r="J65" i="1"/>
  <c r="R65" i="1" s="1"/>
  <c r="Q44" i="1"/>
  <c r="U44" i="1" s="1"/>
  <c r="L44" i="1"/>
  <c r="G45" i="1"/>
  <c r="H45" i="1" s="1"/>
  <c r="T37" i="2" l="1"/>
  <c r="U37" i="2" s="1"/>
  <c r="Z37" i="2" s="1"/>
  <c r="H37" i="2"/>
  <c r="X37" i="2"/>
  <c r="G38" i="2"/>
  <c r="N36" i="2"/>
  <c r="M36" i="2" s="1"/>
  <c r="E66" i="1"/>
  <c r="T45" i="1"/>
  <c r="K45" i="1"/>
  <c r="F38" i="2" l="1"/>
  <c r="L38" i="2" s="1"/>
  <c r="Q37" i="2"/>
  <c r="W37" i="2" s="1"/>
  <c r="I37" i="2"/>
  <c r="N66" i="1"/>
  <c r="J66" i="1"/>
  <c r="R66" i="1" s="1"/>
  <c r="L45" i="1"/>
  <c r="G46" i="1"/>
  <c r="H46" i="1" s="1"/>
  <c r="Q45" i="1"/>
  <c r="U45" i="1" s="1"/>
  <c r="J37" i="2" l="1"/>
  <c r="O37" i="2" s="1"/>
  <c r="N37" i="2" s="1"/>
  <c r="M37" i="2" s="1"/>
  <c r="E38" i="2"/>
  <c r="Y38" i="2" s="1"/>
  <c r="T38" i="2"/>
  <c r="U38" i="2" s="1"/>
  <c r="Z38" i="2" s="1"/>
  <c r="H38" i="2"/>
  <c r="E67" i="1"/>
  <c r="T46" i="1"/>
  <c r="K46" i="1"/>
  <c r="AA37" i="2" l="1"/>
  <c r="AB37" i="2" s="1"/>
  <c r="G39" i="2"/>
  <c r="X38" i="2"/>
  <c r="I38" i="2"/>
  <c r="J38" i="2" s="1"/>
  <c r="O38" i="2" s="1"/>
  <c r="J67" i="1"/>
  <c r="R67" i="1" s="1"/>
  <c r="N67" i="1"/>
  <c r="L46" i="1"/>
  <c r="G47" i="1"/>
  <c r="H47" i="1" s="1"/>
  <c r="Q46" i="1"/>
  <c r="U46" i="1" s="1"/>
  <c r="AA38" i="2" l="1"/>
  <c r="F39" i="2"/>
  <c r="L39" i="2" s="1"/>
  <c r="Q38" i="2"/>
  <c r="W38" i="2" s="1"/>
  <c r="E68" i="1"/>
  <c r="T47" i="1"/>
  <c r="K47" i="1"/>
  <c r="AB38" i="2" l="1"/>
  <c r="E39" i="2"/>
  <c r="Y39" i="2" s="1"/>
  <c r="T39" i="2"/>
  <c r="U39" i="2" s="1"/>
  <c r="Z39" i="2" s="1"/>
  <c r="H39" i="2"/>
  <c r="N38" i="2"/>
  <c r="M38" i="2" s="1"/>
  <c r="N68" i="1"/>
  <c r="J68" i="1"/>
  <c r="R68" i="1" s="1"/>
  <c r="E69" i="1"/>
  <c r="L47" i="1"/>
  <c r="Q47" i="1"/>
  <c r="U47" i="1" s="1"/>
  <c r="G48" i="1"/>
  <c r="H48" i="1" s="1"/>
  <c r="I39" i="2" l="1"/>
  <c r="G40" i="2"/>
  <c r="X39" i="2"/>
  <c r="N69" i="1"/>
  <c r="J69" i="1"/>
  <c r="R69" i="1" s="1"/>
  <c r="E70" i="1"/>
  <c r="T48" i="1"/>
  <c r="K48" i="1"/>
  <c r="O39" i="2" l="1"/>
  <c r="J39" i="2"/>
  <c r="Q39" i="2"/>
  <c r="W39" i="2" s="1"/>
  <c r="F40" i="2"/>
  <c r="L40" i="2" s="1"/>
  <c r="AA39" i="2"/>
  <c r="N70" i="1"/>
  <c r="J70" i="1"/>
  <c r="R70" i="1" s="1"/>
  <c r="E71" i="1"/>
  <c r="L48" i="1"/>
  <c r="G49" i="1"/>
  <c r="H49" i="1" s="1"/>
  <c r="Q48" i="1"/>
  <c r="U48" i="1" s="1"/>
  <c r="E40" i="2" l="1"/>
  <c r="Y40" i="2" s="1"/>
  <c r="AB39" i="2"/>
  <c r="T40" i="2"/>
  <c r="U40" i="2" s="1"/>
  <c r="Z40" i="2" s="1"/>
  <c r="H40" i="2"/>
  <c r="N39" i="2"/>
  <c r="M39" i="2" s="1"/>
  <c r="N71" i="1"/>
  <c r="J71" i="1"/>
  <c r="R71" i="1" s="1"/>
  <c r="E72" i="1"/>
  <c r="T49" i="1"/>
  <c r="K49" i="1"/>
  <c r="I40" i="2" l="1"/>
  <c r="J40" i="2" s="1"/>
  <c r="G41" i="2"/>
  <c r="X40" i="2"/>
  <c r="J72" i="1"/>
  <c r="R72" i="1" s="1"/>
  <c r="N72" i="1"/>
  <c r="E73" i="1"/>
  <c r="Q49" i="1"/>
  <c r="U49" i="1" s="1"/>
  <c r="L49" i="1"/>
  <c r="G50" i="1"/>
  <c r="H50" i="1" s="1"/>
  <c r="O40" i="2" l="1"/>
  <c r="AA40" i="2"/>
  <c r="Q40" i="2"/>
  <c r="W40" i="2" s="1"/>
  <c r="F41" i="2"/>
  <c r="L41" i="2" s="1"/>
  <c r="N73" i="1"/>
  <c r="J73" i="1"/>
  <c r="R73" i="1" s="1"/>
  <c r="T50" i="1"/>
  <c r="K50" i="1"/>
  <c r="AB40" i="2" l="1"/>
  <c r="T41" i="2"/>
  <c r="U41" i="2" s="1"/>
  <c r="Z41" i="2" s="1"/>
  <c r="H41" i="2"/>
  <c r="E41" i="2"/>
  <c r="Y41" i="2" s="1"/>
  <c r="N40" i="2"/>
  <c r="M40" i="2" s="1"/>
  <c r="E74" i="1"/>
  <c r="Q50" i="1"/>
  <c r="L50" i="1"/>
  <c r="G51" i="1"/>
  <c r="H51" i="1" s="1"/>
  <c r="U50" i="1"/>
  <c r="I41" i="2" l="1"/>
  <c r="G42" i="2"/>
  <c r="X41" i="2"/>
  <c r="J74" i="1"/>
  <c r="R74" i="1" s="1"/>
  <c r="N74" i="1"/>
  <c r="T51" i="1"/>
  <c r="K51" i="1"/>
  <c r="J41" i="2" l="1"/>
  <c r="O41" i="2" s="1"/>
  <c r="Q41" i="2"/>
  <c r="W41" i="2" s="1"/>
  <c r="F42" i="2"/>
  <c r="L42" i="2" s="1"/>
  <c r="E75" i="1"/>
  <c r="L51" i="1"/>
  <c r="Q51" i="1"/>
  <c r="U51" i="1" s="1"/>
  <c r="G52" i="1"/>
  <c r="H52" i="1" s="1"/>
  <c r="AA41" i="2" l="1"/>
  <c r="E42" i="2"/>
  <c r="Y42" i="2" s="1"/>
  <c r="AB41" i="2"/>
  <c r="T42" i="2"/>
  <c r="U42" i="2" s="1"/>
  <c r="Z42" i="2" s="1"/>
  <c r="H42" i="2"/>
  <c r="N41" i="2"/>
  <c r="M41" i="2" s="1"/>
  <c r="N75" i="1"/>
  <c r="J75" i="1"/>
  <c r="R75" i="1" s="1"/>
  <c r="E76" i="1"/>
  <c r="T52" i="1"/>
  <c r="K52" i="1"/>
  <c r="I42" i="2" l="1"/>
  <c r="G43" i="2"/>
  <c r="X42" i="2"/>
  <c r="J76" i="1"/>
  <c r="R76" i="1" s="1"/>
  <c r="N76" i="1"/>
  <c r="E77" i="1"/>
  <c r="L52" i="1"/>
  <c r="Q52" i="1"/>
  <c r="U52" i="1" s="1"/>
  <c r="G53" i="1"/>
  <c r="H53" i="1" s="1"/>
  <c r="J42" i="2" l="1"/>
  <c r="O42" i="2" s="1"/>
  <c r="Q42" i="2"/>
  <c r="W42" i="2" s="1"/>
  <c r="F43" i="2"/>
  <c r="N77" i="1"/>
  <c r="J77" i="1"/>
  <c r="R77" i="1" s="1"/>
  <c r="E78" i="1"/>
  <c r="T53" i="1"/>
  <c r="K53" i="1"/>
  <c r="AA42" i="2" l="1"/>
  <c r="AB42" i="2" s="1"/>
  <c r="E43" i="2"/>
  <c r="Y43" i="2" s="1"/>
  <c r="L43" i="2"/>
  <c r="X43" i="2" s="1"/>
  <c r="T43" i="2"/>
  <c r="U43" i="2" s="1"/>
  <c r="Z43" i="2" s="1"/>
  <c r="H43" i="2"/>
  <c r="N42" i="2"/>
  <c r="M42" i="2" s="1"/>
  <c r="J78" i="1"/>
  <c r="R78" i="1" s="1"/>
  <c r="N78" i="1"/>
  <c r="Q53" i="1"/>
  <c r="U53" i="1" s="1"/>
  <c r="L53" i="1"/>
  <c r="G54" i="1"/>
  <c r="H54" i="1" s="1"/>
  <c r="I43" i="2" l="1"/>
  <c r="G44" i="2"/>
  <c r="T54" i="1"/>
  <c r="K54" i="1"/>
  <c r="J43" i="2" l="1"/>
  <c r="O43" i="2" s="1"/>
  <c r="Q43" i="2"/>
  <c r="W43" i="2" s="1"/>
  <c r="F44" i="2"/>
  <c r="L44" i="2" s="1"/>
  <c r="AA43" i="2"/>
  <c r="Q54" i="1"/>
  <c r="U54" i="1" s="1"/>
  <c r="L54" i="1"/>
  <c r="G55" i="1"/>
  <c r="H55" i="1" s="1"/>
  <c r="E44" i="2" l="1"/>
  <c r="Y44" i="2" s="1"/>
  <c r="AB43" i="2"/>
  <c r="T44" i="2"/>
  <c r="U44" i="2" s="1"/>
  <c r="Z44" i="2" s="1"/>
  <c r="H44" i="2"/>
  <c r="N43" i="2"/>
  <c r="M43" i="2" s="1"/>
  <c r="T55" i="1"/>
  <c r="K55" i="1"/>
  <c r="G45" i="2" l="1"/>
  <c r="X44" i="2"/>
  <c r="I44" i="2"/>
  <c r="J44" i="2" s="1"/>
  <c r="Q55" i="1"/>
  <c r="U55" i="1" s="1"/>
  <c r="L55" i="1"/>
  <c r="G56" i="1"/>
  <c r="H56" i="1" s="1"/>
  <c r="O44" i="2" l="1"/>
  <c r="AA44" i="2"/>
  <c r="F45" i="2"/>
  <c r="L45" i="2" s="1"/>
  <c r="Q44" i="2"/>
  <c r="W44" i="2" s="1"/>
  <c r="E45" i="2"/>
  <c r="Y45" i="2" s="1"/>
  <c r="T56" i="1"/>
  <c r="K56" i="1"/>
  <c r="AB44" i="2" l="1"/>
  <c r="T45" i="2"/>
  <c r="U45" i="2" s="1"/>
  <c r="Z45" i="2" s="1"/>
  <c r="H45" i="2"/>
  <c r="N44" i="2"/>
  <c r="M44" i="2" s="1"/>
  <c r="L56" i="1"/>
  <c r="G57" i="1"/>
  <c r="H57" i="1" s="1"/>
  <c r="Q56" i="1"/>
  <c r="U56" i="1" s="1"/>
  <c r="I45" i="2" l="1"/>
  <c r="G46" i="2"/>
  <c r="X45" i="2"/>
  <c r="T57" i="1"/>
  <c r="K57" i="1"/>
  <c r="J45" i="2" l="1"/>
  <c r="O45" i="2" s="1"/>
  <c r="F46" i="2"/>
  <c r="L46" i="2" s="1"/>
  <c r="Q45" i="2"/>
  <c r="W45" i="2" s="1"/>
  <c r="E46" i="2"/>
  <c r="Y46" i="2" s="1"/>
  <c r="Q57" i="1"/>
  <c r="L57" i="1"/>
  <c r="G58" i="1"/>
  <c r="H58" i="1" s="1"/>
  <c r="U57" i="1"/>
  <c r="AA45" i="2" l="1"/>
  <c r="AB45" i="2" s="1"/>
  <c r="T46" i="2"/>
  <c r="U46" i="2" s="1"/>
  <c r="Z46" i="2" s="1"/>
  <c r="X46" i="2"/>
  <c r="H46" i="2"/>
  <c r="N45" i="2"/>
  <c r="M45" i="2" s="1"/>
  <c r="T58" i="1"/>
  <c r="K58" i="1"/>
  <c r="I46" i="2" l="1"/>
  <c r="J46" i="2" s="1"/>
  <c r="O46" i="2"/>
  <c r="G47" i="2"/>
  <c r="Q58" i="1"/>
  <c r="U58" i="1" s="1"/>
  <c r="L58" i="1"/>
  <c r="G59" i="1"/>
  <c r="H59" i="1" s="1"/>
  <c r="Q46" i="2" l="1"/>
  <c r="W46" i="2" s="1"/>
  <c r="F47" i="2"/>
  <c r="L47" i="2" s="1"/>
  <c r="AA46" i="2"/>
  <c r="T59" i="1"/>
  <c r="K59" i="1"/>
  <c r="T47" i="2" l="1"/>
  <c r="U47" i="2" s="1"/>
  <c r="Z47" i="2" s="1"/>
  <c r="H47" i="2"/>
  <c r="AB46" i="2"/>
  <c r="E47" i="2"/>
  <c r="Y47" i="2" s="1"/>
  <c r="N46" i="2"/>
  <c r="M46" i="2" s="1"/>
  <c r="Q59" i="1"/>
  <c r="U59" i="1" s="1"/>
  <c r="L59" i="1"/>
  <c r="G60" i="1"/>
  <c r="H60" i="1" s="1"/>
  <c r="I47" i="2" l="1"/>
  <c r="J47" i="2" s="1"/>
  <c r="G48" i="2"/>
  <c r="X47" i="2"/>
  <c r="T60" i="1"/>
  <c r="K60" i="1"/>
  <c r="O47" i="2" l="1"/>
  <c r="AA47" i="2"/>
  <c r="F48" i="2"/>
  <c r="L48" i="2" s="1"/>
  <c r="Q47" i="2"/>
  <c r="E48" i="2"/>
  <c r="Y48" i="2" s="1"/>
  <c r="Q60" i="1"/>
  <c r="U60" i="1" s="1"/>
  <c r="L60" i="1"/>
  <c r="G61" i="1"/>
  <c r="H61" i="1" s="1"/>
  <c r="N47" i="2" l="1"/>
  <c r="M47" i="2" s="1"/>
  <c r="W47" i="2"/>
  <c r="AB47" i="2" s="1"/>
  <c r="T48" i="2"/>
  <c r="U48" i="2" s="1"/>
  <c r="Z48" i="2" s="1"/>
  <c r="H48" i="2"/>
  <c r="X48" i="2"/>
  <c r="T61" i="1"/>
  <c r="K61" i="1"/>
  <c r="G49" i="2" l="1"/>
  <c r="I48" i="2"/>
  <c r="J48" i="2" s="1"/>
  <c r="L61" i="1"/>
  <c r="G62" i="1"/>
  <c r="H62" i="1" s="1"/>
  <c r="Q61" i="1"/>
  <c r="U61" i="1" s="1"/>
  <c r="O48" i="2" l="1"/>
  <c r="N48" i="2" s="1"/>
  <c r="M48" i="2" s="1"/>
  <c r="Q48" i="2"/>
  <c r="W48" i="2" s="1"/>
  <c r="F49" i="2"/>
  <c r="T62" i="1"/>
  <c r="K62" i="1"/>
  <c r="AA48" i="2" l="1"/>
  <c r="AB48" i="2" s="1"/>
  <c r="E49" i="2"/>
  <c r="Y49" i="2" s="1"/>
  <c r="L49" i="2"/>
  <c r="T49" i="2"/>
  <c r="U49" i="2" s="1"/>
  <c r="Z49" i="2" s="1"/>
  <c r="H49" i="2"/>
  <c r="Q62" i="1"/>
  <c r="L62" i="1"/>
  <c r="G63" i="1"/>
  <c r="H63" i="1" s="1"/>
  <c r="U62" i="1"/>
  <c r="G50" i="2" l="1"/>
  <c r="X49" i="2"/>
  <c r="I49" i="2"/>
  <c r="T63" i="1"/>
  <c r="K63" i="1"/>
  <c r="J49" i="2" l="1"/>
  <c r="O49" i="2" s="1"/>
  <c r="Q49" i="2"/>
  <c r="W49" i="2" s="1"/>
  <c r="F50" i="2"/>
  <c r="L50" i="2" s="1"/>
  <c r="L63" i="1"/>
  <c r="Q63" i="1"/>
  <c r="U63" i="1" s="1"/>
  <c r="G64" i="1"/>
  <c r="H64" i="1" s="1"/>
  <c r="AA49" i="2" l="1"/>
  <c r="AB49" i="2"/>
  <c r="T50" i="2"/>
  <c r="U50" i="2" s="1"/>
  <c r="Z50" i="2" s="1"/>
  <c r="X50" i="2"/>
  <c r="H50" i="2"/>
  <c r="E50" i="2"/>
  <c r="Y50" i="2" s="1"/>
  <c r="N49" i="2"/>
  <c r="M49" i="2" s="1"/>
  <c r="T64" i="1"/>
  <c r="K64" i="1"/>
  <c r="I50" i="2" l="1"/>
  <c r="G51" i="2"/>
  <c r="L64" i="1"/>
  <c r="G65" i="1"/>
  <c r="H65" i="1" s="1"/>
  <c r="Q64" i="1"/>
  <c r="U64" i="1" s="1"/>
  <c r="J50" i="2" l="1"/>
  <c r="O50" i="2" s="1"/>
  <c r="F51" i="2"/>
  <c r="L51" i="2" s="1"/>
  <c r="Q50" i="2"/>
  <c r="W50" i="2" s="1"/>
  <c r="E51" i="2"/>
  <c r="Y51" i="2" s="1"/>
  <c r="T65" i="1"/>
  <c r="K65" i="1"/>
  <c r="AA50" i="2" l="1"/>
  <c r="AB50" i="2" s="1"/>
  <c r="T51" i="2"/>
  <c r="U51" i="2" s="1"/>
  <c r="Z51" i="2" s="1"/>
  <c r="H51" i="2"/>
  <c r="N50" i="2"/>
  <c r="M50" i="2" s="1"/>
  <c r="L65" i="1"/>
  <c r="G66" i="1"/>
  <c r="H66" i="1" s="1"/>
  <c r="Q65" i="1"/>
  <c r="U65" i="1" s="1"/>
  <c r="I51" i="2" l="1"/>
  <c r="G52" i="2"/>
  <c r="X51" i="2"/>
  <c r="T66" i="1"/>
  <c r="K66" i="1"/>
  <c r="J51" i="2" l="1"/>
  <c r="O51" i="2" s="1"/>
  <c r="F52" i="2"/>
  <c r="L52" i="2" s="1"/>
  <c r="Q51" i="2"/>
  <c r="W51" i="2" s="1"/>
  <c r="E52" i="2"/>
  <c r="Y52" i="2" s="1"/>
  <c r="L66" i="1"/>
  <c r="G67" i="1"/>
  <c r="H67" i="1" s="1"/>
  <c r="Q66" i="1"/>
  <c r="U66" i="1" s="1"/>
  <c r="AA51" i="2" l="1"/>
  <c r="AB51" i="2" s="1"/>
  <c r="T52" i="2"/>
  <c r="U52" i="2" s="1"/>
  <c r="Z52" i="2" s="1"/>
  <c r="H52" i="2"/>
  <c r="N51" i="2"/>
  <c r="M51" i="2" s="1"/>
  <c r="T67" i="1"/>
  <c r="K67" i="1"/>
  <c r="G53" i="2" l="1"/>
  <c r="X52" i="2"/>
  <c r="I52" i="2"/>
  <c r="L67" i="1"/>
  <c r="G68" i="1"/>
  <c r="H68" i="1" s="1"/>
  <c r="Q67" i="1"/>
  <c r="U67" i="1" s="1"/>
  <c r="J52" i="2" l="1"/>
  <c r="O52" i="2" s="1"/>
  <c r="F53" i="2"/>
  <c r="L53" i="2" s="1"/>
  <c r="Q52" i="2"/>
  <c r="W52" i="2" s="1"/>
  <c r="E53" i="2"/>
  <c r="Y53" i="2" s="1"/>
  <c r="T68" i="1"/>
  <c r="K68" i="1"/>
  <c r="AA52" i="2" l="1"/>
  <c r="AB52" i="2"/>
  <c r="T53" i="2"/>
  <c r="U53" i="2" s="1"/>
  <c r="Z53" i="2" s="1"/>
  <c r="H53" i="2"/>
  <c r="N52" i="2"/>
  <c r="M52" i="2" s="1"/>
  <c r="L68" i="1"/>
  <c r="G69" i="1"/>
  <c r="H69" i="1" s="1"/>
  <c r="Q68" i="1"/>
  <c r="U68" i="1" s="1"/>
  <c r="G54" i="2" l="1"/>
  <c r="X53" i="2"/>
  <c r="I53" i="2"/>
  <c r="T69" i="1"/>
  <c r="K69" i="1"/>
  <c r="J53" i="2" l="1"/>
  <c r="O53" i="2" s="1"/>
  <c r="Q53" i="2"/>
  <c r="W53" i="2" s="1"/>
  <c r="F54" i="2"/>
  <c r="L54" i="2" s="1"/>
  <c r="Q69" i="1"/>
  <c r="U69" i="1" s="1"/>
  <c r="L69" i="1"/>
  <c r="G70" i="1"/>
  <c r="H70" i="1" s="1"/>
  <c r="AA53" i="2" l="1"/>
  <c r="AB53" i="2" s="1"/>
  <c r="T54" i="2"/>
  <c r="U54" i="2" s="1"/>
  <c r="Z54" i="2" s="1"/>
  <c r="H54" i="2"/>
  <c r="X54" i="2"/>
  <c r="E54" i="2"/>
  <c r="Y54" i="2" s="1"/>
  <c r="N53" i="2"/>
  <c r="M53" i="2" s="1"/>
  <c r="T70" i="1"/>
  <c r="K70" i="1"/>
  <c r="G55" i="2" l="1"/>
  <c r="I54" i="2"/>
  <c r="J54" i="2" s="1"/>
  <c r="L70" i="1"/>
  <c r="Q70" i="1"/>
  <c r="U70" i="1" s="1"/>
  <c r="G71" i="1"/>
  <c r="H71" i="1" s="1"/>
  <c r="O54" i="2" l="1"/>
  <c r="F55" i="2"/>
  <c r="L55" i="2" s="1"/>
  <c r="Q54" i="2"/>
  <c r="W54" i="2" s="1"/>
  <c r="E55" i="2"/>
  <c r="Y55" i="2" s="1"/>
  <c r="T71" i="1"/>
  <c r="K71" i="1"/>
  <c r="AA54" i="2" l="1"/>
  <c r="AB54" i="2" s="1"/>
  <c r="N54" i="2"/>
  <c r="M54" i="2" s="1"/>
  <c r="T55" i="2"/>
  <c r="U55" i="2" s="1"/>
  <c r="Z55" i="2" s="1"/>
  <c r="X55" i="2"/>
  <c r="H55" i="2"/>
  <c r="Q71" i="1"/>
  <c r="U71" i="1" s="1"/>
  <c r="L71" i="1"/>
  <c r="G72" i="1"/>
  <c r="H72" i="1" s="1"/>
  <c r="I55" i="2" l="1"/>
  <c r="G56" i="2"/>
  <c r="T72" i="1"/>
  <c r="K72" i="1"/>
  <c r="J55" i="2" l="1"/>
  <c r="O55" i="2" s="1"/>
  <c r="Q55" i="2"/>
  <c r="W55" i="2" s="1"/>
  <c r="F56" i="2"/>
  <c r="L56" i="2" s="1"/>
  <c r="L72" i="1"/>
  <c r="Q72" i="1"/>
  <c r="U72" i="1" s="1"/>
  <c r="G73" i="1"/>
  <c r="H73" i="1" s="1"/>
  <c r="AA55" i="2" l="1"/>
  <c r="E56" i="2"/>
  <c r="Y56" i="2" s="1"/>
  <c r="AB55" i="2"/>
  <c r="T56" i="2"/>
  <c r="U56" i="2" s="1"/>
  <c r="Z56" i="2" s="1"/>
  <c r="X56" i="2"/>
  <c r="G57" i="2"/>
  <c r="H56" i="2"/>
  <c r="N55" i="2"/>
  <c r="M55" i="2" s="1"/>
  <c r="T73" i="1"/>
  <c r="K73" i="1"/>
  <c r="F57" i="2" l="1"/>
  <c r="L57" i="2" s="1"/>
  <c r="Q56" i="2"/>
  <c r="W56" i="2" s="1"/>
  <c r="I56" i="2"/>
  <c r="Q73" i="1"/>
  <c r="U73" i="1" s="1"/>
  <c r="L73" i="1"/>
  <c r="G74" i="1"/>
  <c r="H74" i="1" s="1"/>
  <c r="J56" i="2" l="1"/>
  <c r="O56" i="2" s="1"/>
  <c r="N56" i="2" s="1"/>
  <c r="M56" i="2" s="1"/>
  <c r="E57" i="2"/>
  <c r="Y57" i="2" s="1"/>
  <c r="T57" i="2"/>
  <c r="U57" i="2" s="1"/>
  <c r="Z57" i="2" s="1"/>
  <c r="H57" i="2"/>
  <c r="T74" i="1"/>
  <c r="K74" i="1"/>
  <c r="AA56" i="2" l="1"/>
  <c r="AB56" i="2" s="1"/>
  <c r="G58" i="2"/>
  <c r="X57" i="2"/>
  <c r="I57" i="2"/>
  <c r="L74" i="1"/>
  <c r="Q74" i="1"/>
  <c r="U74" i="1" s="1"/>
  <c r="G75" i="1"/>
  <c r="H75" i="1" s="1"/>
  <c r="J57" i="2" l="1"/>
  <c r="O57" i="2" s="1"/>
  <c r="Q57" i="2"/>
  <c r="W57" i="2" s="1"/>
  <c r="F58" i="2"/>
  <c r="L58" i="2" s="1"/>
  <c r="T75" i="1"/>
  <c r="K75" i="1"/>
  <c r="AA57" i="2" l="1"/>
  <c r="AB57" i="2"/>
  <c r="T58" i="2"/>
  <c r="U58" i="2" s="1"/>
  <c r="Z58" i="2" s="1"/>
  <c r="H58" i="2"/>
  <c r="E58" i="2"/>
  <c r="Y58" i="2" s="1"/>
  <c r="N57" i="2"/>
  <c r="M57" i="2" s="1"/>
  <c r="Q75" i="1"/>
  <c r="U75" i="1" s="1"/>
  <c r="L75" i="1"/>
  <c r="G76" i="1"/>
  <c r="H76" i="1" s="1"/>
  <c r="G59" i="2" l="1"/>
  <c r="X58" i="2"/>
  <c r="I58" i="2"/>
  <c r="J58" i="2" s="1"/>
  <c r="O58" i="2" s="1"/>
  <c r="T76" i="1"/>
  <c r="K76" i="1"/>
  <c r="N6" i="4"/>
  <c r="M6" i="4" s="1"/>
  <c r="V5" i="4"/>
  <c r="AA5" i="4" s="1"/>
  <c r="N5" i="4"/>
  <c r="M5" i="4" s="1"/>
  <c r="S7" i="4"/>
  <c r="T7" i="4" s="1"/>
  <c r="Y7" i="4" s="1"/>
  <c r="L7" i="4"/>
  <c r="W7" i="4" s="1"/>
  <c r="H7" i="4"/>
  <c r="I7" i="4" s="1"/>
  <c r="J7" i="4" s="1"/>
  <c r="AA58" i="2" l="1"/>
  <c r="Q58" i="2"/>
  <c r="W58" i="2" s="1"/>
  <c r="F59" i="2"/>
  <c r="L59" i="2" s="1"/>
  <c r="Q76" i="1"/>
  <c r="U76" i="1" s="1"/>
  <c r="L76" i="1"/>
  <c r="G77" i="1"/>
  <c r="H77" i="1" s="1"/>
  <c r="X7" i="4"/>
  <c r="O7" i="4"/>
  <c r="Z7" i="4"/>
  <c r="AA7" i="4" s="1"/>
  <c r="AB58" i="2" l="1"/>
  <c r="T59" i="2"/>
  <c r="U59" i="2" s="1"/>
  <c r="Z59" i="2" s="1"/>
  <c r="H59" i="2"/>
  <c r="E59" i="2"/>
  <c r="Y59" i="2" s="1"/>
  <c r="N58" i="2"/>
  <c r="M58" i="2" s="1"/>
  <c r="T77" i="1"/>
  <c r="K77" i="1"/>
  <c r="E8" i="4"/>
  <c r="X8" i="4" s="1"/>
  <c r="N7" i="4"/>
  <c r="M7" i="4" s="1"/>
  <c r="G60" i="2" l="1"/>
  <c r="X59" i="2"/>
  <c r="I59" i="2"/>
  <c r="Q77" i="1"/>
  <c r="U77" i="1" s="1"/>
  <c r="L77" i="1"/>
  <c r="G78" i="1"/>
  <c r="H78" i="1" s="1"/>
  <c r="L8" i="4"/>
  <c r="G9" i="4" s="1"/>
  <c r="H8" i="4"/>
  <c r="I8" i="4" s="1"/>
  <c r="J8" i="4" s="1"/>
  <c r="S8" i="4"/>
  <c r="T8" i="4" s="1"/>
  <c r="Y8" i="4" s="1"/>
  <c r="J59" i="2" l="1"/>
  <c r="O59" i="2" s="1"/>
  <c r="F60" i="2"/>
  <c r="L60" i="2" s="1"/>
  <c r="Q59" i="2"/>
  <c r="W59" i="2" s="1"/>
  <c r="E60" i="2"/>
  <c r="Y60" i="2" s="1"/>
  <c r="T78" i="1"/>
  <c r="K78" i="1"/>
  <c r="Q78" i="1" s="1"/>
  <c r="O8" i="4"/>
  <c r="Z8" i="4"/>
  <c r="AA8" i="4" s="1"/>
  <c r="W8" i="4"/>
  <c r="AA59" i="2" l="1"/>
  <c r="AB59" i="2"/>
  <c r="T60" i="2"/>
  <c r="U60" i="2" s="1"/>
  <c r="Z60" i="2" s="1"/>
  <c r="H60" i="2"/>
  <c r="N59" i="2"/>
  <c r="M59" i="2" s="1"/>
  <c r="U78" i="1"/>
  <c r="F9" i="4"/>
  <c r="N8" i="4"/>
  <c r="M8" i="4" s="1"/>
  <c r="G61" i="2" l="1"/>
  <c r="X60" i="2"/>
  <c r="I60" i="2"/>
  <c r="S9" i="4"/>
  <c r="T9" i="4" s="1"/>
  <c r="Y9" i="4" s="1"/>
  <c r="L9" i="4"/>
  <c r="G10" i="4" s="1"/>
  <c r="H9" i="4"/>
  <c r="I9" i="4" s="1"/>
  <c r="J9" i="4" s="1"/>
  <c r="E9" i="4"/>
  <c r="X9" i="4" s="1"/>
  <c r="J60" i="2" l="1"/>
  <c r="O60" i="2" s="1"/>
  <c r="F61" i="2"/>
  <c r="L61" i="2" s="1"/>
  <c r="Q60" i="2"/>
  <c r="W60" i="2" s="1"/>
  <c r="E61" i="2"/>
  <c r="Y61" i="2" s="1"/>
  <c r="W9" i="4"/>
  <c r="O9" i="4"/>
  <c r="Z9" i="4"/>
  <c r="AA9" i="4" s="1"/>
  <c r="AA60" i="2" l="1"/>
  <c r="N60" i="2"/>
  <c r="M60" i="2" s="1"/>
  <c r="T61" i="2"/>
  <c r="U61" i="2" s="1"/>
  <c r="Z61" i="2" s="1"/>
  <c r="H61" i="2"/>
  <c r="AB60" i="2"/>
  <c r="F10" i="4"/>
  <c r="N9" i="4"/>
  <c r="M9" i="4" s="1"/>
  <c r="G62" i="2" l="1"/>
  <c r="X61" i="2"/>
  <c r="I61" i="2"/>
  <c r="S10" i="4"/>
  <c r="T10" i="4" s="1"/>
  <c r="Y10" i="4" s="1"/>
  <c r="H10" i="4"/>
  <c r="I10" i="4" s="1"/>
  <c r="J10" i="4" s="1"/>
  <c r="L10" i="4"/>
  <c r="G11" i="4" s="1"/>
  <c r="E10" i="4"/>
  <c r="X10" i="4" s="1"/>
  <c r="J61" i="2" l="1"/>
  <c r="O61" i="2" s="1"/>
  <c r="Q61" i="2"/>
  <c r="W61" i="2" s="1"/>
  <c r="F62" i="2"/>
  <c r="L62" i="2" s="1"/>
  <c r="Z10" i="4"/>
  <c r="O10" i="4"/>
  <c r="W10" i="4"/>
  <c r="AA61" i="2" l="1"/>
  <c r="AB61" i="2"/>
  <c r="T62" i="2"/>
  <c r="U62" i="2" s="1"/>
  <c r="Z62" i="2" s="1"/>
  <c r="H62" i="2"/>
  <c r="E62" i="2"/>
  <c r="Y62" i="2" s="1"/>
  <c r="N61" i="2"/>
  <c r="M61" i="2" s="1"/>
  <c r="F11" i="4"/>
  <c r="N10" i="4"/>
  <c r="M10" i="4" s="1"/>
  <c r="AA10" i="4"/>
  <c r="G63" i="2" l="1"/>
  <c r="X62" i="2"/>
  <c r="I62" i="2"/>
  <c r="S11" i="4"/>
  <c r="T11" i="4" s="1"/>
  <c r="Y11" i="4" s="1"/>
  <c r="L11" i="4"/>
  <c r="G12" i="4" s="1"/>
  <c r="H11" i="4"/>
  <c r="I11" i="4" s="1"/>
  <c r="J11" i="4" s="1"/>
  <c r="E11" i="4"/>
  <c r="X11" i="4" s="1"/>
  <c r="J62" i="2" l="1"/>
  <c r="O62" i="2" s="1"/>
  <c r="F63" i="2"/>
  <c r="L63" i="2" s="1"/>
  <c r="Q62" i="2"/>
  <c r="W62" i="2" s="1"/>
  <c r="E63" i="2"/>
  <c r="Y63" i="2" s="1"/>
  <c r="W11" i="4"/>
  <c r="O11" i="4"/>
  <c r="Z11" i="4"/>
  <c r="AA11" i="4" s="1"/>
  <c r="AA62" i="2" l="1"/>
  <c r="AB62" i="2"/>
  <c r="T63" i="2"/>
  <c r="U63" i="2" s="1"/>
  <c r="Z63" i="2" s="1"/>
  <c r="H63" i="2"/>
  <c r="N62" i="2"/>
  <c r="M62" i="2" s="1"/>
  <c r="F12" i="4"/>
  <c r="E12" i="4"/>
  <c r="X12" i="4" s="1"/>
  <c r="N11" i="4"/>
  <c r="M11" i="4" s="1"/>
  <c r="G64" i="2" l="1"/>
  <c r="X63" i="2"/>
  <c r="I63" i="2"/>
  <c r="J63" i="2" s="1"/>
  <c r="L12" i="4"/>
  <c r="G13" i="4" s="1"/>
  <c r="S12" i="4"/>
  <c r="T12" i="4" s="1"/>
  <c r="Y12" i="4" s="1"/>
  <c r="H12" i="4"/>
  <c r="I12" i="4" s="1"/>
  <c r="J12" i="4" s="1"/>
  <c r="AA63" i="2" l="1"/>
  <c r="O63" i="2"/>
  <c r="F64" i="2"/>
  <c r="L64" i="2" s="1"/>
  <c r="Q63" i="2"/>
  <c r="E64" i="2"/>
  <c r="Y64" i="2" s="1"/>
  <c r="O12" i="4"/>
  <c r="Z12" i="4"/>
  <c r="AA12" i="4" s="1"/>
  <c r="W12" i="4"/>
  <c r="N63" i="2" l="1"/>
  <c r="M63" i="2" s="1"/>
  <c r="W63" i="2"/>
  <c r="AB63" i="2" s="1"/>
  <c r="T64" i="2"/>
  <c r="U64" i="2" s="1"/>
  <c r="Z64" i="2" s="1"/>
  <c r="H64" i="2"/>
  <c r="F13" i="4"/>
  <c r="N12" i="4"/>
  <c r="M12" i="4" s="1"/>
  <c r="I64" i="2" l="1"/>
  <c r="J64" i="2" s="1"/>
  <c r="G65" i="2"/>
  <c r="X64" i="2"/>
  <c r="S13" i="4"/>
  <c r="T13" i="4" s="1"/>
  <c r="Y13" i="4" s="1"/>
  <c r="L13" i="4"/>
  <c r="G14" i="4" s="1"/>
  <c r="H13" i="4"/>
  <c r="I13" i="4" s="1"/>
  <c r="J13" i="4" s="1"/>
  <c r="E13" i="4"/>
  <c r="X13" i="4" s="1"/>
  <c r="O64" i="2" l="1"/>
  <c r="AA64" i="2"/>
  <c r="F65" i="2"/>
  <c r="L65" i="2" s="1"/>
  <c r="Q64" i="2"/>
  <c r="W64" i="2" s="1"/>
  <c r="E65" i="2"/>
  <c r="Y65" i="2" s="1"/>
  <c r="W13" i="4"/>
  <c r="O13" i="4"/>
  <c r="Z13" i="4"/>
  <c r="AA13" i="4" s="1"/>
  <c r="AB64" i="2" l="1"/>
  <c r="T65" i="2"/>
  <c r="U65" i="2" s="1"/>
  <c r="Z65" i="2" s="1"/>
  <c r="H65" i="2"/>
  <c r="N64" i="2"/>
  <c r="M64" i="2" s="1"/>
  <c r="F14" i="4"/>
  <c r="N13" i="4"/>
  <c r="M13" i="4" s="1"/>
  <c r="G66" i="2" l="1"/>
  <c r="X65" i="2"/>
  <c r="I65" i="2"/>
  <c r="L14" i="4"/>
  <c r="G15" i="4" s="1"/>
  <c r="H14" i="4"/>
  <c r="I14" i="4" s="1"/>
  <c r="J14" i="4" s="1"/>
  <c r="S14" i="4"/>
  <c r="T14" i="4" s="1"/>
  <c r="Y14" i="4" s="1"/>
  <c r="E14" i="4"/>
  <c r="X14" i="4" s="1"/>
  <c r="J65" i="2" l="1"/>
  <c r="O65" i="2" s="1"/>
  <c r="F66" i="2"/>
  <c r="L66" i="2" s="1"/>
  <c r="Q65" i="2"/>
  <c r="W65" i="2" s="1"/>
  <c r="E66" i="2"/>
  <c r="Y66" i="2" s="1"/>
  <c r="O14" i="4"/>
  <c r="Z14" i="4"/>
  <c r="AA14" i="4" s="1"/>
  <c r="W14" i="4"/>
  <c r="AA65" i="2" l="1"/>
  <c r="AB65" i="2"/>
  <c r="T66" i="2"/>
  <c r="U66" i="2" s="1"/>
  <c r="Z66" i="2" s="1"/>
  <c r="H66" i="2"/>
  <c r="X66" i="2"/>
  <c r="N65" i="2"/>
  <c r="M65" i="2" s="1"/>
  <c r="F15" i="4"/>
  <c r="N14" i="4"/>
  <c r="M14" i="4" s="1"/>
  <c r="I66" i="2" l="1"/>
  <c r="J66" i="2" s="1"/>
  <c r="O66" i="2" s="1"/>
  <c r="G67" i="2"/>
  <c r="L15" i="4"/>
  <c r="G16" i="4" s="1"/>
  <c r="S15" i="4"/>
  <c r="T15" i="4" s="1"/>
  <c r="Y15" i="4" s="1"/>
  <c r="H15" i="4"/>
  <c r="I15" i="4" s="1"/>
  <c r="J15" i="4" s="1"/>
  <c r="E15" i="4"/>
  <c r="X15" i="4" s="1"/>
  <c r="F67" i="2" l="1"/>
  <c r="L67" i="2" s="1"/>
  <c r="Q66" i="2"/>
  <c r="W66" i="2" s="1"/>
  <c r="E67" i="2"/>
  <c r="Y67" i="2" s="1"/>
  <c r="AA66" i="2"/>
  <c r="AB66" i="2" s="1"/>
  <c r="O15" i="4"/>
  <c r="Z15" i="4"/>
  <c r="AA15" i="4" s="1"/>
  <c r="W15" i="4"/>
  <c r="T67" i="2" l="1"/>
  <c r="U67" i="2" s="1"/>
  <c r="Z67" i="2" s="1"/>
  <c r="H67" i="2"/>
  <c r="N66" i="2"/>
  <c r="M66" i="2" s="1"/>
  <c r="F16" i="4"/>
  <c r="E16" i="4"/>
  <c r="X16" i="4" s="1"/>
  <c r="N15" i="4"/>
  <c r="M15" i="4" s="1"/>
  <c r="G68" i="2" l="1"/>
  <c r="X67" i="2"/>
  <c r="I67" i="2"/>
  <c r="J67" i="2" s="1"/>
  <c r="L16" i="4"/>
  <c r="G17" i="4" s="1"/>
  <c r="S16" i="4"/>
  <c r="T16" i="4" s="1"/>
  <c r="Y16" i="4" s="1"/>
  <c r="H16" i="4"/>
  <c r="I16" i="4" s="1"/>
  <c r="J16" i="4" s="1"/>
  <c r="O67" i="2" l="1"/>
  <c r="AA67" i="2"/>
  <c r="Q67" i="2"/>
  <c r="F68" i="2"/>
  <c r="L68" i="2" s="1"/>
  <c r="O16" i="4"/>
  <c r="Z16" i="4"/>
  <c r="AA16" i="4" s="1"/>
  <c r="W16" i="4"/>
  <c r="T68" i="2" l="1"/>
  <c r="U68" i="2" s="1"/>
  <c r="Z68" i="2" s="1"/>
  <c r="H68" i="2"/>
  <c r="E68" i="2"/>
  <c r="Y68" i="2" s="1"/>
  <c r="N67" i="2"/>
  <c r="M67" i="2" s="1"/>
  <c r="W67" i="2"/>
  <c r="AB67" i="2" s="1"/>
  <c r="F17" i="4"/>
  <c r="N16" i="4"/>
  <c r="M16" i="4" s="1"/>
  <c r="G69" i="2" l="1"/>
  <c r="X68" i="2"/>
  <c r="I68" i="2"/>
  <c r="J68" i="2" s="1"/>
  <c r="S17" i="4"/>
  <c r="T17" i="4" s="1"/>
  <c r="Y17" i="4" s="1"/>
  <c r="L17" i="4"/>
  <c r="G18" i="4" s="1"/>
  <c r="H17" i="4"/>
  <c r="I17" i="4" s="1"/>
  <c r="J17" i="4" s="1"/>
  <c r="E17" i="4"/>
  <c r="X17" i="4" s="1"/>
  <c r="O68" i="2" l="1"/>
  <c r="AA68" i="2"/>
  <c r="F69" i="2"/>
  <c r="L69" i="2" s="1"/>
  <c r="Q68" i="2"/>
  <c r="W68" i="2" s="1"/>
  <c r="E69" i="2"/>
  <c r="Y69" i="2" s="1"/>
  <c r="W17" i="4"/>
  <c r="O17" i="4"/>
  <c r="Z17" i="4"/>
  <c r="AA17" i="4" s="1"/>
  <c r="AB68" i="2" l="1"/>
  <c r="T69" i="2"/>
  <c r="U69" i="2" s="1"/>
  <c r="Z69" i="2" s="1"/>
  <c r="H69" i="2"/>
  <c r="N68" i="2"/>
  <c r="M68" i="2" s="1"/>
  <c r="F18" i="4"/>
  <c r="N17" i="4"/>
  <c r="M17" i="4" s="1"/>
  <c r="G70" i="2" l="1"/>
  <c r="X69" i="2"/>
  <c r="I69" i="2"/>
  <c r="S18" i="4"/>
  <c r="T18" i="4" s="1"/>
  <c r="Y18" i="4" s="1"/>
  <c r="L18" i="4"/>
  <c r="G19" i="4" s="1"/>
  <c r="H18" i="4"/>
  <c r="I18" i="4" s="1"/>
  <c r="J18" i="4" s="1"/>
  <c r="E18" i="4"/>
  <c r="X18" i="4" s="1"/>
  <c r="J69" i="2" l="1"/>
  <c r="O69" i="2" s="1"/>
  <c r="F70" i="2"/>
  <c r="L70" i="2" s="1"/>
  <c r="Q69" i="2"/>
  <c r="W69" i="2" s="1"/>
  <c r="E70" i="2"/>
  <c r="Y70" i="2" s="1"/>
  <c r="W18" i="4"/>
  <c r="Z18" i="4"/>
  <c r="AA18" i="4" s="1"/>
  <c r="O18" i="4"/>
  <c r="AA69" i="2" l="1"/>
  <c r="AB69" i="2"/>
  <c r="T70" i="2"/>
  <c r="U70" i="2" s="1"/>
  <c r="Z70" i="2" s="1"/>
  <c r="H70" i="2"/>
  <c r="N69" i="2"/>
  <c r="M69" i="2" s="1"/>
  <c r="N18" i="4"/>
  <c r="M18" i="4" s="1"/>
  <c r="F19" i="4"/>
  <c r="G71" i="2" l="1"/>
  <c r="X70" i="2"/>
  <c r="I70" i="2"/>
  <c r="S19" i="4"/>
  <c r="T19" i="4" s="1"/>
  <c r="Y19" i="4" s="1"/>
  <c r="L19" i="4"/>
  <c r="G20" i="4" s="1"/>
  <c r="H19" i="4"/>
  <c r="I19" i="4" s="1"/>
  <c r="J19" i="4" s="1"/>
  <c r="E19" i="4"/>
  <c r="X19" i="4" s="1"/>
  <c r="J70" i="2" l="1"/>
  <c r="O70" i="2" s="1"/>
  <c r="Q70" i="2"/>
  <c r="W70" i="2" s="1"/>
  <c r="F71" i="2"/>
  <c r="L71" i="2" s="1"/>
  <c r="W19" i="4"/>
  <c r="O19" i="4"/>
  <c r="Z19" i="4"/>
  <c r="AA19" i="4" s="1"/>
  <c r="AA70" i="2" l="1"/>
  <c r="AB70" i="2"/>
  <c r="T71" i="2"/>
  <c r="U71" i="2" s="1"/>
  <c r="Z71" i="2" s="1"/>
  <c r="G72" i="2"/>
  <c r="X71" i="2"/>
  <c r="H71" i="2"/>
  <c r="E71" i="2"/>
  <c r="Y71" i="2" s="1"/>
  <c r="N70" i="2"/>
  <c r="M70" i="2" s="1"/>
  <c r="F20" i="4"/>
  <c r="N19" i="4"/>
  <c r="M19" i="4" s="1"/>
  <c r="I20" i="4"/>
  <c r="J20" i="4" s="1"/>
  <c r="I71" i="2" l="1"/>
  <c r="Q71" i="2"/>
  <c r="W71" i="2" s="1"/>
  <c r="F72" i="2"/>
  <c r="L72" i="2" s="1"/>
  <c r="Z20" i="4"/>
  <c r="S20" i="4"/>
  <c r="L20" i="4"/>
  <c r="G21" i="4" s="1"/>
  <c r="E20" i="4"/>
  <c r="X20" i="4" s="1"/>
  <c r="J71" i="2" l="1"/>
  <c r="O71" i="2" s="1"/>
  <c r="N71" i="2" s="1"/>
  <c r="M71" i="2" s="1"/>
  <c r="T72" i="2"/>
  <c r="U72" i="2" s="1"/>
  <c r="Z72" i="2" s="1"/>
  <c r="H72" i="2"/>
  <c r="E72" i="2"/>
  <c r="Y72" i="2" s="1"/>
  <c r="W20" i="4"/>
  <c r="O20" i="4"/>
  <c r="AA20" i="4"/>
  <c r="AA71" i="2" l="1"/>
  <c r="AB71" i="2" s="1"/>
  <c r="I72" i="2"/>
  <c r="G73" i="2"/>
  <c r="X72" i="2"/>
  <c r="F21" i="4"/>
  <c r="N20" i="4"/>
  <c r="M20" i="4" s="1"/>
  <c r="I21" i="4"/>
  <c r="J21" i="4" s="1"/>
  <c r="J72" i="2" l="1"/>
  <c r="O72" i="2" s="1"/>
  <c r="F73" i="2"/>
  <c r="L73" i="2" s="1"/>
  <c r="Q72" i="2"/>
  <c r="W72" i="2" s="1"/>
  <c r="E73" i="2"/>
  <c r="Y73" i="2" s="1"/>
  <c r="Z21" i="4"/>
  <c r="S21" i="4"/>
  <c r="L21" i="4"/>
  <c r="G22" i="4" s="1"/>
  <c r="E21" i="4"/>
  <c r="X21" i="4" s="1"/>
  <c r="AA72" i="2" l="1"/>
  <c r="AB72" i="2" s="1"/>
  <c r="T73" i="2"/>
  <c r="U73" i="2" s="1"/>
  <c r="Z73" i="2" s="1"/>
  <c r="H73" i="2"/>
  <c r="N72" i="2"/>
  <c r="M72" i="2" s="1"/>
  <c r="W21" i="4"/>
  <c r="AA21" i="4"/>
  <c r="O21" i="4"/>
  <c r="I73" i="2" l="1"/>
  <c r="J73" i="2" s="1"/>
  <c r="G74" i="2"/>
  <c r="X73" i="2"/>
  <c r="N21" i="4"/>
  <c r="M21" i="4" s="1"/>
  <c r="I22" i="4"/>
  <c r="J22" i="4" s="1"/>
  <c r="F22" i="4"/>
  <c r="E22" i="4"/>
  <c r="X22" i="4" s="1"/>
  <c r="O73" i="2" l="1"/>
  <c r="AA73" i="2"/>
  <c r="Q73" i="2"/>
  <c r="F74" i="2"/>
  <c r="L74" i="2" s="1"/>
  <c r="S22" i="4"/>
  <c r="L22" i="4"/>
  <c r="G23" i="4" s="1"/>
  <c r="Z22" i="4"/>
  <c r="T74" i="2" l="1"/>
  <c r="U74" i="2" s="1"/>
  <c r="Z74" i="2" s="1"/>
  <c r="H74" i="2"/>
  <c r="E74" i="2"/>
  <c r="Y74" i="2" s="1"/>
  <c r="N73" i="2"/>
  <c r="M73" i="2" s="1"/>
  <c r="W73" i="2"/>
  <c r="AB73" i="2" s="1"/>
  <c r="O22" i="4"/>
  <c r="I23" i="4"/>
  <c r="J23" i="4" s="1"/>
  <c r="N22" i="4"/>
  <c r="M22" i="4" s="1"/>
  <c r="W22" i="4"/>
  <c r="AA22" i="4"/>
  <c r="G75" i="2" l="1"/>
  <c r="X74" i="2"/>
  <c r="I74" i="2"/>
  <c r="J74" i="2" s="1"/>
  <c r="Z23" i="4"/>
  <c r="F23" i="4"/>
  <c r="O74" i="2" l="1"/>
  <c r="AA74" i="2"/>
  <c r="F75" i="2"/>
  <c r="L75" i="2" s="1"/>
  <c r="Q74" i="2"/>
  <c r="W74" i="2" s="1"/>
  <c r="E75" i="2"/>
  <c r="Y75" i="2" s="1"/>
  <c r="S23" i="4"/>
  <c r="L23" i="4"/>
  <c r="G24" i="4" s="1"/>
  <c r="E23" i="4"/>
  <c r="X23" i="4" s="1"/>
  <c r="AB74" i="2" l="1"/>
  <c r="T75" i="2"/>
  <c r="U75" i="2" s="1"/>
  <c r="Z75" i="2" s="1"/>
  <c r="X75" i="2"/>
  <c r="H75" i="2"/>
  <c r="G76" i="2"/>
  <c r="N74" i="2"/>
  <c r="M74" i="2" s="1"/>
  <c r="W23" i="4"/>
  <c r="AA23" i="4" s="1"/>
  <c r="O23" i="4"/>
  <c r="I75" i="2" l="1"/>
  <c r="F76" i="2"/>
  <c r="L76" i="2" s="1"/>
  <c r="Q75" i="2"/>
  <c r="W75" i="2" s="1"/>
  <c r="E76" i="2"/>
  <c r="Y76" i="2" s="1"/>
  <c r="N23" i="4"/>
  <c r="M23" i="4" s="1"/>
  <c r="I24" i="4"/>
  <c r="J24" i="4" s="1"/>
  <c r="F24" i="4"/>
  <c r="E24" i="4"/>
  <c r="X24" i="4" s="1"/>
  <c r="J75" i="2" l="1"/>
  <c r="O75" i="2" s="1"/>
  <c r="N75" i="2" s="1"/>
  <c r="M75" i="2" s="1"/>
  <c r="T76" i="2"/>
  <c r="U76" i="2" s="1"/>
  <c r="Z76" i="2" s="1"/>
  <c r="H76" i="2"/>
  <c r="X76" i="2"/>
  <c r="S24" i="4"/>
  <c r="L24" i="4"/>
  <c r="G25" i="4" s="1"/>
  <c r="Z24" i="4"/>
  <c r="O24" i="4"/>
  <c r="AA75" i="2" l="1"/>
  <c r="AB75" i="2" s="1"/>
  <c r="I76" i="2"/>
  <c r="G77" i="2"/>
  <c r="N24" i="4"/>
  <c r="M24" i="4" s="1"/>
  <c r="I25" i="4"/>
  <c r="J25" i="4" s="1"/>
  <c r="W24" i="4"/>
  <c r="AA24" i="4"/>
  <c r="J76" i="2" l="1"/>
  <c r="O76" i="2" s="1"/>
  <c r="F77" i="2"/>
  <c r="L77" i="2" s="1"/>
  <c r="Q76" i="2"/>
  <c r="W76" i="2" s="1"/>
  <c r="E77" i="2"/>
  <c r="Y77" i="2" s="1"/>
  <c r="AA76" i="2"/>
  <c r="AB76" i="2" s="1"/>
  <c r="F25" i="4"/>
  <c r="E25" i="4"/>
  <c r="X25" i="4" s="1"/>
  <c r="Z25" i="4"/>
  <c r="T77" i="2" l="1"/>
  <c r="U77" i="2" s="1"/>
  <c r="Z77" i="2" s="1"/>
  <c r="H77" i="2"/>
  <c r="N76" i="2"/>
  <c r="M76" i="2" s="1"/>
  <c r="L25" i="4"/>
  <c r="G26" i="4" s="1"/>
  <c r="S25" i="4"/>
  <c r="I77" i="2" l="1"/>
  <c r="J77" i="2" s="1"/>
  <c r="G78" i="2"/>
  <c r="X77" i="2"/>
  <c r="W25" i="4"/>
  <c r="AA25" i="4" s="1"/>
  <c r="O25" i="4"/>
  <c r="O77" i="2" l="1"/>
  <c r="AA77" i="2"/>
  <c r="Q77" i="2"/>
  <c r="F78" i="2"/>
  <c r="L78" i="2" s="1"/>
  <c r="F26" i="4"/>
  <c r="E26" i="4"/>
  <c r="X26" i="4" s="1"/>
  <c r="N25" i="4"/>
  <c r="M25" i="4" s="1"/>
  <c r="I26" i="4"/>
  <c r="J26" i="4" s="1"/>
  <c r="T78" i="2" l="1"/>
  <c r="U78" i="2" s="1"/>
  <c r="Z78" i="2" s="1"/>
  <c r="H78" i="2"/>
  <c r="X78" i="2"/>
  <c r="G79" i="2"/>
  <c r="E78" i="2"/>
  <c r="Y78" i="2" s="1"/>
  <c r="N77" i="2"/>
  <c r="M77" i="2" s="1"/>
  <c r="W77" i="2"/>
  <c r="AB77" i="2" s="1"/>
  <c r="Z26" i="4"/>
  <c r="L26" i="4"/>
  <c r="G27" i="4" s="1"/>
  <c r="S26" i="4"/>
  <c r="Q78" i="2" l="1"/>
  <c r="F79" i="2"/>
  <c r="I78" i="2"/>
  <c r="O26" i="4"/>
  <c r="N26" i="4"/>
  <c r="M26" i="4" s="1"/>
  <c r="I27" i="4"/>
  <c r="J27" i="4" s="1"/>
  <c r="W26" i="4"/>
  <c r="AA26" i="4"/>
  <c r="J78" i="2" l="1"/>
  <c r="O78" i="2" s="1"/>
  <c r="N78" i="2" s="1"/>
  <c r="M78" i="2" s="1"/>
  <c r="E79" i="2"/>
  <c r="Y79" i="2" s="1"/>
  <c r="L79" i="2"/>
  <c r="X79" i="2" s="1"/>
  <c r="T79" i="2"/>
  <c r="U79" i="2" s="1"/>
  <c r="Z79" i="2" s="1"/>
  <c r="H79" i="2"/>
  <c r="W79" i="2"/>
  <c r="W78" i="2"/>
  <c r="F27" i="4"/>
  <c r="Z27" i="4"/>
  <c r="AA78" i="2" l="1"/>
  <c r="AB78" i="2" s="1"/>
  <c r="I79" i="2"/>
  <c r="J79" i="2" s="1"/>
  <c r="S27" i="4"/>
  <c r="L27" i="4"/>
  <c r="G28" i="4" s="1"/>
  <c r="E27" i="4"/>
  <c r="X27" i="4" s="1"/>
  <c r="AA79" i="2" l="1"/>
  <c r="AB79" i="2" s="1"/>
  <c r="AB80" i="2" s="1"/>
  <c r="O79" i="2"/>
  <c r="W27" i="4"/>
  <c r="AA27" i="4" s="1"/>
  <c r="O27" i="4"/>
  <c r="N79" i="2" l="1"/>
  <c r="M79" i="2" s="1"/>
  <c r="F28" i="4"/>
  <c r="N27" i="4"/>
  <c r="M27" i="4" s="1"/>
  <c r="I28" i="4"/>
  <c r="J28" i="4" s="1"/>
  <c r="E28" i="4" l="1"/>
  <c r="X28" i="4" s="1"/>
  <c r="Z28" i="4"/>
  <c r="S28" i="4"/>
  <c r="L28" i="4"/>
  <c r="G29" i="4" s="1"/>
  <c r="W28" i="4" l="1"/>
  <c r="O28" i="4"/>
  <c r="AA28" i="4"/>
  <c r="F29" i="4" l="1"/>
  <c r="E29" i="4"/>
  <c r="X29" i="4" s="1"/>
  <c r="N28" i="4"/>
  <c r="M28" i="4" s="1"/>
  <c r="I29" i="4"/>
  <c r="J29" i="4" s="1"/>
  <c r="Z29" i="4" l="1"/>
  <c r="L29" i="4"/>
  <c r="G30" i="4" s="1"/>
  <c r="S29" i="4"/>
  <c r="W29" i="4" l="1"/>
  <c r="AA29" i="4" s="1"/>
  <c r="O29" i="4"/>
  <c r="N29" i="4" l="1"/>
  <c r="M29" i="4"/>
  <c r="I30" i="4"/>
  <c r="J30" i="4" s="1"/>
  <c r="F30" i="4"/>
  <c r="E30" i="4" l="1"/>
  <c r="X30" i="4" s="1"/>
  <c r="S30" i="4"/>
  <c r="L30" i="4"/>
  <c r="G31" i="4" s="1"/>
  <c r="Z30" i="4"/>
  <c r="O30" i="4"/>
  <c r="I31" i="4" l="1"/>
  <c r="J31" i="4" s="1"/>
  <c r="N30" i="4"/>
  <c r="M30" i="4" s="1"/>
  <c r="W30" i="4"/>
  <c r="AA30" i="4"/>
  <c r="Z31" i="4" l="1"/>
  <c r="F31" i="4"/>
  <c r="E31" i="4" l="1"/>
  <c r="X31" i="4" s="1"/>
  <c r="L31" i="4"/>
  <c r="G32" i="4" s="1"/>
  <c r="S31" i="4"/>
  <c r="W31" i="4" l="1"/>
  <c r="AA31" i="4" s="1"/>
  <c r="O31" i="4"/>
  <c r="N31" i="4" l="1"/>
  <c r="M31" i="4" s="1"/>
  <c r="I32" i="4"/>
  <c r="J32" i="4" s="1"/>
  <c r="F32" i="4"/>
  <c r="L32" i="4" l="1"/>
  <c r="G33" i="4" s="1"/>
  <c r="S32" i="4"/>
  <c r="E32" i="4"/>
  <c r="X32" i="4" s="1"/>
  <c r="Z32" i="4"/>
  <c r="O32" i="4"/>
  <c r="N32" i="4" l="1"/>
  <c r="M32" i="4" s="1"/>
  <c r="I33" i="4"/>
  <c r="J33" i="4" s="1"/>
  <c r="W32" i="4"/>
  <c r="AA32" i="4" s="1"/>
  <c r="F33" i="4" l="1"/>
  <c r="E33" i="4"/>
  <c r="X33" i="4" s="1"/>
  <c r="Z33" i="4"/>
  <c r="L33" i="4" l="1"/>
  <c r="G34" i="4" s="1"/>
  <c r="S33" i="4"/>
  <c r="W33" i="4" l="1"/>
  <c r="AA33" i="4" s="1"/>
  <c r="O33" i="4"/>
  <c r="F34" i="4" l="1"/>
  <c r="E34" i="4"/>
  <c r="X34" i="4" s="1"/>
  <c r="N33" i="4"/>
  <c r="M33" i="4" s="1"/>
  <c r="I34" i="4"/>
  <c r="J34" i="4" s="1"/>
  <c r="Z34" i="4" l="1"/>
  <c r="S34" i="4"/>
  <c r="L34" i="4"/>
  <c r="G35" i="4" s="1"/>
  <c r="W34" i="4" l="1"/>
  <c r="AA34" i="4"/>
  <c r="O34" i="4"/>
  <c r="N34" i="4" l="1"/>
  <c r="M34" i="4" s="1"/>
  <c r="I35" i="4"/>
  <c r="J35" i="4" s="1"/>
  <c r="F35" i="4"/>
  <c r="L35" i="4" l="1"/>
  <c r="G36" i="4" s="1"/>
  <c r="S35" i="4"/>
  <c r="E35" i="4"/>
  <c r="X35" i="4" s="1"/>
  <c r="Z35" i="4"/>
  <c r="O35" i="4" l="1"/>
  <c r="N35" i="4"/>
  <c r="M35" i="4" s="1"/>
  <c r="I36" i="4"/>
  <c r="J36" i="4" s="1"/>
  <c r="W35" i="4"/>
  <c r="AA35" i="4" s="1"/>
  <c r="F36" i="4" l="1"/>
  <c r="E36" i="4"/>
  <c r="X36" i="4" s="1"/>
  <c r="Z36" i="4"/>
  <c r="S36" i="4" l="1"/>
  <c r="L36" i="4"/>
  <c r="G37" i="4" s="1"/>
  <c r="W36" i="4" l="1"/>
  <c r="AA36" i="4" s="1"/>
  <c r="O36" i="4"/>
  <c r="N36" i="4" l="1"/>
  <c r="M36" i="4" s="1"/>
  <c r="I37" i="4"/>
  <c r="J37" i="4" s="1"/>
  <c r="F37" i="4"/>
  <c r="L37" i="4" l="1"/>
  <c r="G38" i="4" s="1"/>
  <c r="S37" i="4"/>
  <c r="E37" i="4"/>
  <c r="X37" i="4" s="1"/>
  <c r="Z37" i="4"/>
  <c r="O37" i="4" l="1"/>
  <c r="N37" i="4"/>
  <c r="M37" i="4" s="1"/>
  <c r="I38" i="4"/>
  <c r="J38" i="4" s="1"/>
  <c r="W37" i="4"/>
  <c r="AA37" i="4" s="1"/>
  <c r="F38" i="4" l="1"/>
  <c r="E38" i="4"/>
  <c r="X38" i="4" s="1"/>
  <c r="Z38" i="4"/>
  <c r="S38" i="4" l="1"/>
  <c r="L38" i="4"/>
  <c r="G39" i="4" s="1"/>
  <c r="W38" i="4" l="1"/>
  <c r="AA38" i="4" s="1"/>
  <c r="O38" i="4"/>
  <c r="F39" i="4" l="1"/>
  <c r="E39" i="4"/>
  <c r="X39" i="4" s="1"/>
  <c r="N38" i="4"/>
  <c r="I39" i="4"/>
  <c r="J39" i="4" s="1"/>
  <c r="M38" i="4"/>
  <c r="Z39" i="4" l="1"/>
  <c r="L39" i="4"/>
  <c r="G40" i="4" s="1"/>
  <c r="S39" i="4"/>
  <c r="W39" i="4" l="1"/>
  <c r="AA39" i="4" s="1"/>
  <c r="O39" i="4"/>
  <c r="N39" i="4" l="1"/>
  <c r="M39" i="4" s="1"/>
  <c r="I40" i="4"/>
  <c r="J40" i="4" s="1"/>
  <c r="F40" i="4"/>
  <c r="L40" i="4" l="1"/>
  <c r="G41" i="4" s="1"/>
  <c r="S40" i="4"/>
  <c r="E40" i="4"/>
  <c r="X40" i="4" s="1"/>
  <c r="Z40" i="4"/>
  <c r="O40" i="4" l="1"/>
  <c r="N40" i="4"/>
  <c r="M40" i="4" s="1"/>
  <c r="I41" i="4"/>
  <c r="J41" i="4" s="1"/>
  <c r="W40" i="4"/>
  <c r="AA40" i="4" s="1"/>
  <c r="F41" i="4" l="1"/>
  <c r="E41" i="4"/>
  <c r="X41" i="4" s="1"/>
  <c r="Z41" i="4"/>
  <c r="L41" i="4" l="1"/>
  <c r="G42" i="4" s="1"/>
  <c r="S41" i="4"/>
  <c r="W41" i="4" l="1"/>
  <c r="AA41" i="4" s="1"/>
  <c r="O41" i="4"/>
  <c r="F42" i="4" l="1"/>
  <c r="E42" i="4"/>
  <c r="X42" i="4" s="1"/>
  <c r="N41" i="4"/>
  <c r="M41" i="4" s="1"/>
  <c r="I42" i="4"/>
  <c r="J42" i="4" s="1"/>
  <c r="Z42" i="4" l="1"/>
  <c r="S42" i="4"/>
  <c r="L42" i="4"/>
  <c r="G43" i="4" s="1"/>
  <c r="W42" i="4" l="1"/>
  <c r="AA42" i="4"/>
  <c r="O42" i="4"/>
  <c r="N42" i="4" l="1"/>
  <c r="M42" i="4" s="1"/>
  <c r="I43" i="4"/>
  <c r="J43" i="4" s="1"/>
  <c r="F43" i="4"/>
  <c r="L43" i="4" l="1"/>
  <c r="G44" i="4" s="1"/>
  <c r="S43" i="4"/>
  <c r="E43" i="4"/>
  <c r="X43" i="4" s="1"/>
  <c r="Z43" i="4"/>
  <c r="O43" i="4" l="1"/>
  <c r="N43" i="4"/>
  <c r="M43" i="4" s="1"/>
  <c r="I44" i="4"/>
  <c r="J44" i="4" s="1"/>
  <c r="W43" i="4"/>
  <c r="AA43" i="4" s="1"/>
  <c r="F44" i="4" l="1"/>
  <c r="E44" i="4"/>
  <c r="X44" i="4" s="1"/>
  <c r="Z44" i="4"/>
  <c r="S44" i="4" l="1"/>
  <c r="L44" i="4"/>
  <c r="G45" i="4" s="1"/>
  <c r="W44" i="4" l="1"/>
  <c r="AA44" i="4" s="1"/>
  <c r="O44" i="4"/>
  <c r="F45" i="4" l="1"/>
  <c r="E45" i="4"/>
  <c r="X45" i="4" s="1"/>
  <c r="N44" i="4"/>
  <c r="M44" i="4" s="1"/>
  <c r="I45" i="4"/>
  <c r="J45" i="4" s="1"/>
  <c r="Z45" i="4" l="1"/>
  <c r="L45" i="4"/>
  <c r="G46" i="4" s="1"/>
  <c r="S45" i="4"/>
  <c r="W45" i="4" l="1"/>
  <c r="AA45" i="4" s="1"/>
  <c r="O45" i="4"/>
  <c r="N45" i="4" l="1"/>
  <c r="M45" i="4" s="1"/>
  <c r="I46" i="4"/>
  <c r="J46" i="4" s="1"/>
  <c r="F46" i="4"/>
  <c r="E46" i="4"/>
  <c r="X46" i="4" s="1"/>
  <c r="S46" i="4" l="1"/>
  <c r="L46" i="4"/>
  <c r="G47" i="4" s="1"/>
  <c r="Z46" i="4"/>
  <c r="W46" i="4" l="1"/>
  <c r="AA46" i="4" s="1"/>
  <c r="O46" i="4"/>
  <c r="I47" i="4" l="1"/>
  <c r="J47" i="4" s="1"/>
  <c r="N46" i="4"/>
  <c r="M46" i="4" s="1"/>
  <c r="F47" i="4"/>
  <c r="L47" i="4" l="1"/>
  <c r="G48" i="4" s="1"/>
  <c r="S47" i="4"/>
  <c r="Z47" i="4"/>
  <c r="E47" i="4"/>
  <c r="X47" i="4" s="1"/>
  <c r="O47" i="4" l="1"/>
  <c r="W47" i="4"/>
  <c r="AA47" i="4" s="1"/>
  <c r="F48" i="4" l="1"/>
  <c r="N47" i="4"/>
  <c r="M47" i="4" s="1"/>
  <c r="I48" i="4"/>
  <c r="J48" i="4" s="1"/>
  <c r="E48" i="4" l="1"/>
  <c r="X48" i="4" s="1"/>
  <c r="Z48" i="4"/>
  <c r="L48" i="4"/>
  <c r="G49" i="4" s="1"/>
  <c r="S48" i="4"/>
  <c r="W48" i="4" l="1"/>
  <c r="AA48" i="4" s="1"/>
  <c r="O48" i="4"/>
  <c r="N48" i="4" l="1"/>
  <c r="M48" i="4" s="1"/>
  <c r="I49" i="4"/>
  <c r="J49" i="4" s="1"/>
  <c r="F49" i="4"/>
  <c r="E49" i="4"/>
  <c r="X49" i="4" s="1"/>
  <c r="L49" i="4" l="1"/>
  <c r="G50" i="4" s="1"/>
  <c r="S49" i="4"/>
  <c r="O49" i="4"/>
  <c r="Z49" i="4"/>
  <c r="N49" i="4" l="1"/>
  <c r="M49" i="4" s="1"/>
  <c r="I50" i="4"/>
  <c r="J50" i="4" s="1"/>
  <c r="W49" i="4"/>
  <c r="AA49" i="4" s="1"/>
  <c r="F50" i="4" l="1"/>
  <c r="E50" i="4"/>
  <c r="X50" i="4" s="1"/>
  <c r="Z50" i="4"/>
  <c r="S50" i="4" l="1"/>
  <c r="L50" i="4"/>
  <c r="G51" i="4" s="1"/>
  <c r="W50" i="4" l="1"/>
  <c r="AA50" i="4" s="1"/>
  <c r="O50" i="4"/>
  <c r="F51" i="4" l="1"/>
  <c r="E51" i="4"/>
  <c r="X51" i="4" s="1"/>
  <c r="N50" i="4"/>
  <c r="M50" i="4" s="1"/>
  <c r="I51" i="4"/>
  <c r="J51" i="4" s="1"/>
  <c r="Z51" i="4" l="1"/>
  <c r="L51" i="4"/>
  <c r="G52" i="4" s="1"/>
  <c r="S51" i="4"/>
  <c r="W51" i="4" l="1"/>
  <c r="AA51" i="4" s="1"/>
  <c r="O51" i="4"/>
  <c r="N51" i="4" l="1"/>
  <c r="M51" i="4" s="1"/>
  <c r="I52" i="4"/>
  <c r="J52" i="4" s="1"/>
  <c r="F52" i="4"/>
  <c r="E52" i="4"/>
  <c r="X52" i="4" s="1"/>
  <c r="S52" i="4" l="1"/>
  <c r="L52" i="4"/>
  <c r="G53" i="4" s="1"/>
  <c r="Z52" i="4"/>
  <c r="O52" i="4"/>
  <c r="N52" i="4" l="1"/>
  <c r="M52" i="4" s="1"/>
  <c r="I53" i="4"/>
  <c r="J53" i="4" s="1"/>
  <c r="W52" i="4"/>
  <c r="AA52" i="4"/>
  <c r="F53" i="4" l="1"/>
  <c r="E53" i="4"/>
  <c r="X53" i="4" s="1"/>
  <c r="Z53" i="4"/>
  <c r="L53" i="4" l="1"/>
  <c r="G54" i="4" s="1"/>
  <c r="S53" i="4"/>
  <c r="W53" i="4" l="1"/>
  <c r="AA53" i="4" s="1"/>
  <c r="O53" i="4"/>
  <c r="F54" i="4" l="1"/>
  <c r="E54" i="4"/>
  <c r="X54" i="4" s="1"/>
  <c r="N53" i="4"/>
  <c r="M53" i="4" s="1"/>
  <c r="I54" i="4"/>
  <c r="J54" i="4" s="1"/>
  <c r="Z54" i="4" l="1"/>
  <c r="S54" i="4"/>
  <c r="L54" i="4"/>
  <c r="G55" i="4" s="1"/>
  <c r="W54" i="4" l="1"/>
  <c r="AA54" i="4"/>
  <c r="O54" i="4"/>
  <c r="I55" i="4" l="1"/>
  <c r="J55" i="4" s="1"/>
  <c r="N54" i="4"/>
  <c r="M54" i="4" s="1"/>
  <c r="F55" i="4"/>
  <c r="L55" i="4" l="1"/>
  <c r="G56" i="4" s="1"/>
  <c r="S55" i="4"/>
  <c r="Z55" i="4"/>
  <c r="E55" i="4"/>
  <c r="X55" i="4" s="1"/>
  <c r="O55" i="4" l="1"/>
  <c r="W55" i="4"/>
  <c r="AA55" i="4" s="1"/>
  <c r="F56" i="4" l="1"/>
  <c r="N55" i="4"/>
  <c r="M55" i="4" s="1"/>
  <c r="I56" i="4"/>
  <c r="J56" i="4" s="1"/>
  <c r="E56" i="4" l="1"/>
  <c r="X56" i="4" s="1"/>
  <c r="Z56" i="4"/>
  <c r="L56" i="4"/>
  <c r="G57" i="4" s="1"/>
  <c r="S56" i="4"/>
  <c r="W56" i="4" l="1"/>
  <c r="AA56" i="4" s="1"/>
  <c r="O56" i="4"/>
  <c r="N56" i="4" l="1"/>
  <c r="M56" i="4" s="1"/>
  <c r="I57" i="4"/>
  <c r="J57" i="4" s="1"/>
  <c r="F57" i="4"/>
  <c r="L57" i="4" l="1"/>
  <c r="G58" i="4" s="1"/>
  <c r="S57" i="4"/>
  <c r="E57" i="4"/>
  <c r="X57" i="4" s="1"/>
  <c r="Z57" i="4"/>
  <c r="O57" i="4" l="1"/>
  <c r="N57" i="4"/>
  <c r="M57" i="4" s="1"/>
  <c r="I58" i="4"/>
  <c r="J58" i="4" s="1"/>
  <c r="W57" i="4"/>
  <c r="AA57" i="4" s="1"/>
  <c r="F58" i="4" l="1"/>
  <c r="E58" i="4"/>
  <c r="X58" i="4" s="1"/>
  <c r="Z58" i="4"/>
  <c r="L58" i="4" l="1"/>
  <c r="G59" i="4" s="1"/>
  <c r="S58" i="4"/>
  <c r="W58" i="4" l="1"/>
  <c r="AA58" i="4" s="1"/>
  <c r="O58" i="4"/>
  <c r="F59" i="4" l="1"/>
  <c r="E59" i="4"/>
  <c r="X59" i="4" s="1"/>
  <c r="N58" i="4"/>
  <c r="M58" i="4" s="1"/>
  <c r="I59" i="4"/>
  <c r="J59" i="4" s="1"/>
  <c r="Z59" i="4" l="1"/>
  <c r="L59" i="4"/>
  <c r="G60" i="4" s="1"/>
  <c r="S59" i="4"/>
  <c r="W59" i="4" l="1"/>
  <c r="AA59" i="4" s="1"/>
  <c r="O59" i="4"/>
  <c r="N59" i="4" l="1"/>
  <c r="M59" i="4" s="1"/>
  <c r="I60" i="4"/>
  <c r="J60" i="4" s="1"/>
  <c r="F60" i="4"/>
  <c r="E60" i="4"/>
  <c r="X60" i="4" s="1"/>
  <c r="S60" i="4" l="1"/>
  <c r="L60" i="4"/>
  <c r="G61" i="4" s="1"/>
  <c r="Z60" i="4"/>
  <c r="W60" i="4" l="1"/>
  <c r="AA60" i="4" s="1"/>
  <c r="O60" i="4"/>
  <c r="N60" i="4" l="1"/>
  <c r="M60" i="4" s="1"/>
  <c r="I61" i="4"/>
  <c r="J61" i="4" s="1"/>
  <c r="F61" i="4"/>
  <c r="L61" i="4" l="1"/>
  <c r="G62" i="4" s="1"/>
  <c r="S61" i="4"/>
  <c r="E61" i="4"/>
  <c r="X61" i="4" s="1"/>
  <c r="Z61" i="4"/>
  <c r="O61" i="4" l="1"/>
  <c r="N61" i="4"/>
  <c r="M61" i="4" s="1"/>
  <c r="I62" i="4"/>
  <c r="J62" i="4" s="1"/>
  <c r="W61" i="4"/>
  <c r="AA61" i="4" s="1"/>
  <c r="F62" i="4" l="1"/>
  <c r="E62" i="4"/>
  <c r="X62" i="4" s="1"/>
  <c r="Z62" i="4"/>
  <c r="S62" i="4" l="1"/>
  <c r="L62" i="4"/>
  <c r="G63" i="4" s="1"/>
  <c r="W62" i="4" l="1"/>
  <c r="AA62" i="4" s="1"/>
  <c r="O62" i="4"/>
  <c r="F63" i="4" l="1"/>
  <c r="E63" i="4"/>
  <c r="X63" i="4" s="1"/>
  <c r="I63" i="4"/>
  <c r="J63" i="4" s="1"/>
  <c r="N62" i="4"/>
  <c r="M62" i="4" s="1"/>
  <c r="Z63" i="4" l="1"/>
  <c r="L63" i="4"/>
  <c r="G64" i="4" s="1"/>
  <c r="S63" i="4"/>
  <c r="W63" i="4" l="1"/>
  <c r="AA63" i="4" s="1"/>
  <c r="O63" i="4"/>
  <c r="N63" i="4" l="1"/>
  <c r="M63" i="4" s="1"/>
  <c r="I64" i="4"/>
  <c r="J64" i="4" s="1"/>
  <c r="F64" i="4"/>
  <c r="L64" i="4" l="1"/>
  <c r="G65" i="4" s="1"/>
  <c r="S64" i="4"/>
  <c r="E64" i="4"/>
  <c r="X64" i="4" s="1"/>
  <c r="Z64" i="4"/>
  <c r="O64" i="4" l="1"/>
  <c r="N64" i="4"/>
  <c r="M64" i="4" s="1"/>
  <c r="I65" i="4"/>
  <c r="J65" i="4" s="1"/>
  <c r="W64" i="4"/>
  <c r="AA64" i="4" s="1"/>
  <c r="F65" i="4" l="1"/>
  <c r="E65" i="4"/>
  <c r="X65" i="4" s="1"/>
  <c r="Z65" i="4"/>
  <c r="L65" i="4" l="1"/>
  <c r="G66" i="4" s="1"/>
  <c r="S65" i="4"/>
  <c r="W65" i="4" l="1"/>
  <c r="AA65" i="4" s="1"/>
  <c r="O65" i="4"/>
  <c r="F66" i="4" l="1"/>
  <c r="E66" i="4"/>
  <c r="X66" i="4" s="1"/>
  <c r="N65" i="4"/>
  <c r="M65" i="4" s="1"/>
  <c r="I66" i="4"/>
  <c r="J66" i="4" s="1"/>
  <c r="Z66" i="4" l="1"/>
  <c r="S66" i="4"/>
  <c r="L66" i="4"/>
  <c r="G67" i="4" s="1"/>
  <c r="W66" i="4" l="1"/>
  <c r="AA66" i="4"/>
  <c r="O66" i="4"/>
  <c r="N66" i="4" l="1"/>
  <c r="M66" i="4" s="1"/>
  <c r="I67" i="4"/>
  <c r="J67" i="4" s="1"/>
  <c r="F67" i="4"/>
  <c r="L67" i="4" l="1"/>
  <c r="G68" i="4" s="1"/>
  <c r="S67" i="4"/>
  <c r="E67" i="4"/>
  <c r="X67" i="4" s="1"/>
  <c r="Z67" i="4"/>
  <c r="O67" i="4" l="1"/>
  <c r="N67" i="4"/>
  <c r="M67" i="4" s="1"/>
  <c r="I68" i="4"/>
  <c r="J68" i="4" s="1"/>
  <c r="W67" i="4"/>
  <c r="AA67" i="4" s="1"/>
  <c r="F68" i="4" l="1"/>
  <c r="E68" i="4"/>
  <c r="X68" i="4" s="1"/>
  <c r="Z68" i="4"/>
  <c r="S68" i="4" l="1"/>
  <c r="L68" i="4"/>
  <c r="G69" i="4" s="1"/>
  <c r="W68" i="4" l="1"/>
  <c r="AA68" i="4" s="1"/>
  <c r="O68" i="4"/>
  <c r="N68" i="4" l="1"/>
  <c r="M68" i="4" s="1"/>
  <c r="I69" i="4"/>
  <c r="J69" i="4" s="1"/>
  <c r="F69" i="4"/>
  <c r="L69" i="4" l="1"/>
  <c r="G70" i="4" s="1"/>
  <c r="S69" i="4"/>
  <c r="E69" i="4"/>
  <c r="X69" i="4" s="1"/>
  <c r="Z69" i="4"/>
  <c r="O69" i="4" l="1"/>
  <c r="N69" i="4"/>
  <c r="M69" i="4" s="1"/>
  <c r="I70" i="4"/>
  <c r="J70" i="4" s="1"/>
  <c r="W69" i="4"/>
  <c r="AA69" i="4" s="1"/>
  <c r="F70" i="4" l="1"/>
  <c r="E70" i="4"/>
  <c r="X70" i="4" s="1"/>
  <c r="Z70" i="4"/>
  <c r="S70" i="4" l="1"/>
  <c r="L70" i="4"/>
  <c r="G71" i="4" s="1"/>
  <c r="W70" i="4" l="1"/>
  <c r="AA70" i="4" s="1"/>
  <c r="O70" i="4"/>
  <c r="F71" i="4" l="1"/>
  <c r="E71" i="4"/>
  <c r="X71" i="4" s="1"/>
  <c r="I71" i="4"/>
  <c r="J71" i="4" s="1"/>
  <c r="N70" i="4"/>
  <c r="M70" i="4" s="1"/>
  <c r="Z71" i="4" l="1"/>
  <c r="L71" i="4"/>
  <c r="G72" i="4" s="1"/>
  <c r="S71" i="4"/>
  <c r="W71" i="4" l="1"/>
  <c r="AA71" i="4" s="1"/>
  <c r="O71" i="4"/>
  <c r="N71" i="4" l="1"/>
  <c r="M71" i="4" s="1"/>
  <c r="I72" i="4"/>
  <c r="J72" i="4" s="1"/>
  <c r="F72" i="4"/>
  <c r="L72" i="4" l="1"/>
  <c r="G73" i="4" s="1"/>
  <c r="S72" i="4"/>
  <c r="E72" i="4"/>
  <c r="X72" i="4" s="1"/>
  <c r="Z72" i="4"/>
  <c r="O72" i="4" l="1"/>
  <c r="N72" i="4"/>
  <c r="M72" i="4" s="1"/>
  <c r="I73" i="4"/>
  <c r="J73" i="4" s="1"/>
  <c r="W72" i="4"/>
  <c r="AA72" i="4" s="1"/>
  <c r="F73" i="4" l="1"/>
  <c r="E73" i="4"/>
  <c r="X73" i="4" s="1"/>
  <c r="Z73" i="4"/>
  <c r="S73" i="4" l="1"/>
  <c r="L73" i="4"/>
  <c r="G74" i="4" s="1"/>
  <c r="W73" i="4" l="1"/>
  <c r="AA73" i="4" s="1"/>
  <c r="O73" i="4"/>
  <c r="F74" i="4" l="1"/>
  <c r="E74" i="4"/>
  <c r="X74" i="4" s="1"/>
  <c r="N73" i="4"/>
  <c r="M73" i="4" s="1"/>
  <c r="I74" i="4"/>
  <c r="J74" i="4" s="1"/>
  <c r="Z74" i="4" l="1"/>
  <c r="S74" i="4"/>
  <c r="L74" i="4"/>
  <c r="G75" i="4" s="1"/>
  <c r="W74" i="4" l="1"/>
  <c r="AA74" i="4"/>
  <c r="O74" i="4"/>
  <c r="N74" i="4" l="1"/>
  <c r="M74" i="4" s="1"/>
  <c r="I75" i="4"/>
  <c r="J75" i="4" s="1"/>
  <c r="F75" i="4"/>
  <c r="L75" i="4" l="1"/>
  <c r="G76" i="4" s="1"/>
  <c r="S75" i="4"/>
  <c r="E75" i="4"/>
  <c r="X75" i="4" s="1"/>
  <c r="Z75" i="4"/>
  <c r="O75" i="4" l="1"/>
  <c r="N75" i="4"/>
  <c r="M75" i="4" s="1"/>
  <c r="I76" i="4"/>
  <c r="J76" i="4" s="1"/>
  <c r="W75" i="4"/>
  <c r="AA75" i="4" s="1"/>
  <c r="F76" i="4" l="1"/>
  <c r="E76" i="4"/>
  <c r="X76" i="4" s="1"/>
  <c r="Z76" i="4"/>
  <c r="S76" i="4" l="1"/>
  <c r="L76" i="4"/>
  <c r="G77" i="4" s="1"/>
  <c r="W76" i="4" l="1"/>
  <c r="AA76" i="4" s="1"/>
  <c r="O76" i="4"/>
  <c r="F77" i="4" l="1"/>
  <c r="E77" i="4"/>
  <c r="X77" i="4" s="1"/>
  <c r="N76" i="4"/>
  <c r="M76" i="4" s="1"/>
  <c r="I77" i="4"/>
  <c r="J77" i="4" s="1"/>
  <c r="Z77" i="4" l="1"/>
  <c r="L77" i="4"/>
  <c r="G78" i="4" s="1"/>
  <c r="S77" i="4"/>
  <c r="W77" i="4" l="1"/>
  <c r="AA77" i="4" s="1"/>
  <c r="O77" i="4"/>
  <c r="N77" i="4" l="1"/>
  <c r="M77" i="4" s="1"/>
  <c r="I78" i="4"/>
  <c r="J78" i="4" s="1"/>
  <c r="F78" i="4"/>
  <c r="S78" i="4" l="1"/>
  <c r="L78" i="4"/>
  <c r="W78" i="4" s="1"/>
  <c r="E78" i="4"/>
  <c r="X78" i="4" s="1"/>
  <c r="O78" i="4"/>
  <c r="Z78" i="4"/>
  <c r="N78" i="4" l="1"/>
  <c r="M78" i="4"/>
  <c r="AA78" i="4"/>
</calcChain>
</file>

<file path=xl/sharedStrings.xml><?xml version="1.0" encoding="utf-8"?>
<sst xmlns="http://schemas.openxmlformats.org/spreadsheetml/2006/main" count="296" uniqueCount="59">
  <si>
    <t>X</t>
  </si>
  <si>
    <t>x</t>
  </si>
  <si>
    <t>r</t>
  </si>
  <si>
    <t>z</t>
  </si>
  <si>
    <t>i</t>
  </si>
  <si>
    <t>Prima Nivelada</t>
  </si>
  <si>
    <t>M27</t>
  </si>
  <si>
    <t>N27</t>
  </si>
  <si>
    <t>Anualiddad Anticipada</t>
  </si>
  <si>
    <t>D27</t>
  </si>
  <si>
    <t>Prima de tarifa</t>
  </si>
  <si>
    <t>TABLA DE ACUMULACION DE FONDOS</t>
  </si>
  <si>
    <t>lx</t>
  </si>
  <si>
    <t>a,b</t>
  </si>
  <si>
    <t>a</t>
  </si>
  <si>
    <t>B</t>
  </si>
  <si>
    <t>B+Vx anter</t>
  </si>
  <si>
    <t>C</t>
  </si>
  <si>
    <t>C(1+i)</t>
  </si>
  <si>
    <t>qx</t>
  </si>
  <si>
    <t>dx</t>
  </si>
  <si>
    <t>Reserva terminal</t>
  </si>
  <si>
    <t>b</t>
  </si>
  <si>
    <t>Anualidad vencida</t>
  </si>
  <si>
    <t>N28</t>
  </si>
  <si>
    <t>Estado de Resultados Ordinario de Vida</t>
  </si>
  <si>
    <t>P. Emitida</t>
  </si>
  <si>
    <t>G. Adq.</t>
  </si>
  <si>
    <t>Inc. RM</t>
  </si>
  <si>
    <t>Siniestros</t>
  </si>
  <si>
    <t>Opn</t>
  </si>
  <si>
    <t>Prod. Fin</t>
  </si>
  <si>
    <t>Dif.</t>
  </si>
  <si>
    <t>nVx</t>
  </si>
  <si>
    <t>MORTALIDAD</t>
  </si>
  <si>
    <t>Columna1</t>
  </si>
  <si>
    <t>TASA REAL</t>
  </si>
  <si>
    <t>GSTOS OPN.</t>
  </si>
  <si>
    <t>CONSERVACION</t>
  </si>
  <si>
    <t>CONSERV</t>
  </si>
  <si>
    <t>VAL. GARANT</t>
  </si>
  <si>
    <t>VAL.GAR.</t>
  </si>
  <si>
    <t>Pasivo</t>
  </si>
  <si>
    <t>V anterior</t>
  </si>
  <si>
    <t>TABLA DE ACUMULACION DE FONDOS DE UTILIDADES</t>
  </si>
  <si>
    <t>AQUÍ SE TIENE QUE RESTAR DE LA RESERVA LOS VALORES GARANTIZADOS</t>
  </si>
  <si>
    <t>AQUÍ SE RESTAN LOS SOBREVIVIENTES DE LOS QUE HAN CONSERVADO LA POLIZA</t>
  </si>
  <si>
    <t>Dividendos</t>
  </si>
  <si>
    <t>Reparte Div</t>
  </si>
  <si>
    <t xml:space="preserve">aquí se acaba el seguro porque se supone que ya no tenemos asegurados, igual en estado de resultados </t>
  </si>
  <si>
    <t>Val. Garantizados</t>
  </si>
  <si>
    <t>Total de utilidades</t>
  </si>
  <si>
    <t xml:space="preserve">EL PASIVO ES nVx/lx DEL AÑO SIGUIENTE </t>
  </si>
  <si>
    <t>n</t>
  </si>
  <si>
    <t>N42</t>
  </si>
  <si>
    <t>Estado de Resultados VPL</t>
  </si>
  <si>
    <t>M42</t>
  </si>
  <si>
    <t>D42</t>
  </si>
  <si>
    <t>ASSET SHARE PARA 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</si>
</sst>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000_-;\-* #,##0.00000_-;_-* &quot;-&quot;??_-;_-@_-"/>
    <numFmt numFmtId="165" formatCode="_-* #,##0.000000_-;\-* #,##0.000000_-;_-* &quot;-&quot;??_-;_-@_-"/>
    <numFmt numFmtId="166" formatCode="_-* #,##0.000_-;\-* #,##0.000_-;_-* &quot;-&quot;??_-;_-@_-"/>
    <numFmt numFmtId="167" formatCode="_-* #,##0_-;\-* #,##0_-;_-* &quot;-&quot;??_-;_-@_-"/>
    <numFmt numFmtId="168" formatCode="_-* #,##0.00000000_-;\-* #,##0.00000000_-;_-* &quot;-&quot;??_-;_-@_-"/>
    <numFmt numFmtId="169" formatCode="0.000"/>
    <numFmt numFmtId="170" formatCode="_-* #,##0.0000000_-;\-* #,##0.0000000_-;_-* &quot;-&quot;??_-;_-@_-"/>
    <numFmt numFmtId="171" formatCode="_-* #,##0.0000_-;\-* #,##0.0000_-;_-* &quot;-&quot;??_-;_-@_-"/>
    <numFmt numFmtId="172" formatCode="0.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169" fontId="0" fillId="0" borderId="2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43" fontId="0" fillId="0" borderId="2" xfId="0" applyNumberFormat="1" applyBorder="1"/>
    <xf numFmtId="0" fontId="0" fillId="0" borderId="3" xfId="0" applyBorder="1"/>
    <xf numFmtId="17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7" fontId="0" fillId="0" borderId="9" xfId="0" applyNumberFormat="1" applyBorder="1"/>
    <xf numFmtId="169" fontId="0" fillId="0" borderId="9" xfId="0" applyNumberFormat="1" applyBorder="1"/>
    <xf numFmtId="0" fontId="0" fillId="0" borderId="9" xfId="0" applyBorder="1"/>
    <xf numFmtId="165" fontId="0" fillId="0" borderId="9" xfId="1" applyNumberFormat="1" applyFont="1" applyBorder="1"/>
    <xf numFmtId="43" fontId="0" fillId="0" borderId="9" xfId="0" applyNumberFormat="1" applyBorder="1"/>
    <xf numFmtId="0" fontId="2" fillId="2" borderId="2" xfId="0" applyFont="1" applyFill="1" applyBorder="1"/>
    <xf numFmtId="168" fontId="0" fillId="0" borderId="2" xfId="1" applyNumberFormat="1" applyFont="1" applyBorder="1"/>
    <xf numFmtId="0" fontId="2" fillId="2" borderId="9" xfId="0" applyFont="1" applyFill="1" applyBorder="1"/>
    <xf numFmtId="165" fontId="0" fillId="0" borderId="2" xfId="0" applyNumberFormat="1" applyBorder="1"/>
    <xf numFmtId="166" fontId="0" fillId="0" borderId="0" xfId="0" applyNumberFormat="1" applyAlignment="1">
      <alignment vertical="top"/>
    </xf>
    <xf numFmtId="171" fontId="0" fillId="0" borderId="0" xfId="0" applyNumberFormat="1" applyAlignment="1">
      <alignment vertical="top"/>
    </xf>
    <xf numFmtId="2" fontId="0" fillId="0" borderId="0" xfId="0" applyNumberFormat="1"/>
    <xf numFmtId="1" fontId="0" fillId="0" borderId="0" xfId="0" applyNumberFormat="1"/>
    <xf numFmtId="1" fontId="0" fillId="0" borderId="2" xfId="0" applyNumberFormat="1" applyBorder="1"/>
    <xf numFmtId="1" fontId="0" fillId="4" borderId="0" xfId="0" applyNumberFormat="1" applyFill="1"/>
    <xf numFmtId="167" fontId="0" fillId="4" borderId="0" xfId="0" applyNumberFormat="1" applyFill="1"/>
    <xf numFmtId="44" fontId="0" fillId="0" borderId="0" xfId="2" applyFont="1"/>
    <xf numFmtId="0" fontId="0" fillId="5" borderId="2" xfId="0" applyFill="1" applyBorder="1"/>
    <xf numFmtId="43" fontId="0" fillId="5" borderId="2" xfId="0" applyNumberFormat="1" applyFill="1" applyBorder="1"/>
    <xf numFmtId="1" fontId="0" fillId="5" borderId="2" xfId="0" applyNumberFormat="1" applyFill="1" applyBorder="1"/>
    <xf numFmtId="165" fontId="0" fillId="5" borderId="2" xfId="1" applyNumberFormat="1" applyFont="1" applyFill="1" applyBorder="1"/>
    <xf numFmtId="167" fontId="0" fillId="5" borderId="2" xfId="0" applyNumberFormat="1" applyFill="1" applyBorder="1"/>
    <xf numFmtId="169" fontId="0" fillId="5" borderId="2" xfId="0" applyNumberFormat="1" applyFill="1" applyBorder="1"/>
    <xf numFmtId="0" fontId="0" fillId="5" borderId="0" xfId="0" applyFill="1"/>
    <xf numFmtId="1" fontId="0" fillId="5" borderId="0" xfId="0" applyNumberFormat="1" applyFill="1"/>
    <xf numFmtId="167" fontId="0" fillId="5" borderId="0" xfId="0" applyNumberFormat="1" applyFill="1"/>
    <xf numFmtId="44" fontId="0" fillId="6" borderId="0" xfId="2" applyFont="1" applyFill="1"/>
    <xf numFmtId="44" fontId="0" fillId="4" borderId="0" xfId="2" applyFont="1" applyFill="1"/>
    <xf numFmtId="44" fontId="0" fillId="5" borderId="0" xfId="2" applyFont="1" applyFill="1"/>
    <xf numFmtId="0" fontId="2" fillId="7" borderId="2" xfId="0" applyFont="1" applyFill="1" applyBorder="1"/>
    <xf numFmtId="43" fontId="0" fillId="0" borderId="0" xfId="0" applyNumberFormat="1" applyAlignment="1">
      <alignment vertical="top"/>
    </xf>
    <xf numFmtId="165" fontId="0" fillId="0" borderId="0" xfId="1" applyNumberFormat="1" applyFont="1" applyBorder="1"/>
    <xf numFmtId="0" fontId="0" fillId="0" borderId="0" xfId="0" applyNumberFormat="1"/>
    <xf numFmtId="0" fontId="0" fillId="0" borderId="0" xfId="0" applyFill="1" applyAlignment="1"/>
    <xf numFmtId="0" fontId="2" fillId="7" borderId="0" xfId="0" applyFont="1" applyFill="1"/>
    <xf numFmtId="0" fontId="2" fillId="7" borderId="1" xfId="0" applyFont="1" applyFill="1" applyBorder="1"/>
    <xf numFmtId="44" fontId="3" fillId="4" borderId="0" xfId="2" applyFont="1" applyFill="1"/>
    <xf numFmtId="171" fontId="0" fillId="0" borderId="0" xfId="0" applyNumberFormat="1"/>
    <xf numFmtId="165" fontId="0" fillId="0" borderId="0" xfId="0" applyNumberFormat="1"/>
    <xf numFmtId="172" fontId="0" fillId="0" borderId="0" xfId="0" applyNumberFormat="1"/>
    <xf numFmtId="0" fontId="0" fillId="8" borderId="0" xfId="0" applyFill="1"/>
    <xf numFmtId="0" fontId="5" fillId="0" borderId="0" xfId="0" applyFont="1"/>
    <xf numFmtId="0" fontId="0" fillId="9" borderId="0" xfId="0" applyFill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18">
    <dxf>
      <numFmt numFmtId="169" formatCode="0.000"/>
    </dxf>
    <dxf>
      <numFmt numFmtId="169" formatCode="0.000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7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0" formatCode="_-* #,##0.0000000_-;\-* #,##0.0000000_-;_-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5" formatCode="_-* #,##0.00_-;\-* #,##0.0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0000_-;\-* #,##0.00000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BC6F2A1E-4B81-499D-ABB4-F7A6FB851A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227262</xdr:colOff>
      <xdr:row>2</xdr:row>
      <xdr:rowOff>199834</xdr:rowOff>
    </xdr:from>
    <xdr:ext cx="247314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2E71DA1-EBD0-41D8-8DB1-4AF4078D47AC}"/>
                </a:ext>
              </a:extLst>
            </xdr:cNvPr>
            <xdr:cNvSpPr txBox="1"/>
          </xdr:nvSpPr>
          <xdr:spPr>
            <a:xfrm>
              <a:off x="13190787" y="828484"/>
              <a:ext cx="24731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100" b="0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𝑙</m:t>
                      </m:r>
                    </m:e>
                    <m:sub>
                      <m:r>
                        <a:rPr lang="es-ES" sz="1100" b="0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</m:oMath>
              </a14:m>
              <a:r>
                <a:rPr lang="es-MX" sz="1100"/>
                <a:t> 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2E71DA1-EBD0-41D8-8DB1-4AF4078D47AC}"/>
                </a:ext>
              </a:extLst>
            </xdr:cNvPr>
            <xdr:cNvSpPr txBox="1"/>
          </xdr:nvSpPr>
          <xdr:spPr>
            <a:xfrm>
              <a:off x="13190787" y="828484"/>
              <a:ext cx="24731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 𝑙</a:t>
              </a:r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〗_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𝑥</a:t>
              </a:r>
              <a:r>
                <a:rPr lang="es-MX" sz="1100"/>
                <a:t> 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227262</xdr:colOff>
      <xdr:row>3</xdr:row>
      <xdr:rowOff>199834</xdr:rowOff>
    </xdr:from>
    <xdr:ext cx="247314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8A17B4C-9748-4CA5-BCF2-0BABB1453A23}"/>
                </a:ext>
              </a:extLst>
            </xdr:cNvPr>
            <xdr:cNvSpPr txBox="1"/>
          </xdr:nvSpPr>
          <xdr:spPr>
            <a:xfrm>
              <a:off x="12676437" y="571309"/>
              <a:ext cx="24731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𝑙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</m:oMath>
              </a14:m>
              <a:r>
                <a:rPr lang="es-MX" sz="1100"/>
                <a:t> 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8A17B4C-9748-4CA5-BCF2-0BABB1453A23}"/>
                </a:ext>
              </a:extLst>
            </xdr:cNvPr>
            <xdr:cNvSpPr txBox="1"/>
          </xdr:nvSpPr>
          <xdr:spPr>
            <a:xfrm>
              <a:off x="12676437" y="571309"/>
              <a:ext cx="24731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 𝑙</a:t>
              </a:r>
              <a:r>
                <a:rPr lang="es-MX" sz="1100" b="0" i="0">
                  <a:latin typeface="Cambria Math" panose="02040503050406030204" pitchFamily="18" charset="0"/>
                </a:rPr>
                <a:t>〗_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MX" sz="1100"/>
                <a:t> 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227262</xdr:colOff>
      <xdr:row>2</xdr:row>
      <xdr:rowOff>199834</xdr:rowOff>
    </xdr:from>
    <xdr:ext cx="247314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B14223A-F502-464F-942D-B2E36A15DC1B}"/>
                </a:ext>
              </a:extLst>
            </xdr:cNvPr>
            <xdr:cNvSpPr txBox="1"/>
          </xdr:nvSpPr>
          <xdr:spPr>
            <a:xfrm>
              <a:off x="12676437" y="571309"/>
              <a:ext cx="24731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𝒍</m:t>
                      </m:r>
                    </m:e>
                    <m:sub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𝒙</m:t>
                      </m:r>
                    </m:sub>
                  </m:sSub>
                </m:oMath>
              </a14:m>
              <a:r>
                <a:rPr lang="es-MX" sz="1100" b="1">
                  <a:solidFill>
                    <a:schemeClr val="bg1"/>
                  </a:solidFill>
                </a:rPr>
                <a:t> 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B14223A-F502-464F-942D-B2E36A15DC1B}"/>
                </a:ext>
              </a:extLst>
            </xdr:cNvPr>
            <xdr:cNvSpPr txBox="1"/>
          </xdr:nvSpPr>
          <xdr:spPr>
            <a:xfrm>
              <a:off x="12676437" y="571309"/>
              <a:ext cx="24731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 𝒍</a:t>
              </a:r>
              <a:r>
                <a:rPr lang="es-MX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〗_</a:t>
              </a:r>
              <a:r>
                <a:rPr lang="es-ES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</a:t>
              </a:r>
              <a:r>
                <a:rPr lang="es-MX" sz="1100" b="1">
                  <a:solidFill>
                    <a:schemeClr val="bg1"/>
                  </a:solidFill>
                </a:rPr>
                <a:t> </a:t>
              </a: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227262</xdr:colOff>
      <xdr:row>2</xdr:row>
      <xdr:rowOff>199834</xdr:rowOff>
    </xdr:from>
    <xdr:ext cx="247314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0A52E35-ED8B-4F41-BA64-C0661681E484}"/>
                </a:ext>
              </a:extLst>
            </xdr:cNvPr>
            <xdr:cNvSpPr txBox="1"/>
          </xdr:nvSpPr>
          <xdr:spPr>
            <a:xfrm>
              <a:off x="16105437" y="761809"/>
              <a:ext cx="24731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𝒍</m:t>
                      </m:r>
                    </m:e>
                    <m:sub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𝒙</m:t>
                      </m:r>
                    </m:sub>
                  </m:sSub>
                </m:oMath>
              </a14:m>
              <a:r>
                <a:rPr lang="es-MX" sz="1100" b="1">
                  <a:solidFill>
                    <a:schemeClr val="bg1"/>
                  </a:solidFill>
                </a:rPr>
                <a:t> 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0A52E35-ED8B-4F41-BA64-C0661681E484}"/>
                </a:ext>
              </a:extLst>
            </xdr:cNvPr>
            <xdr:cNvSpPr txBox="1"/>
          </xdr:nvSpPr>
          <xdr:spPr>
            <a:xfrm>
              <a:off x="16105437" y="761809"/>
              <a:ext cx="24731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 𝒍</a:t>
              </a:r>
              <a:r>
                <a:rPr lang="es-MX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〗_</a:t>
              </a:r>
              <a:r>
                <a:rPr lang="es-ES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</a:t>
              </a:r>
              <a:r>
                <a:rPr lang="es-MX" sz="1100" b="1">
                  <a:solidFill>
                    <a:schemeClr val="bg1"/>
                  </a:solidFill>
                </a:rPr>
                <a:t> </a:t>
              </a: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227262</xdr:colOff>
      <xdr:row>2</xdr:row>
      <xdr:rowOff>199834</xdr:rowOff>
    </xdr:from>
    <xdr:ext cx="247314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069834D-9A7B-486D-B127-0EFE43AC70A1}"/>
                </a:ext>
              </a:extLst>
            </xdr:cNvPr>
            <xdr:cNvSpPr txBox="1"/>
          </xdr:nvSpPr>
          <xdr:spPr>
            <a:xfrm>
              <a:off x="11666787" y="571309"/>
              <a:ext cx="24731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𝒍</m:t>
                      </m:r>
                    </m:e>
                    <m:sub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𝒙</m:t>
                      </m:r>
                    </m:sub>
                  </m:sSub>
                </m:oMath>
              </a14:m>
              <a:r>
                <a:rPr lang="es-MX" sz="1100" b="1">
                  <a:solidFill>
                    <a:schemeClr val="bg1"/>
                  </a:solidFill>
                </a:rPr>
                <a:t> 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069834D-9A7B-486D-B127-0EFE43AC70A1}"/>
                </a:ext>
              </a:extLst>
            </xdr:cNvPr>
            <xdr:cNvSpPr txBox="1"/>
          </xdr:nvSpPr>
          <xdr:spPr>
            <a:xfrm>
              <a:off x="11666787" y="571309"/>
              <a:ext cx="24731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 𝒍</a:t>
              </a:r>
              <a:r>
                <a:rPr lang="es-MX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〗_</a:t>
              </a:r>
              <a:r>
                <a:rPr lang="es-ES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</a:t>
              </a:r>
              <a:r>
                <a:rPr lang="es-MX" sz="1100" b="1">
                  <a:solidFill>
                    <a:schemeClr val="bg1"/>
                  </a:solidFill>
                </a:rPr>
                <a:t> </a:t>
              </a: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227262</xdr:colOff>
      <xdr:row>2</xdr:row>
      <xdr:rowOff>199834</xdr:rowOff>
    </xdr:from>
    <xdr:ext cx="247314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B7C97FA-294B-4E70-8A18-FB63F2FDAD73}"/>
                </a:ext>
              </a:extLst>
            </xdr:cNvPr>
            <xdr:cNvSpPr txBox="1"/>
          </xdr:nvSpPr>
          <xdr:spPr>
            <a:xfrm>
              <a:off x="14362362" y="571309"/>
              <a:ext cx="24731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𝒍</m:t>
                      </m:r>
                    </m:e>
                    <m:sub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𝒙</m:t>
                      </m:r>
                    </m:sub>
                  </m:sSub>
                </m:oMath>
              </a14:m>
              <a:r>
                <a:rPr lang="es-MX" sz="1100" b="1">
                  <a:solidFill>
                    <a:schemeClr val="bg1"/>
                  </a:solidFill>
                </a:rPr>
                <a:t> 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B7C97FA-294B-4E70-8A18-FB63F2FDAD73}"/>
                </a:ext>
              </a:extLst>
            </xdr:cNvPr>
            <xdr:cNvSpPr txBox="1"/>
          </xdr:nvSpPr>
          <xdr:spPr>
            <a:xfrm>
              <a:off x="14362362" y="571309"/>
              <a:ext cx="24731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 𝒍</a:t>
              </a:r>
              <a:r>
                <a:rPr lang="es-MX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〗_</a:t>
              </a:r>
              <a:r>
                <a:rPr lang="es-ES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</a:t>
              </a:r>
              <a:r>
                <a:rPr lang="es-MX" sz="1100" b="1">
                  <a:solidFill>
                    <a:schemeClr val="bg1"/>
                  </a:solidFill>
                </a:rPr>
                <a:t> 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227262</xdr:colOff>
      <xdr:row>2</xdr:row>
      <xdr:rowOff>199834</xdr:rowOff>
    </xdr:from>
    <xdr:ext cx="247314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73FA21B-D17A-4114-B153-6F2773F942E0}"/>
                </a:ext>
              </a:extLst>
            </xdr:cNvPr>
            <xdr:cNvSpPr txBox="1"/>
          </xdr:nvSpPr>
          <xdr:spPr>
            <a:xfrm>
              <a:off x="11971587" y="571309"/>
              <a:ext cx="24731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𝒍</m:t>
                      </m:r>
                    </m:e>
                    <m:sub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𝒙</m:t>
                      </m:r>
                    </m:sub>
                  </m:sSub>
                </m:oMath>
              </a14:m>
              <a:r>
                <a:rPr lang="es-MX" sz="1100" b="1">
                  <a:solidFill>
                    <a:schemeClr val="bg1"/>
                  </a:solidFill>
                </a:rPr>
                <a:t> 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73FA21B-D17A-4114-B153-6F2773F942E0}"/>
                </a:ext>
              </a:extLst>
            </xdr:cNvPr>
            <xdr:cNvSpPr txBox="1"/>
          </xdr:nvSpPr>
          <xdr:spPr>
            <a:xfrm>
              <a:off x="11971587" y="571309"/>
              <a:ext cx="24731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 𝒍</a:t>
              </a:r>
              <a:r>
                <a:rPr lang="es-MX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〗_</a:t>
              </a:r>
              <a:r>
                <a:rPr lang="es-ES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</a:t>
              </a:r>
              <a:r>
                <a:rPr lang="es-MX" sz="1100" b="1">
                  <a:solidFill>
                    <a:schemeClr val="bg1"/>
                  </a:solidFill>
                </a:rPr>
                <a:t> </a:t>
              </a: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227262</xdr:colOff>
      <xdr:row>2</xdr:row>
      <xdr:rowOff>199834</xdr:rowOff>
    </xdr:from>
    <xdr:ext cx="247314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B274341-6203-4406-BA51-B8D4803B52F3}"/>
                </a:ext>
              </a:extLst>
            </xdr:cNvPr>
            <xdr:cNvSpPr txBox="1"/>
          </xdr:nvSpPr>
          <xdr:spPr>
            <a:xfrm>
              <a:off x="14419512" y="571309"/>
              <a:ext cx="24731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𝒍</m:t>
                      </m:r>
                    </m:e>
                    <m:sub>
                      <m:r>
                        <a:rPr lang="es-ES" sz="11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𝒙</m:t>
                      </m:r>
                    </m:sub>
                  </m:sSub>
                </m:oMath>
              </a14:m>
              <a:r>
                <a:rPr lang="es-MX" sz="1100" b="1">
                  <a:solidFill>
                    <a:schemeClr val="bg1"/>
                  </a:solidFill>
                </a:rPr>
                <a:t> 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B274341-6203-4406-BA51-B8D4803B52F3}"/>
                </a:ext>
              </a:extLst>
            </xdr:cNvPr>
            <xdr:cNvSpPr txBox="1"/>
          </xdr:nvSpPr>
          <xdr:spPr>
            <a:xfrm>
              <a:off x="14419512" y="571309"/>
              <a:ext cx="24731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 𝒍</a:t>
              </a:r>
              <a:r>
                <a:rPr lang="es-MX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〗_</a:t>
              </a:r>
              <a:r>
                <a:rPr lang="es-ES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</a:t>
              </a:r>
              <a:r>
                <a:rPr lang="es-MX" sz="1100" b="1">
                  <a:solidFill>
                    <a:schemeClr val="bg1"/>
                  </a:solidFill>
                </a:rPr>
                <a:t> </a:t>
              </a: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2EBA6-F8A7-4932-9261-3C30F9851730}" name="Tabla1" displayName="Tabla1" ref="D4:L78" totalsRowShown="0" headerRowDxfId="17" headerRowBorderDxfId="16" tableBorderDxfId="15" totalsRowBorderDxfId="14">
  <autoFilter ref="D4:L78" xr:uid="{B6266F9C-D999-451D-A9CE-D8AA11119D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9A10799-3319-4B5C-A58A-E10F2A41E226}" name="X" dataDxfId="13"/>
    <tableColumn id="2" xr3:uid="{2A9E3ECF-CD91-4E6C-BCA5-EA453166421D}" name="lx" dataDxfId="12">
      <calculatedColumnFormula>E4-J4</calculatedColumnFormula>
    </tableColumn>
    <tableColumn id="3" xr3:uid="{DD710AE2-4E58-4266-A4D6-38BB9F6150E5}" name="a,b" dataDxfId="11">
      <calculatedColumnFormula>E5*$B$19</calculatedColumnFormula>
    </tableColumn>
    <tableColumn id="4" xr3:uid="{3715F134-EA27-44F1-8CA3-EED1C5041363}" name="B+Vx anter" dataDxfId="10">
      <calculatedColumnFormula>F5+K4</calculatedColumnFormula>
    </tableColumn>
    <tableColumn id="5" xr3:uid="{76F27C07-A3ED-4DD9-BE88-F1266089A8ED}" name="C(1+i)" dataDxfId="9">
      <calculatedColumnFormula>G5*(1.05)</calculatedColumnFormula>
    </tableColumn>
    <tableColumn id="6" xr3:uid="{62BA63E8-EC37-4AB6-A496-58159E960D21}" name="qx" dataDxfId="8" dataCellStyle="Millares"/>
    <tableColumn id="7" xr3:uid="{E0F8162B-8BE1-4172-9352-4A3B2871E071}" name="dx" dataDxfId="7">
      <calculatedColumnFormula>I5*E5</calculatedColumnFormula>
    </tableColumn>
    <tableColumn id="8" xr3:uid="{D079C7DD-62C6-40EE-ABA6-10900EE860D0}" name="Reserva terminal" dataDxfId="6">
      <calculatedColumnFormula>H5-J5</calculatedColumnFormula>
    </tableColumn>
    <tableColumn id="9" xr3:uid="{EF44859B-3E70-4FA2-8CC3-024BA853A2B5}" name="nVx" dataDxfId="5">
      <calculatedColumnFormula>K5/E6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BDD004-1DBC-4ECB-9050-68263F36BD23}" name="Tabla2" displayName="Tabla2" ref="N4:U78" totalsRowShown="0">
  <autoFilter ref="N4:U78" xr:uid="{B3F9B21F-11E9-4869-B586-AA7954D6487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5036A3D-6F27-4C21-8DE9-01628B06F4BE}" name="Columna1" dataDxfId="4">
      <calculatedColumnFormula>E5</calculatedColumnFormula>
    </tableColumn>
    <tableColumn id="2" xr3:uid="{F8ECC24F-70B0-43F2-97F9-C5B2FA1000F9}" name="P. Emitida">
      <calculatedColumnFormula>N5*Prima_de_tarifa</calculatedColumnFormula>
    </tableColumn>
    <tableColumn id="3" xr3:uid="{2FD3549C-D073-40A4-BC99-270CF782E94E}" name="G. Adq."/>
    <tableColumn id="4" xr3:uid="{3B9ECE70-56A5-414B-A248-991455DB867C}" name="Inc. RM" dataDxfId="3">
      <calculatedColumnFormula>K5-K4</calculatedColumnFormula>
    </tableColumn>
    <tableColumn id="5" xr3:uid="{AA56CCFB-BD73-408A-971B-29CF74D46B09}" name="Siniestros" dataDxfId="2">
      <calculatedColumnFormula>J5</calculatedColumnFormula>
    </tableColumn>
    <tableColumn id="6" xr3:uid="{57524C79-924E-4327-83E9-B50C9DC43132}" name="Opn">
      <calculatedColumnFormula>O5*z</calculatedColumnFormula>
    </tableColumn>
    <tableColumn id="7" xr3:uid="{BE58268F-F6BA-466D-B98B-82A042BB15D2}" name="Prod. Fin" dataDxfId="1">
      <calculatedColumnFormula>H5-G5</calculatedColumnFormula>
    </tableColumn>
    <tableColumn id="8" xr3:uid="{AC098389-2D68-43DD-BBE6-EB9A35B9B033}" name="Dif." dataDxfId="0">
      <calculatedColumnFormula>(O5+T5)-SUM(P5:S5)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7E36-5A08-4716-8AC9-E7A97023E7EB}">
  <dimension ref="A1:V78"/>
  <sheetViews>
    <sheetView topLeftCell="F1" zoomScale="87" zoomScaleNormal="87" workbookViewId="0">
      <selection activeCell="N3" sqref="N3:U3"/>
    </sheetView>
  </sheetViews>
  <sheetFormatPr baseColWidth="10" defaultRowHeight="15" x14ac:dyDescent="0.25"/>
  <cols>
    <col min="1" max="1" width="22.140625" bestFit="1" customWidth="1"/>
    <col min="2" max="2" width="16" bestFit="1" customWidth="1"/>
    <col min="7" max="7" width="12.7109375" customWidth="1"/>
    <col min="11" max="11" width="18.140625" customWidth="1"/>
    <col min="12" max="12" width="13.140625" customWidth="1"/>
    <col min="14" max="15" width="12" customWidth="1"/>
    <col min="18" max="18" width="11.85546875" customWidth="1"/>
  </cols>
  <sheetData>
    <row r="1" spans="1:22" x14ac:dyDescent="0.25">
      <c r="A1" t="s">
        <v>58</v>
      </c>
    </row>
    <row r="2" spans="1:22" x14ac:dyDescent="0.25">
      <c r="D2" s="64" t="s">
        <v>11</v>
      </c>
      <c r="E2" s="64"/>
      <c r="F2" s="64"/>
      <c r="G2" s="64"/>
      <c r="H2" s="64"/>
      <c r="I2" s="64"/>
      <c r="J2" s="64"/>
      <c r="K2" s="64"/>
      <c r="L2" s="64"/>
    </row>
    <row r="3" spans="1:22" x14ac:dyDescent="0.25">
      <c r="A3" t="s">
        <v>1</v>
      </c>
      <c r="B3">
        <v>27</v>
      </c>
      <c r="F3" s="26" t="s">
        <v>15</v>
      </c>
      <c r="G3" s="26" t="s">
        <v>17</v>
      </c>
      <c r="N3" s="64" t="s">
        <v>25</v>
      </c>
      <c r="O3" s="64"/>
      <c r="P3" s="64"/>
      <c r="Q3" s="64"/>
      <c r="R3" s="64"/>
      <c r="S3" s="64"/>
      <c r="T3" s="64"/>
      <c r="U3" s="64"/>
      <c r="V3" s="54"/>
    </row>
    <row r="4" spans="1:22" ht="15.75" thickBot="1" x14ac:dyDescent="0.3">
      <c r="A4" t="s">
        <v>2</v>
      </c>
      <c r="B4" s="1">
        <v>0.12</v>
      </c>
      <c r="D4" s="17" t="s">
        <v>0</v>
      </c>
      <c r="E4" s="18" t="s">
        <v>12</v>
      </c>
      <c r="F4" s="18" t="s">
        <v>13</v>
      </c>
      <c r="G4" s="18" t="s">
        <v>16</v>
      </c>
      <c r="H4" s="18" t="s">
        <v>18</v>
      </c>
      <c r="I4" s="18" t="s">
        <v>19</v>
      </c>
      <c r="J4" s="18" t="s">
        <v>20</v>
      </c>
      <c r="K4" s="18" t="s">
        <v>21</v>
      </c>
      <c r="L4" s="19" t="s">
        <v>33</v>
      </c>
      <c r="N4" s="62" t="s">
        <v>35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s="8" t="s">
        <v>32</v>
      </c>
    </row>
    <row r="5" spans="1:22" ht="15.75" thickTop="1" x14ac:dyDescent="0.25">
      <c r="A5" t="s">
        <v>3</v>
      </c>
      <c r="B5" s="1">
        <v>0.02</v>
      </c>
      <c r="D5" s="15">
        <v>27</v>
      </c>
      <c r="E5" s="13">
        <v>100000</v>
      </c>
      <c r="F5" s="10">
        <f>E5*a</f>
        <v>587.64081552123866</v>
      </c>
      <c r="G5" s="11">
        <f>F5</f>
        <v>587.64081552123866</v>
      </c>
      <c r="H5" s="9">
        <f>G5*(1.05)</f>
        <v>617.02285629730068</v>
      </c>
      <c r="I5" s="12">
        <v>1.207E-3</v>
      </c>
      <c r="J5" s="13">
        <f>I5*E5</f>
        <v>120.69999999999999</v>
      </c>
      <c r="K5" s="14">
        <f>H5-J5</f>
        <v>496.32285629730069</v>
      </c>
      <c r="L5" s="16">
        <f>K5/E6</f>
        <v>4.9692264192610549E-3</v>
      </c>
      <c r="N5" s="13">
        <f>E5</f>
        <v>100000</v>
      </c>
      <c r="O5" s="3">
        <f t="shared" ref="O5:O36" si="0">N5*Prima_de_tarifa</f>
        <v>683.3032738619055</v>
      </c>
      <c r="P5" s="3">
        <f>O5*r_</f>
        <v>81.996392863428653</v>
      </c>
      <c r="Q5" s="3">
        <f>K5</f>
        <v>496.32285629730069</v>
      </c>
      <c r="R5" s="5">
        <f>J5</f>
        <v>120.69999999999999</v>
      </c>
      <c r="S5" s="3">
        <f t="shared" ref="S5:S36" si="1">O5*z</f>
        <v>13.66606547723811</v>
      </c>
      <c r="T5" s="7">
        <f>H5-G5</f>
        <v>29.382040776062013</v>
      </c>
      <c r="U5" s="7">
        <f>(O5+T5)-SUM(P5:S5)</f>
        <v>0</v>
      </c>
    </row>
    <row r="6" spans="1:22" x14ac:dyDescent="0.25">
      <c r="A6" t="s">
        <v>4</v>
      </c>
      <c r="B6" s="1">
        <v>0.05</v>
      </c>
      <c r="D6" s="15">
        <v>28</v>
      </c>
      <c r="E6" s="13">
        <f>E5-J5</f>
        <v>99879.3</v>
      </c>
      <c r="F6" s="10">
        <f t="shared" ref="F6:F37" si="2">E6*b</f>
        <v>668.82895627414723</v>
      </c>
      <c r="G6" s="11">
        <f>F6+K5</f>
        <v>1165.1518125714479</v>
      </c>
      <c r="H6" s="9">
        <f t="shared" ref="H6:H69" si="3">G6*(1.05)</f>
        <v>1223.4094032000203</v>
      </c>
      <c r="I6" s="12">
        <v>1.2999999999999999E-3</v>
      </c>
      <c r="J6" s="13">
        <f t="shared" ref="J6:J69" si="4">I6*E6</f>
        <v>129.84308999999999</v>
      </c>
      <c r="K6" s="14">
        <f>H6-J6</f>
        <v>1093.5663132000202</v>
      </c>
      <c r="L6" s="16">
        <f>K6/E7</f>
        <v>1.0963130497910398E-2</v>
      </c>
      <c r="N6" s="13">
        <f t="shared" ref="N6:N69" si="5">E6</f>
        <v>99879.3</v>
      </c>
      <c r="O6" s="3">
        <f t="shared" si="0"/>
        <v>682.4785268103542</v>
      </c>
      <c r="P6">
        <v>0</v>
      </c>
      <c r="Q6" s="3">
        <f>K6-K5</f>
        <v>597.24345690271957</v>
      </c>
      <c r="R6" s="5">
        <f t="shared" ref="R6:R69" si="6">J6</f>
        <v>129.84308999999999</v>
      </c>
      <c r="S6" s="3">
        <f t="shared" si="1"/>
        <v>13.649570536207085</v>
      </c>
      <c r="T6" s="7">
        <f t="shared" ref="T6:T69" si="7">H6-G6</f>
        <v>58.257590628572416</v>
      </c>
      <c r="U6" s="7">
        <f>(O6+T6)-SUM(P6:S6)</f>
        <v>0</v>
      </c>
    </row>
    <row r="7" spans="1:22" x14ac:dyDescent="0.25">
      <c r="D7" s="15">
        <v>29</v>
      </c>
      <c r="E7" s="13">
        <f t="shared" ref="E7:E70" si="8">E6-J6</f>
        <v>99749.456910000008</v>
      </c>
      <c r="F7" s="10">
        <f t="shared" si="2"/>
        <v>667.95947863099093</v>
      </c>
      <c r="G7" s="11">
        <f t="shared" ref="G7:G70" si="9">F7+K6</f>
        <v>1761.5257918310112</v>
      </c>
      <c r="H7" s="9">
        <f t="shared" si="3"/>
        <v>1849.6020814225619</v>
      </c>
      <c r="I7" s="12">
        <v>1.4E-3</v>
      </c>
      <c r="J7" s="13">
        <f t="shared" si="4"/>
        <v>139.649239674</v>
      </c>
      <c r="K7" s="14">
        <f>H7-J7</f>
        <v>1709.9528417485619</v>
      </c>
      <c r="L7" s="16">
        <f t="shared" ref="L7:L70" si="10">K7/E8</f>
        <v>1.7166510826001333E-2</v>
      </c>
      <c r="N7" s="13">
        <f t="shared" si="5"/>
        <v>99749.456910000008</v>
      </c>
      <c r="O7" s="3">
        <f t="shared" si="0"/>
        <v>681.59130472550078</v>
      </c>
      <c r="P7">
        <v>0</v>
      </c>
      <c r="Q7" s="3">
        <f t="shared" ref="Q7:Q70" si="11">K7-K6</f>
        <v>616.38652854854172</v>
      </c>
      <c r="R7" s="5">
        <f t="shared" si="6"/>
        <v>139.649239674</v>
      </c>
      <c r="S7" s="3">
        <f t="shared" si="1"/>
        <v>13.631826094510016</v>
      </c>
      <c r="T7" s="7">
        <f t="shared" si="7"/>
        <v>88.076289591550676</v>
      </c>
      <c r="U7" s="7">
        <f t="shared" ref="U7:U69" si="12">(O7+T7)-SUM(P7:S7)</f>
        <v>0</v>
      </c>
    </row>
    <row r="8" spans="1:22" x14ac:dyDescent="0.25">
      <c r="A8" t="s">
        <v>5</v>
      </c>
      <c r="B8">
        <f>M27_/N27.</f>
        <v>6.6518718874775083E-3</v>
      </c>
      <c r="D8" s="15">
        <v>30</v>
      </c>
      <c r="E8" s="13">
        <f t="shared" si="8"/>
        <v>99609.807670326001</v>
      </c>
      <c r="F8" s="10">
        <f t="shared" si="2"/>
        <v>667.02433536090746</v>
      </c>
      <c r="G8" s="11">
        <f t="shared" si="9"/>
        <v>2376.9771771094693</v>
      </c>
      <c r="H8" s="9">
        <f t="shared" si="3"/>
        <v>2495.826035964943</v>
      </c>
      <c r="I8" s="12">
        <v>1.508E-3</v>
      </c>
      <c r="J8" s="13">
        <f t="shared" si="4"/>
        <v>150.21158996685162</v>
      </c>
      <c r="K8" s="14">
        <f t="shared" ref="K8:K69" si="13">H8-J8</f>
        <v>2345.6144459980915</v>
      </c>
      <c r="L8" s="16">
        <f t="shared" si="10"/>
        <v>2.3583591110735401E-2</v>
      </c>
      <c r="N8" s="13">
        <f t="shared" si="5"/>
        <v>99609.807670326001</v>
      </c>
      <c r="O8" s="3">
        <f t="shared" si="0"/>
        <v>680.63707689888497</v>
      </c>
      <c r="P8">
        <v>0</v>
      </c>
      <c r="Q8" s="3">
        <f t="shared" si="11"/>
        <v>635.66160424952955</v>
      </c>
      <c r="R8" s="5">
        <f t="shared" si="6"/>
        <v>150.21158996685162</v>
      </c>
      <c r="S8" s="3">
        <f t="shared" si="1"/>
        <v>13.612741537977699</v>
      </c>
      <c r="T8" s="7">
        <f t="shared" si="7"/>
        <v>118.84885885547374</v>
      </c>
      <c r="U8" s="7">
        <f t="shared" si="12"/>
        <v>0</v>
      </c>
    </row>
    <row r="9" spans="1:22" x14ac:dyDescent="0.25">
      <c r="A9" t="s">
        <v>6</v>
      </c>
      <c r="B9" s="2">
        <v>3248.5880641498302</v>
      </c>
      <c r="D9" s="15">
        <v>31</v>
      </c>
      <c r="E9" s="13">
        <f t="shared" si="8"/>
        <v>99459.596080359144</v>
      </c>
      <c r="F9" s="10">
        <f t="shared" si="2"/>
        <v>666.01846266318319</v>
      </c>
      <c r="G9" s="11">
        <f t="shared" si="9"/>
        <v>3011.6329086612745</v>
      </c>
      <c r="H9" s="9">
        <f t="shared" si="3"/>
        <v>3162.2145540943384</v>
      </c>
      <c r="I9" s="12">
        <v>1.624E-3</v>
      </c>
      <c r="J9" s="13">
        <f t="shared" si="4"/>
        <v>161.52238403450326</v>
      </c>
      <c r="K9" s="14">
        <f t="shared" si="13"/>
        <v>3000.692170059835</v>
      </c>
      <c r="L9" s="16">
        <f t="shared" si="10"/>
        <v>3.0219037070513693E-2</v>
      </c>
      <c r="N9" s="13">
        <f t="shared" si="5"/>
        <v>99459.596080359144</v>
      </c>
      <c r="O9" s="3">
        <f t="shared" si="0"/>
        <v>679.61067618692152</v>
      </c>
      <c r="P9">
        <v>0</v>
      </c>
      <c r="Q9" s="3">
        <f t="shared" si="11"/>
        <v>655.07772406174354</v>
      </c>
      <c r="R9" s="5">
        <f t="shared" si="6"/>
        <v>161.52238403450326</v>
      </c>
      <c r="S9" s="3">
        <f t="shared" si="1"/>
        <v>13.592213523738431</v>
      </c>
      <c r="T9" s="7">
        <f t="shared" si="7"/>
        <v>150.58164543306384</v>
      </c>
      <c r="U9" s="7">
        <f t="shared" si="12"/>
        <v>0</v>
      </c>
    </row>
    <row r="10" spans="1:22" x14ac:dyDescent="0.25">
      <c r="A10" t="s">
        <v>7</v>
      </c>
      <c r="B10" s="2">
        <v>488372.01303673099</v>
      </c>
      <c r="D10" s="15">
        <v>32</v>
      </c>
      <c r="E10" s="13">
        <f t="shared" si="8"/>
        <v>99298.073696324645</v>
      </c>
      <c r="F10" s="10">
        <f t="shared" si="2"/>
        <v>664.93684867981824</v>
      </c>
      <c r="G10" s="11">
        <f t="shared" si="9"/>
        <v>3665.6290187396535</v>
      </c>
      <c r="H10" s="9">
        <f t="shared" si="3"/>
        <v>3848.9104696766362</v>
      </c>
      <c r="I10" s="12">
        <v>1.7489999999999999E-3</v>
      </c>
      <c r="J10" s="13">
        <f t="shared" si="4"/>
        <v>173.67233089487181</v>
      </c>
      <c r="K10" s="14">
        <f t="shared" si="13"/>
        <v>3675.2381387817645</v>
      </c>
      <c r="L10" s="16">
        <f t="shared" si="10"/>
        <v>3.7077027332883601E-2</v>
      </c>
      <c r="N10" s="13">
        <f t="shared" si="5"/>
        <v>99298.073696324645</v>
      </c>
      <c r="O10" s="3">
        <f t="shared" si="0"/>
        <v>678.50698844879389</v>
      </c>
      <c r="P10">
        <v>0</v>
      </c>
      <c r="Q10" s="3">
        <f t="shared" si="11"/>
        <v>674.54596872192951</v>
      </c>
      <c r="R10" s="5">
        <f t="shared" si="6"/>
        <v>173.67233089487181</v>
      </c>
      <c r="S10" s="3">
        <f t="shared" si="1"/>
        <v>13.570139768975878</v>
      </c>
      <c r="T10" s="7">
        <f t="shared" si="7"/>
        <v>183.28145093698276</v>
      </c>
      <c r="U10" s="7">
        <f t="shared" si="12"/>
        <v>0</v>
      </c>
    </row>
    <row r="11" spans="1:22" x14ac:dyDescent="0.25">
      <c r="D11" s="15">
        <v>33</v>
      </c>
      <c r="E11" s="13">
        <f t="shared" si="8"/>
        <v>99124.401365429774</v>
      </c>
      <c r="F11" s="10">
        <f t="shared" si="2"/>
        <v>663.77387413147721</v>
      </c>
      <c r="G11" s="11">
        <f t="shared" si="9"/>
        <v>4339.012012913242</v>
      </c>
      <c r="H11" s="9">
        <f t="shared" si="3"/>
        <v>4555.9626135589042</v>
      </c>
      <c r="I11" s="12">
        <v>1.884E-3</v>
      </c>
      <c r="J11" s="13">
        <f t="shared" si="4"/>
        <v>186.7503721724697</v>
      </c>
      <c r="K11" s="14">
        <f t="shared" si="13"/>
        <v>4369.2122413864345</v>
      </c>
      <c r="L11" s="16">
        <f t="shared" si="10"/>
        <v>4.4161269218774966E-2</v>
      </c>
      <c r="N11" s="13">
        <f t="shared" si="5"/>
        <v>99124.401365429774</v>
      </c>
      <c r="O11" s="3">
        <f t="shared" si="0"/>
        <v>677.32027972599701</v>
      </c>
      <c r="P11">
        <v>0</v>
      </c>
      <c r="Q11" s="3">
        <f t="shared" si="11"/>
        <v>693.97410260466995</v>
      </c>
      <c r="R11" s="5">
        <f t="shared" si="6"/>
        <v>186.7503721724697</v>
      </c>
      <c r="S11" s="3">
        <f t="shared" si="1"/>
        <v>13.546405594519941</v>
      </c>
      <c r="T11" s="7">
        <f t="shared" si="7"/>
        <v>216.95060064566223</v>
      </c>
      <c r="U11" s="7">
        <f t="shared" si="12"/>
        <v>0</v>
      </c>
    </row>
    <row r="12" spans="1:22" x14ac:dyDescent="0.25">
      <c r="A12" t="s">
        <v>8</v>
      </c>
      <c r="B12">
        <f>N27_/D27_</f>
        <v>18.426074389245748</v>
      </c>
      <c r="D12" s="15">
        <v>34</v>
      </c>
      <c r="E12" s="13">
        <f t="shared" si="8"/>
        <v>98937.65099325731</v>
      </c>
      <c r="F12" s="10">
        <f t="shared" si="2"/>
        <v>662.52332415261355</v>
      </c>
      <c r="G12" s="11">
        <f t="shared" si="9"/>
        <v>5031.7355655390484</v>
      </c>
      <c r="H12" s="9">
        <f t="shared" si="3"/>
        <v>5283.3223438160012</v>
      </c>
      <c r="I12" s="12">
        <v>2.029E-3</v>
      </c>
      <c r="J12" s="13">
        <f t="shared" si="4"/>
        <v>200.74449386531907</v>
      </c>
      <c r="K12" s="14">
        <f t="shared" si="13"/>
        <v>5082.5778499506823</v>
      </c>
      <c r="L12" s="16">
        <f t="shared" si="10"/>
        <v>5.1475968107041921E-2</v>
      </c>
      <c r="N12" s="13">
        <f t="shared" si="5"/>
        <v>98937.65099325731</v>
      </c>
      <c r="O12" s="3">
        <f t="shared" si="0"/>
        <v>676.04420831899324</v>
      </c>
      <c r="P12">
        <v>0</v>
      </c>
      <c r="Q12" s="3">
        <f t="shared" si="11"/>
        <v>713.36560856424785</v>
      </c>
      <c r="R12" s="5">
        <f t="shared" si="6"/>
        <v>200.74449386531907</v>
      </c>
      <c r="S12" s="3">
        <f t="shared" si="1"/>
        <v>13.520884166379865</v>
      </c>
      <c r="T12" s="7">
        <f t="shared" si="7"/>
        <v>251.58677827695283</v>
      </c>
      <c r="U12" s="7">
        <f t="shared" si="12"/>
        <v>0</v>
      </c>
    </row>
    <row r="13" spans="1:22" x14ac:dyDescent="0.25">
      <c r="A13" t="s">
        <v>7</v>
      </c>
      <c r="B13" s="30">
        <v>488372.01303673099</v>
      </c>
      <c r="D13" s="15">
        <v>35</v>
      </c>
      <c r="E13" s="13">
        <f t="shared" si="8"/>
        <v>98736.906499391989</v>
      </c>
      <c r="F13" s="10">
        <f t="shared" si="2"/>
        <v>661.17906432790789</v>
      </c>
      <c r="G13" s="11">
        <f t="shared" si="9"/>
        <v>5743.7569142785906</v>
      </c>
      <c r="H13" s="9">
        <f t="shared" si="3"/>
        <v>6030.9447599925206</v>
      </c>
      <c r="I13" s="12">
        <v>2.186E-3</v>
      </c>
      <c r="J13" s="13">
        <f t="shared" si="4"/>
        <v>215.8388776076709</v>
      </c>
      <c r="K13" s="14">
        <f t="shared" si="13"/>
        <v>5815.1058823848498</v>
      </c>
      <c r="L13" s="16">
        <f t="shared" si="10"/>
        <v>5.9023983628645256E-2</v>
      </c>
      <c r="N13" s="13">
        <f t="shared" si="5"/>
        <v>98736.906499391989</v>
      </c>
      <c r="O13" s="3">
        <f t="shared" si="0"/>
        <v>674.67251462031402</v>
      </c>
      <c r="P13">
        <v>0</v>
      </c>
      <c r="Q13" s="3">
        <f t="shared" si="11"/>
        <v>732.52803243416747</v>
      </c>
      <c r="R13" s="5">
        <f t="shared" si="6"/>
        <v>215.8388776076709</v>
      </c>
      <c r="S13" s="3">
        <f t="shared" si="1"/>
        <v>13.49345029240628</v>
      </c>
      <c r="T13" s="7">
        <f t="shared" si="7"/>
        <v>287.18784571393007</v>
      </c>
      <c r="U13" s="7">
        <f t="shared" si="12"/>
        <v>0</v>
      </c>
    </row>
    <row r="14" spans="1:22" x14ac:dyDescent="0.25">
      <c r="A14" t="s">
        <v>9</v>
      </c>
      <c r="B14" s="31">
        <v>26504.398208756065</v>
      </c>
      <c r="D14" s="15">
        <v>36</v>
      </c>
      <c r="E14" s="13">
        <f t="shared" si="8"/>
        <v>98521.067621784314</v>
      </c>
      <c r="F14" s="10">
        <f t="shared" si="2"/>
        <v>659.73372689328698</v>
      </c>
      <c r="G14" s="11">
        <f t="shared" si="9"/>
        <v>6474.8396092781368</v>
      </c>
      <c r="H14" s="9">
        <f t="shared" si="3"/>
        <v>6798.5815897420443</v>
      </c>
      <c r="I14" s="12">
        <v>2.3540000000000002E-3</v>
      </c>
      <c r="J14" s="13">
        <f t="shared" si="4"/>
        <v>231.91859318168028</v>
      </c>
      <c r="K14" s="14">
        <f t="shared" si="13"/>
        <v>6566.6629965603643</v>
      </c>
      <c r="L14" s="16">
        <f t="shared" si="10"/>
        <v>6.6809643398677024E-2</v>
      </c>
      <c r="N14" s="13">
        <f t="shared" si="5"/>
        <v>98521.067621784314</v>
      </c>
      <c r="O14" s="3">
        <f t="shared" si="0"/>
        <v>673.19768050335392</v>
      </c>
      <c r="P14">
        <v>0</v>
      </c>
      <c r="Q14" s="3">
        <f t="shared" si="11"/>
        <v>751.55711417551447</v>
      </c>
      <c r="R14" s="5">
        <f t="shared" si="6"/>
        <v>231.91859318168028</v>
      </c>
      <c r="S14" s="3">
        <f t="shared" si="1"/>
        <v>13.46395361006708</v>
      </c>
      <c r="T14" s="7">
        <f t="shared" si="7"/>
        <v>323.74198046390757</v>
      </c>
      <c r="U14" s="7">
        <f t="shared" si="12"/>
        <v>0</v>
      </c>
    </row>
    <row r="15" spans="1:22" x14ac:dyDescent="0.25">
      <c r="D15" s="15">
        <v>37</v>
      </c>
      <c r="E15" s="13">
        <f t="shared" si="8"/>
        <v>98289.149028602638</v>
      </c>
      <c r="F15" s="10">
        <f t="shared" si="2"/>
        <v>658.18071370018026</v>
      </c>
      <c r="G15" s="11">
        <f t="shared" si="9"/>
        <v>7224.8437102605449</v>
      </c>
      <c r="H15" s="9">
        <f t="shared" si="3"/>
        <v>7586.0858957735727</v>
      </c>
      <c r="I15" s="12">
        <v>2.5349999999999999E-3</v>
      </c>
      <c r="J15" s="13">
        <f t="shared" si="4"/>
        <v>249.16299278750768</v>
      </c>
      <c r="K15" s="14">
        <f t="shared" si="13"/>
        <v>7336.9229029860653</v>
      </c>
      <c r="L15" s="16">
        <f t="shared" si="10"/>
        <v>7.4836025581498988E-2</v>
      </c>
      <c r="N15" s="13">
        <f t="shared" si="5"/>
        <v>98289.149028602638</v>
      </c>
      <c r="O15" s="3">
        <f t="shared" si="0"/>
        <v>671.61297316344917</v>
      </c>
      <c r="P15">
        <v>0</v>
      </c>
      <c r="Q15" s="3">
        <f t="shared" si="11"/>
        <v>770.25990642570105</v>
      </c>
      <c r="R15" s="5">
        <f t="shared" si="6"/>
        <v>249.16299278750768</v>
      </c>
      <c r="S15" s="3">
        <f t="shared" si="1"/>
        <v>13.432259463268984</v>
      </c>
      <c r="T15" s="7">
        <f t="shared" si="7"/>
        <v>361.24218551302783</v>
      </c>
      <c r="U15" s="7">
        <f t="shared" si="12"/>
        <v>0</v>
      </c>
    </row>
    <row r="16" spans="1:22" x14ac:dyDescent="0.25">
      <c r="A16" t="s">
        <v>10</v>
      </c>
      <c r="B16">
        <f>Prima_Nivelada/(1-z-(r_/Anualiddad_Anticipada))</f>
        <v>6.833032738619055E-3</v>
      </c>
      <c r="D16" s="15">
        <v>38</v>
      </c>
      <c r="E16" s="13">
        <f t="shared" si="8"/>
        <v>98039.986035815135</v>
      </c>
      <c r="F16" s="10">
        <f t="shared" si="2"/>
        <v>656.51222559095038</v>
      </c>
      <c r="G16" s="11">
        <f t="shared" si="9"/>
        <v>7993.4351285770153</v>
      </c>
      <c r="H16" s="9">
        <f t="shared" si="3"/>
        <v>8393.1068850058673</v>
      </c>
      <c r="I16" s="12">
        <v>2.7299999999999998E-3</v>
      </c>
      <c r="J16" s="13">
        <f t="shared" si="4"/>
        <v>267.64916187777527</v>
      </c>
      <c r="K16" s="14">
        <f t="shared" si="13"/>
        <v>8125.4577231280919</v>
      </c>
      <c r="L16" s="16">
        <f t="shared" si="10"/>
        <v>8.3105896646457789E-2</v>
      </c>
      <c r="N16" s="13">
        <f t="shared" si="5"/>
        <v>98039.986035815135</v>
      </c>
      <c r="O16" s="3">
        <f t="shared" si="0"/>
        <v>669.9104342764798</v>
      </c>
      <c r="P16">
        <v>0</v>
      </c>
      <c r="Q16" s="3">
        <f t="shared" si="11"/>
        <v>788.53482014202655</v>
      </c>
      <c r="R16" s="5">
        <f t="shared" si="6"/>
        <v>267.64916187777527</v>
      </c>
      <c r="S16" s="3">
        <f t="shared" si="1"/>
        <v>13.398208685529596</v>
      </c>
      <c r="T16" s="7">
        <f t="shared" si="7"/>
        <v>399.67175642885195</v>
      </c>
      <c r="U16" s="7">
        <f t="shared" si="12"/>
        <v>0</v>
      </c>
    </row>
    <row r="17" spans="1:21" x14ac:dyDescent="0.25">
      <c r="D17" s="15">
        <v>39</v>
      </c>
      <c r="E17" s="13">
        <f t="shared" si="8"/>
        <v>97772.336873937355</v>
      </c>
      <c r="F17" s="10">
        <f t="shared" si="2"/>
        <v>654.71994721508702</v>
      </c>
      <c r="G17" s="11">
        <f t="shared" si="9"/>
        <v>8780.1776703431788</v>
      </c>
      <c r="H17" s="9">
        <f t="shared" si="3"/>
        <v>9219.1865538603379</v>
      </c>
      <c r="I17" s="12">
        <v>2.9399999999999999E-3</v>
      </c>
      <c r="J17" s="13">
        <f t="shared" si="4"/>
        <v>287.45067040937579</v>
      </c>
      <c r="K17" s="14">
        <f t="shared" si="13"/>
        <v>8931.7358834509614</v>
      </c>
      <c r="L17" s="16">
        <f t="shared" si="10"/>
        <v>9.1621750112149403E-2</v>
      </c>
      <c r="N17" s="13">
        <f t="shared" si="5"/>
        <v>97772.336873937355</v>
      </c>
      <c r="O17" s="3">
        <f t="shared" si="0"/>
        <v>668.08157879090493</v>
      </c>
      <c r="P17">
        <v>0</v>
      </c>
      <c r="Q17" s="3">
        <f t="shared" si="11"/>
        <v>806.27816032286955</v>
      </c>
      <c r="R17" s="5">
        <f t="shared" si="6"/>
        <v>287.45067040937579</v>
      </c>
      <c r="S17" s="3">
        <f t="shared" si="1"/>
        <v>13.361631575818098</v>
      </c>
      <c r="T17" s="7">
        <f t="shared" si="7"/>
        <v>439.00888351715912</v>
      </c>
      <c r="U17" s="7">
        <f t="shared" si="12"/>
        <v>0</v>
      </c>
    </row>
    <row r="18" spans="1:21" x14ac:dyDescent="0.25">
      <c r="A18" t="s">
        <v>14</v>
      </c>
      <c r="B18">
        <f>Prima_de_tarifa*(1-r_-z)</f>
        <v>5.8764081552123868E-3</v>
      </c>
      <c r="D18" s="15">
        <v>40</v>
      </c>
      <c r="E18" s="13">
        <f t="shared" si="8"/>
        <v>97484.886203527974</v>
      </c>
      <c r="F18" s="10">
        <f t="shared" si="2"/>
        <v>652.79507057027456</v>
      </c>
      <c r="G18" s="11">
        <f t="shared" si="9"/>
        <v>9584.5309540212365</v>
      </c>
      <c r="H18" s="9">
        <f t="shared" si="3"/>
        <v>10063.757501722299</v>
      </c>
      <c r="I18" s="12">
        <v>3.166E-3</v>
      </c>
      <c r="J18" s="13">
        <f t="shared" si="4"/>
        <v>308.63714972036956</v>
      </c>
      <c r="K18" s="14">
        <f t="shared" si="13"/>
        <v>9755.1203520019299</v>
      </c>
      <c r="L18" s="16">
        <f t="shared" si="10"/>
        <v>0.1003858499066002</v>
      </c>
      <c r="N18" s="13">
        <f t="shared" si="5"/>
        <v>97484.886203527974</v>
      </c>
      <c r="O18" s="3">
        <f t="shared" si="0"/>
        <v>666.11741894925967</v>
      </c>
      <c r="P18">
        <v>0</v>
      </c>
      <c r="Q18" s="3">
        <f t="shared" si="11"/>
        <v>823.38446855096845</v>
      </c>
      <c r="R18" s="5">
        <f t="shared" si="6"/>
        <v>308.63714972036956</v>
      </c>
      <c r="S18" s="3">
        <f t="shared" si="1"/>
        <v>13.322348378985193</v>
      </c>
      <c r="T18" s="7">
        <f t="shared" si="7"/>
        <v>479.22654770106237</v>
      </c>
      <c r="U18" s="7">
        <f t="shared" si="12"/>
        <v>0</v>
      </c>
    </row>
    <row r="19" spans="1:21" x14ac:dyDescent="0.25">
      <c r="A19" t="s">
        <v>22</v>
      </c>
      <c r="B19" s="6">
        <f>(Prima_Nivelada*Anualiddad_Anticipada-a)/Anualidad_vencida</f>
        <v>6.6963720838466752E-3</v>
      </c>
      <c r="D19" s="15">
        <v>41</v>
      </c>
      <c r="E19" s="13">
        <f t="shared" si="8"/>
        <v>97176.249053807609</v>
      </c>
      <c r="F19" s="10">
        <f t="shared" si="2"/>
        <v>650.72832137684918</v>
      </c>
      <c r="G19" s="11">
        <f t="shared" si="9"/>
        <v>10405.848673378779</v>
      </c>
      <c r="H19" s="9">
        <f t="shared" si="3"/>
        <v>10926.141107047719</v>
      </c>
      <c r="I19" s="12">
        <v>3.4099999999999998E-3</v>
      </c>
      <c r="J19" s="13">
        <f t="shared" si="4"/>
        <v>331.37100927348393</v>
      </c>
      <c r="K19" s="14">
        <f t="shared" si="13"/>
        <v>10594.770097774235</v>
      </c>
      <c r="L19" s="16">
        <f t="shared" si="10"/>
        <v>0.10939938499279465</v>
      </c>
      <c r="N19" s="13">
        <f t="shared" si="5"/>
        <v>97176.249053807609</v>
      </c>
      <c r="O19" s="3">
        <f t="shared" si="0"/>
        <v>664.00849120086639</v>
      </c>
      <c r="P19">
        <v>0</v>
      </c>
      <c r="Q19" s="3">
        <f t="shared" si="11"/>
        <v>839.64974577230532</v>
      </c>
      <c r="R19" s="5">
        <f t="shared" si="6"/>
        <v>331.37100927348393</v>
      </c>
      <c r="S19" s="3">
        <f t="shared" si="1"/>
        <v>13.280169824017328</v>
      </c>
      <c r="T19" s="7">
        <f t="shared" si="7"/>
        <v>520.29243366893934</v>
      </c>
      <c r="U19" s="7">
        <f t="shared" si="12"/>
        <v>0</v>
      </c>
    </row>
    <row r="20" spans="1:21" x14ac:dyDescent="0.25">
      <c r="D20" s="15">
        <v>42</v>
      </c>
      <c r="E20" s="13">
        <f t="shared" si="8"/>
        <v>96844.878044534125</v>
      </c>
      <c r="F20" s="10">
        <f t="shared" si="2"/>
        <v>648.50933780095409</v>
      </c>
      <c r="G20" s="11">
        <f t="shared" si="9"/>
        <v>11243.279435575188</v>
      </c>
      <c r="H20" s="9">
        <f t="shared" si="3"/>
        <v>11805.443407353949</v>
      </c>
      <c r="I20" s="12">
        <v>3.6719999999999999E-3</v>
      </c>
      <c r="J20" s="13">
        <f t="shared" si="4"/>
        <v>355.61439217952932</v>
      </c>
      <c r="K20" s="14">
        <f t="shared" si="13"/>
        <v>11449.829015174419</v>
      </c>
      <c r="L20" s="16">
        <f t="shared" si="10"/>
        <v>0.11866428016724752</v>
      </c>
      <c r="N20" s="13">
        <f t="shared" si="5"/>
        <v>96844.878044534125</v>
      </c>
      <c r="O20" s="3">
        <f t="shared" si="0"/>
        <v>661.74422224587136</v>
      </c>
      <c r="P20">
        <v>0</v>
      </c>
      <c r="Q20" s="3">
        <f t="shared" si="11"/>
        <v>855.05891740018342</v>
      </c>
      <c r="R20" s="5">
        <f t="shared" si="6"/>
        <v>355.61439217952932</v>
      </c>
      <c r="S20" s="3">
        <f t="shared" si="1"/>
        <v>13.234884444917427</v>
      </c>
      <c r="T20" s="7">
        <f t="shared" si="7"/>
        <v>562.16397177876024</v>
      </c>
      <c r="U20" s="7">
        <f t="shared" si="12"/>
        <v>0</v>
      </c>
    </row>
    <row r="21" spans="1:21" x14ac:dyDescent="0.25">
      <c r="A21" t="s">
        <v>23</v>
      </c>
      <c r="B21" s="4">
        <f>N28_/D27_</f>
        <v>17.426074389245745</v>
      </c>
      <c r="D21" s="15">
        <v>43</v>
      </c>
      <c r="E21" s="13">
        <f t="shared" si="8"/>
        <v>96489.263652354595</v>
      </c>
      <c r="F21" s="10">
        <f t="shared" si="2"/>
        <v>646.12801151254894</v>
      </c>
      <c r="G21" s="11">
        <f t="shared" si="9"/>
        <v>12095.957026686967</v>
      </c>
      <c r="H21" s="9">
        <f t="shared" si="3"/>
        <v>12700.754878021316</v>
      </c>
      <c r="I21" s="12">
        <v>3.954E-3</v>
      </c>
      <c r="J21" s="13">
        <f t="shared" si="4"/>
        <v>381.51854848141005</v>
      </c>
      <c r="K21" s="14">
        <f t="shared" si="13"/>
        <v>12319.236329539906</v>
      </c>
      <c r="L21" s="16">
        <f t="shared" si="10"/>
        <v>0.12818151457226767</v>
      </c>
      <c r="N21" s="13">
        <f t="shared" si="5"/>
        <v>96489.263652354595</v>
      </c>
      <c r="O21" s="3">
        <f t="shared" si="0"/>
        <v>659.31429746178458</v>
      </c>
      <c r="P21">
        <v>0</v>
      </c>
      <c r="Q21" s="3">
        <f t="shared" si="11"/>
        <v>869.40731436548776</v>
      </c>
      <c r="R21" s="5">
        <f t="shared" si="6"/>
        <v>381.51854848141005</v>
      </c>
      <c r="S21" s="3">
        <f t="shared" si="1"/>
        <v>13.186285949235693</v>
      </c>
      <c r="T21" s="7">
        <f t="shared" si="7"/>
        <v>604.79785133434962</v>
      </c>
      <c r="U21" s="7">
        <f t="shared" si="12"/>
        <v>0</v>
      </c>
    </row>
    <row r="22" spans="1:21" x14ac:dyDescent="0.25">
      <c r="A22" t="s">
        <v>24</v>
      </c>
      <c r="B22">
        <v>461867.61482797487</v>
      </c>
      <c r="D22" s="15">
        <v>44</v>
      </c>
      <c r="E22" s="13">
        <f t="shared" si="8"/>
        <v>96107.745103873182</v>
      </c>
      <c r="F22" s="10">
        <f t="shared" si="2"/>
        <v>643.57322135502829</v>
      </c>
      <c r="G22" s="11">
        <f t="shared" si="9"/>
        <v>12962.809550894935</v>
      </c>
      <c r="H22" s="9">
        <f t="shared" si="3"/>
        <v>13610.950028439684</v>
      </c>
      <c r="I22" s="12">
        <v>4.2579999999999996E-3</v>
      </c>
      <c r="J22" s="13">
        <f t="shared" si="4"/>
        <v>409.22677865229196</v>
      </c>
      <c r="K22" s="14">
        <f t="shared" si="13"/>
        <v>13201.723249787392</v>
      </c>
      <c r="L22" s="16">
        <f t="shared" si="10"/>
        <v>0.1379511771010162</v>
      </c>
      <c r="N22" s="13">
        <f t="shared" si="5"/>
        <v>96107.745103873182</v>
      </c>
      <c r="O22" s="3">
        <f t="shared" si="0"/>
        <v>656.70736872962061</v>
      </c>
      <c r="P22">
        <v>0</v>
      </c>
      <c r="Q22" s="3">
        <f t="shared" si="11"/>
        <v>882.48692024748561</v>
      </c>
      <c r="R22" s="5">
        <f t="shared" si="6"/>
        <v>409.22677865229196</v>
      </c>
      <c r="S22" s="3">
        <f t="shared" si="1"/>
        <v>13.134147374592413</v>
      </c>
      <c r="T22" s="7">
        <f t="shared" si="7"/>
        <v>648.14047754474814</v>
      </c>
      <c r="U22" s="7">
        <f t="shared" si="12"/>
        <v>0</v>
      </c>
    </row>
    <row r="23" spans="1:21" x14ac:dyDescent="0.25">
      <c r="D23" s="15">
        <v>45</v>
      </c>
      <c r="E23" s="13">
        <f t="shared" si="8"/>
        <v>95698.518325220895</v>
      </c>
      <c r="F23" s="10">
        <f t="shared" si="2"/>
        <v>640.83288657849869</v>
      </c>
      <c r="G23" s="11">
        <f t="shared" si="9"/>
        <v>13842.556136365891</v>
      </c>
      <c r="H23" s="9">
        <f t="shared" si="3"/>
        <v>14534.683943184185</v>
      </c>
      <c r="I23" s="12">
        <v>4.5849999999999997E-3</v>
      </c>
      <c r="J23" s="13">
        <f t="shared" si="4"/>
        <v>438.77770652113776</v>
      </c>
      <c r="K23" s="14">
        <f t="shared" si="13"/>
        <v>14095.906236663048</v>
      </c>
      <c r="L23" s="16">
        <f t="shared" si="10"/>
        <v>0.1479733846125546</v>
      </c>
      <c r="N23" s="13">
        <f t="shared" si="5"/>
        <v>95698.518325220895</v>
      </c>
      <c r="O23" s="3">
        <f t="shared" si="0"/>
        <v>653.91110875356992</v>
      </c>
      <c r="P23">
        <v>0</v>
      </c>
      <c r="Q23" s="3">
        <f t="shared" si="11"/>
        <v>894.18298687565584</v>
      </c>
      <c r="R23" s="5">
        <f t="shared" si="6"/>
        <v>438.77770652113776</v>
      </c>
      <c r="S23" s="3">
        <f t="shared" si="1"/>
        <v>13.078222175071399</v>
      </c>
      <c r="T23" s="7">
        <f t="shared" si="7"/>
        <v>692.12780681829463</v>
      </c>
      <c r="U23" s="7">
        <f t="shared" si="12"/>
        <v>0</v>
      </c>
    </row>
    <row r="24" spans="1:21" x14ac:dyDescent="0.25">
      <c r="D24" s="15">
        <v>46</v>
      </c>
      <c r="E24" s="13">
        <f t="shared" si="8"/>
        <v>95259.740618699754</v>
      </c>
      <c r="F24" s="10">
        <f t="shared" si="2"/>
        <v>637.8946677935362</v>
      </c>
      <c r="G24" s="11">
        <f t="shared" si="9"/>
        <v>14733.800904456584</v>
      </c>
      <c r="H24" s="9">
        <f t="shared" si="3"/>
        <v>15470.490949679413</v>
      </c>
      <c r="I24" s="12">
        <v>4.9379999999999997E-3</v>
      </c>
      <c r="J24" s="13">
        <f t="shared" si="4"/>
        <v>470.39259917513937</v>
      </c>
      <c r="K24" s="14">
        <f t="shared" si="13"/>
        <v>15000.098350504275</v>
      </c>
      <c r="L24" s="16">
        <f t="shared" si="10"/>
        <v>0.15824666657074771</v>
      </c>
      <c r="N24" s="13">
        <f t="shared" si="5"/>
        <v>95259.740618699754</v>
      </c>
      <c r="O24" s="3">
        <f t="shared" si="0"/>
        <v>650.91292631993485</v>
      </c>
      <c r="P24">
        <v>0</v>
      </c>
      <c r="Q24" s="3">
        <f t="shared" si="11"/>
        <v>904.19211384122718</v>
      </c>
      <c r="R24" s="5">
        <f t="shared" si="6"/>
        <v>470.39259917513937</v>
      </c>
      <c r="S24" s="3">
        <f t="shared" si="1"/>
        <v>13.018258526398697</v>
      </c>
      <c r="T24" s="7">
        <f t="shared" si="7"/>
        <v>736.69004522282921</v>
      </c>
      <c r="U24" s="7">
        <f t="shared" si="12"/>
        <v>0</v>
      </c>
    </row>
    <row r="25" spans="1:21" x14ac:dyDescent="0.25">
      <c r="D25" s="15">
        <v>47</v>
      </c>
      <c r="E25" s="13">
        <f t="shared" si="8"/>
        <v>94789.348019524608</v>
      </c>
      <c r="F25" s="10">
        <f t="shared" si="2"/>
        <v>634.74474392397167</v>
      </c>
      <c r="G25" s="11">
        <f t="shared" si="9"/>
        <v>15634.843094428246</v>
      </c>
      <c r="H25" s="9">
        <f t="shared" si="3"/>
        <v>16416.585249149659</v>
      </c>
      <c r="I25" s="12">
        <v>5.3169999999999997E-3</v>
      </c>
      <c r="J25" s="13">
        <f t="shared" si="4"/>
        <v>503.99496341981234</v>
      </c>
      <c r="K25" s="14">
        <f t="shared" si="13"/>
        <v>15912.590285729846</v>
      </c>
      <c r="L25" s="16">
        <f t="shared" si="10"/>
        <v>0.16877054356747234</v>
      </c>
      <c r="N25" s="13">
        <f t="shared" si="5"/>
        <v>94789.348019524608</v>
      </c>
      <c r="O25" s="3">
        <f t="shared" si="0"/>
        <v>647.69871828976693</v>
      </c>
      <c r="P25">
        <v>0</v>
      </c>
      <c r="Q25" s="3">
        <f t="shared" si="11"/>
        <v>912.49193522557107</v>
      </c>
      <c r="R25" s="5">
        <f t="shared" si="6"/>
        <v>503.99496341981234</v>
      </c>
      <c r="S25" s="3">
        <f t="shared" si="1"/>
        <v>12.953974365795339</v>
      </c>
      <c r="T25" s="7">
        <f t="shared" si="7"/>
        <v>781.74215472141259</v>
      </c>
      <c r="U25" s="7">
        <f t="shared" si="12"/>
        <v>0</v>
      </c>
    </row>
    <row r="26" spans="1:21" x14ac:dyDescent="0.25">
      <c r="D26" s="15">
        <v>48</v>
      </c>
      <c r="E26" s="13">
        <f t="shared" si="8"/>
        <v>94285.353056104796</v>
      </c>
      <c r="F26" s="10">
        <f t="shared" si="2"/>
        <v>631.36980612052798</v>
      </c>
      <c r="G26" s="11">
        <f t="shared" si="9"/>
        <v>16543.960091850375</v>
      </c>
      <c r="H26" s="9">
        <f t="shared" si="3"/>
        <v>17371.158096442894</v>
      </c>
      <c r="I26" s="12">
        <v>5.7250000000000001E-3</v>
      </c>
      <c r="J26" s="13">
        <f t="shared" si="4"/>
        <v>539.78364624619996</v>
      </c>
      <c r="K26" s="14">
        <f t="shared" si="13"/>
        <v>16831.374450196694</v>
      </c>
      <c r="L26" s="16">
        <f t="shared" si="10"/>
        <v>0.17954314594441678</v>
      </c>
      <c r="N26" s="13">
        <f t="shared" si="5"/>
        <v>94285.353056104796</v>
      </c>
      <c r="O26" s="3">
        <f t="shared" si="0"/>
        <v>644.25490420462029</v>
      </c>
      <c r="P26">
        <v>0</v>
      </c>
      <c r="Q26" s="3">
        <f t="shared" si="11"/>
        <v>918.78416446684787</v>
      </c>
      <c r="R26" s="5">
        <f t="shared" si="6"/>
        <v>539.78364624619996</v>
      </c>
      <c r="S26" s="3">
        <f t="shared" si="1"/>
        <v>12.885098084092405</v>
      </c>
      <c r="T26" s="7">
        <f t="shared" si="7"/>
        <v>827.19800459251928</v>
      </c>
      <c r="U26" s="7">
        <f t="shared" si="12"/>
        <v>0</v>
      </c>
    </row>
    <row r="27" spans="1:21" x14ac:dyDescent="0.25">
      <c r="D27" s="15">
        <v>49</v>
      </c>
      <c r="E27" s="13">
        <f t="shared" si="8"/>
        <v>93745.569409858595</v>
      </c>
      <c r="F27" s="10">
        <f t="shared" si="2"/>
        <v>627.75521398048795</v>
      </c>
      <c r="G27" s="11">
        <f t="shared" si="9"/>
        <v>17459.129664177181</v>
      </c>
      <c r="H27" s="9">
        <f t="shared" si="3"/>
        <v>18332.086147386039</v>
      </c>
      <c r="I27" s="12">
        <v>6.1640000000000002E-3</v>
      </c>
      <c r="J27" s="13">
        <f t="shared" si="4"/>
        <v>577.84768984236837</v>
      </c>
      <c r="K27" s="14">
        <f t="shared" si="13"/>
        <v>17754.23845754367</v>
      </c>
      <c r="L27" s="16">
        <f t="shared" si="10"/>
        <v>0.19056211883014559</v>
      </c>
      <c r="N27" s="13">
        <f t="shared" si="5"/>
        <v>93745.569409858595</v>
      </c>
      <c r="O27" s="3">
        <f t="shared" si="0"/>
        <v>640.56654487804883</v>
      </c>
      <c r="P27">
        <v>0</v>
      </c>
      <c r="Q27" s="3">
        <f t="shared" si="11"/>
        <v>922.864007346976</v>
      </c>
      <c r="R27" s="5">
        <f t="shared" si="6"/>
        <v>577.84768984236837</v>
      </c>
      <c r="S27" s="3">
        <f t="shared" si="1"/>
        <v>12.811330897560977</v>
      </c>
      <c r="T27" s="7">
        <f t="shared" si="7"/>
        <v>872.95648320885812</v>
      </c>
      <c r="U27" s="7">
        <f t="shared" si="12"/>
        <v>0</v>
      </c>
    </row>
    <row r="28" spans="1:21" x14ac:dyDescent="0.25">
      <c r="D28" s="15">
        <v>50</v>
      </c>
      <c r="E28" s="13">
        <f t="shared" si="8"/>
        <v>93167.721720016227</v>
      </c>
      <c r="F28" s="10">
        <f t="shared" si="2"/>
        <v>623.88573084151221</v>
      </c>
      <c r="G28" s="11">
        <f t="shared" si="9"/>
        <v>18378.124188385184</v>
      </c>
      <c r="H28" s="9">
        <f t="shared" si="3"/>
        <v>19297.030397804443</v>
      </c>
      <c r="I28" s="12">
        <v>6.6369999999999997E-3</v>
      </c>
      <c r="J28" s="13">
        <f t="shared" si="4"/>
        <v>618.35416905574766</v>
      </c>
      <c r="K28" s="14">
        <f t="shared" si="13"/>
        <v>18678.676228748696</v>
      </c>
      <c r="L28" s="16">
        <f t="shared" si="10"/>
        <v>0.20182392082218878</v>
      </c>
      <c r="N28" s="13">
        <f t="shared" si="5"/>
        <v>93167.721720016227</v>
      </c>
      <c r="O28" s="3">
        <f t="shared" si="0"/>
        <v>636.6180926954205</v>
      </c>
      <c r="P28">
        <v>0</v>
      </c>
      <c r="Q28" s="3">
        <f t="shared" si="11"/>
        <v>924.43777120502637</v>
      </c>
      <c r="R28" s="5">
        <f t="shared" si="6"/>
        <v>618.35416905574766</v>
      </c>
      <c r="S28" s="3">
        <f t="shared" si="1"/>
        <v>12.73236185390841</v>
      </c>
      <c r="T28" s="7">
        <f t="shared" si="7"/>
        <v>918.90620941925954</v>
      </c>
      <c r="U28" s="7">
        <f t="shared" si="12"/>
        <v>-2.5011104298755527E-12</v>
      </c>
    </row>
    <row r="29" spans="1:21" x14ac:dyDescent="0.25">
      <c r="D29" s="15">
        <v>51</v>
      </c>
      <c r="E29" s="13">
        <f t="shared" si="8"/>
        <v>92549.36755096048</v>
      </c>
      <c r="F29" s="10">
        <f t="shared" si="2"/>
        <v>619.74500124591714</v>
      </c>
      <c r="G29" s="11">
        <f t="shared" si="9"/>
        <v>19298.421229994612</v>
      </c>
      <c r="H29" s="9">
        <f t="shared" si="3"/>
        <v>20263.342291494344</v>
      </c>
      <c r="I29" s="12">
        <v>7.1450000000000003E-3</v>
      </c>
      <c r="J29" s="13">
        <f t="shared" si="4"/>
        <v>661.26523115161262</v>
      </c>
      <c r="K29" s="14">
        <f t="shared" si="13"/>
        <v>19602.07706034273</v>
      </c>
      <c r="L29" s="16">
        <f t="shared" si="10"/>
        <v>0.2133255183801635</v>
      </c>
      <c r="N29" s="13">
        <f t="shared" si="5"/>
        <v>92549.36755096048</v>
      </c>
      <c r="O29" s="3">
        <f t="shared" si="0"/>
        <v>632.39285841420099</v>
      </c>
      <c r="P29">
        <v>0</v>
      </c>
      <c r="Q29" s="3">
        <f t="shared" si="11"/>
        <v>923.40083159403366</v>
      </c>
      <c r="R29" s="5">
        <f t="shared" si="6"/>
        <v>661.26523115161262</v>
      </c>
      <c r="S29" s="3">
        <f t="shared" si="1"/>
        <v>12.64785716828402</v>
      </c>
      <c r="T29" s="7">
        <f t="shared" si="7"/>
        <v>964.92106149973188</v>
      </c>
      <c r="U29" s="7">
        <f t="shared" si="12"/>
        <v>2.5011104298755527E-12</v>
      </c>
    </row>
    <row r="30" spans="1:21" x14ac:dyDescent="0.25">
      <c r="D30" s="15">
        <v>52</v>
      </c>
      <c r="E30" s="13">
        <f t="shared" si="8"/>
        <v>91888.102319808866</v>
      </c>
      <c r="F30" s="10">
        <f t="shared" si="2"/>
        <v>615.31692321201501</v>
      </c>
      <c r="G30" s="11">
        <f t="shared" si="9"/>
        <v>20217.393983554746</v>
      </c>
      <c r="H30" s="9">
        <f t="shared" si="3"/>
        <v>21228.263682732486</v>
      </c>
      <c r="I30" s="12">
        <v>7.6930000000000002E-3</v>
      </c>
      <c r="J30" s="13">
        <f t="shared" si="4"/>
        <v>706.89517114628961</v>
      </c>
      <c r="K30" s="14">
        <f t="shared" si="13"/>
        <v>20521.368511586195</v>
      </c>
      <c r="L30" s="16">
        <f t="shared" si="10"/>
        <v>0.225061382200479</v>
      </c>
      <c r="N30" s="13">
        <f t="shared" si="5"/>
        <v>91888.102319808866</v>
      </c>
      <c r="O30" s="3">
        <f t="shared" si="0"/>
        <v>627.87441144083152</v>
      </c>
      <c r="P30">
        <v>0</v>
      </c>
      <c r="Q30" s="3">
        <f t="shared" si="11"/>
        <v>919.29145124346542</v>
      </c>
      <c r="R30" s="5">
        <f t="shared" si="6"/>
        <v>706.89517114628961</v>
      </c>
      <c r="S30" s="3">
        <f t="shared" si="1"/>
        <v>12.557488228816631</v>
      </c>
      <c r="T30" s="7">
        <f t="shared" si="7"/>
        <v>1010.8696991777397</v>
      </c>
      <c r="U30" s="7">
        <f t="shared" si="12"/>
        <v>0</v>
      </c>
    </row>
    <row r="31" spans="1:21" x14ac:dyDescent="0.25">
      <c r="D31" s="15">
        <v>53</v>
      </c>
      <c r="E31" s="13">
        <f t="shared" si="8"/>
        <v>91181.207148662579</v>
      </c>
      <c r="F31" s="10">
        <f t="shared" si="2"/>
        <v>610.58329012174499</v>
      </c>
      <c r="G31" s="11">
        <f t="shared" si="9"/>
        <v>21131.951801707939</v>
      </c>
      <c r="H31" s="9">
        <f t="shared" si="3"/>
        <v>22188.549391793338</v>
      </c>
      <c r="I31" s="12">
        <v>8.2819999999999994E-3</v>
      </c>
      <c r="J31" s="13">
        <f t="shared" si="4"/>
        <v>755.16275760522342</v>
      </c>
      <c r="K31" s="14">
        <f t="shared" si="13"/>
        <v>21433.386634188115</v>
      </c>
      <c r="L31" s="16">
        <f t="shared" si="10"/>
        <v>0.23702669710395693</v>
      </c>
      <c r="N31" s="13">
        <f t="shared" si="5"/>
        <v>91181.207148662579</v>
      </c>
      <c r="O31" s="3">
        <f t="shared" si="0"/>
        <v>623.04417359361719</v>
      </c>
      <c r="P31">
        <v>0</v>
      </c>
      <c r="Q31" s="3">
        <f t="shared" si="11"/>
        <v>912.01812260191946</v>
      </c>
      <c r="R31" s="5">
        <f t="shared" si="6"/>
        <v>755.16275760522342</v>
      </c>
      <c r="S31" s="3">
        <f t="shared" si="1"/>
        <v>12.460883471872345</v>
      </c>
      <c r="T31" s="7">
        <f t="shared" si="7"/>
        <v>1056.5975900853991</v>
      </c>
      <c r="U31" s="7">
        <f t="shared" si="12"/>
        <v>0</v>
      </c>
    </row>
    <row r="32" spans="1:21" x14ac:dyDescent="0.25">
      <c r="D32" s="15">
        <v>54</v>
      </c>
      <c r="E32" s="13">
        <f t="shared" si="8"/>
        <v>90426.044391057352</v>
      </c>
      <c r="F32" s="10">
        <f t="shared" si="2"/>
        <v>605.52643931295665</v>
      </c>
      <c r="G32" s="11">
        <f t="shared" si="9"/>
        <v>22038.913073501073</v>
      </c>
      <c r="H32" s="9">
        <f t="shared" si="3"/>
        <v>23140.858727176128</v>
      </c>
      <c r="I32" s="12">
        <v>8.9149999999999993E-3</v>
      </c>
      <c r="J32" s="13">
        <f t="shared" si="4"/>
        <v>806.14818574627623</v>
      </c>
      <c r="K32" s="14">
        <f t="shared" si="13"/>
        <v>22334.710541429853</v>
      </c>
      <c r="L32" s="16">
        <f t="shared" si="10"/>
        <v>0.24921598313685894</v>
      </c>
      <c r="N32" s="13">
        <f t="shared" si="5"/>
        <v>90426.044391057352</v>
      </c>
      <c r="O32" s="3">
        <f t="shared" si="0"/>
        <v>617.88412174791483</v>
      </c>
      <c r="P32">
        <v>0</v>
      </c>
      <c r="Q32" s="3">
        <f t="shared" si="11"/>
        <v>901.3239072417382</v>
      </c>
      <c r="R32" s="5">
        <f t="shared" si="6"/>
        <v>806.14818574627623</v>
      </c>
      <c r="S32" s="3">
        <f t="shared" si="1"/>
        <v>12.357682434958297</v>
      </c>
      <c r="T32" s="7">
        <f t="shared" si="7"/>
        <v>1101.9456536750549</v>
      </c>
      <c r="U32" s="7">
        <f t="shared" si="12"/>
        <v>-3.1832314562052488E-12</v>
      </c>
    </row>
    <row r="33" spans="4:21" x14ac:dyDescent="0.25">
      <c r="D33" s="15">
        <v>55</v>
      </c>
      <c r="E33" s="13">
        <f t="shared" si="8"/>
        <v>89619.896205311074</v>
      </c>
      <c r="F33" s="10">
        <f t="shared" si="2"/>
        <v>600.12817110648166</v>
      </c>
      <c r="G33" s="11">
        <f t="shared" si="9"/>
        <v>22934.838712536333</v>
      </c>
      <c r="H33" s="9">
        <f t="shared" si="3"/>
        <v>24081.580648163152</v>
      </c>
      <c r="I33" s="12">
        <v>9.5969999999999996E-3</v>
      </c>
      <c r="J33" s="13">
        <f t="shared" si="4"/>
        <v>860.08214388237036</v>
      </c>
      <c r="K33" s="14">
        <f t="shared" si="13"/>
        <v>23221.498504280782</v>
      </c>
      <c r="L33" s="16">
        <f t="shared" si="10"/>
        <v>0.2616217569835117</v>
      </c>
      <c r="N33" s="13">
        <f t="shared" si="5"/>
        <v>89619.896205311074</v>
      </c>
      <c r="O33" s="3">
        <f t="shared" si="0"/>
        <v>612.37568480253219</v>
      </c>
      <c r="P33">
        <v>0</v>
      </c>
      <c r="Q33" s="3">
        <f t="shared" si="11"/>
        <v>886.78796285092903</v>
      </c>
      <c r="R33" s="5">
        <f t="shared" si="6"/>
        <v>860.08214388237036</v>
      </c>
      <c r="S33" s="3">
        <f t="shared" si="1"/>
        <v>12.247513696050644</v>
      </c>
      <c r="T33" s="7">
        <f t="shared" si="7"/>
        <v>1146.7419356268183</v>
      </c>
      <c r="U33" s="7">
        <f t="shared" si="12"/>
        <v>0</v>
      </c>
    </row>
    <row r="34" spans="4:21" x14ac:dyDescent="0.25">
      <c r="D34" s="15">
        <v>56</v>
      </c>
      <c r="E34" s="13">
        <f t="shared" si="8"/>
        <v>88759.814061428697</v>
      </c>
      <c r="F34" s="10">
        <f t="shared" si="2"/>
        <v>594.36874104837273</v>
      </c>
      <c r="G34" s="11">
        <f t="shared" si="9"/>
        <v>23815.867245329155</v>
      </c>
      <c r="H34" s="9">
        <f t="shared" si="3"/>
        <v>25006.660607595615</v>
      </c>
      <c r="I34" s="12">
        <v>1.0330000000000001E-2</v>
      </c>
      <c r="J34" s="13">
        <f t="shared" si="4"/>
        <v>916.88887925455845</v>
      </c>
      <c r="K34" s="14">
        <f t="shared" si="13"/>
        <v>24089.771728341057</v>
      </c>
      <c r="L34" s="16">
        <f t="shared" si="10"/>
        <v>0.27423690272588469</v>
      </c>
      <c r="N34" s="13">
        <f t="shared" si="5"/>
        <v>88759.814061428697</v>
      </c>
      <c r="O34" s="3">
        <f t="shared" si="0"/>
        <v>606.4987153554822</v>
      </c>
      <c r="P34">
        <v>0</v>
      </c>
      <c r="Q34" s="3">
        <f t="shared" si="11"/>
        <v>868.27322406027452</v>
      </c>
      <c r="R34" s="5">
        <f t="shared" si="6"/>
        <v>916.88887925455845</v>
      </c>
      <c r="S34" s="3">
        <f t="shared" si="1"/>
        <v>12.129974307109645</v>
      </c>
      <c r="T34" s="7">
        <f t="shared" si="7"/>
        <v>1190.7933622664605</v>
      </c>
      <c r="U34" s="7">
        <f t="shared" si="12"/>
        <v>0</v>
      </c>
    </row>
    <row r="35" spans="4:21" x14ac:dyDescent="0.25">
      <c r="D35" s="15">
        <v>57</v>
      </c>
      <c r="E35" s="13">
        <f t="shared" si="8"/>
        <v>87842.925182174135</v>
      </c>
      <c r="F35" s="10">
        <f t="shared" si="2"/>
        <v>588.22891195334296</v>
      </c>
      <c r="G35" s="11">
        <f t="shared" si="9"/>
        <v>24678.000640294398</v>
      </c>
      <c r="H35" s="9">
        <f t="shared" si="3"/>
        <v>25911.900672309119</v>
      </c>
      <c r="I35" s="12">
        <v>1.1119E-2</v>
      </c>
      <c r="J35" s="13">
        <f t="shared" si="4"/>
        <v>976.72548510059426</v>
      </c>
      <c r="K35" s="14">
        <f t="shared" si="13"/>
        <v>24935.175187208526</v>
      </c>
      <c r="L35" s="16">
        <f t="shared" si="10"/>
        <v>0.28705267726876943</v>
      </c>
      <c r="N35" s="13">
        <f t="shared" si="5"/>
        <v>87842.925182174135</v>
      </c>
      <c r="O35" s="3">
        <f t="shared" si="0"/>
        <v>600.23358362586009</v>
      </c>
      <c r="P35">
        <v>0</v>
      </c>
      <c r="Q35" s="3">
        <f t="shared" si="11"/>
        <v>845.40345886746945</v>
      </c>
      <c r="R35" s="5">
        <f t="shared" si="6"/>
        <v>976.72548510059426</v>
      </c>
      <c r="S35" s="3">
        <f t="shared" si="1"/>
        <v>12.004671672517203</v>
      </c>
      <c r="T35" s="7">
        <f t="shared" si="7"/>
        <v>1233.9000320147206</v>
      </c>
      <c r="U35" s="7">
        <f t="shared" si="12"/>
        <v>0</v>
      </c>
    </row>
    <row r="36" spans="4:21" x14ac:dyDescent="0.25">
      <c r="D36" s="15">
        <v>58</v>
      </c>
      <c r="E36" s="13">
        <f t="shared" si="8"/>
        <v>86866.199697073534</v>
      </c>
      <c r="F36" s="10">
        <f t="shared" si="2"/>
        <v>581.68839468133376</v>
      </c>
      <c r="G36" s="11">
        <f t="shared" si="9"/>
        <v>25516.863581889858</v>
      </c>
      <c r="H36" s="9">
        <f t="shared" si="3"/>
        <v>26792.706760984351</v>
      </c>
      <c r="I36" s="12">
        <v>1.1967E-2</v>
      </c>
      <c r="J36" s="13">
        <f t="shared" si="4"/>
        <v>1039.527811774879</v>
      </c>
      <c r="K36" s="14">
        <f t="shared" si="13"/>
        <v>25753.178949209472</v>
      </c>
      <c r="L36" s="16">
        <f t="shared" si="10"/>
        <v>0.30006032371413394</v>
      </c>
      <c r="N36" s="13">
        <f t="shared" si="5"/>
        <v>86866.199697073534</v>
      </c>
      <c r="O36" s="3">
        <f t="shared" si="0"/>
        <v>593.55958640952406</v>
      </c>
      <c r="P36">
        <v>0</v>
      </c>
      <c r="Q36" s="3">
        <f t="shared" si="11"/>
        <v>818.00376200094615</v>
      </c>
      <c r="R36" s="5">
        <f t="shared" si="6"/>
        <v>1039.527811774879</v>
      </c>
      <c r="S36" s="3">
        <f t="shared" si="1"/>
        <v>11.871191728190482</v>
      </c>
      <c r="T36" s="7">
        <f t="shared" si="7"/>
        <v>1275.8431790944924</v>
      </c>
      <c r="U36" s="7">
        <f t="shared" si="12"/>
        <v>0</v>
      </c>
    </row>
    <row r="37" spans="4:21" x14ac:dyDescent="0.25">
      <c r="D37" s="15">
        <v>59</v>
      </c>
      <c r="E37" s="13">
        <f t="shared" si="8"/>
        <v>85826.671885298652</v>
      </c>
      <c r="F37" s="10">
        <f t="shared" si="2"/>
        <v>574.72732966218223</v>
      </c>
      <c r="G37" s="11">
        <f t="shared" si="9"/>
        <v>26327.906278871655</v>
      </c>
      <c r="H37" s="9">
        <f t="shared" si="3"/>
        <v>27644.301592815238</v>
      </c>
      <c r="I37" s="12">
        <v>1.2879E-2</v>
      </c>
      <c r="J37" s="13">
        <f t="shared" si="4"/>
        <v>1105.3617072107613</v>
      </c>
      <c r="K37" s="14">
        <f t="shared" si="13"/>
        <v>26538.939885604475</v>
      </c>
      <c r="L37" s="16">
        <f t="shared" si="10"/>
        <v>0.31324987573750296</v>
      </c>
      <c r="N37" s="13">
        <f t="shared" si="5"/>
        <v>85826.671885298652</v>
      </c>
      <c r="O37" s="3">
        <f t="shared" ref="O37:O68" si="14">N37*Prima_de_tarifa</f>
        <v>586.45645883896134</v>
      </c>
      <c r="P37">
        <v>0</v>
      </c>
      <c r="Q37" s="3">
        <f t="shared" si="11"/>
        <v>785.76093639500323</v>
      </c>
      <c r="R37" s="5">
        <f t="shared" si="6"/>
        <v>1105.3617072107613</v>
      </c>
      <c r="S37" s="3">
        <f t="shared" ref="S37:S68" si="15">O37*z</f>
        <v>11.729129176779226</v>
      </c>
      <c r="T37" s="7">
        <f t="shared" si="7"/>
        <v>1316.3953139435835</v>
      </c>
      <c r="U37" s="7">
        <f t="shared" si="12"/>
        <v>0</v>
      </c>
    </row>
    <row r="38" spans="4:21" x14ac:dyDescent="0.25">
      <c r="D38" s="15">
        <v>60</v>
      </c>
      <c r="E38" s="13">
        <f t="shared" si="8"/>
        <v>84721.310178087893</v>
      </c>
      <c r="F38" s="10">
        <f t="shared" ref="F38:F69" si="16">E38*b</f>
        <v>567.32541638346299</v>
      </c>
      <c r="G38" s="11">
        <f t="shared" si="9"/>
        <v>27106.26530198794</v>
      </c>
      <c r="H38" s="9">
        <f t="shared" si="3"/>
        <v>28461.578567087337</v>
      </c>
      <c r="I38" s="12">
        <v>1.3860000000000001E-2</v>
      </c>
      <c r="J38" s="13">
        <f t="shared" si="4"/>
        <v>1174.2373590682982</v>
      </c>
      <c r="K38" s="14">
        <f t="shared" si="13"/>
        <v>27287.341208019039</v>
      </c>
      <c r="L38" s="16">
        <f t="shared" si="10"/>
        <v>0.3266103800803305</v>
      </c>
      <c r="N38" s="13">
        <f t="shared" si="5"/>
        <v>84721.310178087893</v>
      </c>
      <c r="O38" s="3">
        <f t="shared" si="14"/>
        <v>578.9034861055743</v>
      </c>
      <c r="P38">
        <v>0</v>
      </c>
      <c r="Q38" s="3">
        <f t="shared" si="11"/>
        <v>748.40132241456377</v>
      </c>
      <c r="R38" s="5">
        <f t="shared" si="6"/>
        <v>1174.2373590682982</v>
      </c>
      <c r="S38" s="3">
        <f t="shared" si="15"/>
        <v>11.578069722111486</v>
      </c>
      <c r="T38" s="7">
        <f t="shared" si="7"/>
        <v>1355.3132650993975</v>
      </c>
      <c r="U38" s="7">
        <f t="shared" si="12"/>
        <v>0</v>
      </c>
    </row>
    <row r="39" spans="4:21" x14ac:dyDescent="0.25">
      <c r="D39" s="15">
        <v>61</v>
      </c>
      <c r="E39" s="13">
        <f t="shared" si="8"/>
        <v>83547.072819019595</v>
      </c>
      <c r="F39" s="10">
        <f t="shared" si="16"/>
        <v>559.46228611238814</v>
      </c>
      <c r="G39" s="11">
        <f t="shared" si="9"/>
        <v>27846.803494131429</v>
      </c>
      <c r="H39" s="9">
        <f t="shared" si="3"/>
        <v>29239.143668838002</v>
      </c>
      <c r="I39" s="12">
        <v>1.4914E-2</v>
      </c>
      <c r="J39" s="13">
        <f t="shared" si="4"/>
        <v>1246.0210440228582</v>
      </c>
      <c r="K39" s="14">
        <f t="shared" si="13"/>
        <v>27993.122624815143</v>
      </c>
      <c r="L39" s="16">
        <f t="shared" si="10"/>
        <v>0.34013080053151301</v>
      </c>
      <c r="N39" s="13">
        <f t="shared" si="5"/>
        <v>83547.072819019595</v>
      </c>
      <c r="O39" s="3">
        <f t="shared" si="14"/>
        <v>570.87988378815112</v>
      </c>
      <c r="P39">
        <v>0</v>
      </c>
      <c r="Q39" s="3">
        <f t="shared" si="11"/>
        <v>705.78141679610417</v>
      </c>
      <c r="R39" s="5">
        <f t="shared" si="6"/>
        <v>1246.0210440228582</v>
      </c>
      <c r="S39" s="3">
        <f t="shared" si="15"/>
        <v>11.417597675763023</v>
      </c>
      <c r="T39" s="7">
        <f t="shared" si="7"/>
        <v>1392.3401747065727</v>
      </c>
      <c r="U39" s="7">
        <f t="shared" si="12"/>
        <v>0</v>
      </c>
    </row>
    <row r="40" spans="4:21" x14ac:dyDescent="0.25">
      <c r="D40" s="15">
        <v>62</v>
      </c>
      <c r="E40" s="13">
        <f t="shared" si="8"/>
        <v>82301.05177499674</v>
      </c>
      <c r="F40" s="10">
        <f t="shared" si="16"/>
        <v>551.11846557730803</v>
      </c>
      <c r="G40" s="11">
        <f t="shared" si="9"/>
        <v>28544.24109039245</v>
      </c>
      <c r="H40" s="9">
        <f t="shared" si="3"/>
        <v>29971.453144912073</v>
      </c>
      <c r="I40" s="12">
        <v>1.6048E-2</v>
      </c>
      <c r="J40" s="13">
        <f t="shared" si="4"/>
        <v>1320.7672788851476</v>
      </c>
      <c r="K40" s="14">
        <f t="shared" si="13"/>
        <v>28650.685866026924</v>
      </c>
      <c r="L40" s="16">
        <f t="shared" si="10"/>
        <v>0.35379828614213671</v>
      </c>
      <c r="N40" s="13">
        <f t="shared" si="5"/>
        <v>82301.05177499674</v>
      </c>
      <c r="O40" s="3">
        <f t="shared" si="14"/>
        <v>562.36578120133458</v>
      </c>
      <c r="P40">
        <v>0</v>
      </c>
      <c r="Q40" s="3">
        <f t="shared" si="11"/>
        <v>657.56324121178113</v>
      </c>
      <c r="R40" s="5">
        <f t="shared" si="6"/>
        <v>1320.7672788851476</v>
      </c>
      <c r="S40" s="3">
        <f t="shared" si="15"/>
        <v>11.247315624026692</v>
      </c>
      <c r="T40" s="7">
        <f t="shared" si="7"/>
        <v>1427.2120545196231</v>
      </c>
      <c r="U40" s="7">
        <f t="shared" si="12"/>
        <v>2.2737367544323206E-12</v>
      </c>
    </row>
    <row r="41" spans="4:21" x14ac:dyDescent="0.25">
      <c r="D41" s="15">
        <v>63</v>
      </c>
      <c r="E41" s="13">
        <f t="shared" si="8"/>
        <v>80980.284496111592</v>
      </c>
      <c r="F41" s="10">
        <f t="shared" si="16"/>
        <v>542.27411644172344</v>
      </c>
      <c r="G41" s="11">
        <f t="shared" si="9"/>
        <v>29192.959982468648</v>
      </c>
      <c r="H41" s="9">
        <f t="shared" si="3"/>
        <v>30652.607981592082</v>
      </c>
      <c r="I41" s="12">
        <v>1.7264999999999999E-2</v>
      </c>
      <c r="J41" s="13">
        <f t="shared" si="4"/>
        <v>1398.1246118253666</v>
      </c>
      <c r="K41" s="14">
        <f t="shared" si="13"/>
        <v>29254.483369766716</v>
      </c>
      <c r="L41" s="16">
        <f t="shared" si="10"/>
        <v>0.36760102279585294</v>
      </c>
      <c r="N41" s="13">
        <f t="shared" si="5"/>
        <v>80980.284496111592</v>
      </c>
      <c r="O41" s="3">
        <f t="shared" si="14"/>
        <v>553.34093514461563</v>
      </c>
      <c r="P41">
        <v>0</v>
      </c>
      <c r="Q41" s="3">
        <f t="shared" si="11"/>
        <v>603.79750373979186</v>
      </c>
      <c r="R41" s="5">
        <f t="shared" si="6"/>
        <v>1398.1246118253666</v>
      </c>
      <c r="S41" s="3">
        <f t="shared" si="15"/>
        <v>11.066818702892313</v>
      </c>
      <c r="T41" s="7">
        <f t="shared" si="7"/>
        <v>1459.6479991234337</v>
      </c>
      <c r="U41" s="7">
        <f t="shared" si="12"/>
        <v>0</v>
      </c>
    </row>
    <row r="42" spans="4:21" x14ac:dyDescent="0.25">
      <c r="D42" s="15">
        <v>64</v>
      </c>
      <c r="E42" s="13">
        <f t="shared" si="8"/>
        <v>79582.159884286229</v>
      </c>
      <c r="F42" s="10">
        <f t="shared" si="16"/>
        <v>532.91175382135702</v>
      </c>
      <c r="G42" s="11">
        <f t="shared" si="9"/>
        <v>29787.395123588074</v>
      </c>
      <c r="H42" s="9">
        <f t="shared" si="3"/>
        <v>31276.764879767477</v>
      </c>
      <c r="I42" s="12">
        <v>1.8574E-2</v>
      </c>
      <c r="J42" s="13">
        <f t="shared" si="4"/>
        <v>1478.1590376907325</v>
      </c>
      <c r="K42" s="14">
        <f t="shared" si="13"/>
        <v>29798.605842076744</v>
      </c>
      <c r="L42" s="16">
        <f t="shared" si="10"/>
        <v>0.38152470448478498</v>
      </c>
      <c r="N42" s="13">
        <f t="shared" si="5"/>
        <v>79582.159884286229</v>
      </c>
      <c r="O42" s="3">
        <f t="shared" si="14"/>
        <v>543.78750389934385</v>
      </c>
      <c r="P42">
        <v>0</v>
      </c>
      <c r="Q42" s="3">
        <f t="shared" si="11"/>
        <v>544.12247231002766</v>
      </c>
      <c r="R42" s="5">
        <f t="shared" si="6"/>
        <v>1478.1590376907325</v>
      </c>
      <c r="S42" s="3">
        <f t="shared" si="15"/>
        <v>10.875750077986877</v>
      </c>
      <c r="T42" s="7">
        <f t="shared" si="7"/>
        <v>1489.3697561794033</v>
      </c>
      <c r="U42" s="7">
        <f t="shared" si="12"/>
        <v>0</v>
      </c>
    </row>
    <row r="43" spans="4:21" x14ac:dyDescent="0.25">
      <c r="D43" s="15">
        <v>65</v>
      </c>
      <c r="E43" s="13">
        <f t="shared" si="8"/>
        <v>78104.000846595503</v>
      </c>
      <c r="F43" s="10">
        <f t="shared" si="16"/>
        <v>523.01345090587927</v>
      </c>
      <c r="G43" s="11">
        <f t="shared" si="9"/>
        <v>30321.619292982625</v>
      </c>
      <c r="H43" s="9">
        <f t="shared" si="3"/>
        <v>31837.700257631757</v>
      </c>
      <c r="I43" s="12">
        <v>1.9980000000000001E-2</v>
      </c>
      <c r="J43" s="13">
        <f t="shared" si="4"/>
        <v>1560.5179369149782</v>
      </c>
      <c r="K43" s="14">
        <f t="shared" si="13"/>
        <v>30277.18232071678</v>
      </c>
      <c r="L43" s="16">
        <f t="shared" si="10"/>
        <v>0.39555532580668079</v>
      </c>
      <c r="N43" s="13">
        <f t="shared" si="5"/>
        <v>78104.000846595503</v>
      </c>
      <c r="O43" s="3">
        <f t="shared" si="14"/>
        <v>533.68719480191749</v>
      </c>
      <c r="P43">
        <v>0</v>
      </c>
      <c r="Q43" s="3">
        <f t="shared" si="11"/>
        <v>478.57647864003593</v>
      </c>
      <c r="R43" s="5">
        <f t="shared" si="6"/>
        <v>1560.5179369149782</v>
      </c>
      <c r="S43" s="3">
        <f t="shared" si="15"/>
        <v>10.673743896038349</v>
      </c>
      <c r="T43" s="7">
        <f t="shared" si="7"/>
        <v>1516.0809646491325</v>
      </c>
      <c r="U43" s="7">
        <f t="shared" si="12"/>
        <v>0</v>
      </c>
    </row>
    <row r="44" spans="4:21" x14ac:dyDescent="0.25">
      <c r="D44" s="15">
        <v>66</v>
      </c>
      <c r="E44" s="13">
        <f t="shared" si="8"/>
        <v>76543.482909680519</v>
      </c>
      <c r="F44" s="10">
        <f t="shared" si="16"/>
        <v>512.56364215677968</v>
      </c>
      <c r="G44" s="11">
        <f t="shared" si="9"/>
        <v>30789.74596287356</v>
      </c>
      <c r="H44" s="9">
        <f t="shared" si="3"/>
        <v>32329.233261017238</v>
      </c>
      <c r="I44" s="12">
        <v>2.1489999999999999E-2</v>
      </c>
      <c r="J44" s="13">
        <f t="shared" si="4"/>
        <v>1644.9194477290343</v>
      </c>
      <c r="K44" s="14">
        <f t="shared" si="13"/>
        <v>30684.313813288205</v>
      </c>
      <c r="L44" s="16">
        <f t="shared" si="10"/>
        <v>0.40967826878116098</v>
      </c>
      <c r="N44" s="13">
        <f t="shared" si="5"/>
        <v>76543.482909680519</v>
      </c>
      <c r="O44" s="3">
        <f t="shared" si="14"/>
        <v>523.0241246497751</v>
      </c>
      <c r="P44">
        <v>0</v>
      </c>
      <c r="Q44" s="3">
        <f t="shared" si="11"/>
        <v>407.13149257142504</v>
      </c>
      <c r="R44" s="5">
        <f t="shared" si="6"/>
        <v>1644.9194477290343</v>
      </c>
      <c r="S44" s="3">
        <f t="shared" si="15"/>
        <v>10.460482492995503</v>
      </c>
      <c r="T44" s="7">
        <f t="shared" si="7"/>
        <v>1539.4872981436783</v>
      </c>
      <c r="U44" s="7">
        <f t="shared" si="12"/>
        <v>0</v>
      </c>
    </row>
    <row r="45" spans="4:21" x14ac:dyDescent="0.25">
      <c r="D45" s="15">
        <v>67</v>
      </c>
      <c r="E45" s="13">
        <f t="shared" si="8"/>
        <v>74898.563461951489</v>
      </c>
      <c r="F45" s="10">
        <f t="shared" si="16"/>
        <v>501.54864948683053</v>
      </c>
      <c r="G45" s="11">
        <f t="shared" si="9"/>
        <v>31185.862462775036</v>
      </c>
      <c r="H45" s="9">
        <f t="shared" si="3"/>
        <v>32745.155585913788</v>
      </c>
      <c r="I45" s="12">
        <v>2.3111E-2</v>
      </c>
      <c r="J45" s="13">
        <f t="shared" si="4"/>
        <v>1730.9807001691609</v>
      </c>
      <c r="K45" s="14">
        <f t="shared" si="13"/>
        <v>31014.174885744625</v>
      </c>
      <c r="L45" s="16">
        <f t="shared" si="10"/>
        <v>0.42387863197175735</v>
      </c>
      <c r="N45" s="13">
        <f t="shared" si="5"/>
        <v>74898.563461951489</v>
      </c>
      <c r="O45" s="3">
        <f t="shared" si="14"/>
        <v>511.78433621105148</v>
      </c>
      <c r="P45">
        <v>0</v>
      </c>
      <c r="Q45" s="3">
        <f t="shared" si="11"/>
        <v>329.86107245642052</v>
      </c>
      <c r="R45" s="5">
        <f t="shared" si="6"/>
        <v>1730.9807001691609</v>
      </c>
      <c r="S45" s="3">
        <f t="shared" si="15"/>
        <v>10.235686724221029</v>
      </c>
      <c r="T45" s="7">
        <f t="shared" si="7"/>
        <v>1559.293123138752</v>
      </c>
      <c r="U45" s="7">
        <f t="shared" si="12"/>
        <v>0</v>
      </c>
    </row>
    <row r="46" spans="4:21" x14ac:dyDescent="0.25">
      <c r="D46" s="15">
        <v>68</v>
      </c>
      <c r="E46" s="13">
        <f t="shared" si="8"/>
        <v>73167.582761782323</v>
      </c>
      <c r="F46" s="10">
        <f t="shared" si="16"/>
        <v>489.95735864854038</v>
      </c>
      <c r="G46" s="11">
        <f t="shared" si="9"/>
        <v>31504.132244393168</v>
      </c>
      <c r="H46" s="9">
        <f t="shared" si="3"/>
        <v>33079.338856612827</v>
      </c>
      <c r="I46" s="12">
        <v>2.4851000000000002E-2</v>
      </c>
      <c r="J46" s="13">
        <f t="shared" si="4"/>
        <v>1818.2875992130525</v>
      </c>
      <c r="K46" s="14">
        <f t="shared" si="13"/>
        <v>31261.051257399773</v>
      </c>
      <c r="L46" s="16">
        <f t="shared" si="10"/>
        <v>0.43814099615380242</v>
      </c>
      <c r="N46" s="13">
        <f t="shared" si="5"/>
        <v>73167.582761782323</v>
      </c>
      <c r="O46" s="3">
        <f t="shared" si="14"/>
        <v>499.95648841687785</v>
      </c>
      <c r="P46">
        <v>0</v>
      </c>
      <c r="Q46" s="3">
        <f t="shared" si="11"/>
        <v>246.87637165514752</v>
      </c>
      <c r="R46" s="5">
        <f t="shared" si="6"/>
        <v>1818.2875992130525</v>
      </c>
      <c r="S46" s="3">
        <f t="shared" si="15"/>
        <v>9.9991297683375571</v>
      </c>
      <c r="T46" s="7">
        <f t="shared" si="7"/>
        <v>1575.2066122196593</v>
      </c>
      <c r="U46" s="7">
        <f t="shared" si="12"/>
        <v>0</v>
      </c>
    </row>
    <row r="47" spans="4:21" x14ac:dyDescent="0.25">
      <c r="D47" s="15">
        <v>69</v>
      </c>
      <c r="E47" s="13">
        <f t="shared" si="8"/>
        <v>71349.295162569266</v>
      </c>
      <c r="F47" s="10">
        <f t="shared" si="16"/>
        <v>477.78142832876546</v>
      </c>
      <c r="G47" s="11">
        <f t="shared" si="9"/>
        <v>31738.832685728539</v>
      </c>
      <c r="H47" s="9">
        <f t="shared" si="3"/>
        <v>33325.774320014971</v>
      </c>
      <c r="I47" s="12">
        <v>2.6720000000000001E-2</v>
      </c>
      <c r="J47" s="13">
        <f t="shared" si="4"/>
        <v>1906.4531667438509</v>
      </c>
      <c r="K47" s="14">
        <f t="shared" si="13"/>
        <v>31419.321153271121</v>
      </c>
      <c r="L47" s="16">
        <f t="shared" si="10"/>
        <v>0.45244866497773678</v>
      </c>
      <c r="N47" s="13">
        <f t="shared" si="5"/>
        <v>71349.295162569266</v>
      </c>
      <c r="O47" s="3">
        <f t="shared" si="14"/>
        <v>487.53206972322994</v>
      </c>
      <c r="P47">
        <v>0</v>
      </c>
      <c r="Q47" s="3">
        <f t="shared" si="11"/>
        <v>158.26989587134813</v>
      </c>
      <c r="R47" s="5">
        <f t="shared" si="6"/>
        <v>1906.4531667438509</v>
      </c>
      <c r="S47" s="3">
        <f t="shared" si="15"/>
        <v>9.7506413944645995</v>
      </c>
      <c r="T47" s="7">
        <f t="shared" si="7"/>
        <v>1586.9416342864315</v>
      </c>
      <c r="U47" s="7">
        <f t="shared" si="12"/>
        <v>0</v>
      </c>
    </row>
    <row r="48" spans="4:21" x14ac:dyDescent="0.25">
      <c r="D48" s="15">
        <v>70</v>
      </c>
      <c r="E48" s="13">
        <f t="shared" si="8"/>
        <v>69442.841995825409</v>
      </c>
      <c r="F48" s="10">
        <f t="shared" si="16"/>
        <v>465.01510856382077</v>
      </c>
      <c r="G48" s="11">
        <f t="shared" si="9"/>
        <v>31884.336261834942</v>
      </c>
      <c r="H48" s="9">
        <f t="shared" si="3"/>
        <v>33478.553074926691</v>
      </c>
      <c r="I48" s="12">
        <v>2.8724E-2</v>
      </c>
      <c r="J48" s="13">
        <f t="shared" si="4"/>
        <v>1994.676193488089</v>
      </c>
      <c r="K48" s="14">
        <f t="shared" si="13"/>
        <v>31483.876881438602</v>
      </c>
      <c r="L48" s="16">
        <f t="shared" si="10"/>
        <v>0.46678625737139873</v>
      </c>
      <c r="N48" s="13">
        <f t="shared" si="5"/>
        <v>69442.841995825409</v>
      </c>
      <c r="O48" s="3">
        <f t="shared" si="14"/>
        <v>474.50521282022521</v>
      </c>
      <c r="P48">
        <v>0</v>
      </c>
      <c r="Q48" s="3">
        <f t="shared" si="11"/>
        <v>64.555728167480993</v>
      </c>
      <c r="R48" s="5">
        <f t="shared" si="6"/>
        <v>1994.676193488089</v>
      </c>
      <c r="S48" s="3">
        <f t="shared" si="15"/>
        <v>9.4901042564045053</v>
      </c>
      <c r="T48" s="7">
        <f t="shared" si="7"/>
        <v>1594.2168130917489</v>
      </c>
      <c r="U48" s="7">
        <f t="shared" si="12"/>
        <v>0</v>
      </c>
    </row>
    <row r="49" spans="4:21" x14ac:dyDescent="0.25">
      <c r="D49" s="15">
        <v>71</v>
      </c>
      <c r="E49" s="13">
        <f t="shared" si="8"/>
        <v>67448.165802337317</v>
      </c>
      <c r="F49" s="10">
        <f t="shared" si="16"/>
        <v>451.65801458543359</v>
      </c>
      <c r="G49" s="11">
        <f t="shared" si="9"/>
        <v>31935.534896024037</v>
      </c>
      <c r="H49" s="9">
        <f t="shared" si="3"/>
        <v>33532.311640825239</v>
      </c>
      <c r="I49" s="12">
        <v>3.0873999999999999E-2</v>
      </c>
      <c r="J49" s="13">
        <f t="shared" si="4"/>
        <v>2082.3946709813622</v>
      </c>
      <c r="K49" s="14">
        <f t="shared" si="13"/>
        <v>31449.916969843878</v>
      </c>
      <c r="L49" s="16">
        <f t="shared" si="10"/>
        <v>0.48113739692053226</v>
      </c>
      <c r="N49" s="13">
        <f t="shared" si="5"/>
        <v>67448.165802337317</v>
      </c>
      <c r="O49" s="3">
        <f t="shared" si="14"/>
        <v>460.87552508717704</v>
      </c>
      <c r="P49">
        <v>0</v>
      </c>
      <c r="Q49" s="3">
        <f t="shared" si="11"/>
        <v>-33.959911594723962</v>
      </c>
      <c r="R49" s="5">
        <f t="shared" si="6"/>
        <v>2082.3946709813622</v>
      </c>
      <c r="S49" s="3">
        <f t="shared" si="15"/>
        <v>9.2175105017435417</v>
      </c>
      <c r="T49" s="7">
        <f t="shared" si="7"/>
        <v>1596.7767448012019</v>
      </c>
      <c r="U49" s="7">
        <f t="shared" si="12"/>
        <v>0</v>
      </c>
    </row>
    <row r="50" spans="4:21" x14ac:dyDescent="0.25">
      <c r="D50" s="15">
        <v>72</v>
      </c>
      <c r="E50" s="13">
        <f t="shared" si="8"/>
        <v>65365.771131355956</v>
      </c>
      <c r="F50" s="10">
        <f t="shared" si="16"/>
        <v>437.7135250431229</v>
      </c>
      <c r="G50" s="11">
        <f t="shared" si="9"/>
        <v>31887.630494887002</v>
      </c>
      <c r="H50" s="9">
        <f t="shared" si="3"/>
        <v>33482.012019631351</v>
      </c>
      <c r="I50" s="12">
        <v>3.3180000000000001E-2</v>
      </c>
      <c r="J50" s="13">
        <f t="shared" si="4"/>
        <v>2168.8362861383907</v>
      </c>
      <c r="K50" s="14">
        <f t="shared" si="13"/>
        <v>31313.175733492961</v>
      </c>
      <c r="L50" s="16">
        <f t="shared" si="10"/>
        <v>0.49548567205332728</v>
      </c>
      <c r="N50" s="13">
        <f t="shared" si="5"/>
        <v>65365.771131355956</v>
      </c>
      <c r="O50" s="3">
        <f t="shared" si="14"/>
        <v>446.64645412563556</v>
      </c>
      <c r="P50">
        <v>0</v>
      </c>
      <c r="Q50" s="3">
        <f t="shared" si="11"/>
        <v>-136.74123635091746</v>
      </c>
      <c r="R50" s="5">
        <f t="shared" si="6"/>
        <v>2168.8362861383907</v>
      </c>
      <c r="S50" s="3">
        <f t="shared" si="15"/>
        <v>8.932929082512711</v>
      </c>
      <c r="T50" s="7">
        <f t="shared" si="7"/>
        <v>1594.381524744349</v>
      </c>
      <c r="U50" s="7">
        <f t="shared" si="12"/>
        <v>0</v>
      </c>
    </row>
    <row r="51" spans="4:21" x14ac:dyDescent="0.25">
      <c r="D51" s="15">
        <v>73</v>
      </c>
      <c r="E51" s="13">
        <f t="shared" si="8"/>
        <v>63196.934845217562</v>
      </c>
      <c r="F51" s="10">
        <f t="shared" si="16"/>
        <v>423.19019028219208</v>
      </c>
      <c r="G51" s="11">
        <f t="shared" si="9"/>
        <v>31736.365923775153</v>
      </c>
      <c r="H51" s="9">
        <f t="shared" si="3"/>
        <v>33323.184219963914</v>
      </c>
      <c r="I51" s="12">
        <v>3.5651000000000002E-2</v>
      </c>
      <c r="J51" s="13">
        <f t="shared" si="4"/>
        <v>2253.0339241668516</v>
      </c>
      <c r="K51" s="14">
        <f t="shared" si="13"/>
        <v>31070.150295797062</v>
      </c>
      <c r="L51" s="16">
        <f t="shared" si="10"/>
        <v>0.50981558164526819</v>
      </c>
      <c r="N51" s="13">
        <f t="shared" si="5"/>
        <v>63196.934845217562</v>
      </c>
      <c r="O51" s="3">
        <f t="shared" si="14"/>
        <v>431.82672477774696</v>
      </c>
      <c r="P51">
        <v>0</v>
      </c>
      <c r="Q51" s="3">
        <f t="shared" si="11"/>
        <v>-243.02543769589829</v>
      </c>
      <c r="R51" s="5">
        <f t="shared" si="6"/>
        <v>2253.0339241668516</v>
      </c>
      <c r="S51" s="3">
        <f t="shared" si="15"/>
        <v>8.6365344955549386</v>
      </c>
      <c r="T51" s="7">
        <f t="shared" si="7"/>
        <v>1586.8182961887615</v>
      </c>
      <c r="U51" s="7">
        <f t="shared" si="12"/>
        <v>0</v>
      </c>
    </row>
    <row r="52" spans="4:21" x14ac:dyDescent="0.25">
      <c r="D52" s="15">
        <v>74</v>
      </c>
      <c r="E52" s="13">
        <f t="shared" si="8"/>
        <v>60943.900921050707</v>
      </c>
      <c r="F52" s="10">
        <f t="shared" si="16"/>
        <v>408.10303680844163</v>
      </c>
      <c r="G52" s="11">
        <f t="shared" si="9"/>
        <v>31478.253332605505</v>
      </c>
      <c r="H52" s="9">
        <f t="shared" si="3"/>
        <v>33052.165999235782</v>
      </c>
      <c r="I52" s="12">
        <v>3.8300000000000001E-2</v>
      </c>
      <c r="J52" s="13">
        <f t="shared" si="4"/>
        <v>2334.1514052762423</v>
      </c>
      <c r="K52" s="14">
        <f t="shared" si="13"/>
        <v>30718.014593959539</v>
      </c>
      <c r="L52" s="16">
        <f t="shared" si="10"/>
        <v>0.52411100282371914</v>
      </c>
      <c r="N52" s="13">
        <f t="shared" si="5"/>
        <v>60943.900921050707</v>
      </c>
      <c r="O52" s="3">
        <f t="shared" si="14"/>
        <v>416.43167021269545</v>
      </c>
      <c r="P52">
        <v>0</v>
      </c>
      <c r="Q52" s="3">
        <f t="shared" si="11"/>
        <v>-352.13570183752381</v>
      </c>
      <c r="R52" s="5">
        <f t="shared" si="6"/>
        <v>2334.1514052762423</v>
      </c>
      <c r="S52" s="3">
        <f t="shared" si="15"/>
        <v>8.3286334042539085</v>
      </c>
      <c r="T52" s="7">
        <f t="shared" si="7"/>
        <v>1573.9126666302764</v>
      </c>
      <c r="U52" s="7">
        <f t="shared" si="12"/>
        <v>0</v>
      </c>
    </row>
    <row r="53" spans="4:21" x14ac:dyDescent="0.25">
      <c r="D53" s="15">
        <v>75</v>
      </c>
      <c r="E53" s="13">
        <f t="shared" si="8"/>
        <v>58609.749515774463</v>
      </c>
      <c r="F53" s="10">
        <f t="shared" si="16"/>
        <v>392.47269049867833</v>
      </c>
      <c r="G53" s="11">
        <f t="shared" si="9"/>
        <v>31110.487284458217</v>
      </c>
      <c r="H53" s="9">
        <f t="shared" si="3"/>
        <v>32666.011648681128</v>
      </c>
      <c r="I53" s="12">
        <v>4.1135999999999999E-2</v>
      </c>
      <c r="J53" s="13">
        <f t="shared" si="4"/>
        <v>2410.9706560808982</v>
      </c>
      <c r="K53" s="14">
        <f t="shared" si="13"/>
        <v>30255.040992600228</v>
      </c>
      <c r="L53" s="16">
        <f t="shared" si="10"/>
        <v>0.5383576228254936</v>
      </c>
      <c r="N53" s="13">
        <f t="shared" si="5"/>
        <v>58609.749515774463</v>
      </c>
      <c r="O53" s="3">
        <f t="shared" si="14"/>
        <v>400.48233724354924</v>
      </c>
      <c r="P53">
        <v>0</v>
      </c>
      <c r="Q53" s="3">
        <f t="shared" si="11"/>
        <v>-462.97360135931012</v>
      </c>
      <c r="R53" s="5">
        <f t="shared" si="6"/>
        <v>2410.9706560808982</v>
      </c>
      <c r="S53" s="3">
        <f t="shared" si="15"/>
        <v>8.0096467448709845</v>
      </c>
      <c r="T53" s="7">
        <f t="shared" si="7"/>
        <v>1555.5243642229107</v>
      </c>
      <c r="U53" s="7">
        <f t="shared" si="12"/>
        <v>0</v>
      </c>
    </row>
    <row r="54" spans="4:21" x14ac:dyDescent="0.25">
      <c r="D54" s="15">
        <v>76</v>
      </c>
      <c r="E54" s="13">
        <f t="shared" si="8"/>
        <v>56198.778859693564</v>
      </c>
      <c r="F54" s="10">
        <f t="shared" si="16"/>
        <v>376.32793390232467</v>
      </c>
      <c r="G54" s="11">
        <f t="shared" si="9"/>
        <v>30631.368926502553</v>
      </c>
      <c r="H54" s="9">
        <f t="shared" si="3"/>
        <v>32162.937372827681</v>
      </c>
      <c r="I54" s="12">
        <v>4.4173999999999998E-2</v>
      </c>
      <c r="J54" s="13">
        <f t="shared" si="4"/>
        <v>2482.5248573481035</v>
      </c>
      <c r="K54" s="14">
        <f t="shared" si="13"/>
        <v>29680.412515479577</v>
      </c>
      <c r="L54" s="16">
        <f t="shared" si="10"/>
        <v>0.55254062418767347</v>
      </c>
      <c r="N54" s="13">
        <f t="shared" si="5"/>
        <v>56198.778859693564</v>
      </c>
      <c r="O54" s="3">
        <f t="shared" si="14"/>
        <v>384.00809581869856</v>
      </c>
      <c r="P54">
        <v>0</v>
      </c>
      <c r="Q54" s="3">
        <f t="shared" si="11"/>
        <v>-574.62847712065195</v>
      </c>
      <c r="R54" s="5">
        <f t="shared" si="6"/>
        <v>2482.5248573481035</v>
      </c>
      <c r="S54" s="3">
        <f t="shared" si="15"/>
        <v>7.6801619163739714</v>
      </c>
      <c r="T54" s="7">
        <f t="shared" si="7"/>
        <v>1531.5684463251273</v>
      </c>
      <c r="U54" s="7">
        <f t="shared" si="12"/>
        <v>0</v>
      </c>
    </row>
    <row r="55" spans="4:21" x14ac:dyDescent="0.25">
      <c r="D55" s="15">
        <v>77</v>
      </c>
      <c r="E55" s="13">
        <f t="shared" si="8"/>
        <v>53716.254002345464</v>
      </c>
      <c r="F55" s="10">
        <f t="shared" si="16"/>
        <v>359.70402375012338</v>
      </c>
      <c r="G55" s="11">
        <f t="shared" si="9"/>
        <v>30040.116539229701</v>
      </c>
      <c r="H55" s="9">
        <f t="shared" si="3"/>
        <v>31542.122366191186</v>
      </c>
      <c r="I55" s="12">
        <v>4.7424000000000001E-2</v>
      </c>
      <c r="J55" s="13">
        <f t="shared" si="4"/>
        <v>2547.4396298072315</v>
      </c>
      <c r="K55" s="14">
        <f t="shared" si="13"/>
        <v>28994.682736383955</v>
      </c>
      <c r="L55" s="16">
        <f t="shared" si="10"/>
        <v>0.56664753897336928</v>
      </c>
      <c r="N55" s="13">
        <f t="shared" si="5"/>
        <v>53716.254002345464</v>
      </c>
      <c r="O55" s="3">
        <f t="shared" si="14"/>
        <v>367.04492219400339</v>
      </c>
      <c r="P55">
        <v>0</v>
      </c>
      <c r="Q55" s="3">
        <f t="shared" si="11"/>
        <v>-685.72977909562178</v>
      </c>
      <c r="R55" s="5">
        <f t="shared" si="6"/>
        <v>2547.4396298072315</v>
      </c>
      <c r="S55" s="3">
        <f t="shared" si="15"/>
        <v>7.340898443880068</v>
      </c>
      <c r="T55" s="7">
        <f t="shared" si="7"/>
        <v>1502.0058269614856</v>
      </c>
      <c r="U55" s="7">
        <f t="shared" si="12"/>
        <v>0</v>
      </c>
    </row>
    <row r="56" spans="4:21" x14ac:dyDescent="0.25">
      <c r="D56" s="15">
        <v>78</v>
      </c>
      <c r="E56" s="13">
        <f t="shared" si="8"/>
        <v>51168.814372538232</v>
      </c>
      <c r="F56" s="10">
        <f t="shared" si="16"/>
        <v>342.64542012779754</v>
      </c>
      <c r="G56" s="11">
        <f t="shared" si="9"/>
        <v>29337.328156511754</v>
      </c>
      <c r="H56" s="9">
        <f t="shared" si="3"/>
        <v>30804.194564337344</v>
      </c>
      <c r="I56" s="12">
        <v>5.0902000000000003E-2</v>
      </c>
      <c r="J56" s="13">
        <f t="shared" si="4"/>
        <v>2604.5949891909413</v>
      </c>
      <c r="K56" s="14">
        <f t="shared" si="13"/>
        <v>28199.599575146403</v>
      </c>
      <c r="L56" s="16">
        <f t="shared" si="10"/>
        <v>0.58066617631696282</v>
      </c>
      <c r="N56" s="13">
        <f t="shared" si="5"/>
        <v>51168.814372538232</v>
      </c>
      <c r="O56" s="3">
        <f t="shared" si="14"/>
        <v>349.63818380387499</v>
      </c>
      <c r="P56">
        <v>0</v>
      </c>
      <c r="Q56" s="3">
        <f t="shared" si="11"/>
        <v>-795.08316123755139</v>
      </c>
      <c r="R56" s="5">
        <f t="shared" si="6"/>
        <v>2604.5949891909413</v>
      </c>
      <c r="S56" s="3">
        <f t="shared" si="15"/>
        <v>6.9927636760774998</v>
      </c>
      <c r="T56" s="7">
        <f t="shared" si="7"/>
        <v>1466.8664078255897</v>
      </c>
      <c r="U56" s="7">
        <f t="shared" si="12"/>
        <v>-2.5011104298755527E-12</v>
      </c>
    </row>
    <row r="57" spans="4:21" x14ac:dyDescent="0.25">
      <c r="D57" s="15">
        <v>79</v>
      </c>
      <c r="E57" s="13">
        <f t="shared" si="8"/>
        <v>48564.219383347292</v>
      </c>
      <c r="F57" s="10">
        <f t="shared" si="16"/>
        <v>325.20408295245238</v>
      </c>
      <c r="G57" s="11">
        <f t="shared" si="9"/>
        <v>28524.803658098856</v>
      </c>
      <c r="H57" s="9">
        <f t="shared" si="3"/>
        <v>29951.0438410038</v>
      </c>
      <c r="I57" s="12">
        <v>5.4619000000000001E-2</v>
      </c>
      <c r="J57" s="13">
        <f t="shared" si="4"/>
        <v>2652.5290984990456</v>
      </c>
      <c r="K57" s="14">
        <f t="shared" si="13"/>
        <v>27298.514742504754</v>
      </c>
      <c r="L57" s="16">
        <f t="shared" si="10"/>
        <v>0.59458744762254578</v>
      </c>
      <c r="N57" s="13">
        <f t="shared" si="5"/>
        <v>48564.219383347292</v>
      </c>
      <c r="O57" s="3">
        <f t="shared" si="14"/>
        <v>331.84090097189016</v>
      </c>
      <c r="P57">
        <v>0</v>
      </c>
      <c r="Q57" s="3">
        <f t="shared" si="11"/>
        <v>-901.08483264164897</v>
      </c>
      <c r="R57" s="5">
        <f t="shared" si="6"/>
        <v>2652.5290984990456</v>
      </c>
      <c r="S57" s="3">
        <f t="shared" si="15"/>
        <v>6.6368180194378033</v>
      </c>
      <c r="T57" s="7">
        <f t="shared" si="7"/>
        <v>1426.240182904945</v>
      </c>
      <c r="U57" s="7">
        <f t="shared" si="12"/>
        <v>0</v>
      </c>
    </row>
    <row r="58" spans="4:21" x14ac:dyDescent="0.25">
      <c r="D58" s="15">
        <v>80</v>
      </c>
      <c r="E58" s="13">
        <f t="shared" si="8"/>
        <v>45911.69028484825</v>
      </c>
      <c r="F58" s="10">
        <f t="shared" si="16"/>
        <v>307.44176114567244</v>
      </c>
      <c r="G58" s="11">
        <f t="shared" si="9"/>
        <v>27605.956503650428</v>
      </c>
      <c r="H58" s="9">
        <f t="shared" si="3"/>
        <v>28986.254328832951</v>
      </c>
      <c r="I58" s="12">
        <v>5.8591999999999998E-2</v>
      </c>
      <c r="J58" s="13">
        <f t="shared" si="4"/>
        <v>2690.0577571698286</v>
      </c>
      <c r="K58" s="14">
        <f t="shared" si="13"/>
        <v>26296.196571663124</v>
      </c>
      <c r="L58" s="16">
        <f t="shared" si="10"/>
        <v>0.60840359407580158</v>
      </c>
      <c r="N58" s="13">
        <f t="shared" si="5"/>
        <v>45911.69028484825</v>
      </c>
      <c r="O58" s="3">
        <f t="shared" si="14"/>
        <v>313.71608280170648</v>
      </c>
      <c r="P58">
        <v>0</v>
      </c>
      <c r="Q58" s="3">
        <f t="shared" si="11"/>
        <v>-1002.3181708416305</v>
      </c>
      <c r="R58" s="5">
        <f t="shared" si="6"/>
        <v>2690.0577571698286</v>
      </c>
      <c r="S58" s="3">
        <f t="shared" si="15"/>
        <v>6.2743216560341297</v>
      </c>
      <c r="T58" s="7">
        <f t="shared" si="7"/>
        <v>1380.2978251825225</v>
      </c>
      <c r="U58" s="7">
        <f t="shared" si="12"/>
        <v>-3.1832314562052488E-12</v>
      </c>
    </row>
    <row r="59" spans="4:21" x14ac:dyDescent="0.25">
      <c r="D59" s="15">
        <v>81</v>
      </c>
      <c r="E59" s="13">
        <f t="shared" si="8"/>
        <v>43221.632527678419</v>
      </c>
      <c r="F59" s="10">
        <f t="shared" si="16"/>
        <v>289.42813347662519</v>
      </c>
      <c r="G59" s="11">
        <f t="shared" si="9"/>
        <v>26585.624705139748</v>
      </c>
      <c r="H59" s="9">
        <f t="shared" si="3"/>
        <v>27914.905940396737</v>
      </c>
      <c r="I59" s="12">
        <v>6.2834000000000001E-2</v>
      </c>
      <c r="J59" s="13">
        <f t="shared" si="4"/>
        <v>2715.7880582441458</v>
      </c>
      <c r="K59" s="14">
        <f t="shared" si="13"/>
        <v>25199.11788215259</v>
      </c>
      <c r="L59" s="16">
        <f t="shared" si="10"/>
        <v>0.62211066605876719</v>
      </c>
      <c r="N59" s="13">
        <f t="shared" si="5"/>
        <v>43221.632527678419</v>
      </c>
      <c r="O59" s="3">
        <f t="shared" si="14"/>
        <v>295.33483007818887</v>
      </c>
      <c r="P59">
        <v>0</v>
      </c>
      <c r="Q59" s="3">
        <f t="shared" si="11"/>
        <v>-1097.0786895105339</v>
      </c>
      <c r="R59" s="5">
        <f t="shared" si="6"/>
        <v>2715.7880582441458</v>
      </c>
      <c r="S59" s="3">
        <f t="shared" si="15"/>
        <v>5.9066966015637776</v>
      </c>
      <c r="T59" s="7">
        <f t="shared" si="7"/>
        <v>1329.281235256989</v>
      </c>
      <c r="U59" s="7">
        <f t="shared" si="12"/>
        <v>2.2737367544323206E-12</v>
      </c>
    </row>
    <row r="60" spans="4:21" x14ac:dyDescent="0.25">
      <c r="D60" s="15">
        <v>82</v>
      </c>
      <c r="E60" s="13">
        <f t="shared" si="8"/>
        <v>40505.844469434276</v>
      </c>
      <c r="F60" s="10">
        <f t="shared" si="16"/>
        <v>271.24220613775492</v>
      </c>
      <c r="G60" s="11">
        <f t="shared" si="9"/>
        <v>25470.360088290345</v>
      </c>
      <c r="H60" s="9">
        <f t="shared" si="3"/>
        <v>26743.878092704865</v>
      </c>
      <c r="I60" s="12">
        <v>6.7362000000000005E-2</v>
      </c>
      <c r="J60" s="13">
        <f t="shared" si="4"/>
        <v>2728.5546951500319</v>
      </c>
      <c r="K60" s="14">
        <f t="shared" si="13"/>
        <v>24015.323397554832</v>
      </c>
      <c r="L60" s="16">
        <f t="shared" si="10"/>
        <v>0.63570794890380256</v>
      </c>
      <c r="N60" s="13">
        <f t="shared" si="5"/>
        <v>40505.844469434276</v>
      </c>
      <c r="O60" s="3">
        <f t="shared" si="14"/>
        <v>276.77776136505599</v>
      </c>
      <c r="P60">
        <v>0</v>
      </c>
      <c r="Q60" s="3">
        <f t="shared" si="11"/>
        <v>-1183.7944845977581</v>
      </c>
      <c r="R60" s="5">
        <f t="shared" si="6"/>
        <v>2728.5546951500319</v>
      </c>
      <c r="S60" s="3">
        <f t="shared" si="15"/>
        <v>5.5355552273011197</v>
      </c>
      <c r="T60" s="7">
        <f t="shared" si="7"/>
        <v>1273.51800441452</v>
      </c>
      <c r="U60" s="7">
        <f t="shared" si="12"/>
        <v>0</v>
      </c>
    </row>
    <row r="61" spans="4:21" x14ac:dyDescent="0.25">
      <c r="D61" s="15">
        <v>83</v>
      </c>
      <c r="E61" s="13">
        <f t="shared" si="8"/>
        <v>37777.289774284247</v>
      </c>
      <c r="F61" s="10">
        <f t="shared" si="16"/>
        <v>252.9707886479035</v>
      </c>
      <c r="G61" s="11">
        <f t="shared" si="9"/>
        <v>24268.294186202736</v>
      </c>
      <c r="H61" s="9">
        <f t="shared" si="3"/>
        <v>25481.708895512875</v>
      </c>
      <c r="I61" s="12">
        <v>7.2190000000000004E-2</v>
      </c>
      <c r="J61" s="13">
        <f t="shared" si="4"/>
        <v>2727.1425488055797</v>
      </c>
      <c r="K61" s="14">
        <f t="shared" si="13"/>
        <v>22754.566346707295</v>
      </c>
      <c r="L61" s="16">
        <f t="shared" si="10"/>
        <v>0.64920030721487354</v>
      </c>
      <c r="N61" s="13">
        <f t="shared" si="5"/>
        <v>37777.289774284247</v>
      </c>
      <c r="O61" s="3">
        <f t="shared" si="14"/>
        <v>258.13345780398311</v>
      </c>
      <c r="P61">
        <v>0</v>
      </c>
      <c r="Q61" s="3">
        <f t="shared" si="11"/>
        <v>-1260.7570508475364</v>
      </c>
      <c r="R61" s="5">
        <f t="shared" si="6"/>
        <v>2727.1425488055797</v>
      </c>
      <c r="S61" s="3">
        <f t="shared" si="15"/>
        <v>5.1626691560796623</v>
      </c>
      <c r="T61" s="7">
        <f t="shared" si="7"/>
        <v>1213.4147093101383</v>
      </c>
      <c r="U61" s="7">
        <f t="shared" si="12"/>
        <v>0</v>
      </c>
    </row>
    <row r="62" spans="4:21" x14ac:dyDescent="0.25">
      <c r="D62" s="15">
        <v>84</v>
      </c>
      <c r="E62" s="13">
        <f t="shared" si="8"/>
        <v>35050.147225478664</v>
      </c>
      <c r="F62" s="10">
        <f t="shared" si="16"/>
        <v>234.70882741541132</v>
      </c>
      <c r="G62" s="11">
        <f t="shared" si="9"/>
        <v>22989.275174122708</v>
      </c>
      <c r="H62" s="9">
        <f t="shared" si="3"/>
        <v>24138.738932828845</v>
      </c>
      <c r="I62" s="12">
        <v>7.7337000000000003E-2</v>
      </c>
      <c r="J62" s="13">
        <f t="shared" si="4"/>
        <v>2710.6732359768434</v>
      </c>
      <c r="K62" s="14">
        <f t="shared" si="13"/>
        <v>21428.065696852002</v>
      </c>
      <c r="L62" s="16">
        <f t="shared" si="10"/>
        <v>0.66259784261822174</v>
      </c>
      <c r="N62" s="13">
        <f t="shared" si="5"/>
        <v>35050.147225478664</v>
      </c>
      <c r="O62" s="3">
        <f t="shared" si="14"/>
        <v>239.49880348511354</v>
      </c>
      <c r="P62">
        <v>0</v>
      </c>
      <c r="Q62" s="3">
        <f t="shared" si="11"/>
        <v>-1326.5006498552939</v>
      </c>
      <c r="R62" s="5">
        <f t="shared" si="6"/>
        <v>2710.6732359768434</v>
      </c>
      <c r="S62" s="3">
        <f t="shared" si="15"/>
        <v>4.7899760697022709</v>
      </c>
      <c r="T62" s="7">
        <f t="shared" si="7"/>
        <v>1149.463758706137</v>
      </c>
      <c r="U62" s="7">
        <f t="shared" si="12"/>
        <v>0</v>
      </c>
    </row>
    <row r="63" spans="4:21" x14ac:dyDescent="0.25">
      <c r="D63" s="15">
        <v>85</v>
      </c>
      <c r="E63" s="13">
        <f t="shared" si="8"/>
        <v>32339.473989501821</v>
      </c>
      <c r="F63" s="10">
        <f t="shared" si="16"/>
        <v>216.55715082958565</v>
      </c>
      <c r="G63" s="11">
        <f t="shared" si="9"/>
        <v>21644.622847681589</v>
      </c>
      <c r="H63" s="9">
        <f t="shared" si="3"/>
        <v>22726.853990065669</v>
      </c>
      <c r="I63" s="12">
        <v>8.2817000000000002E-2</v>
      </c>
      <c r="J63" s="13">
        <f t="shared" si="4"/>
        <v>2678.2582173885726</v>
      </c>
      <c r="K63" s="14">
        <f t="shared" si="13"/>
        <v>20048.595772677098</v>
      </c>
      <c r="L63" s="16">
        <f t="shared" si="10"/>
        <v>0.67591955524379743</v>
      </c>
      <c r="N63" s="13">
        <f t="shared" si="5"/>
        <v>32339.473989501821</v>
      </c>
      <c r="O63" s="3">
        <f t="shared" si="14"/>
        <v>220.97668451998533</v>
      </c>
      <c r="P63">
        <v>0</v>
      </c>
      <c r="Q63" s="3">
        <f t="shared" si="11"/>
        <v>-1379.469924174904</v>
      </c>
      <c r="R63" s="5">
        <f t="shared" si="6"/>
        <v>2678.2582173885726</v>
      </c>
      <c r="S63" s="3">
        <f t="shared" si="15"/>
        <v>4.4195336903997067</v>
      </c>
      <c r="T63" s="7">
        <f t="shared" si="7"/>
        <v>1082.2311423840802</v>
      </c>
      <c r="U63" s="7">
        <f t="shared" si="12"/>
        <v>-2.7284841053187847E-12</v>
      </c>
    </row>
    <row r="64" spans="4:21" x14ac:dyDescent="0.25">
      <c r="D64" s="15">
        <v>86</v>
      </c>
      <c r="E64" s="13">
        <f t="shared" si="8"/>
        <v>29661.21577211325</v>
      </c>
      <c r="F64" s="10">
        <f t="shared" si="16"/>
        <v>198.62253726933187</v>
      </c>
      <c r="G64" s="11">
        <f t="shared" si="9"/>
        <v>20247.218309946431</v>
      </c>
      <c r="H64" s="9">
        <f t="shared" si="3"/>
        <v>21259.579225443755</v>
      </c>
      <c r="I64" s="12">
        <v>8.8649000000000006E-2</v>
      </c>
      <c r="J64" s="13">
        <f t="shared" si="4"/>
        <v>2629.4371169820674</v>
      </c>
      <c r="K64" s="14">
        <f t="shared" si="13"/>
        <v>18630.142108461689</v>
      </c>
      <c r="L64" s="16">
        <f t="shared" si="10"/>
        <v>0.68919409063470216</v>
      </c>
      <c r="N64" s="13">
        <f t="shared" si="5"/>
        <v>29661.21577211325</v>
      </c>
      <c r="O64" s="3">
        <f t="shared" si="14"/>
        <v>202.67605843809372</v>
      </c>
      <c r="P64">
        <v>0</v>
      </c>
      <c r="Q64" s="3">
        <f t="shared" si="11"/>
        <v>-1418.4536642154089</v>
      </c>
      <c r="R64" s="5">
        <f t="shared" si="6"/>
        <v>2629.4371169820674</v>
      </c>
      <c r="S64" s="3">
        <f t="shared" si="15"/>
        <v>4.0535211687618746</v>
      </c>
      <c r="T64" s="7">
        <f t="shared" si="7"/>
        <v>1012.3609154973237</v>
      </c>
      <c r="U64" s="7">
        <f t="shared" si="12"/>
        <v>-2.9558577807620168E-12</v>
      </c>
    </row>
    <row r="65" spans="4:21" x14ac:dyDescent="0.25">
      <c r="D65" s="15">
        <v>87</v>
      </c>
      <c r="E65" s="13">
        <f t="shared" si="8"/>
        <v>27031.778655131184</v>
      </c>
      <c r="F65" s="10">
        <f t="shared" si="16"/>
        <v>181.01484796294287</v>
      </c>
      <c r="G65" s="11">
        <f t="shared" si="9"/>
        <v>18811.156956424631</v>
      </c>
      <c r="H65" s="9">
        <f t="shared" si="3"/>
        <v>19751.714804245865</v>
      </c>
      <c r="I65" s="12">
        <v>9.4850000000000004E-2</v>
      </c>
      <c r="J65" s="13">
        <f t="shared" si="4"/>
        <v>2563.9642054391929</v>
      </c>
      <c r="K65" s="14">
        <f t="shared" si="13"/>
        <v>17187.750598806673</v>
      </c>
      <c r="L65" s="16">
        <f t="shared" si="10"/>
        <v>0.70246366442520725</v>
      </c>
      <c r="N65" s="13">
        <f t="shared" si="5"/>
        <v>27031.778655131184</v>
      </c>
      <c r="O65" s="3">
        <f t="shared" si="14"/>
        <v>184.70902853361514</v>
      </c>
      <c r="P65">
        <v>0</v>
      </c>
      <c r="Q65" s="3">
        <f t="shared" si="11"/>
        <v>-1442.3915096550154</v>
      </c>
      <c r="R65" s="5">
        <f t="shared" si="6"/>
        <v>2563.9642054391929</v>
      </c>
      <c r="S65" s="3">
        <f t="shared" si="15"/>
        <v>3.694180570672303</v>
      </c>
      <c r="T65" s="7">
        <f t="shared" si="7"/>
        <v>940.55784782123374</v>
      </c>
      <c r="U65" s="7">
        <f t="shared" si="12"/>
        <v>0</v>
      </c>
    </row>
    <row r="66" spans="4:21" x14ac:dyDescent="0.25">
      <c r="D66" s="15">
        <v>88</v>
      </c>
      <c r="E66" s="13">
        <f t="shared" si="8"/>
        <v>24467.814449691992</v>
      </c>
      <c r="F66" s="10">
        <f t="shared" si="16"/>
        <v>163.84558963365777</v>
      </c>
      <c r="G66" s="11">
        <f t="shared" si="9"/>
        <v>17351.59618844033</v>
      </c>
      <c r="H66" s="9">
        <f t="shared" si="3"/>
        <v>18219.175997862349</v>
      </c>
      <c r="I66" s="12">
        <v>0.101436</v>
      </c>
      <c r="J66" s="13">
        <f t="shared" si="4"/>
        <v>2481.9172265189568</v>
      </c>
      <c r="K66" s="14">
        <f t="shared" si="13"/>
        <v>15737.258771343391</v>
      </c>
      <c r="L66" s="16">
        <f t="shared" si="10"/>
        <v>0.7157887900411174</v>
      </c>
      <c r="N66" s="13">
        <f t="shared" si="5"/>
        <v>24467.814449691992</v>
      </c>
      <c r="O66" s="3">
        <f t="shared" si="14"/>
        <v>167.18937717720175</v>
      </c>
      <c r="P66">
        <v>0</v>
      </c>
      <c r="Q66" s="3">
        <f t="shared" si="11"/>
        <v>-1450.4918274632819</v>
      </c>
      <c r="R66" s="5">
        <f t="shared" si="6"/>
        <v>2481.9172265189568</v>
      </c>
      <c r="S66" s="3">
        <f t="shared" si="15"/>
        <v>3.343787543544035</v>
      </c>
      <c r="T66" s="7">
        <f t="shared" si="7"/>
        <v>867.57980942201903</v>
      </c>
      <c r="U66" s="7">
        <f t="shared" si="12"/>
        <v>1.8189894035458565E-12</v>
      </c>
    </row>
    <row r="67" spans="4:21" x14ac:dyDescent="0.25">
      <c r="D67" s="15">
        <v>89</v>
      </c>
      <c r="E67" s="13">
        <f t="shared" si="8"/>
        <v>21985.897223173037</v>
      </c>
      <c r="F67" s="10">
        <f t="shared" si="16"/>
        <v>147.22574840357805</v>
      </c>
      <c r="G67" s="11">
        <f t="shared" si="9"/>
        <v>15884.484519746969</v>
      </c>
      <c r="H67" s="9">
        <f t="shared" si="3"/>
        <v>16678.708745734319</v>
      </c>
      <c r="I67" s="12">
        <v>0.10842400000000001</v>
      </c>
      <c r="J67" s="13">
        <f t="shared" si="4"/>
        <v>2383.7989205253134</v>
      </c>
      <c r="K67" s="14">
        <f t="shared" si="13"/>
        <v>14294.909825209004</v>
      </c>
      <c r="L67" s="16">
        <f t="shared" si="10"/>
        <v>0.7292540627284857</v>
      </c>
      <c r="N67" s="13">
        <f t="shared" si="5"/>
        <v>21985.897223173037</v>
      </c>
      <c r="O67" s="3">
        <f t="shared" si="14"/>
        <v>150.23035551385513</v>
      </c>
      <c r="P67">
        <v>0</v>
      </c>
      <c r="Q67" s="3">
        <f t="shared" si="11"/>
        <v>-1442.348946134387</v>
      </c>
      <c r="R67" s="5">
        <f t="shared" si="6"/>
        <v>2383.7989205253134</v>
      </c>
      <c r="S67" s="3">
        <f t="shared" si="15"/>
        <v>3.0046071102771026</v>
      </c>
      <c r="T67" s="7">
        <f t="shared" si="7"/>
        <v>794.2242259873492</v>
      </c>
      <c r="U67" s="7">
        <f t="shared" si="12"/>
        <v>0</v>
      </c>
    </row>
    <row r="68" spans="4:21" x14ac:dyDescent="0.25">
      <c r="D68" s="15">
        <v>90</v>
      </c>
      <c r="E68" s="13">
        <f t="shared" si="8"/>
        <v>19602.098302647722</v>
      </c>
      <c r="F68" s="10">
        <f t="shared" si="16"/>
        <v>131.26294385866851</v>
      </c>
      <c r="G68" s="11">
        <f t="shared" si="9"/>
        <v>14426.172769067673</v>
      </c>
      <c r="H68" s="9">
        <f t="shared" si="3"/>
        <v>15147.481407521056</v>
      </c>
      <c r="I68" s="12">
        <v>0.115832</v>
      </c>
      <c r="J68" s="13">
        <f t="shared" si="4"/>
        <v>2270.5502505922909</v>
      </c>
      <c r="K68" s="14">
        <f t="shared" si="13"/>
        <v>12876.931156928766</v>
      </c>
      <c r="L68" s="16">
        <f t="shared" si="10"/>
        <v>0.74297639877596677</v>
      </c>
      <c r="N68" s="13">
        <f t="shared" si="5"/>
        <v>19602.098302647722</v>
      </c>
      <c r="O68" s="3">
        <f t="shared" si="14"/>
        <v>133.94177944762089</v>
      </c>
      <c r="P68">
        <v>0</v>
      </c>
      <c r="Q68" s="3">
        <f t="shared" si="11"/>
        <v>-1417.9786682802387</v>
      </c>
      <c r="R68" s="5">
        <f t="shared" si="6"/>
        <v>2270.5502505922909</v>
      </c>
      <c r="S68" s="3">
        <f t="shared" si="15"/>
        <v>2.6788355889524178</v>
      </c>
      <c r="T68" s="7">
        <f t="shared" si="7"/>
        <v>721.30863845338354</v>
      </c>
      <c r="U68" s="7">
        <f t="shared" si="12"/>
        <v>0</v>
      </c>
    </row>
    <row r="69" spans="4:21" x14ac:dyDescent="0.25">
      <c r="D69" s="15">
        <v>91</v>
      </c>
      <c r="E69" s="13">
        <f t="shared" si="8"/>
        <v>17331.54805205543</v>
      </c>
      <c r="F69" s="10">
        <f t="shared" si="16"/>
        <v>116.05849454563121</v>
      </c>
      <c r="G69" s="11">
        <f t="shared" si="9"/>
        <v>12992.989651474396</v>
      </c>
      <c r="H69" s="9">
        <f t="shared" si="3"/>
        <v>13642.639134048117</v>
      </c>
      <c r="I69" s="12">
        <v>0.123677</v>
      </c>
      <c r="J69" s="13">
        <f t="shared" si="4"/>
        <v>2143.5138684340595</v>
      </c>
      <c r="K69" s="14">
        <f t="shared" si="13"/>
        <v>11499.125265614057</v>
      </c>
      <c r="L69" s="16">
        <f t="shared" si="10"/>
        <v>0.75711742063463372</v>
      </c>
      <c r="N69" s="13">
        <f t="shared" si="5"/>
        <v>17331.54805205543</v>
      </c>
      <c r="O69" s="3">
        <f t="shared" ref="O69:O100" si="17">N69*Prima_de_tarifa</f>
        <v>118.42703525064407</v>
      </c>
      <c r="P69">
        <v>0</v>
      </c>
      <c r="Q69" s="3">
        <f t="shared" si="11"/>
        <v>-1377.8058913147088</v>
      </c>
      <c r="R69" s="5">
        <f t="shared" si="6"/>
        <v>2143.5138684340595</v>
      </c>
      <c r="S69" s="3">
        <f t="shared" ref="S69:S78" si="18">O69*z</f>
        <v>2.3685407050128813</v>
      </c>
      <c r="T69" s="7">
        <f t="shared" si="7"/>
        <v>649.64948257372089</v>
      </c>
      <c r="U69" s="7">
        <f t="shared" si="12"/>
        <v>1.3642420526593924E-12</v>
      </c>
    </row>
    <row r="70" spans="4:21" x14ac:dyDescent="0.25">
      <c r="D70" s="15">
        <v>92</v>
      </c>
      <c r="E70" s="13">
        <f t="shared" si="8"/>
        <v>15188.03418362137</v>
      </c>
      <c r="F70" s="10">
        <f t="shared" ref="F70:F101" si="19">E70*b</f>
        <v>101.70472811571118</v>
      </c>
      <c r="G70" s="11">
        <f t="shared" si="9"/>
        <v>11600.829993729769</v>
      </c>
      <c r="H70" s="9">
        <f t="shared" ref="H70:H78" si="20">G70*(1.05)</f>
        <v>12180.871493416258</v>
      </c>
      <c r="I70" s="12">
        <v>0.13197300000000001</v>
      </c>
      <c r="J70" s="13">
        <f t="shared" ref="J70:J78" si="21">I70*E70</f>
        <v>2004.4104353150633</v>
      </c>
      <c r="K70" s="14">
        <f t="shared" ref="K70:K78" si="22">H70-J70</f>
        <v>10176.461058101195</v>
      </c>
      <c r="L70" s="16">
        <f t="shared" si="10"/>
        <v>0.7719016601492863</v>
      </c>
      <c r="N70" s="13">
        <f t="shared" ref="N70:N78" si="23">E70</f>
        <v>15188.03418362137</v>
      </c>
      <c r="O70" s="3">
        <f t="shared" si="17"/>
        <v>103.78033481195015</v>
      </c>
      <c r="P70">
        <v>0</v>
      </c>
      <c r="Q70" s="3">
        <f t="shared" si="11"/>
        <v>-1322.664207512862</v>
      </c>
      <c r="R70" s="5">
        <f t="shared" ref="R70:R78" si="24">J70</f>
        <v>2004.4104353150633</v>
      </c>
      <c r="S70" s="3">
        <f t="shared" si="18"/>
        <v>2.075606696239003</v>
      </c>
      <c r="T70" s="7">
        <f t="shared" ref="T70:T78" si="25">H70-G70</f>
        <v>580.04149968648926</v>
      </c>
      <c r="U70" s="7">
        <f t="shared" ref="U70:U78" si="26">(O70+T70)-SUM(P70:S70)</f>
        <v>0</v>
      </c>
    </row>
    <row r="71" spans="4:21" x14ac:dyDescent="0.25">
      <c r="D71" s="15">
        <v>93</v>
      </c>
      <c r="E71" s="13">
        <f t="shared" ref="E71:E78" si="27">E70-J70</f>
        <v>13183.623748306307</v>
      </c>
      <c r="F71" s="10">
        <f t="shared" si="19"/>
        <v>88.282450032096421</v>
      </c>
      <c r="G71" s="11">
        <f t="shared" ref="G71:G78" si="28">F71+K70</f>
        <v>10264.743508133291</v>
      </c>
      <c r="H71" s="9">
        <f t="shared" si="20"/>
        <v>10777.980683539956</v>
      </c>
      <c r="I71" s="12">
        <v>0.140737</v>
      </c>
      <c r="J71" s="13">
        <f t="shared" si="21"/>
        <v>1855.4236554653846</v>
      </c>
      <c r="K71" s="14">
        <f t="shared" si="22"/>
        <v>8922.5570280745706</v>
      </c>
      <c r="L71" s="16">
        <f t="shared" ref="L71:L77" si="29">K71/E72</f>
        <v>0.78764119232969376</v>
      </c>
      <c r="N71" s="13">
        <f t="shared" si="23"/>
        <v>13183.623748306307</v>
      </c>
      <c r="O71" s="3">
        <f t="shared" si="17"/>
        <v>90.084132685812648</v>
      </c>
      <c r="P71">
        <v>0</v>
      </c>
      <c r="Q71" s="3">
        <f t="shared" ref="Q71:Q78" si="30">K71-K70</f>
        <v>-1253.9040300266242</v>
      </c>
      <c r="R71" s="5">
        <f t="shared" si="24"/>
        <v>1855.4236554653846</v>
      </c>
      <c r="S71" s="3">
        <f t="shared" si="18"/>
        <v>1.8016826537162529</v>
      </c>
      <c r="T71" s="7">
        <f t="shared" si="25"/>
        <v>513.23717540666439</v>
      </c>
      <c r="U71" s="7">
        <f t="shared" si="26"/>
        <v>0</v>
      </c>
    </row>
    <row r="72" spans="4:21" x14ac:dyDescent="0.25">
      <c r="D72" s="15">
        <v>94</v>
      </c>
      <c r="E72" s="13">
        <f t="shared" si="27"/>
        <v>11328.200092840922</v>
      </c>
      <c r="F72" s="10">
        <f t="shared" si="19"/>
        <v>75.857842861929257</v>
      </c>
      <c r="G72" s="11">
        <f t="shared" si="28"/>
        <v>8998.4148709364999</v>
      </c>
      <c r="H72" s="9">
        <f t="shared" si="20"/>
        <v>9448.3356144833251</v>
      </c>
      <c r="I72" s="12">
        <v>0.14998300000000001</v>
      </c>
      <c r="J72" s="13">
        <f t="shared" si="21"/>
        <v>1699.03743452456</v>
      </c>
      <c r="K72" s="14">
        <f t="shared" si="22"/>
        <v>7749.2981799587651</v>
      </c>
      <c r="L72" s="16">
        <f t="shared" si="29"/>
        <v>0.80477383703410332</v>
      </c>
      <c r="N72" s="13">
        <f t="shared" si="23"/>
        <v>11328.200092840922</v>
      </c>
      <c r="O72" s="3">
        <f t="shared" si="17"/>
        <v>77.405962104009433</v>
      </c>
      <c r="P72">
        <v>0</v>
      </c>
      <c r="Q72" s="3">
        <f t="shared" si="30"/>
        <v>-1173.2588481158054</v>
      </c>
      <c r="R72" s="5">
        <f t="shared" si="24"/>
        <v>1699.03743452456</v>
      </c>
      <c r="S72" s="3">
        <f t="shared" si="18"/>
        <v>1.5481192420801886</v>
      </c>
      <c r="T72" s="7">
        <f t="shared" si="25"/>
        <v>449.92074354682518</v>
      </c>
      <c r="U72" s="7">
        <f t="shared" si="26"/>
        <v>0</v>
      </c>
    </row>
    <row r="73" spans="4:21" x14ac:dyDescent="0.25">
      <c r="D73" s="15">
        <v>95</v>
      </c>
      <c r="E73" s="13">
        <f t="shared" si="27"/>
        <v>9629.1626583163616</v>
      </c>
      <c r="F73" s="10">
        <f t="shared" si="19"/>
        <v>64.480456015968528</v>
      </c>
      <c r="G73" s="11">
        <f t="shared" si="28"/>
        <v>7813.7786359747333</v>
      </c>
      <c r="H73" s="9">
        <f t="shared" si="20"/>
        <v>8204.4675677734704</v>
      </c>
      <c r="I73" s="12">
        <v>0.159723</v>
      </c>
      <c r="J73" s="13">
        <f t="shared" si="21"/>
        <v>1537.9987472742644</v>
      </c>
      <c r="K73" s="14">
        <f t="shared" si="22"/>
        <v>6666.4688204992062</v>
      </c>
      <c r="L73" s="16">
        <f t="shared" si="29"/>
        <v>0.82391963551762992</v>
      </c>
      <c r="N73" s="13">
        <f t="shared" si="23"/>
        <v>9629.1626583163616</v>
      </c>
      <c r="O73" s="3">
        <f t="shared" si="17"/>
        <v>65.796383689763786</v>
      </c>
      <c r="P73">
        <v>0</v>
      </c>
      <c r="Q73" s="3">
        <f t="shared" si="30"/>
        <v>-1082.8293594595589</v>
      </c>
      <c r="R73" s="5">
        <f t="shared" si="24"/>
        <v>1537.9987472742644</v>
      </c>
      <c r="S73" s="3">
        <f t="shared" si="18"/>
        <v>1.3159276737952756</v>
      </c>
      <c r="T73" s="7">
        <f t="shared" si="25"/>
        <v>390.68893179873703</v>
      </c>
      <c r="U73" s="7">
        <f t="shared" si="26"/>
        <v>0</v>
      </c>
    </row>
    <row r="74" spans="4:21" x14ac:dyDescent="0.25">
      <c r="D74" s="15">
        <v>96</v>
      </c>
      <c r="E74" s="13">
        <f t="shared" si="27"/>
        <v>8091.1639110420974</v>
      </c>
      <c r="F74" s="10">
        <f t="shared" si="19"/>
        <v>54.181444139729983</v>
      </c>
      <c r="G74" s="11">
        <f t="shared" si="28"/>
        <v>6720.6502646389363</v>
      </c>
      <c r="H74" s="9">
        <f t="shared" si="20"/>
        <v>7056.682777870883</v>
      </c>
      <c r="I74" s="12">
        <v>0.16997000000000001</v>
      </c>
      <c r="J74" s="13">
        <f t="shared" si="21"/>
        <v>1375.2551299598254</v>
      </c>
      <c r="K74" s="14">
        <f t="shared" si="22"/>
        <v>5681.4276479110576</v>
      </c>
      <c r="L74" s="16">
        <f t="shared" si="29"/>
        <v>0.8459655771255864</v>
      </c>
      <c r="N74" s="13">
        <f t="shared" si="23"/>
        <v>8091.1639110420974</v>
      </c>
      <c r="O74" s="3">
        <f t="shared" si="17"/>
        <v>55.287187897683644</v>
      </c>
      <c r="P74">
        <v>0</v>
      </c>
      <c r="Q74" s="3">
        <f t="shared" si="30"/>
        <v>-985.04117258814858</v>
      </c>
      <c r="R74" s="5">
        <f t="shared" si="24"/>
        <v>1375.2551299598254</v>
      </c>
      <c r="S74" s="3">
        <f t="shared" si="18"/>
        <v>1.1057437579536729</v>
      </c>
      <c r="T74" s="7">
        <f t="shared" si="25"/>
        <v>336.03251323194672</v>
      </c>
      <c r="U74" s="7">
        <f t="shared" si="26"/>
        <v>0</v>
      </c>
    </row>
    <row r="75" spans="4:21" x14ac:dyDescent="0.25">
      <c r="D75" s="15">
        <v>97</v>
      </c>
      <c r="E75" s="13">
        <f t="shared" si="27"/>
        <v>6715.9087810822721</v>
      </c>
      <c r="F75" s="10">
        <f t="shared" si="19"/>
        <v>44.972224079300076</v>
      </c>
      <c r="G75" s="11">
        <f t="shared" si="28"/>
        <v>5726.3998719903575</v>
      </c>
      <c r="H75" s="9">
        <f t="shared" si="20"/>
        <v>6012.7198655898756</v>
      </c>
      <c r="I75" s="12">
        <v>0.180733</v>
      </c>
      <c r="J75" s="13">
        <f t="shared" si="21"/>
        <v>1213.7863417313424</v>
      </c>
      <c r="K75" s="14">
        <f t="shared" si="22"/>
        <v>4798.9335238585336</v>
      </c>
      <c r="L75" s="16">
        <f t="shared" si="29"/>
        <v>0.87219678892217656</v>
      </c>
      <c r="N75" s="13">
        <f t="shared" si="23"/>
        <v>6715.9087810822721</v>
      </c>
      <c r="O75" s="3">
        <f t="shared" si="17"/>
        <v>45.89002457071436</v>
      </c>
      <c r="P75">
        <v>0</v>
      </c>
      <c r="Q75" s="3">
        <f t="shared" si="30"/>
        <v>-882.49412405252406</v>
      </c>
      <c r="R75" s="5">
        <f t="shared" si="24"/>
        <v>1213.7863417313424</v>
      </c>
      <c r="S75" s="3">
        <f t="shared" si="18"/>
        <v>0.91780049141428721</v>
      </c>
      <c r="T75" s="7">
        <f t="shared" si="25"/>
        <v>286.31999359951806</v>
      </c>
      <c r="U75" s="7">
        <f t="shared" si="26"/>
        <v>0</v>
      </c>
    </row>
    <row r="76" spans="4:21" x14ac:dyDescent="0.25">
      <c r="D76" s="15">
        <v>98</v>
      </c>
      <c r="E76" s="13">
        <f t="shared" si="27"/>
        <v>5502.1224393509292</v>
      </c>
      <c r="F76" s="10">
        <f t="shared" si="19"/>
        <v>36.844259104775936</v>
      </c>
      <c r="G76" s="11">
        <f t="shared" si="28"/>
        <v>4835.7777829633096</v>
      </c>
      <c r="H76" s="9">
        <f t="shared" si="20"/>
        <v>5077.5666721114749</v>
      </c>
      <c r="I76" s="12">
        <v>0.19202</v>
      </c>
      <c r="J76" s="13">
        <f t="shared" si="21"/>
        <v>1056.5175508041655</v>
      </c>
      <c r="K76" s="14">
        <f t="shared" si="22"/>
        <v>4021.0491213073092</v>
      </c>
      <c r="L76" s="16">
        <f t="shared" si="29"/>
        <v>0.9044998874431599</v>
      </c>
      <c r="N76" s="13">
        <f t="shared" si="23"/>
        <v>5502.1224393509292</v>
      </c>
      <c r="O76" s="3">
        <f t="shared" si="17"/>
        <v>37.596182759975434</v>
      </c>
      <c r="P76">
        <v>0</v>
      </c>
      <c r="Q76" s="3">
        <f t="shared" si="30"/>
        <v>-777.88440255122441</v>
      </c>
      <c r="R76" s="5">
        <f t="shared" si="24"/>
        <v>1056.5175508041655</v>
      </c>
      <c r="S76" s="3">
        <f t="shared" si="18"/>
        <v>0.75192365519950866</v>
      </c>
      <c r="T76" s="7">
        <f t="shared" si="25"/>
        <v>241.78888914816525</v>
      </c>
      <c r="U76" s="7">
        <f t="shared" si="26"/>
        <v>0</v>
      </c>
    </row>
    <row r="77" spans="4:21" x14ac:dyDescent="0.25">
      <c r="D77" s="15">
        <v>99</v>
      </c>
      <c r="E77" s="13">
        <f t="shared" si="27"/>
        <v>4445.6048885467635</v>
      </c>
      <c r="F77" s="10">
        <f t="shared" si="19"/>
        <v>29.769424471476857</v>
      </c>
      <c r="G77" s="11">
        <f t="shared" si="28"/>
        <v>4050.8185457787858</v>
      </c>
      <c r="H77" s="9">
        <f t="shared" si="20"/>
        <v>4253.359473067725</v>
      </c>
      <c r="I77" s="12">
        <v>0.20383699999999999</v>
      </c>
      <c r="J77" s="13">
        <f t="shared" si="21"/>
        <v>906.17876366670657</v>
      </c>
      <c r="K77" s="14">
        <f t="shared" si="22"/>
        <v>3347.1807094010182</v>
      </c>
      <c r="L77" s="16">
        <f t="shared" si="29"/>
        <v>0.94568458029744773</v>
      </c>
      <c r="N77" s="13">
        <f t="shared" si="23"/>
        <v>4445.6048885467635</v>
      </c>
      <c r="O77" s="3">
        <f t="shared" si="17"/>
        <v>30.37696374640495</v>
      </c>
      <c r="P77">
        <v>0</v>
      </c>
      <c r="Q77" s="3">
        <f t="shared" si="30"/>
        <v>-673.86841190629093</v>
      </c>
      <c r="R77" s="5">
        <f t="shared" si="24"/>
        <v>906.17876366670657</v>
      </c>
      <c r="S77" s="3">
        <f t="shared" si="18"/>
        <v>0.607539274928099</v>
      </c>
      <c r="T77" s="7">
        <f t="shared" si="25"/>
        <v>202.5409272889392</v>
      </c>
      <c r="U77" s="7">
        <f t="shared" si="26"/>
        <v>4.2632564145606011E-13</v>
      </c>
    </row>
    <row r="78" spans="4:21" x14ac:dyDescent="0.25">
      <c r="D78" s="20">
        <v>100</v>
      </c>
      <c r="E78" s="21">
        <f t="shared" si="27"/>
        <v>3539.4261248800567</v>
      </c>
      <c r="F78" s="10">
        <f t="shared" si="19"/>
        <v>23.701314295484426</v>
      </c>
      <c r="G78" s="22">
        <f t="shared" si="28"/>
        <v>3370.8820236965025</v>
      </c>
      <c r="H78" s="23">
        <f t="shared" si="20"/>
        <v>3539.4261248813277</v>
      </c>
      <c r="I78" s="24">
        <v>1</v>
      </c>
      <c r="J78" s="21">
        <f t="shared" si="21"/>
        <v>3539.4261248800567</v>
      </c>
      <c r="K78" s="25">
        <f t="shared" si="22"/>
        <v>1.2710188457276672E-9</v>
      </c>
      <c r="L78" s="16">
        <v>0</v>
      </c>
      <c r="N78" s="13">
        <f t="shared" si="23"/>
        <v>3539.4261248800567</v>
      </c>
      <c r="O78" s="3">
        <f t="shared" si="17"/>
        <v>24.185014587229002</v>
      </c>
      <c r="P78">
        <v>0</v>
      </c>
      <c r="Q78" s="3">
        <f t="shared" si="30"/>
        <v>-3347.1807093997472</v>
      </c>
      <c r="R78" s="5">
        <f t="shared" si="24"/>
        <v>3539.4261248800567</v>
      </c>
      <c r="S78" s="3">
        <f t="shared" si="18"/>
        <v>0.48370029174458007</v>
      </c>
      <c r="T78" s="7">
        <f t="shared" si="25"/>
        <v>168.54410118482519</v>
      </c>
      <c r="U78" s="7">
        <f t="shared" si="26"/>
        <v>0</v>
      </c>
    </row>
  </sheetData>
  <mergeCells count="2">
    <mergeCell ref="D2:L2"/>
    <mergeCell ref="N3:U3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6B9D-868B-4ED5-8254-FA6334052A75}">
  <dimension ref="A2:AC80"/>
  <sheetViews>
    <sheetView topLeftCell="Q1" zoomScale="85" zoomScaleNormal="85" workbookViewId="0">
      <selection activeCell="AB9" sqref="AB9"/>
    </sheetView>
  </sheetViews>
  <sheetFormatPr baseColWidth="10" defaultRowHeight="15" x14ac:dyDescent="0.25"/>
  <cols>
    <col min="1" max="1" width="13.5703125" customWidth="1"/>
    <col min="5" max="5" width="19.7109375" bestFit="1" customWidth="1"/>
    <col min="7" max="7" width="15.7109375" bestFit="1" customWidth="1"/>
    <col min="11" max="11" width="13" bestFit="1" customWidth="1"/>
    <col min="15" max="15" width="16.140625" bestFit="1" customWidth="1"/>
    <col min="18" max="18" width="73.140625" bestFit="1" customWidth="1"/>
    <col min="20" max="20" width="13.7109375" bestFit="1" customWidth="1"/>
    <col min="28" max="28" width="12.5703125" bestFit="1" customWidth="1"/>
  </cols>
  <sheetData>
    <row r="2" spans="1:29" x14ac:dyDescent="0.25">
      <c r="A2" t="s">
        <v>34</v>
      </c>
      <c r="B2" s="1">
        <v>0.9</v>
      </c>
    </row>
    <row r="3" spans="1:29" x14ac:dyDescent="0.25">
      <c r="A3" t="s">
        <v>36</v>
      </c>
      <c r="B3" s="1">
        <v>0.08</v>
      </c>
      <c r="D3" s="64" t="s">
        <v>44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3"/>
    </row>
    <row r="4" spans="1:29" x14ac:dyDescent="0.25">
      <c r="A4" t="s">
        <v>37</v>
      </c>
      <c r="B4" s="1">
        <v>0.02</v>
      </c>
      <c r="H4" s="28" t="s">
        <v>15</v>
      </c>
      <c r="I4" s="28" t="s">
        <v>17</v>
      </c>
      <c r="T4" s="64" t="s">
        <v>25</v>
      </c>
      <c r="U4" s="64"/>
      <c r="V4" s="64"/>
      <c r="W4" s="64"/>
      <c r="X4" s="64"/>
      <c r="Y4" s="64"/>
      <c r="Z4" s="64"/>
      <c r="AA4" s="64"/>
      <c r="AB4" s="64"/>
      <c r="AC4" s="64"/>
    </row>
    <row r="5" spans="1:29" ht="15.75" thickBot="1" x14ac:dyDescent="0.3">
      <c r="A5" t="s">
        <v>38</v>
      </c>
      <c r="B5" s="1">
        <v>0.85</v>
      </c>
      <c r="D5" s="28" t="s">
        <v>0</v>
      </c>
      <c r="E5" s="28" t="s">
        <v>40</v>
      </c>
      <c r="F5" s="28" t="s">
        <v>39</v>
      </c>
      <c r="G5" s="28" t="s">
        <v>12</v>
      </c>
      <c r="H5" s="28" t="s">
        <v>13</v>
      </c>
      <c r="I5" s="28" t="s">
        <v>16</v>
      </c>
      <c r="J5" s="28" t="s">
        <v>18</v>
      </c>
      <c r="K5" s="28" t="s">
        <v>19</v>
      </c>
      <c r="L5" s="28" t="s">
        <v>20</v>
      </c>
      <c r="M5" s="28" t="s">
        <v>48</v>
      </c>
      <c r="N5" s="28" t="s">
        <v>47</v>
      </c>
      <c r="O5" s="28" t="s">
        <v>43</v>
      </c>
      <c r="P5" s="28" t="s">
        <v>33</v>
      </c>
      <c r="Q5" s="26" t="s">
        <v>42</v>
      </c>
      <c r="U5" t="s">
        <v>26</v>
      </c>
      <c r="V5" t="s">
        <v>27</v>
      </c>
      <c r="W5" t="s">
        <v>28</v>
      </c>
      <c r="X5" t="s">
        <v>29</v>
      </c>
      <c r="Y5" t="s">
        <v>50</v>
      </c>
      <c r="Z5" t="s">
        <v>30</v>
      </c>
      <c r="AA5" t="s">
        <v>31</v>
      </c>
      <c r="AB5" s="8" t="s">
        <v>32</v>
      </c>
    </row>
    <row r="6" spans="1:29" ht="15.75" thickTop="1" x14ac:dyDescent="0.25">
      <c r="A6" t="s">
        <v>41</v>
      </c>
      <c r="B6" s="1">
        <v>0.8</v>
      </c>
      <c r="D6" s="9">
        <v>27</v>
      </c>
      <c r="E6" s="9"/>
      <c r="F6" s="9"/>
      <c r="G6" s="34">
        <v>100000</v>
      </c>
      <c r="H6" s="10">
        <v>587.64081552123866</v>
      </c>
      <c r="I6" s="11">
        <f>H6</f>
        <v>587.64081552123866</v>
      </c>
      <c r="J6" s="9">
        <f t="shared" ref="J6:J37" si="0">I6*(1+TASA_REAL)</f>
        <v>634.65208076293777</v>
      </c>
      <c r="K6" s="27">
        <v>1.207E-3</v>
      </c>
      <c r="L6" s="13">
        <f>K6*G6*0.9</f>
        <v>108.63</v>
      </c>
      <c r="M6" s="13">
        <f>O6-N6*0.5</f>
        <v>511.2024578115595</v>
      </c>
      <c r="N6" s="14">
        <f>O6-Q6</f>
        <v>29.639245902756613</v>
      </c>
      <c r="O6" s="14">
        <f>J6-L6</f>
        <v>526.02208076293778</v>
      </c>
      <c r="P6" s="29">
        <v>4.9692264192610549E-3</v>
      </c>
      <c r="Q6" s="14">
        <f t="shared" ref="Q6:Q37" si="1">P6*G7</f>
        <v>496.38283486018116</v>
      </c>
      <c r="R6" s="61" t="s">
        <v>52</v>
      </c>
      <c r="T6" s="32">
        <f>G6</f>
        <v>100000</v>
      </c>
      <c r="U6" s="37">
        <f>T6*$B$12</f>
        <v>683.3032738619055</v>
      </c>
      <c r="V6" s="37">
        <f>U6*0.12</f>
        <v>81.996392863428653</v>
      </c>
      <c r="W6" s="37">
        <f>Q6</f>
        <v>496.38283486018116</v>
      </c>
      <c r="X6" s="5">
        <f>L6</f>
        <v>108.63</v>
      </c>
      <c r="Y6" s="37"/>
      <c r="Z6" s="37">
        <f>U6*0.02</f>
        <v>13.66606547723811</v>
      </c>
      <c r="AA6" s="37">
        <f>J6-I6</f>
        <v>47.011265241699107</v>
      </c>
      <c r="AB6" s="37">
        <f>(U6+AA6)-SUM(V6:Z6)</f>
        <v>29.63924590275667</v>
      </c>
    </row>
    <row r="7" spans="1:29" x14ac:dyDescent="0.25">
      <c r="D7" s="9">
        <v>28</v>
      </c>
      <c r="E7" s="9"/>
      <c r="F7" s="34">
        <f>G7*$B$5</f>
        <v>84907.664499999999</v>
      </c>
      <c r="G7" s="34">
        <f>G6-L6</f>
        <v>99891.37</v>
      </c>
      <c r="H7" s="9">
        <f>$B$10*F7</f>
        <v>568.57331426241933</v>
      </c>
      <c r="I7" s="14">
        <f t="shared" ref="I7:I38" si="2">H7+O6</f>
        <v>1094.595395025357</v>
      </c>
      <c r="J7" s="9">
        <f t="shared" si="0"/>
        <v>1182.1630266273855</v>
      </c>
      <c r="K7" s="12">
        <v>1.2999999999999999E-3</v>
      </c>
      <c r="L7" s="13">
        <f t="shared" ref="L7:L38" si="3">K7*F7*$B$2</f>
        <v>99.341967464999996</v>
      </c>
      <c r="M7" s="13">
        <f t="shared" ref="M7:M70" si="4">O7-N7*0.5</f>
        <v>1006.2928831977208</v>
      </c>
      <c r="N7" s="14">
        <f t="shared" ref="N7:N70" si="5">O7-Q7</f>
        <v>153.05635192932959</v>
      </c>
      <c r="O7" s="14">
        <f>J7-L7</f>
        <v>1082.8210591623856</v>
      </c>
      <c r="P7" s="29">
        <v>1.0963130497910398E-2</v>
      </c>
      <c r="Q7" s="11">
        <f t="shared" si="1"/>
        <v>929.76470723305601</v>
      </c>
      <c r="R7" s="61" t="s">
        <v>46</v>
      </c>
      <c r="T7" s="35">
        <f>F7</f>
        <v>84907.664499999999</v>
      </c>
      <c r="U7" s="48">
        <f>T7*$B$12</f>
        <v>580.17685128818289</v>
      </c>
      <c r="V7" s="48">
        <v>0</v>
      </c>
      <c r="W7" s="48">
        <f>Q7-Q6</f>
        <v>433.38187237287485</v>
      </c>
      <c r="X7" s="36">
        <f t="shared" ref="X7:X70" si="6">L7</f>
        <v>99.341967464999996</v>
      </c>
      <c r="Y7" s="48"/>
      <c r="Z7" s="48">
        <f t="shared" ref="Z7:Z70" si="7">U7*0.02</f>
        <v>11.603537025763657</v>
      </c>
      <c r="AA7" s="48">
        <f t="shared" ref="AA7:AA70" si="8">J7-I7</f>
        <v>87.567631602028541</v>
      </c>
      <c r="AB7" s="48">
        <f t="shared" ref="AB7:AB70" si="9">(U7+AA7)-SUM(V7:Z7)</f>
        <v>123.41710602657292</v>
      </c>
    </row>
    <row r="8" spans="1:29" x14ac:dyDescent="0.25">
      <c r="D8" s="9">
        <v>29</v>
      </c>
      <c r="E8" s="14">
        <f>(G8-F8)*(P7*$B$6)</f>
        <v>111.57176486796679</v>
      </c>
      <c r="F8" s="34">
        <f>G8*$B$5</f>
        <v>72087.074152654735</v>
      </c>
      <c r="G8" s="34">
        <f>F7-L7</f>
        <v>84808.322532534992</v>
      </c>
      <c r="H8" s="14">
        <f>$B$10*F8</f>
        <v>482.72187096202236</v>
      </c>
      <c r="I8" s="14">
        <f t="shared" si="2"/>
        <v>1565.542930124408</v>
      </c>
      <c r="J8" s="9">
        <f t="shared" si="0"/>
        <v>1690.7863645343607</v>
      </c>
      <c r="K8" s="12">
        <v>1.4E-3</v>
      </c>
      <c r="L8" s="13">
        <f>K8*F8*$B$2</f>
        <v>90.82971343234496</v>
      </c>
      <c r="M8" s="13">
        <f t="shared" si="4"/>
        <v>1362.154597915699</v>
      </c>
      <c r="N8" s="14">
        <f t="shared" si="5"/>
        <v>252.46057663669967</v>
      </c>
      <c r="O8" s="14">
        <f t="shared" ref="O8:O39" si="10">J8-L8-E8</f>
        <v>1488.384886234049</v>
      </c>
      <c r="P8" s="29">
        <v>1.7166510826001333E-2</v>
      </c>
      <c r="Q8" s="11">
        <f>P8*G9</f>
        <v>1235.9243095973493</v>
      </c>
      <c r="R8" s="61" t="s">
        <v>45</v>
      </c>
      <c r="T8" s="33">
        <f>F8</f>
        <v>72087.074152654735</v>
      </c>
      <c r="U8" s="37">
        <f t="shared" ref="U8:U71" si="11">T8*$B$12</f>
        <v>492.57333771634927</v>
      </c>
      <c r="V8" s="37">
        <v>0</v>
      </c>
      <c r="W8" s="37">
        <f t="shared" ref="W8:W71" si="12">Q8-Q7</f>
        <v>306.15960236429328</v>
      </c>
      <c r="X8" s="5">
        <f t="shared" si="6"/>
        <v>90.82971343234496</v>
      </c>
      <c r="Y8" s="37">
        <f>E8</f>
        <v>111.57176486796679</v>
      </c>
      <c r="Z8" s="37">
        <f t="shared" si="7"/>
        <v>9.8514667543269852</v>
      </c>
      <c r="AA8" s="37">
        <f t="shared" si="8"/>
        <v>125.24343440995267</v>
      </c>
      <c r="AB8" s="37">
        <f>(U8+AA8)-SUM(V8:Z8)</f>
        <v>99.404224707369849</v>
      </c>
    </row>
    <row r="9" spans="1:29" x14ac:dyDescent="0.25">
      <c r="A9" t="s">
        <v>14</v>
      </c>
      <c r="B9">
        <v>5.8764081552123868E-3</v>
      </c>
      <c r="C9" s="3"/>
      <c r="D9" s="9">
        <v>30</v>
      </c>
      <c r="E9" s="14">
        <f>(G9-F9)*(P8*$B$6)</f>
        <v>148.31091715168196</v>
      </c>
      <c r="F9" s="34">
        <f>G9*$B$5</f>
        <v>61196.807773339024</v>
      </c>
      <c r="G9" s="34">
        <f>F8-L8</f>
        <v>71996.244439222384</v>
      </c>
      <c r="H9" s="14">
        <f t="shared" ref="H9:H72" si="13">$B$10*F9</f>
        <v>409.79659519391862</v>
      </c>
      <c r="I9" s="14">
        <f t="shared" si="2"/>
        <v>1898.1814814279676</v>
      </c>
      <c r="J9" s="9">
        <f t="shared" si="0"/>
        <v>2050.0359999422053</v>
      </c>
      <c r="K9" s="12">
        <v>1.508E-3</v>
      </c>
      <c r="L9" s="13">
        <f t="shared" si="3"/>
        <v>83.056307509975724</v>
      </c>
      <c r="M9" s="13">
        <f t="shared" si="4"/>
        <v>1629.975250546883</v>
      </c>
      <c r="N9" s="14">
        <f t="shared" si="5"/>
        <v>377.38704946732923</v>
      </c>
      <c r="O9" s="14">
        <f t="shared" si="10"/>
        <v>1818.6687752805476</v>
      </c>
      <c r="P9" s="9">
        <v>2.3583591110735401E-2</v>
      </c>
      <c r="Q9" s="11">
        <f t="shared" si="1"/>
        <v>1441.2817258132184</v>
      </c>
      <c r="T9" s="33">
        <f t="shared" ref="T9:T72" si="14">F9</f>
        <v>61196.807773339024</v>
      </c>
      <c r="U9" s="37">
        <f t="shared" si="11"/>
        <v>418.1597910142026</v>
      </c>
      <c r="V9" s="37">
        <v>0</v>
      </c>
      <c r="W9" s="37">
        <f t="shared" si="12"/>
        <v>205.35741621586908</v>
      </c>
      <c r="X9" s="5">
        <f t="shared" si="6"/>
        <v>83.056307509975724</v>
      </c>
      <c r="Y9" s="37">
        <f t="shared" ref="Y9:Y72" si="15">E9</f>
        <v>148.31091715168196</v>
      </c>
      <c r="Z9" s="37">
        <f t="shared" si="7"/>
        <v>8.3631958202840515</v>
      </c>
      <c r="AA9" s="37">
        <f t="shared" si="8"/>
        <v>151.85451851423772</v>
      </c>
      <c r="AB9" s="37">
        <f t="shared" si="9"/>
        <v>124.92647283062951</v>
      </c>
    </row>
    <row r="10" spans="1:29" x14ac:dyDescent="0.25">
      <c r="A10" t="s">
        <v>22</v>
      </c>
      <c r="B10">
        <v>6.6963720838466752E-3</v>
      </c>
      <c r="D10" s="9">
        <v>31</v>
      </c>
      <c r="E10" s="14">
        <f t="shared" ref="E10:E39" si="16">(G10-F10)*(P9*$B$6)</f>
        <v>172.95380709758629</v>
      </c>
      <c r="F10" s="34">
        <f t="shared" ref="F10:F72" si="17">G10*$B$5</f>
        <v>51946.688745954685</v>
      </c>
      <c r="G10" s="34">
        <f t="shared" ref="G10:G39" si="18">F9-L9</f>
        <v>61113.751465829046</v>
      </c>
      <c r="H10" s="14">
        <f t="shared" si="13"/>
        <v>347.85435636668319</v>
      </c>
      <c r="I10" s="14">
        <f t="shared" si="2"/>
        <v>2166.5231316472309</v>
      </c>
      <c r="J10" s="9">
        <f t="shared" si="0"/>
        <v>2339.8449821790095</v>
      </c>
      <c r="K10" s="12">
        <v>1.624E-3</v>
      </c>
      <c r="L10" s="13">
        <f t="shared" si="3"/>
        <v>75.925280271087374</v>
      </c>
      <c r="M10" s="13">
        <f t="shared" si="4"/>
        <v>1829.2252094278379</v>
      </c>
      <c r="N10" s="14">
        <f t="shared" si="5"/>
        <v>523.48137076499575</v>
      </c>
      <c r="O10" s="14">
        <f t="shared" si="10"/>
        <v>2090.9658948103356</v>
      </c>
      <c r="P10" s="9">
        <v>3.0219037070513693E-2</v>
      </c>
      <c r="Q10" s="11">
        <f t="shared" si="1"/>
        <v>1567.4845240453399</v>
      </c>
      <c r="T10" s="33">
        <f t="shared" si="14"/>
        <v>51946.688745954685</v>
      </c>
      <c r="U10" s="37">
        <f t="shared" si="11"/>
        <v>354.95342486396237</v>
      </c>
      <c r="V10" s="37">
        <v>0</v>
      </c>
      <c r="W10" s="37">
        <f t="shared" si="12"/>
        <v>126.20279823212149</v>
      </c>
      <c r="X10" s="5">
        <f t="shared" si="6"/>
        <v>75.925280271087374</v>
      </c>
      <c r="Y10" s="37">
        <f t="shared" si="15"/>
        <v>172.95380709758629</v>
      </c>
      <c r="Z10" s="37">
        <f t="shared" si="7"/>
        <v>7.0990684972792479</v>
      </c>
      <c r="AA10" s="37">
        <f t="shared" si="8"/>
        <v>173.32185053177864</v>
      </c>
      <c r="AB10" s="37">
        <f t="shared" si="9"/>
        <v>146.09432129766657</v>
      </c>
    </row>
    <row r="11" spans="1:29" x14ac:dyDescent="0.25">
      <c r="D11" s="9">
        <v>32</v>
      </c>
      <c r="E11" s="14">
        <f t="shared" si="16"/>
        <v>188.09814288544084</v>
      </c>
      <c r="F11" s="34">
        <f t="shared" si="17"/>
        <v>44090.148945831053</v>
      </c>
      <c r="G11" s="34">
        <f>F10-L10</f>
        <v>51870.763465683594</v>
      </c>
      <c r="H11" s="14">
        <f t="shared" si="13"/>
        <v>295.244042573505</v>
      </c>
      <c r="I11" s="14">
        <f t="shared" si="2"/>
        <v>2386.2099373838405</v>
      </c>
      <c r="J11" s="9">
        <f t="shared" si="0"/>
        <v>2577.1067323745478</v>
      </c>
      <c r="K11" s="12">
        <v>1.7489999999999999E-3</v>
      </c>
      <c r="L11" s="13">
        <f t="shared" si="3"/>
        <v>69.402303455632662</v>
      </c>
      <c r="M11" s="13">
        <f t="shared" si="4"/>
        <v>1975.8823562533862</v>
      </c>
      <c r="N11" s="14">
        <f t="shared" si="5"/>
        <v>687.44785956017699</v>
      </c>
      <c r="O11" s="14">
        <f t="shared" si="10"/>
        <v>2319.6062860334746</v>
      </c>
      <c r="P11" s="9">
        <v>3.7077027332883601E-2</v>
      </c>
      <c r="Q11" s="11">
        <f t="shared" si="1"/>
        <v>1632.1584264732976</v>
      </c>
      <c r="T11" s="33">
        <f t="shared" si="14"/>
        <v>44090.148945831053</v>
      </c>
      <c r="U11" s="37">
        <f t="shared" si="11"/>
        <v>301.26943119745403</v>
      </c>
      <c r="V11" s="37">
        <v>0</v>
      </c>
      <c r="W11" s="37">
        <f t="shared" si="12"/>
        <v>64.673902427957728</v>
      </c>
      <c r="X11" s="5">
        <f t="shared" si="6"/>
        <v>69.402303455632662</v>
      </c>
      <c r="Y11" s="37">
        <f t="shared" si="15"/>
        <v>188.09814288544084</v>
      </c>
      <c r="Z11" s="37">
        <f t="shared" si="7"/>
        <v>6.0253886239490804</v>
      </c>
      <c r="AA11" s="37">
        <f t="shared" si="8"/>
        <v>190.89679499070735</v>
      </c>
      <c r="AB11" s="37">
        <f t="shared" si="9"/>
        <v>163.96648879518108</v>
      </c>
    </row>
    <row r="12" spans="1:29" x14ac:dyDescent="0.25">
      <c r="A12" t="s">
        <v>10</v>
      </c>
      <c r="B12">
        <v>6.833032738619055E-3</v>
      </c>
      <c r="D12" s="9">
        <v>33</v>
      </c>
      <c r="E12" s="14">
        <f t="shared" si="16"/>
        <v>195.85901117679586</v>
      </c>
      <c r="F12" s="34">
        <f t="shared" si="17"/>
        <v>37417.634646019105</v>
      </c>
      <c r="G12" s="34">
        <f t="shared" si="18"/>
        <v>44020.746642375423</v>
      </c>
      <c r="H12" s="14">
        <f t="shared" si="13"/>
        <v>250.5624040871765</v>
      </c>
      <c r="I12" s="14">
        <f t="shared" si="2"/>
        <v>2570.1686901206513</v>
      </c>
      <c r="J12" s="9">
        <f t="shared" si="0"/>
        <v>2775.7821853303035</v>
      </c>
      <c r="K12" s="12">
        <v>1.884E-3</v>
      </c>
      <c r="L12" s="13">
        <f t="shared" si="3"/>
        <v>63.445341305790002</v>
      </c>
      <c r="M12" s="13">
        <f t="shared" si="4"/>
        <v>2083.0431215911235</v>
      </c>
      <c r="N12" s="14">
        <f t="shared" si="5"/>
        <v>866.86942251318874</v>
      </c>
      <c r="O12" s="14">
        <f t="shared" si="10"/>
        <v>2516.4778328477178</v>
      </c>
      <c r="P12" s="9">
        <v>4.4161269218774966E-2</v>
      </c>
      <c r="Q12" s="11">
        <f t="shared" si="1"/>
        <v>1649.608410334529</v>
      </c>
      <c r="T12" s="33">
        <f t="shared" si="14"/>
        <v>37417.634646019105</v>
      </c>
      <c r="U12" s="37">
        <f t="shared" si="11"/>
        <v>255.67592253793515</v>
      </c>
      <c r="V12" s="37">
        <v>0</v>
      </c>
      <c r="W12" s="37">
        <f t="shared" si="12"/>
        <v>17.449983861231431</v>
      </c>
      <c r="X12" s="5">
        <f t="shared" si="6"/>
        <v>63.445341305790002</v>
      </c>
      <c r="Y12" s="37">
        <f t="shared" si="15"/>
        <v>195.85901117679586</v>
      </c>
      <c r="Z12" s="37">
        <f t="shared" si="7"/>
        <v>5.1135184507587033</v>
      </c>
      <c r="AA12" s="37">
        <f t="shared" si="8"/>
        <v>205.61349520965223</v>
      </c>
      <c r="AB12" s="37">
        <f t="shared" si="9"/>
        <v>179.4215629530114</v>
      </c>
    </row>
    <row r="13" spans="1:29" x14ac:dyDescent="0.25">
      <c r="D13" s="9">
        <v>34</v>
      </c>
      <c r="E13" s="14">
        <f t="shared" si="16"/>
        <v>197.9530092401435</v>
      </c>
      <c r="F13" s="34">
        <f t="shared" si="17"/>
        <v>31751.060909006315</v>
      </c>
      <c r="G13" s="34">
        <f t="shared" si="18"/>
        <v>37354.189304713313</v>
      </c>
      <c r="H13" s="14">
        <f t="shared" si="13"/>
        <v>212.61691790358532</v>
      </c>
      <c r="I13" s="14">
        <f t="shared" si="2"/>
        <v>2729.0947507513029</v>
      </c>
      <c r="J13" s="9">
        <f t="shared" si="0"/>
        <v>2947.4223308114074</v>
      </c>
      <c r="K13" s="12">
        <v>2.029E-3</v>
      </c>
      <c r="L13" s="13">
        <f t="shared" si="3"/>
        <v>57.980612325936434</v>
      </c>
      <c r="M13" s="13">
        <f t="shared" si="4"/>
        <v>2161.4603499055825</v>
      </c>
      <c r="N13" s="14">
        <f t="shared" si="5"/>
        <v>1060.0567186794894</v>
      </c>
      <c r="O13" s="14">
        <f t="shared" si="10"/>
        <v>2691.4887092453273</v>
      </c>
      <c r="P13" s="9">
        <v>5.1475968107041921E-2</v>
      </c>
      <c r="Q13" s="11">
        <f t="shared" si="1"/>
        <v>1631.4319905658379</v>
      </c>
      <c r="T13" s="33">
        <f t="shared" si="14"/>
        <v>31751.060909006315</v>
      </c>
      <c r="U13" s="37">
        <f t="shared" si="11"/>
        <v>216.95603867712785</v>
      </c>
      <c r="V13" s="37">
        <v>0</v>
      </c>
      <c r="W13" s="37">
        <f>Q13-Q12</f>
        <v>-18.176419768691176</v>
      </c>
      <c r="X13" s="5">
        <f t="shared" si="6"/>
        <v>57.980612325936434</v>
      </c>
      <c r="Y13" s="37">
        <f t="shared" si="15"/>
        <v>197.9530092401435</v>
      </c>
      <c r="Z13" s="37">
        <f t="shared" si="7"/>
        <v>4.3391207735425574</v>
      </c>
      <c r="AA13" s="37">
        <f t="shared" si="8"/>
        <v>218.32758006010454</v>
      </c>
      <c r="AB13" s="37">
        <f t="shared" si="9"/>
        <v>193.18729616630105</v>
      </c>
    </row>
    <row r="14" spans="1:29" x14ac:dyDescent="0.25">
      <c r="D14" s="9">
        <v>35</v>
      </c>
      <c r="E14" s="14">
        <f t="shared" si="16"/>
        <v>195.77183886790064</v>
      </c>
      <c r="F14" s="34">
        <f t="shared" si="17"/>
        <v>26939.118252178319</v>
      </c>
      <c r="G14" s="34">
        <f t="shared" si="18"/>
        <v>31693.080296680379</v>
      </c>
      <c r="H14" s="14">
        <f t="shared" si="13"/>
        <v>180.39435942733132</v>
      </c>
      <c r="I14" s="14">
        <f t="shared" si="2"/>
        <v>2871.8830686726587</v>
      </c>
      <c r="J14" s="9">
        <f t="shared" si="0"/>
        <v>3101.6337141664717</v>
      </c>
      <c r="K14" s="12">
        <v>2.186E-3</v>
      </c>
      <c r="L14" s="13">
        <f t="shared" si="3"/>
        <v>53.000021249335624</v>
      </c>
      <c r="M14" s="13">
        <f t="shared" si="4"/>
        <v>2219.8938281747041</v>
      </c>
      <c r="N14" s="14">
        <f t="shared" si="5"/>
        <v>1265.9360517490627</v>
      </c>
      <c r="O14" s="14">
        <f t="shared" si="10"/>
        <v>2852.8618540492357</v>
      </c>
      <c r="P14" s="9">
        <v>5.9023983628645256E-2</v>
      </c>
      <c r="Q14" s="11">
        <f t="shared" si="1"/>
        <v>1586.925802300173</v>
      </c>
      <c r="T14" s="33">
        <f t="shared" si="14"/>
        <v>26939.118252178319</v>
      </c>
      <c r="U14" s="37">
        <f t="shared" si="11"/>
        <v>184.07587696666459</v>
      </c>
      <c r="V14" s="37">
        <v>0</v>
      </c>
      <c r="W14" s="37">
        <f t="shared" si="12"/>
        <v>-44.506188265664832</v>
      </c>
      <c r="X14" s="5">
        <f t="shared" si="6"/>
        <v>53.000021249335624</v>
      </c>
      <c r="Y14" s="37">
        <f t="shared" si="15"/>
        <v>195.77183886790064</v>
      </c>
      <c r="Z14" s="37">
        <f t="shared" si="7"/>
        <v>3.6815175393332922</v>
      </c>
      <c r="AA14" s="37">
        <f t="shared" si="8"/>
        <v>229.75064549381295</v>
      </c>
      <c r="AB14" s="37">
        <f t="shared" si="9"/>
        <v>205.87933306957285</v>
      </c>
    </row>
    <row r="15" spans="1:29" x14ac:dyDescent="0.25">
      <c r="D15" s="9">
        <v>36</v>
      </c>
      <c r="E15" s="14">
        <f t="shared" si="16"/>
        <v>190.43109627602081</v>
      </c>
      <c r="F15" s="34">
        <f t="shared" si="17"/>
        <v>22853.200496289635</v>
      </c>
      <c r="G15" s="34">
        <f t="shared" si="18"/>
        <v>26886.118230928983</v>
      </c>
      <c r="H15" s="14">
        <f t="shared" si="13"/>
        <v>153.03353382990488</v>
      </c>
      <c r="I15" s="14">
        <f t="shared" si="2"/>
        <v>3005.8953878791408</v>
      </c>
      <c r="J15" s="9">
        <f t="shared" si="0"/>
        <v>3246.3670189094723</v>
      </c>
      <c r="K15" s="12">
        <v>2.3540000000000002E-3</v>
      </c>
      <c r="L15" s="13">
        <f t="shared" si="3"/>
        <v>48.416790571439229</v>
      </c>
      <c r="M15" s="13">
        <f t="shared" si="4"/>
        <v>2265.5492996125026</v>
      </c>
      <c r="N15" s="14">
        <f t="shared" si="5"/>
        <v>1483.9396648990189</v>
      </c>
      <c r="O15" s="14">
        <f t="shared" si="10"/>
        <v>3007.519132062012</v>
      </c>
      <c r="P15" s="9">
        <v>6.6809643398677024E-2</v>
      </c>
      <c r="Q15" s="11">
        <f t="shared" si="1"/>
        <v>1523.5794671629931</v>
      </c>
      <c r="T15" s="33">
        <f t="shared" si="14"/>
        <v>22853.200496289635</v>
      </c>
      <c r="U15" s="37">
        <f t="shared" si="11"/>
        <v>156.15666717337231</v>
      </c>
      <c r="V15" s="37">
        <v>0</v>
      </c>
      <c r="W15" s="37">
        <f t="shared" si="12"/>
        <v>-63.346335137179949</v>
      </c>
      <c r="X15" s="5">
        <f t="shared" si="6"/>
        <v>48.416790571439229</v>
      </c>
      <c r="Y15" s="37">
        <f t="shared" si="15"/>
        <v>190.43109627602081</v>
      </c>
      <c r="Z15" s="37">
        <f t="shared" si="7"/>
        <v>3.1231333434674462</v>
      </c>
      <c r="AA15" s="37">
        <f t="shared" si="8"/>
        <v>240.47163103033154</v>
      </c>
      <c r="AB15" s="37">
        <f t="shared" si="9"/>
        <v>218.00361314995627</v>
      </c>
    </row>
    <row r="16" spans="1:29" x14ac:dyDescent="0.25">
      <c r="D16" s="9">
        <v>37</v>
      </c>
      <c r="E16" s="14">
        <f t="shared" si="16"/>
        <v>182.82953605955916</v>
      </c>
      <c r="F16" s="34">
        <f t="shared" si="17"/>
        <v>19384.066149860468</v>
      </c>
      <c r="G16" s="34">
        <f t="shared" si="18"/>
        <v>22804.783705718197</v>
      </c>
      <c r="H16" s="14">
        <f t="shared" si="13"/>
        <v>129.80291943736293</v>
      </c>
      <c r="I16" s="14">
        <f t="shared" si="2"/>
        <v>3137.322051499375</v>
      </c>
      <c r="J16" s="9">
        <f t="shared" si="0"/>
        <v>3388.3078156193251</v>
      </c>
      <c r="K16" s="12">
        <v>2.5349999999999999E-3</v>
      </c>
      <c r="L16" s="13">
        <f t="shared" si="3"/>
        <v>44.224746920906654</v>
      </c>
      <c r="M16" s="13">
        <f t="shared" si="4"/>
        <v>2304.2851993056888</v>
      </c>
      <c r="N16" s="14">
        <f t="shared" si="5"/>
        <v>1713.9366666663411</v>
      </c>
      <c r="O16" s="14">
        <f t="shared" si="10"/>
        <v>3161.2535326388593</v>
      </c>
      <c r="P16" s="9">
        <v>7.4836025581498988E-2</v>
      </c>
      <c r="Q16" s="11">
        <f t="shared" si="1"/>
        <v>1447.3168659725181</v>
      </c>
      <c r="T16" s="33">
        <f t="shared" si="14"/>
        <v>19384.066149860468</v>
      </c>
      <c r="U16" s="37">
        <f t="shared" si="11"/>
        <v>132.451958609554</v>
      </c>
      <c r="V16" s="37">
        <v>0</v>
      </c>
      <c r="W16" s="37">
        <f t="shared" si="12"/>
        <v>-76.262601190474925</v>
      </c>
      <c r="X16" s="5">
        <f t="shared" si="6"/>
        <v>44.224746920906654</v>
      </c>
      <c r="Y16" s="37">
        <f t="shared" si="15"/>
        <v>182.82953605955916</v>
      </c>
      <c r="Z16" s="37">
        <f t="shared" si="7"/>
        <v>2.6490391721910802</v>
      </c>
      <c r="AA16" s="37">
        <f t="shared" si="8"/>
        <v>250.98576411995009</v>
      </c>
      <c r="AB16" s="37">
        <f t="shared" si="9"/>
        <v>229.99700176732216</v>
      </c>
    </row>
    <row r="17" spans="4:28" x14ac:dyDescent="0.25">
      <c r="D17" s="9">
        <v>38</v>
      </c>
      <c r="E17" s="14">
        <f t="shared" si="16"/>
        <v>173.67802391670224</v>
      </c>
      <c r="F17" s="34">
        <f t="shared" si="17"/>
        <v>16438.865192498626</v>
      </c>
      <c r="G17" s="34">
        <f t="shared" si="18"/>
        <v>19339.841402939561</v>
      </c>
      <c r="H17" s="14">
        <f t="shared" si="13"/>
        <v>110.0807579651666</v>
      </c>
      <c r="I17" s="14">
        <f t="shared" si="2"/>
        <v>3271.3342906040257</v>
      </c>
      <c r="J17" s="9">
        <f t="shared" si="0"/>
        <v>3533.0410338523479</v>
      </c>
      <c r="K17" s="12">
        <v>2.7299999999999998E-3</v>
      </c>
      <c r="L17" s="13">
        <f t="shared" si="3"/>
        <v>40.390291777969125</v>
      </c>
      <c r="M17" s="13">
        <f t="shared" si="4"/>
        <v>2340.8913392082495</v>
      </c>
      <c r="N17" s="14">
        <f t="shared" si="5"/>
        <v>1956.1627578988534</v>
      </c>
      <c r="O17" s="14">
        <f t="shared" si="10"/>
        <v>3318.9727181576764</v>
      </c>
      <c r="P17" s="9">
        <v>8.3105896646457789E-2</v>
      </c>
      <c r="Q17" s="11">
        <f t="shared" si="1"/>
        <v>1362.8099602588229</v>
      </c>
      <c r="T17" s="33">
        <f t="shared" si="14"/>
        <v>16438.865192498626</v>
      </c>
      <c r="U17" s="37">
        <f t="shared" si="11"/>
        <v>112.32730404608834</v>
      </c>
      <c r="V17" s="37">
        <v>0</v>
      </c>
      <c r="W17" s="37">
        <f t="shared" si="12"/>
        <v>-84.506905713695232</v>
      </c>
      <c r="X17" s="5">
        <f t="shared" si="6"/>
        <v>40.390291777969125</v>
      </c>
      <c r="Y17" s="37">
        <f t="shared" si="15"/>
        <v>173.67802391670224</v>
      </c>
      <c r="Z17" s="37">
        <f t="shared" si="7"/>
        <v>2.246546080921767</v>
      </c>
      <c r="AA17" s="37">
        <f t="shared" si="8"/>
        <v>261.70674324832225</v>
      </c>
      <c r="AB17" s="37">
        <f t="shared" si="9"/>
        <v>242.22609123251269</v>
      </c>
    </row>
    <row r="18" spans="4:28" x14ac:dyDescent="0.25">
      <c r="D18" s="9">
        <v>39</v>
      </c>
      <c r="E18" s="14">
        <f t="shared" si="16"/>
        <v>163.5371952310588</v>
      </c>
      <c r="F18" s="34">
        <f t="shared" si="17"/>
        <v>13938.703665612557</v>
      </c>
      <c r="G18" s="34">
        <f t="shared" si="18"/>
        <v>16398.474900720656</v>
      </c>
      <c r="H18" s="14">
        <f t="shared" si="13"/>
        <v>93.33874611141924</v>
      </c>
      <c r="I18" s="14">
        <f t="shared" si="2"/>
        <v>3412.3114642690957</v>
      </c>
      <c r="J18" s="9">
        <f t="shared" si="0"/>
        <v>3685.2963814106238</v>
      </c>
      <c r="K18" s="12">
        <v>2.9399999999999999E-3</v>
      </c>
      <c r="L18" s="13">
        <f t="shared" si="3"/>
        <v>36.881809899210829</v>
      </c>
      <c r="M18" s="13">
        <f t="shared" si="4"/>
        <v>2379.2933122240697</v>
      </c>
      <c r="N18" s="14">
        <f t="shared" si="5"/>
        <v>2211.1681281125684</v>
      </c>
      <c r="O18" s="14">
        <f t="shared" si="10"/>
        <v>3484.8773762803539</v>
      </c>
      <c r="P18" s="9">
        <v>9.1621750112149403E-2</v>
      </c>
      <c r="Q18" s="11">
        <f t="shared" si="1"/>
        <v>1273.7092481677853</v>
      </c>
      <c r="T18" s="33">
        <f t="shared" si="14"/>
        <v>13938.703665612557</v>
      </c>
      <c r="U18" s="37">
        <f t="shared" si="11"/>
        <v>95.243618481040031</v>
      </c>
      <c r="V18" s="37">
        <v>0</v>
      </c>
      <c r="W18" s="37">
        <f t="shared" si="12"/>
        <v>-89.100712091037622</v>
      </c>
      <c r="X18" s="5">
        <f t="shared" si="6"/>
        <v>36.881809899210829</v>
      </c>
      <c r="Y18" s="37">
        <f t="shared" si="15"/>
        <v>163.5371952310588</v>
      </c>
      <c r="Z18" s="37">
        <f t="shared" si="7"/>
        <v>1.9048723696208008</v>
      </c>
      <c r="AA18" s="37">
        <f t="shared" si="8"/>
        <v>272.98491714152806</v>
      </c>
      <c r="AB18" s="37">
        <f t="shared" si="9"/>
        <v>255.00537021371525</v>
      </c>
    </row>
    <row r="19" spans="4:28" x14ac:dyDescent="0.25">
      <c r="D19" s="9">
        <v>40</v>
      </c>
      <c r="E19" s="14">
        <f t="shared" si="16"/>
        <v>152.84510978013429</v>
      </c>
      <c r="F19" s="34">
        <f t="shared" si="17"/>
        <v>11816.548577356343</v>
      </c>
      <c r="G19" s="34">
        <f t="shared" si="18"/>
        <v>13901.821855713346</v>
      </c>
      <c r="H19" s="14">
        <f t="shared" si="13"/>
        <v>79.128006020827158</v>
      </c>
      <c r="I19" s="14">
        <f t="shared" si="2"/>
        <v>3564.0053823011813</v>
      </c>
      <c r="J19" s="9">
        <f t="shared" si="0"/>
        <v>3849.125812885276</v>
      </c>
      <c r="K19" s="12">
        <v>3.166E-3</v>
      </c>
      <c r="L19" s="13">
        <f t="shared" si="3"/>
        <v>33.670073516319164</v>
      </c>
      <c r="M19" s="13">
        <f t="shared" si="4"/>
        <v>2422.7224512715065</v>
      </c>
      <c r="N19" s="14">
        <f t="shared" si="5"/>
        <v>2479.7763566346321</v>
      </c>
      <c r="O19" s="14">
        <f t="shared" si="10"/>
        <v>3662.6106295888226</v>
      </c>
      <c r="P19" s="9">
        <v>0.1003858499066002</v>
      </c>
      <c r="Q19" s="11">
        <f t="shared" si="1"/>
        <v>1182.8342729541905</v>
      </c>
      <c r="T19" s="33">
        <f t="shared" si="14"/>
        <v>11816.548577356343</v>
      </c>
      <c r="U19" s="37">
        <f t="shared" si="11"/>
        <v>80.742863286558318</v>
      </c>
      <c r="V19" s="37">
        <v>0</v>
      </c>
      <c r="W19" s="37">
        <f t="shared" si="12"/>
        <v>-90.87497521359478</v>
      </c>
      <c r="X19" s="5">
        <f t="shared" si="6"/>
        <v>33.670073516319164</v>
      </c>
      <c r="Y19" s="37">
        <f t="shared" si="15"/>
        <v>152.84510978013429</v>
      </c>
      <c r="Z19" s="37">
        <f t="shared" si="7"/>
        <v>1.6148572657311664</v>
      </c>
      <c r="AA19" s="37">
        <f t="shared" si="8"/>
        <v>285.12043058409472</v>
      </c>
      <c r="AB19" s="37">
        <f t="shared" si="9"/>
        <v>268.6082285220632</v>
      </c>
    </row>
    <row r="20" spans="4:28" x14ac:dyDescent="0.25">
      <c r="D20" s="9">
        <v>41</v>
      </c>
      <c r="E20" s="14">
        <f t="shared" si="16"/>
        <v>141.94011275450291</v>
      </c>
      <c r="F20" s="34">
        <f t="shared" si="17"/>
        <v>10015.44672826402</v>
      </c>
      <c r="G20" s="34">
        <f t="shared" si="18"/>
        <v>11782.878503840024</v>
      </c>
      <c r="H20" s="14">
        <f t="shared" si="13"/>
        <v>67.067157878400693</v>
      </c>
      <c r="I20" s="14">
        <f t="shared" si="2"/>
        <v>3729.6777874672234</v>
      </c>
      <c r="J20" s="9">
        <f t="shared" si="0"/>
        <v>4028.0520104646016</v>
      </c>
      <c r="K20" s="12">
        <v>3.4099999999999998E-3</v>
      </c>
      <c r="L20" s="13">
        <f t="shared" si="3"/>
        <v>30.737406009042278</v>
      </c>
      <c r="M20" s="13">
        <f t="shared" si="4"/>
        <v>2473.8477754437872</v>
      </c>
      <c r="N20" s="14">
        <f t="shared" si="5"/>
        <v>2763.0534325145381</v>
      </c>
      <c r="O20" s="14">
        <f t="shared" si="10"/>
        <v>3855.3744917010563</v>
      </c>
      <c r="P20" s="9">
        <v>0.10939938499279465</v>
      </c>
      <c r="Q20" s="11">
        <f t="shared" si="1"/>
        <v>1092.3210591865181</v>
      </c>
      <c r="T20" s="33">
        <f t="shared" si="14"/>
        <v>10015.44672826402</v>
      </c>
      <c r="U20" s="37">
        <f t="shared" si="11"/>
        <v>68.435875386123143</v>
      </c>
      <c r="V20" s="37">
        <v>0</v>
      </c>
      <c r="W20" s="37">
        <f t="shared" si="12"/>
        <v>-90.513213767672369</v>
      </c>
      <c r="X20" s="5">
        <f t="shared" si="6"/>
        <v>30.737406009042278</v>
      </c>
      <c r="Y20" s="37">
        <f t="shared" si="15"/>
        <v>141.94011275450291</v>
      </c>
      <c r="Z20" s="37">
        <f t="shared" si="7"/>
        <v>1.3687175077224629</v>
      </c>
      <c r="AA20" s="37">
        <f t="shared" si="8"/>
        <v>298.37422299737818</v>
      </c>
      <c r="AB20" s="37">
        <f t="shared" si="9"/>
        <v>283.27707587990608</v>
      </c>
    </row>
    <row r="21" spans="4:28" x14ac:dyDescent="0.25">
      <c r="D21" s="9">
        <v>42</v>
      </c>
      <c r="E21" s="14">
        <f t="shared" si="16"/>
        <v>131.0785271023822</v>
      </c>
      <c r="F21" s="34">
        <f t="shared" si="17"/>
        <v>8487.0029239167307</v>
      </c>
      <c r="G21" s="34">
        <f t="shared" si="18"/>
        <v>9984.7093222549775</v>
      </c>
      <c r="H21" s="14">
        <f t="shared" si="13"/>
        <v>56.832129455241102</v>
      </c>
      <c r="I21" s="14">
        <f t="shared" si="2"/>
        <v>3912.2066211562974</v>
      </c>
      <c r="J21" s="9">
        <f t="shared" si="0"/>
        <v>4225.1831508488012</v>
      </c>
      <c r="K21" s="12">
        <v>3.6719999999999999E-3</v>
      </c>
      <c r="L21" s="13">
        <f t="shared" si="3"/>
        <v>28.047847262960012</v>
      </c>
      <c r="M21" s="13">
        <f t="shared" si="4"/>
        <v>2534.9162958108309</v>
      </c>
      <c r="N21" s="14">
        <f t="shared" si="5"/>
        <v>3062.280961345255</v>
      </c>
      <c r="O21" s="14">
        <f t="shared" si="10"/>
        <v>4066.0567764834586</v>
      </c>
      <c r="P21" s="9">
        <v>0.11866428016724752</v>
      </c>
      <c r="Q21" s="11">
        <f t="shared" si="1"/>
        <v>1003.7758151382037</v>
      </c>
      <c r="T21" s="33">
        <f t="shared" si="14"/>
        <v>8487.0029239167307</v>
      </c>
      <c r="U21" s="37">
        <f t="shared" si="11"/>
        <v>57.991968831878665</v>
      </c>
      <c r="V21" s="37">
        <v>0</v>
      </c>
      <c r="W21" s="37">
        <f t="shared" si="12"/>
        <v>-88.54524404831443</v>
      </c>
      <c r="X21" s="5">
        <f t="shared" si="6"/>
        <v>28.047847262960012</v>
      </c>
      <c r="Y21" s="37">
        <f t="shared" si="15"/>
        <v>131.0785271023822</v>
      </c>
      <c r="Z21" s="37">
        <f t="shared" si="7"/>
        <v>1.1598393766375734</v>
      </c>
      <c r="AA21" s="37">
        <f t="shared" si="8"/>
        <v>312.97652969250385</v>
      </c>
      <c r="AB21" s="37">
        <f t="shared" si="9"/>
        <v>299.22752883071718</v>
      </c>
    </row>
    <row r="22" spans="4:28" x14ac:dyDescent="0.25">
      <c r="D22" s="9">
        <v>43</v>
      </c>
      <c r="E22" s="14">
        <f t="shared" si="16"/>
        <v>120.45309781658446</v>
      </c>
      <c r="F22" s="34">
        <f t="shared" si="17"/>
        <v>7190.1118151557048</v>
      </c>
      <c r="G22" s="34">
        <f t="shared" si="18"/>
        <v>8458.9550766537704</v>
      </c>
      <c r="H22" s="14">
        <f t="shared" si="13"/>
        <v>48.147664038744807</v>
      </c>
      <c r="I22" s="14">
        <f t="shared" si="2"/>
        <v>4114.2044405222032</v>
      </c>
      <c r="J22" s="9">
        <f t="shared" si="0"/>
        <v>4443.3407957639802</v>
      </c>
      <c r="K22" s="12">
        <v>3.954E-3</v>
      </c>
      <c r="L22" s="13">
        <f t="shared" si="3"/>
        <v>25.586731905413092</v>
      </c>
      <c r="M22" s="13">
        <f t="shared" si="4"/>
        <v>2607.8303212020032</v>
      </c>
      <c r="N22" s="14">
        <f t="shared" si="5"/>
        <v>3378.9412896799577</v>
      </c>
      <c r="O22" s="14">
        <f t="shared" si="10"/>
        <v>4297.3009660419821</v>
      </c>
      <c r="P22" s="9">
        <v>0.12818151457226767</v>
      </c>
      <c r="Q22" s="11">
        <f t="shared" si="1"/>
        <v>918.35967636202452</v>
      </c>
      <c r="T22" s="33">
        <f t="shared" si="14"/>
        <v>7190.1118151557048</v>
      </c>
      <c r="U22" s="37">
        <f t="shared" si="11"/>
        <v>49.130269427290607</v>
      </c>
      <c r="V22" s="37">
        <v>0</v>
      </c>
      <c r="W22" s="37">
        <f t="shared" si="12"/>
        <v>-85.416138776179196</v>
      </c>
      <c r="X22" s="5">
        <f t="shared" si="6"/>
        <v>25.586731905413092</v>
      </c>
      <c r="Y22" s="37">
        <f t="shared" si="15"/>
        <v>120.45309781658446</v>
      </c>
      <c r="Z22" s="37">
        <f t="shared" si="7"/>
        <v>0.98260538854581214</v>
      </c>
      <c r="AA22" s="37">
        <f t="shared" si="8"/>
        <v>329.13635524177698</v>
      </c>
      <c r="AB22" s="37">
        <f t="shared" si="9"/>
        <v>316.66032833470342</v>
      </c>
    </row>
    <row r="23" spans="4:28" x14ac:dyDescent="0.25">
      <c r="D23" s="9">
        <v>44</v>
      </c>
      <c r="E23" s="14">
        <f t="shared" si="16"/>
        <v>110.203161163443</v>
      </c>
      <c r="F23" s="34">
        <f t="shared" si="17"/>
        <v>6089.8463207627474</v>
      </c>
      <c r="G23" s="34">
        <f t="shared" si="18"/>
        <v>7164.5250832502916</v>
      </c>
      <c r="H23" s="14">
        <f t="shared" si="13"/>
        <v>40.779876897272047</v>
      </c>
      <c r="I23" s="14">
        <f t="shared" si="2"/>
        <v>4338.0808429392537</v>
      </c>
      <c r="J23" s="9">
        <f t="shared" si="0"/>
        <v>4685.1273103743943</v>
      </c>
      <c r="K23" s="12">
        <v>4.2579999999999996E-3</v>
      </c>
      <c r="L23" s="13">
        <f t="shared" si="3"/>
        <v>23.337509070427</v>
      </c>
      <c r="M23" s="13">
        <f t="shared" si="4"/>
        <v>2694.2343358035837</v>
      </c>
      <c r="N23" s="14">
        <f t="shared" si="5"/>
        <v>3714.7046086738819</v>
      </c>
      <c r="O23" s="14">
        <f t="shared" si="10"/>
        <v>4551.5866401405247</v>
      </c>
      <c r="P23" s="9">
        <v>0.1379511771010162</v>
      </c>
      <c r="Q23" s="11">
        <f t="shared" si="1"/>
        <v>836.88203146664273</v>
      </c>
      <c r="T23" s="33">
        <f t="shared" si="14"/>
        <v>6089.8463207627474</v>
      </c>
      <c r="U23" s="37">
        <f t="shared" si="11"/>
        <v>41.612119282930649</v>
      </c>
      <c r="V23" s="37">
        <v>0</v>
      </c>
      <c r="W23" s="37">
        <f t="shared" si="12"/>
        <v>-81.477644895381786</v>
      </c>
      <c r="X23" s="5">
        <f t="shared" si="6"/>
        <v>23.337509070427</v>
      </c>
      <c r="Y23" s="37">
        <f t="shared" si="15"/>
        <v>110.203161163443</v>
      </c>
      <c r="Z23" s="37">
        <f t="shared" si="7"/>
        <v>0.83224238565861297</v>
      </c>
      <c r="AA23" s="37">
        <f t="shared" si="8"/>
        <v>347.04646743514058</v>
      </c>
      <c r="AB23" s="37">
        <f t="shared" si="9"/>
        <v>335.76331899392437</v>
      </c>
    </row>
    <row r="24" spans="4:28" x14ac:dyDescent="0.25">
      <c r="D24" s="9">
        <v>45</v>
      </c>
      <c r="E24" s="14">
        <f t="shared" si="16"/>
        <v>100.42584377599717</v>
      </c>
      <c r="F24" s="34">
        <f t="shared" si="17"/>
        <v>5156.5324899384723</v>
      </c>
      <c r="G24" s="34">
        <f t="shared" si="18"/>
        <v>6066.5088116923207</v>
      </c>
      <c r="H24" s="14">
        <f t="shared" si="13"/>
        <v>34.530060215072375</v>
      </c>
      <c r="I24" s="14">
        <f t="shared" si="2"/>
        <v>4586.1167003555975</v>
      </c>
      <c r="J24" s="9">
        <f t="shared" si="0"/>
        <v>4953.0060363840457</v>
      </c>
      <c r="K24" s="12">
        <v>4.5849999999999997E-3</v>
      </c>
      <c r="L24" s="13">
        <f t="shared" si="3"/>
        <v>21.278431319731105</v>
      </c>
      <c r="M24" s="13">
        <f t="shared" si="4"/>
        <v>2795.5913425937451</v>
      </c>
      <c r="N24" s="14">
        <f t="shared" si="5"/>
        <v>4071.4208373891447</v>
      </c>
      <c r="O24" s="14">
        <f t="shared" si="10"/>
        <v>4831.3017612883177</v>
      </c>
      <c r="P24" s="9">
        <v>0.1479733846125546</v>
      </c>
      <c r="Q24" s="11">
        <f t="shared" si="1"/>
        <v>759.88092389917301</v>
      </c>
      <c r="T24" s="33">
        <f t="shared" si="14"/>
        <v>5156.5324899384723</v>
      </c>
      <c r="U24" s="37">
        <f t="shared" si="11"/>
        <v>35.234755321502412</v>
      </c>
      <c r="V24" s="37">
        <v>0</v>
      </c>
      <c r="W24" s="37">
        <f t="shared" si="12"/>
        <v>-77.001107567469717</v>
      </c>
      <c r="X24" s="5">
        <f t="shared" si="6"/>
        <v>21.278431319731105</v>
      </c>
      <c r="Y24" s="37">
        <f t="shared" si="15"/>
        <v>100.42584377599717</v>
      </c>
      <c r="Z24" s="37">
        <f t="shared" si="7"/>
        <v>0.70469510643004829</v>
      </c>
      <c r="AA24" s="37">
        <f t="shared" si="8"/>
        <v>366.88933602844827</v>
      </c>
      <c r="AB24" s="37">
        <f t="shared" si="9"/>
        <v>356.71622871526205</v>
      </c>
    </row>
    <row r="25" spans="4:28" x14ac:dyDescent="0.25">
      <c r="D25" s="9">
        <v>46</v>
      </c>
      <c r="E25" s="14">
        <f t="shared" si="16"/>
        <v>91.185710867900838</v>
      </c>
      <c r="F25" s="34">
        <f t="shared" si="17"/>
        <v>4364.9659498259298</v>
      </c>
      <c r="G25" s="34">
        <f t="shared" si="18"/>
        <v>5135.2540586187415</v>
      </c>
      <c r="H25" s="14">
        <f t="shared" si="13"/>
        <v>29.229436133355645</v>
      </c>
      <c r="I25" s="14">
        <f t="shared" si="2"/>
        <v>4860.5311974216729</v>
      </c>
      <c r="J25" s="9">
        <f t="shared" si="0"/>
        <v>5249.373693215407</v>
      </c>
      <c r="K25" s="12">
        <v>4.9379999999999997E-3</v>
      </c>
      <c r="L25" s="13">
        <f t="shared" si="3"/>
        <v>19.398781674216398</v>
      </c>
      <c r="M25" s="13">
        <f t="shared" si="4"/>
        <v>2913.2303596962911</v>
      </c>
      <c r="N25" s="14">
        <f t="shared" si="5"/>
        <v>4451.1176819539978</v>
      </c>
      <c r="O25" s="14">
        <f t="shared" si="10"/>
        <v>5138.78920067329</v>
      </c>
      <c r="P25" s="9">
        <v>0.15824666657074771</v>
      </c>
      <c r="Q25" s="11">
        <f t="shared" si="1"/>
        <v>687.67151871929252</v>
      </c>
      <c r="T25" s="33">
        <f t="shared" si="14"/>
        <v>4364.9659498259298</v>
      </c>
      <c r="U25" s="37">
        <f t="shared" si="11"/>
        <v>29.825955238117999</v>
      </c>
      <c r="V25" s="37">
        <v>0</v>
      </c>
      <c r="W25" s="37">
        <f t="shared" si="12"/>
        <v>-72.209405179880491</v>
      </c>
      <c r="X25" s="5">
        <f t="shared" si="6"/>
        <v>19.398781674216398</v>
      </c>
      <c r="Y25" s="37">
        <f t="shared" si="15"/>
        <v>91.185710867900838</v>
      </c>
      <c r="Z25" s="37">
        <f t="shared" si="7"/>
        <v>0.59651910476236003</v>
      </c>
      <c r="AA25" s="37">
        <f t="shared" si="8"/>
        <v>388.84249579373409</v>
      </c>
      <c r="AB25" s="37">
        <f t="shared" si="9"/>
        <v>379.696844564853</v>
      </c>
    </row>
    <row r="26" spans="4:28" x14ac:dyDescent="0.25">
      <c r="D26" s="9">
        <v>47</v>
      </c>
      <c r="E26" s="14">
        <f t="shared" si="16"/>
        <v>82.520582246315101</v>
      </c>
      <c r="F26" s="34">
        <f t="shared" si="17"/>
        <v>3693.7320929289563</v>
      </c>
      <c r="G26" s="34">
        <f t="shared" si="18"/>
        <v>4345.5671681517133</v>
      </c>
      <c r="H26" s="14">
        <f t="shared" si="13"/>
        <v>24.734604472298017</v>
      </c>
      <c r="I26" s="14">
        <f t="shared" si="2"/>
        <v>5163.5238051455881</v>
      </c>
      <c r="J26" s="9">
        <f t="shared" si="0"/>
        <v>5576.6057095572351</v>
      </c>
      <c r="K26" s="12">
        <v>5.3169999999999997E-3</v>
      </c>
      <c r="L26" s="13">
        <f t="shared" si="3"/>
        <v>17.675616184292934</v>
      </c>
      <c r="M26" s="13">
        <f t="shared" si="4"/>
        <v>3048.4097804457756</v>
      </c>
      <c r="N26" s="14">
        <f t="shared" si="5"/>
        <v>4855.9994613617027</v>
      </c>
      <c r="O26" s="14">
        <f t="shared" si="10"/>
        <v>5476.409511126627</v>
      </c>
      <c r="P26" s="9">
        <v>0.16877054356747234</v>
      </c>
      <c r="Q26" s="11">
        <f t="shared" si="1"/>
        <v>620.41004976492411</v>
      </c>
      <c r="T26" s="33">
        <f t="shared" si="14"/>
        <v>3693.7320929289563</v>
      </c>
      <c r="U26" s="37">
        <f t="shared" si="11"/>
        <v>25.239392318671438</v>
      </c>
      <c r="V26" s="37">
        <v>0</v>
      </c>
      <c r="W26" s="37">
        <f t="shared" si="12"/>
        <v>-67.261468954368411</v>
      </c>
      <c r="X26" s="5">
        <f t="shared" si="6"/>
        <v>17.675616184292934</v>
      </c>
      <c r="Y26" s="37">
        <f t="shared" si="15"/>
        <v>82.520582246315101</v>
      </c>
      <c r="Z26" s="37">
        <f t="shared" si="7"/>
        <v>0.50478784637342877</v>
      </c>
      <c r="AA26" s="37">
        <f t="shared" si="8"/>
        <v>413.08190441164697</v>
      </c>
      <c r="AB26" s="37">
        <f t="shared" si="9"/>
        <v>404.88177940770538</v>
      </c>
    </row>
    <row r="27" spans="4:28" x14ac:dyDescent="0.25">
      <c r="D27" s="9">
        <v>48</v>
      </c>
      <c r="E27" s="14">
        <f t="shared" si="16"/>
        <v>74.449205971790917</v>
      </c>
      <c r="F27" s="34">
        <f t="shared" si="17"/>
        <v>3124.6480052329639</v>
      </c>
      <c r="G27" s="34">
        <f t="shared" si="18"/>
        <v>3676.0564767446635</v>
      </c>
      <c r="H27" s="14">
        <f t="shared" si="13"/>
        <v>20.92380567408922</v>
      </c>
      <c r="I27" s="14">
        <f t="shared" si="2"/>
        <v>5497.3333168007166</v>
      </c>
      <c r="J27" s="9">
        <f t="shared" si="0"/>
        <v>5937.1199821447744</v>
      </c>
      <c r="K27" s="12">
        <v>5.7250000000000001E-3</v>
      </c>
      <c r="L27" s="13">
        <f t="shared" si="3"/>
        <v>16.099748846962846</v>
      </c>
      <c r="M27" s="13">
        <f t="shared" si="4"/>
        <v>3202.3447802987971</v>
      </c>
      <c r="N27" s="14">
        <f t="shared" si="5"/>
        <v>5288.4524940544461</v>
      </c>
      <c r="O27" s="14">
        <f t="shared" si="10"/>
        <v>5846.5710273260202</v>
      </c>
      <c r="P27" s="9">
        <v>0.17954314594441678</v>
      </c>
      <c r="Q27" s="11">
        <f t="shared" si="1"/>
        <v>558.11853327157405</v>
      </c>
      <c r="T27" s="33">
        <f t="shared" si="14"/>
        <v>3124.6480052329639</v>
      </c>
      <c r="U27" s="37">
        <f t="shared" si="11"/>
        <v>21.350822116417568</v>
      </c>
      <c r="V27" s="37">
        <v>0</v>
      </c>
      <c r="W27" s="37">
        <f t="shared" si="12"/>
        <v>-62.291516493350059</v>
      </c>
      <c r="X27" s="5">
        <f t="shared" si="6"/>
        <v>16.099748846962846</v>
      </c>
      <c r="Y27" s="37">
        <f t="shared" si="15"/>
        <v>74.449205971790917</v>
      </c>
      <c r="Z27" s="37">
        <f t="shared" si="7"/>
        <v>0.42701644232835134</v>
      </c>
      <c r="AA27" s="37">
        <f t="shared" si="8"/>
        <v>439.78666534405784</v>
      </c>
      <c r="AB27" s="37">
        <f t="shared" si="9"/>
        <v>432.45303269274336</v>
      </c>
    </row>
    <row r="28" spans="4:28" x14ac:dyDescent="0.25">
      <c r="D28" s="9">
        <v>49</v>
      </c>
      <c r="E28" s="14">
        <f t="shared" si="16"/>
        <v>66.974223992588918</v>
      </c>
      <c r="F28" s="34">
        <f t="shared" si="17"/>
        <v>2642.2660179281006</v>
      </c>
      <c r="G28" s="34">
        <f t="shared" si="18"/>
        <v>3108.548256386001</v>
      </c>
      <c r="H28" s="14">
        <f t="shared" si="13"/>
        <v>17.693596400550451</v>
      </c>
      <c r="I28" s="14">
        <f t="shared" si="2"/>
        <v>5864.2646237265708</v>
      </c>
      <c r="J28" s="9">
        <f t="shared" si="0"/>
        <v>6333.4057936246973</v>
      </c>
      <c r="K28" s="12">
        <v>6.1640000000000002E-3</v>
      </c>
      <c r="L28" s="13">
        <f t="shared" si="3"/>
        <v>14.65823496105793</v>
      </c>
      <c r="M28" s="13">
        <f t="shared" si="4"/>
        <v>3376.2479206239154</v>
      </c>
      <c r="N28" s="14">
        <f t="shared" si="5"/>
        <v>5751.0508280942695</v>
      </c>
      <c r="O28" s="14">
        <f t="shared" si="10"/>
        <v>6251.7733346710502</v>
      </c>
      <c r="P28" s="9">
        <v>0.19056211883014559</v>
      </c>
      <c r="Q28" s="11">
        <f t="shared" si="1"/>
        <v>500.72250657678097</v>
      </c>
      <c r="T28" s="33">
        <f t="shared" si="14"/>
        <v>2642.2660179281006</v>
      </c>
      <c r="U28" s="37">
        <f t="shared" si="11"/>
        <v>18.054690204643315</v>
      </c>
      <c r="V28" s="37">
        <v>0</v>
      </c>
      <c r="W28" s="37">
        <f t="shared" si="12"/>
        <v>-57.396026694793079</v>
      </c>
      <c r="X28" s="5">
        <f t="shared" si="6"/>
        <v>14.65823496105793</v>
      </c>
      <c r="Y28" s="37">
        <f t="shared" si="15"/>
        <v>66.974223992588918</v>
      </c>
      <c r="Z28" s="37">
        <f t="shared" si="7"/>
        <v>0.36109380409286629</v>
      </c>
      <c r="AA28" s="37">
        <f t="shared" si="8"/>
        <v>469.14116989812646</v>
      </c>
      <c r="AB28" s="37">
        <f t="shared" si="9"/>
        <v>462.5983340398231</v>
      </c>
    </row>
    <row r="29" spans="4:28" x14ac:dyDescent="0.25">
      <c r="D29" s="9">
        <v>50</v>
      </c>
      <c r="E29" s="14">
        <f t="shared" si="16"/>
        <v>60.086700789213729</v>
      </c>
      <c r="F29" s="34">
        <f t="shared" si="17"/>
        <v>2233.4666155219861</v>
      </c>
      <c r="G29" s="34">
        <f t="shared" si="18"/>
        <v>2627.6077829670426</v>
      </c>
      <c r="H29" s="14">
        <f t="shared" si="13"/>
        <v>14.956123494384943</v>
      </c>
      <c r="I29" s="14">
        <f t="shared" si="2"/>
        <v>6266.7294581654351</v>
      </c>
      <c r="J29" s="9">
        <f t="shared" si="0"/>
        <v>6768.0678148186707</v>
      </c>
      <c r="K29" s="12">
        <v>6.6369999999999997E-3</v>
      </c>
      <c r="L29" s="13">
        <f t="shared" si="3"/>
        <v>13.341166134497479</v>
      </c>
      <c r="M29" s="13">
        <f t="shared" si="4"/>
        <v>3571.3571854037332</v>
      </c>
      <c r="N29" s="14">
        <f t="shared" si="5"/>
        <v>6246.5655249824531</v>
      </c>
      <c r="O29" s="14">
        <f t="shared" si="10"/>
        <v>6694.6399478949597</v>
      </c>
      <c r="P29" s="9">
        <v>0.20182392082218878</v>
      </c>
      <c r="Q29" s="11">
        <f t="shared" si="1"/>
        <v>448.07442291250675</v>
      </c>
      <c r="T29" s="33">
        <f t="shared" si="14"/>
        <v>2233.4666155219861</v>
      </c>
      <c r="U29" s="37">
        <f t="shared" si="11"/>
        <v>15.261350504474429</v>
      </c>
      <c r="V29" s="37">
        <v>0</v>
      </c>
      <c r="W29" s="37">
        <f t="shared" si="12"/>
        <v>-52.648083664274225</v>
      </c>
      <c r="X29" s="5">
        <f t="shared" si="6"/>
        <v>13.341166134497479</v>
      </c>
      <c r="Y29" s="37">
        <f t="shared" si="15"/>
        <v>60.086700789213729</v>
      </c>
      <c r="Z29" s="37">
        <f t="shared" si="7"/>
        <v>0.3052270100894886</v>
      </c>
      <c r="AA29" s="37">
        <f t="shared" si="8"/>
        <v>501.33835665323568</v>
      </c>
      <c r="AB29" s="37">
        <f t="shared" si="9"/>
        <v>495.51469688818361</v>
      </c>
    </row>
    <row r="30" spans="4:28" x14ac:dyDescent="0.25">
      <c r="D30" s="9">
        <v>51</v>
      </c>
      <c r="E30" s="14">
        <f t="shared" si="16"/>
        <v>53.768930749500825</v>
      </c>
      <c r="F30" s="34">
        <f t="shared" si="17"/>
        <v>1887.1066319793651</v>
      </c>
      <c r="G30" s="34">
        <f t="shared" si="18"/>
        <v>2220.1254493874885</v>
      </c>
      <c r="H30" s="14">
        <f t="shared" si="13"/>
        <v>12.636768169628542</v>
      </c>
      <c r="I30" s="14">
        <f t="shared" si="2"/>
        <v>6707.2767160645881</v>
      </c>
      <c r="J30" s="9">
        <f t="shared" si="0"/>
        <v>7243.8588533497559</v>
      </c>
      <c r="K30" s="12">
        <v>7.1450000000000003E-3</v>
      </c>
      <c r="L30" s="13">
        <f t="shared" si="3"/>
        <v>12.135039196943309</v>
      </c>
      <c r="M30" s="13">
        <f t="shared" si="4"/>
        <v>3788.9670851908513</v>
      </c>
      <c r="N30" s="14">
        <f t="shared" si="5"/>
        <v>6777.9755964249198</v>
      </c>
      <c r="O30" s="14">
        <f t="shared" si="10"/>
        <v>7177.9548834033112</v>
      </c>
      <c r="P30" s="9">
        <v>0.2133255183801635</v>
      </c>
      <c r="Q30" s="11">
        <f t="shared" si="1"/>
        <v>399.97928697839097</v>
      </c>
      <c r="T30" s="33">
        <f t="shared" si="14"/>
        <v>1887.1066319793651</v>
      </c>
      <c r="U30" s="37">
        <f t="shared" si="11"/>
        <v>12.894661397580142</v>
      </c>
      <c r="V30" s="37">
        <v>0</v>
      </c>
      <c r="W30" s="37">
        <f t="shared" si="12"/>
        <v>-48.095135934115774</v>
      </c>
      <c r="X30" s="5">
        <f t="shared" si="6"/>
        <v>12.135039196943309</v>
      </c>
      <c r="Y30" s="37">
        <f t="shared" si="15"/>
        <v>53.768930749500825</v>
      </c>
      <c r="Z30" s="37">
        <f t="shared" si="7"/>
        <v>0.25789322795160285</v>
      </c>
      <c r="AA30" s="37">
        <f t="shared" si="8"/>
        <v>536.58213728516785</v>
      </c>
      <c r="AB30" s="37">
        <f t="shared" si="9"/>
        <v>531.41007144246805</v>
      </c>
    </row>
    <row r="31" spans="4:28" x14ac:dyDescent="0.25">
      <c r="D31" s="9">
        <v>52</v>
      </c>
      <c r="E31" s="14">
        <f t="shared" si="16"/>
        <v>47.99751443740692</v>
      </c>
      <c r="F31" s="34">
        <f t="shared" si="17"/>
        <v>1593.7258538650585</v>
      </c>
      <c r="G31" s="34">
        <f t="shared" si="18"/>
        <v>1874.9715927824218</v>
      </c>
      <c r="H31" s="14">
        <f t="shared" si="13"/>
        <v>10.672181317126684</v>
      </c>
      <c r="I31" s="14">
        <f t="shared" si="2"/>
        <v>7188.6270647204383</v>
      </c>
      <c r="J31" s="9">
        <f t="shared" si="0"/>
        <v>7763.717229898074</v>
      </c>
      <c r="K31" s="12">
        <v>7.6930000000000002E-3</v>
      </c>
      <c r="L31" s="13">
        <f t="shared" si="3"/>
        <v>11.034479694405507</v>
      </c>
      <c r="M31" s="13">
        <f t="shared" si="4"/>
        <v>4030.4439720169421</v>
      </c>
      <c r="N31" s="14">
        <f t="shared" si="5"/>
        <v>7348.4825274986397</v>
      </c>
      <c r="O31" s="14">
        <f t="shared" si="10"/>
        <v>7704.6852357662619</v>
      </c>
      <c r="P31" s="9">
        <v>0.225061382200479</v>
      </c>
      <c r="Q31" s="11">
        <f t="shared" si="1"/>
        <v>356.20270826762265</v>
      </c>
      <c r="T31" s="33">
        <f t="shared" si="14"/>
        <v>1593.7258538650585</v>
      </c>
      <c r="U31" s="37">
        <f t="shared" si="11"/>
        <v>10.889980935843553</v>
      </c>
      <c r="V31" s="37">
        <v>0</v>
      </c>
      <c r="W31" s="37">
        <f t="shared" si="12"/>
        <v>-43.77657871076832</v>
      </c>
      <c r="X31" s="5">
        <f t="shared" si="6"/>
        <v>11.034479694405507</v>
      </c>
      <c r="Y31" s="37">
        <f t="shared" si="15"/>
        <v>47.99751443740692</v>
      </c>
      <c r="Z31" s="37">
        <f t="shared" si="7"/>
        <v>0.21779961871687106</v>
      </c>
      <c r="AA31" s="37">
        <f t="shared" si="8"/>
        <v>575.09016517763575</v>
      </c>
      <c r="AB31" s="37">
        <f t="shared" si="9"/>
        <v>570.50693107371842</v>
      </c>
    </row>
    <row r="32" spans="4:28" x14ac:dyDescent="0.25">
      <c r="D32" s="9">
        <v>53</v>
      </c>
      <c r="E32" s="14">
        <f t="shared" si="16"/>
        <v>42.744324992114748</v>
      </c>
      <c r="F32" s="34">
        <f t="shared" si="17"/>
        <v>1345.2876680450549</v>
      </c>
      <c r="G32" s="34">
        <f t="shared" si="18"/>
        <v>1582.691374170653</v>
      </c>
      <c r="H32" s="14">
        <f t="shared" si="13"/>
        <v>9.0085467850400995</v>
      </c>
      <c r="I32" s="14">
        <f t="shared" si="2"/>
        <v>7713.6937825513023</v>
      </c>
      <c r="J32" s="9">
        <f t="shared" si="0"/>
        <v>8330.7892851554079</v>
      </c>
      <c r="K32" s="12">
        <v>8.2819999999999994E-3</v>
      </c>
      <c r="L32" s="13">
        <f t="shared" si="3"/>
        <v>10.027505220074231</v>
      </c>
      <c r="M32" s="13">
        <f t="shared" si="4"/>
        <v>4297.2548805560582</v>
      </c>
      <c r="N32" s="14">
        <f t="shared" si="5"/>
        <v>7961.5251487743226</v>
      </c>
      <c r="O32" s="14">
        <f t="shared" si="10"/>
        <v>8278.0174549432195</v>
      </c>
      <c r="P32" s="9">
        <v>0.23702669710395693</v>
      </c>
      <c r="Q32" s="11">
        <f t="shared" si="1"/>
        <v>316.4923061688969</v>
      </c>
      <c r="T32" s="33">
        <f t="shared" si="14"/>
        <v>1345.2876680450549</v>
      </c>
      <c r="U32" s="37">
        <f t="shared" si="11"/>
        <v>9.1923946786123434</v>
      </c>
      <c r="V32" s="37">
        <v>0</v>
      </c>
      <c r="W32" s="37">
        <f t="shared" si="12"/>
        <v>-39.710402098725751</v>
      </c>
      <c r="X32" s="5">
        <f t="shared" si="6"/>
        <v>10.027505220074231</v>
      </c>
      <c r="Y32" s="37">
        <f t="shared" si="15"/>
        <v>42.744324992114748</v>
      </c>
      <c r="Z32" s="37">
        <f t="shared" si="7"/>
        <v>0.18384789357224687</v>
      </c>
      <c r="AA32" s="37">
        <f t="shared" si="8"/>
        <v>617.0955026041056</v>
      </c>
      <c r="AB32" s="37">
        <f t="shared" si="9"/>
        <v>613.04262127568245</v>
      </c>
    </row>
    <row r="33" spans="4:28" x14ac:dyDescent="0.25">
      <c r="D33" s="9">
        <v>54</v>
      </c>
      <c r="E33" s="14">
        <f t="shared" si="16"/>
        <v>37.979076740267644</v>
      </c>
      <c r="F33" s="34">
        <f t="shared" si="17"/>
        <v>1134.9711384012335</v>
      </c>
      <c r="G33" s="34">
        <f t="shared" si="18"/>
        <v>1335.2601628249806</v>
      </c>
      <c r="H33" s="14">
        <f t="shared" si="13"/>
        <v>7.6001890471617006</v>
      </c>
      <c r="I33" s="14">
        <f t="shared" si="2"/>
        <v>8285.6176439903811</v>
      </c>
      <c r="J33" s="9">
        <f t="shared" si="0"/>
        <v>8948.4670555096127</v>
      </c>
      <c r="K33" s="12">
        <v>8.9149999999999993E-3</v>
      </c>
      <c r="L33" s="13">
        <f t="shared" si="3"/>
        <v>9.1064409289622965</v>
      </c>
      <c r="M33" s="13">
        <f t="shared" si="4"/>
        <v>4590.9825076500083</v>
      </c>
      <c r="N33" s="14">
        <f t="shared" si="5"/>
        <v>8620.7980603807464</v>
      </c>
      <c r="O33" s="14">
        <f t="shared" si="10"/>
        <v>8901.3815378403815</v>
      </c>
      <c r="P33" s="9">
        <v>0.24921598313685894</v>
      </c>
      <c r="Q33" s="11">
        <f t="shared" si="1"/>
        <v>280.58347745963437</v>
      </c>
      <c r="T33" s="33">
        <f t="shared" si="14"/>
        <v>1134.9711384012335</v>
      </c>
      <c r="U33" s="37">
        <f t="shared" si="11"/>
        <v>7.7552949460833664</v>
      </c>
      <c r="V33" s="37">
        <v>0</v>
      </c>
      <c r="W33" s="37">
        <f t="shared" si="12"/>
        <v>-35.908828709262536</v>
      </c>
      <c r="X33" s="5">
        <f t="shared" si="6"/>
        <v>9.1064409289622965</v>
      </c>
      <c r="Y33" s="37">
        <f t="shared" si="15"/>
        <v>37.979076740267644</v>
      </c>
      <c r="Z33" s="37">
        <f t="shared" si="7"/>
        <v>0.15510589892166735</v>
      </c>
      <c r="AA33" s="37">
        <f t="shared" si="8"/>
        <v>662.84941151923158</v>
      </c>
      <c r="AB33" s="37">
        <f t="shared" si="9"/>
        <v>659.27291160642585</v>
      </c>
    </row>
    <row r="34" spans="4:28" x14ac:dyDescent="0.25">
      <c r="D34" s="9">
        <v>55</v>
      </c>
      <c r="E34" s="14">
        <f t="shared" si="16"/>
        <v>33.670017295156129</v>
      </c>
      <c r="F34" s="34">
        <f t="shared" si="17"/>
        <v>956.98499285143055</v>
      </c>
      <c r="G34" s="34">
        <f t="shared" si="18"/>
        <v>1125.8646974722712</v>
      </c>
      <c r="H34" s="14">
        <f t="shared" si="13"/>
        <v>6.4083275907905293</v>
      </c>
      <c r="I34" s="14">
        <f t="shared" si="2"/>
        <v>8907.7898654311721</v>
      </c>
      <c r="J34" s="9">
        <f t="shared" si="0"/>
        <v>9620.413054665667</v>
      </c>
      <c r="K34" s="12">
        <v>9.5969999999999996E-3</v>
      </c>
      <c r="L34" s="13">
        <f t="shared" si="3"/>
        <v>8.2657664787556602</v>
      </c>
      <c r="M34" s="13">
        <f t="shared" si="4"/>
        <v>4913.3414308897063</v>
      </c>
      <c r="N34" s="14">
        <f t="shared" si="5"/>
        <v>9330.271680004098</v>
      </c>
      <c r="O34" s="14">
        <f t="shared" si="10"/>
        <v>9578.4772708917553</v>
      </c>
      <c r="P34" s="9">
        <v>0.2616217569835117</v>
      </c>
      <c r="Q34" s="11">
        <f t="shared" si="1"/>
        <v>248.20559088765719</v>
      </c>
      <c r="T34" s="33">
        <f t="shared" si="14"/>
        <v>956.98499285143055</v>
      </c>
      <c r="U34" s="37">
        <f t="shared" si="11"/>
        <v>6.5391097865209469</v>
      </c>
      <c r="V34" s="37">
        <v>0</v>
      </c>
      <c r="W34" s="37">
        <f t="shared" si="12"/>
        <v>-32.377886571977172</v>
      </c>
      <c r="X34" s="5">
        <f t="shared" si="6"/>
        <v>8.2657664787556602</v>
      </c>
      <c r="Y34" s="37">
        <f t="shared" si="15"/>
        <v>33.670017295156129</v>
      </c>
      <c r="Z34" s="37">
        <f t="shared" si="7"/>
        <v>0.13078219573041894</v>
      </c>
      <c r="AA34" s="37">
        <f t="shared" si="8"/>
        <v>712.62318923449493</v>
      </c>
      <c r="AB34" s="37">
        <f t="shared" si="9"/>
        <v>709.47361962335083</v>
      </c>
    </row>
    <row r="35" spans="4:28" x14ac:dyDescent="0.25">
      <c r="D35" s="9">
        <v>56</v>
      </c>
      <c r="E35" s="14">
        <f t="shared" si="16"/>
        <v>29.784670906518873</v>
      </c>
      <c r="F35" s="34">
        <f t="shared" si="17"/>
        <v>806.41134241677366</v>
      </c>
      <c r="G35" s="34">
        <f t="shared" si="18"/>
        <v>948.71922637267494</v>
      </c>
      <c r="H35" s="14">
        <f t="shared" si="13"/>
        <v>5.4000304014570055</v>
      </c>
      <c r="I35" s="14">
        <f t="shared" si="2"/>
        <v>9583.8773012932124</v>
      </c>
      <c r="J35" s="9">
        <f t="shared" si="0"/>
        <v>10350.587485396671</v>
      </c>
      <c r="K35" s="12">
        <v>1.0330000000000001E-2</v>
      </c>
      <c r="L35" s="13">
        <f t="shared" si="3"/>
        <v>7.4972062504487456</v>
      </c>
      <c r="M35" s="13">
        <f t="shared" si="4"/>
        <v>5266.1986732429405</v>
      </c>
      <c r="N35" s="14">
        <f t="shared" si="5"/>
        <v>10094.213869993522</v>
      </c>
      <c r="O35" s="14">
        <f t="shared" si="10"/>
        <v>10313.305608239702</v>
      </c>
      <c r="P35" s="9">
        <v>0.27423690272588469</v>
      </c>
      <c r="Q35" s="11">
        <f t="shared" si="1"/>
        <v>219.09173824617866</v>
      </c>
      <c r="T35" s="33">
        <f t="shared" si="14"/>
        <v>806.41134241677366</v>
      </c>
      <c r="U35" s="37">
        <f t="shared" si="11"/>
        <v>5.5102351035275552</v>
      </c>
      <c r="V35" s="37">
        <v>0</v>
      </c>
      <c r="W35" s="37">
        <f t="shared" si="12"/>
        <v>-29.11385264147853</v>
      </c>
      <c r="X35" s="5">
        <f t="shared" si="6"/>
        <v>7.4972062504487456</v>
      </c>
      <c r="Y35" s="37">
        <f t="shared" si="15"/>
        <v>29.784670906518873</v>
      </c>
      <c r="Z35" s="37">
        <f t="shared" si="7"/>
        <v>0.11020470207055111</v>
      </c>
      <c r="AA35" s="37">
        <f t="shared" si="8"/>
        <v>766.71018410345823</v>
      </c>
      <c r="AB35" s="37">
        <f t="shared" si="9"/>
        <v>763.94218998942608</v>
      </c>
    </row>
    <row r="36" spans="4:28" x14ac:dyDescent="0.25">
      <c r="D36" s="9">
        <v>57</v>
      </c>
      <c r="E36" s="14">
        <f t="shared" si="16"/>
        <v>26.291008589541452</v>
      </c>
      <c r="F36" s="34">
        <f t="shared" si="17"/>
        <v>679.07701574137616</v>
      </c>
      <c r="G36" s="34">
        <f t="shared" si="18"/>
        <v>798.91413616632497</v>
      </c>
      <c r="H36" s="14">
        <f t="shared" si="13"/>
        <v>4.5473523709924608</v>
      </c>
      <c r="I36" s="14">
        <f t="shared" si="2"/>
        <v>10317.852960610693</v>
      </c>
      <c r="J36" s="9">
        <f t="shared" si="0"/>
        <v>11143.28119745955</v>
      </c>
      <c r="K36" s="12">
        <v>1.1119E-2</v>
      </c>
      <c r="L36" s="13">
        <f t="shared" si="3"/>
        <v>6.7955916042255256</v>
      </c>
      <c r="M36" s="13">
        <f t="shared" si="4"/>
        <v>5651.5873899712069</v>
      </c>
      <c r="N36" s="14">
        <f t="shared" si="5"/>
        <v>10917.214414589153</v>
      </c>
      <c r="O36" s="14">
        <f t="shared" si="10"/>
        <v>11110.194597265783</v>
      </c>
      <c r="P36" s="9">
        <v>0.28705267726876943</v>
      </c>
      <c r="Q36" s="11">
        <f t="shared" si="1"/>
        <v>192.98018267663022</v>
      </c>
      <c r="T36" s="33">
        <f t="shared" si="14"/>
        <v>679.07701574137616</v>
      </c>
      <c r="U36" s="37">
        <f t="shared" si="11"/>
        <v>4.6401554806045509</v>
      </c>
      <c r="V36" s="37">
        <v>0</v>
      </c>
      <c r="W36" s="37">
        <f t="shared" si="12"/>
        <v>-26.111555569548443</v>
      </c>
      <c r="X36" s="5">
        <f t="shared" si="6"/>
        <v>6.7955916042255256</v>
      </c>
      <c r="Y36" s="37">
        <f t="shared" si="15"/>
        <v>26.291008589541452</v>
      </c>
      <c r="Z36" s="37">
        <f t="shared" si="7"/>
        <v>9.2803109612091025E-2</v>
      </c>
      <c r="AA36" s="37">
        <f t="shared" si="8"/>
        <v>825.42823684885661</v>
      </c>
      <c r="AB36" s="37">
        <f t="shared" si="9"/>
        <v>823.00054459563057</v>
      </c>
    </row>
    <row r="37" spans="4:28" x14ac:dyDescent="0.25">
      <c r="D37" s="9">
        <v>58</v>
      </c>
      <c r="E37" s="14">
        <f t="shared" si="16"/>
        <v>23.15762192119562</v>
      </c>
      <c r="F37" s="34">
        <f t="shared" si="17"/>
        <v>571.4392105165781</v>
      </c>
      <c r="G37" s="34">
        <f t="shared" si="18"/>
        <v>672.28142413715068</v>
      </c>
      <c r="H37" s="14">
        <f t="shared" si="13"/>
        <v>3.826569576918597</v>
      </c>
      <c r="I37" s="14">
        <f t="shared" si="2"/>
        <v>11114.021166842702</v>
      </c>
      <c r="J37" s="9">
        <f t="shared" si="0"/>
        <v>12003.142860190119</v>
      </c>
      <c r="K37" s="12">
        <v>1.1967E-2</v>
      </c>
      <c r="L37" s="13">
        <f t="shared" si="3"/>
        <v>6.154571729026701</v>
      </c>
      <c r="M37" s="13">
        <f t="shared" si="4"/>
        <v>6071.7250791225588</v>
      </c>
      <c r="N37" s="14">
        <f t="shared" si="5"/>
        <v>11804.211174834678</v>
      </c>
      <c r="O37" s="14">
        <f t="shared" si="10"/>
        <v>11973.830666539898</v>
      </c>
      <c r="P37" s="9">
        <v>0.30006032371413394</v>
      </c>
      <c r="Q37" s="11">
        <f t="shared" si="1"/>
        <v>169.61949170521996</v>
      </c>
      <c r="T37" s="33">
        <f t="shared" si="14"/>
        <v>571.4392105165781</v>
      </c>
      <c r="U37" s="37">
        <f t="shared" si="11"/>
        <v>3.9046628335904043</v>
      </c>
      <c r="V37" s="37">
        <v>0</v>
      </c>
      <c r="W37" s="37">
        <f t="shared" si="12"/>
        <v>-23.360690971410264</v>
      </c>
      <c r="X37" s="5">
        <f t="shared" si="6"/>
        <v>6.154571729026701</v>
      </c>
      <c r="Y37" s="37">
        <f t="shared" si="15"/>
        <v>23.15762192119562</v>
      </c>
      <c r="Z37" s="37">
        <f t="shared" si="7"/>
        <v>7.8093256671808095E-2</v>
      </c>
      <c r="AA37" s="37">
        <f t="shared" si="8"/>
        <v>889.12169334741702</v>
      </c>
      <c r="AB37" s="37">
        <f t="shared" si="9"/>
        <v>886.99676024552355</v>
      </c>
    </row>
    <row r="38" spans="4:28" x14ac:dyDescent="0.25">
      <c r="D38" s="9">
        <v>59</v>
      </c>
      <c r="E38" s="14">
        <f t="shared" si="16"/>
        <v>20.354339004626407</v>
      </c>
      <c r="F38" s="34">
        <f t="shared" si="17"/>
        <v>480.49194296941869</v>
      </c>
      <c r="G38" s="34">
        <f t="shared" si="18"/>
        <v>565.28463878755144</v>
      </c>
      <c r="H38" s="14">
        <f t="shared" si="13"/>
        <v>3.2175528334136638</v>
      </c>
      <c r="I38" s="14">
        <f t="shared" si="2"/>
        <v>11977.048219373311</v>
      </c>
      <c r="J38" s="9">
        <f t="shared" ref="J38:J69" si="19">I38*(1+TASA_REAL)</f>
        <v>12935.212076923177</v>
      </c>
      <c r="K38" s="12">
        <v>1.2879E-2</v>
      </c>
      <c r="L38" s="13">
        <f t="shared" si="3"/>
        <v>5.5694301601528293</v>
      </c>
      <c r="M38" s="13">
        <f t="shared" si="4"/>
        <v>6529.0288629404213</v>
      </c>
      <c r="N38" s="14">
        <f t="shared" si="5"/>
        <v>12760.518889635952</v>
      </c>
      <c r="O38" s="14">
        <f t="shared" si="10"/>
        <v>12909.288307758397</v>
      </c>
      <c r="P38" s="9">
        <v>0.31324987573750296</v>
      </c>
      <c r="Q38" s="11">
        <f t="shared" ref="Q38:Q69" si="20">P38*G39</f>
        <v>148.76941812244519</v>
      </c>
      <c r="T38" s="33">
        <f t="shared" si="14"/>
        <v>480.49194296941869</v>
      </c>
      <c r="U38" s="37">
        <f t="shared" si="11"/>
        <v>3.2832171769527179</v>
      </c>
      <c r="V38" s="37">
        <v>0</v>
      </c>
      <c r="W38" s="37">
        <f t="shared" si="12"/>
        <v>-20.850073582774769</v>
      </c>
      <c r="X38" s="5">
        <f t="shared" si="6"/>
        <v>5.5694301601528293</v>
      </c>
      <c r="Y38" s="37">
        <f t="shared" si="15"/>
        <v>20.354339004626407</v>
      </c>
      <c r="Z38" s="37">
        <f t="shared" si="7"/>
        <v>6.5664343539054357E-2</v>
      </c>
      <c r="AA38" s="37">
        <f t="shared" si="8"/>
        <v>958.1638575498655</v>
      </c>
      <c r="AB38" s="37">
        <f t="shared" si="9"/>
        <v>956.30771480127464</v>
      </c>
    </row>
    <row r="39" spans="4:28" x14ac:dyDescent="0.25">
      <c r="D39" s="9">
        <v>60</v>
      </c>
      <c r="E39" s="14">
        <f t="shared" si="16"/>
        <v>17.852330174693424</v>
      </c>
      <c r="F39" s="34">
        <f t="shared" si="17"/>
        <v>403.68413588787598</v>
      </c>
      <c r="G39" s="34">
        <f t="shared" si="18"/>
        <v>474.92251280926587</v>
      </c>
      <c r="H39" s="14">
        <f t="shared" si="13"/>
        <v>2.7032191782513406</v>
      </c>
      <c r="I39" s="14">
        <f t="shared" ref="I39:I70" si="21">H39+O38</f>
        <v>12911.991526936648</v>
      </c>
      <c r="J39" s="9">
        <f t="shared" si="19"/>
        <v>13944.950849091581</v>
      </c>
      <c r="K39" s="12">
        <v>1.3860000000000001E-2</v>
      </c>
      <c r="L39" s="13">
        <f t="shared" ref="L39:L70" si="22">K39*F39*$B$2</f>
        <v>5.0355559110653658</v>
      </c>
      <c r="M39" s="13">
        <f t="shared" si="4"/>
        <v>7026.1328636152666</v>
      </c>
      <c r="N39" s="14">
        <f t="shared" si="5"/>
        <v>13791.860198781113</v>
      </c>
      <c r="O39" s="14">
        <f t="shared" si="10"/>
        <v>13922.062963005823</v>
      </c>
      <c r="P39" s="9">
        <v>0.3266103800803305</v>
      </c>
      <c r="Q39" s="11">
        <f t="shared" si="20"/>
        <v>130.20276422471014</v>
      </c>
      <c r="T39" s="33">
        <f t="shared" si="14"/>
        <v>403.68413588787598</v>
      </c>
      <c r="U39" s="37">
        <f t="shared" si="11"/>
        <v>2.7583869165829999</v>
      </c>
      <c r="V39" s="37">
        <v>0</v>
      </c>
      <c r="W39" s="37">
        <f t="shared" si="12"/>
        <v>-18.566653897735051</v>
      </c>
      <c r="X39" s="5">
        <f t="shared" si="6"/>
        <v>5.0355559110653658</v>
      </c>
      <c r="Y39" s="37">
        <f t="shared" si="15"/>
        <v>17.852330174693424</v>
      </c>
      <c r="Z39" s="37">
        <f t="shared" si="7"/>
        <v>5.5167738331659999E-2</v>
      </c>
      <c r="AA39" s="37">
        <f t="shared" si="8"/>
        <v>1032.959322154933</v>
      </c>
      <c r="AB39" s="37">
        <f t="shared" si="9"/>
        <v>1031.3413091451607</v>
      </c>
    </row>
    <row r="40" spans="4:28" x14ac:dyDescent="0.25">
      <c r="D40" s="9">
        <v>61</v>
      </c>
      <c r="E40" s="14">
        <f t="shared" ref="E40:E71" si="23">(G40-F40)*(P39*$B$6)</f>
        <v>15.624331706965226</v>
      </c>
      <c r="F40" s="34">
        <f t="shared" si="17"/>
        <v>338.85129298028897</v>
      </c>
      <c r="G40" s="34">
        <f t="shared" ref="G40:G71" si="24">F39-L39</f>
        <v>398.64857997681059</v>
      </c>
      <c r="H40" s="14">
        <f t="shared" si="13"/>
        <v>2.2690743388885579</v>
      </c>
      <c r="I40" s="14">
        <f t="shared" si="21"/>
        <v>13924.332037344711</v>
      </c>
      <c r="J40" s="9">
        <f t="shared" si="19"/>
        <v>15038.278600332289</v>
      </c>
      <c r="K40" s="12">
        <v>1.4914E-2</v>
      </c>
      <c r="L40" s="13">
        <f t="shared" si="22"/>
        <v>4.5482653651572269</v>
      </c>
      <c r="M40" s="13">
        <f t="shared" si="4"/>
        <v>7565.9063798315046</v>
      </c>
      <c r="N40" s="14">
        <f t="shared" si="5"/>
        <v>14904.399246857321</v>
      </c>
      <c r="O40" s="14">
        <f t="shared" ref="O40:O71" si="25">J40-L40-E40</f>
        <v>15018.106003260165</v>
      </c>
      <c r="P40" s="9">
        <v>0.34013080053151301</v>
      </c>
      <c r="Q40" s="11">
        <f t="shared" si="20"/>
        <v>113.70675640284325</v>
      </c>
      <c r="T40" s="33">
        <f t="shared" si="14"/>
        <v>338.85129298028897</v>
      </c>
      <c r="U40" s="37">
        <f t="shared" si="11"/>
        <v>2.3153819784577117</v>
      </c>
      <c r="V40" s="37">
        <v>0</v>
      </c>
      <c r="W40" s="37">
        <f t="shared" si="12"/>
        <v>-16.496007821866883</v>
      </c>
      <c r="X40" s="5">
        <f t="shared" si="6"/>
        <v>4.5482653651572269</v>
      </c>
      <c r="Y40" s="37">
        <f t="shared" si="15"/>
        <v>15.624331706965226</v>
      </c>
      <c r="Z40" s="37">
        <f t="shared" si="7"/>
        <v>4.6307639569154235E-2</v>
      </c>
      <c r="AA40" s="37">
        <f t="shared" si="8"/>
        <v>1113.9465629875776</v>
      </c>
      <c r="AB40" s="37">
        <f t="shared" si="9"/>
        <v>1112.5390480762105</v>
      </c>
    </row>
    <row r="41" spans="4:28" x14ac:dyDescent="0.25">
      <c r="D41" s="9">
        <v>62</v>
      </c>
      <c r="E41" s="14">
        <f t="shared" si="23"/>
        <v>13.644810768341198</v>
      </c>
      <c r="F41" s="34">
        <f t="shared" si="17"/>
        <v>284.15757347286194</v>
      </c>
      <c r="G41" s="34">
        <f t="shared" si="24"/>
        <v>334.30302761513173</v>
      </c>
      <c r="H41" s="14">
        <f t="shared" si="13"/>
        <v>1.9028248424172831</v>
      </c>
      <c r="I41" s="14">
        <f t="shared" si="21"/>
        <v>15020.008828102582</v>
      </c>
      <c r="J41" s="9">
        <f t="shared" si="19"/>
        <v>16221.60953435079</v>
      </c>
      <c r="K41" s="12">
        <v>1.6048E-2</v>
      </c>
      <c r="L41" s="13">
        <f t="shared" si="22"/>
        <v>4.1041446651832398</v>
      </c>
      <c r="M41" s="13">
        <f t="shared" si="4"/>
        <v>8151.4715010288255</v>
      </c>
      <c r="N41" s="14">
        <f t="shared" si="5"/>
        <v>16104.778155776879</v>
      </c>
      <c r="O41" s="14">
        <f t="shared" si="25"/>
        <v>16203.860578917265</v>
      </c>
      <c r="P41" s="9">
        <v>0.35379828614213671</v>
      </c>
      <c r="Q41" s="11">
        <f t="shared" si="20"/>
        <v>99.082423140385615</v>
      </c>
      <c r="T41" s="33">
        <f t="shared" si="14"/>
        <v>284.15757347286194</v>
      </c>
      <c r="U41" s="37">
        <f t="shared" si="11"/>
        <v>1.9416580024666152</v>
      </c>
      <c r="V41" s="37">
        <v>0</v>
      </c>
      <c r="W41" s="37">
        <f t="shared" si="12"/>
        <v>-14.62433326245764</v>
      </c>
      <c r="X41" s="5">
        <f t="shared" si="6"/>
        <v>4.1041446651832398</v>
      </c>
      <c r="Y41" s="37">
        <f t="shared" si="15"/>
        <v>13.644810768341198</v>
      </c>
      <c r="Z41" s="37">
        <f t="shared" si="7"/>
        <v>3.8833160049332308E-2</v>
      </c>
      <c r="AA41" s="37">
        <f t="shared" si="8"/>
        <v>1201.6007062482076</v>
      </c>
      <c r="AB41" s="37">
        <f t="shared" si="9"/>
        <v>1200.3789089195579</v>
      </c>
    </row>
    <row r="42" spans="4:28" x14ac:dyDescent="0.25">
      <c r="D42" s="9">
        <v>63</v>
      </c>
      <c r="E42" s="14">
        <f t="shared" si="23"/>
        <v>11.889890776846279</v>
      </c>
      <c r="F42" s="34">
        <f t="shared" si="17"/>
        <v>238.04541448652688</v>
      </c>
      <c r="G42" s="34">
        <f t="shared" si="24"/>
        <v>280.0534288076787</v>
      </c>
      <c r="H42" s="14">
        <f t="shared" si="13"/>
        <v>1.5940406682552895</v>
      </c>
      <c r="I42" s="14">
        <f t="shared" si="21"/>
        <v>16205.45461958552</v>
      </c>
      <c r="J42" s="9">
        <f t="shared" si="19"/>
        <v>17501.890989152362</v>
      </c>
      <c r="K42" s="12">
        <v>1.7264999999999999E-2</v>
      </c>
      <c r="L42" s="13">
        <f t="shared" si="22"/>
        <v>3.6988686729988975</v>
      </c>
      <c r="M42" s="13">
        <f t="shared" si="4"/>
        <v>8786.2241298161225</v>
      </c>
      <c r="N42" s="14">
        <f t="shared" si="5"/>
        <v>17400.156199772788</v>
      </c>
      <c r="O42" s="14">
        <f t="shared" si="25"/>
        <v>17486.302229702516</v>
      </c>
      <c r="P42" s="9">
        <v>0.36760102279585294</v>
      </c>
      <c r="Q42" s="11">
        <f t="shared" si="20"/>
        <v>86.146029929728101</v>
      </c>
      <c r="T42" s="33">
        <f t="shared" si="14"/>
        <v>238.04541448652688</v>
      </c>
      <c r="U42" s="37">
        <f t="shared" si="11"/>
        <v>1.6265721104645807</v>
      </c>
      <c r="V42" s="37">
        <v>0</v>
      </c>
      <c r="W42" s="37">
        <f t="shared" si="12"/>
        <v>-12.936393210657513</v>
      </c>
      <c r="X42" s="5">
        <f t="shared" si="6"/>
        <v>3.6988686729988975</v>
      </c>
      <c r="Y42" s="37">
        <f t="shared" si="15"/>
        <v>11.889890776846279</v>
      </c>
      <c r="Z42" s="37">
        <f t="shared" si="7"/>
        <v>3.2531442209291613E-2</v>
      </c>
      <c r="AA42" s="37">
        <f t="shared" si="8"/>
        <v>1296.4363695668417</v>
      </c>
      <c r="AB42" s="37">
        <f t="shared" si="9"/>
        <v>1295.3780439959094</v>
      </c>
    </row>
    <row r="43" spans="4:28" x14ac:dyDescent="0.25">
      <c r="D43" s="9">
        <v>64</v>
      </c>
      <c r="E43" s="14">
        <f t="shared" si="23"/>
        <v>10.337523591567376</v>
      </c>
      <c r="F43" s="34">
        <f t="shared" si="17"/>
        <v>199.19456394149879</v>
      </c>
      <c r="G43" s="34">
        <f t="shared" si="24"/>
        <v>234.346545813528</v>
      </c>
      <c r="H43" s="14">
        <f t="shared" si="13"/>
        <v>1.333880917231864</v>
      </c>
      <c r="I43" s="14">
        <f t="shared" si="21"/>
        <v>17487.636110619747</v>
      </c>
      <c r="J43" s="9">
        <f t="shared" si="19"/>
        <v>18886.646999469329</v>
      </c>
      <c r="K43" s="12">
        <v>1.8574E-2</v>
      </c>
      <c r="L43" s="13">
        <f t="shared" si="22"/>
        <v>3.3298558475844589</v>
      </c>
      <c r="M43" s="13">
        <f t="shared" si="4"/>
        <v>9473.8534224523537</v>
      </c>
      <c r="N43" s="14">
        <f t="shared" si="5"/>
        <v>18798.25239515565</v>
      </c>
      <c r="O43" s="14">
        <f t="shared" si="25"/>
        <v>18872.979620030179</v>
      </c>
      <c r="P43" s="9">
        <v>0.38152470448478498</v>
      </c>
      <c r="Q43" s="11">
        <f t="shared" si="20"/>
        <v>74.727224874529327</v>
      </c>
      <c r="T43" s="33">
        <f t="shared" si="14"/>
        <v>199.19456394149879</v>
      </c>
      <c r="U43" s="37">
        <f t="shared" si="11"/>
        <v>1.3611029767672078</v>
      </c>
      <c r="V43" s="37">
        <v>0</v>
      </c>
      <c r="W43" s="37">
        <f t="shared" si="12"/>
        <v>-11.418805055198774</v>
      </c>
      <c r="X43" s="5">
        <f t="shared" si="6"/>
        <v>3.3298558475844589</v>
      </c>
      <c r="Y43" s="37">
        <f t="shared" si="15"/>
        <v>10.337523591567376</v>
      </c>
      <c r="Z43" s="37">
        <f t="shared" si="7"/>
        <v>2.7222059535344158E-2</v>
      </c>
      <c r="AA43" s="37">
        <f t="shared" si="8"/>
        <v>1399.0108888495815</v>
      </c>
      <c r="AB43" s="37">
        <f t="shared" si="9"/>
        <v>1398.0961953828603</v>
      </c>
    </row>
    <row r="44" spans="4:28" x14ac:dyDescent="0.25">
      <c r="D44" s="9">
        <v>65</v>
      </c>
      <c r="E44" s="14">
        <f t="shared" si="23"/>
        <v>8.9672669849435209</v>
      </c>
      <c r="F44" s="34">
        <f t="shared" si="17"/>
        <v>166.48500187982717</v>
      </c>
      <c r="G44" s="34">
        <f t="shared" si="24"/>
        <v>195.86470809391432</v>
      </c>
      <c r="H44" s="14">
        <f t="shared" si="13"/>
        <v>1.1148455189672359</v>
      </c>
      <c r="I44" s="14">
        <f t="shared" si="21"/>
        <v>18874.094465549148</v>
      </c>
      <c r="J44" s="9">
        <f t="shared" si="19"/>
        <v>20384.02202279308</v>
      </c>
      <c r="K44" s="12">
        <v>1.9980000000000001E-2</v>
      </c>
      <c r="L44" s="13">
        <f t="shared" si="22"/>
        <v>2.9937333038030522</v>
      </c>
      <c r="M44" s="13">
        <f t="shared" si="4"/>
        <v>10218.365432256236</v>
      </c>
      <c r="N44" s="14">
        <f t="shared" si="5"/>
        <v>20307.391180496197</v>
      </c>
      <c r="O44" s="14">
        <f t="shared" si="25"/>
        <v>20372.061022504335</v>
      </c>
      <c r="P44" s="9">
        <v>0.39555532580668079</v>
      </c>
      <c r="Q44" s="11">
        <f t="shared" si="20"/>
        <v>64.669842008136769</v>
      </c>
      <c r="T44" s="33">
        <f t="shared" si="14"/>
        <v>166.48500187982717</v>
      </c>
      <c r="U44" s="37">
        <f t="shared" si="11"/>
        <v>1.1375974683339138</v>
      </c>
      <c r="V44" s="37">
        <v>0</v>
      </c>
      <c r="W44" s="37">
        <f t="shared" si="12"/>
        <v>-10.057382866392558</v>
      </c>
      <c r="X44" s="5">
        <f t="shared" si="6"/>
        <v>2.9937333038030522</v>
      </c>
      <c r="Y44" s="37">
        <f t="shared" si="15"/>
        <v>8.9672669849435209</v>
      </c>
      <c r="Z44" s="37">
        <f t="shared" si="7"/>
        <v>2.2751949366678278E-2</v>
      </c>
      <c r="AA44" s="37">
        <f t="shared" si="8"/>
        <v>1509.9275572439328</v>
      </c>
      <c r="AB44" s="37">
        <f t="shared" si="9"/>
        <v>1509.1387853405461</v>
      </c>
    </row>
    <row r="45" spans="4:28" x14ac:dyDescent="0.25">
      <c r="D45" s="9">
        <v>66</v>
      </c>
      <c r="E45" s="14">
        <f t="shared" si="23"/>
        <v>7.760381040976414</v>
      </c>
      <c r="F45" s="34">
        <f t="shared" si="17"/>
        <v>138.96757828962049</v>
      </c>
      <c r="G45" s="34">
        <f t="shared" si="24"/>
        <v>163.49126857602411</v>
      </c>
      <c r="H45" s="14">
        <f t="shared" si="13"/>
        <v>0.93057861181839197</v>
      </c>
      <c r="I45" s="14">
        <f t="shared" si="21"/>
        <v>20372.991601116151</v>
      </c>
      <c r="J45" s="9">
        <f t="shared" si="19"/>
        <v>22002.830929205444</v>
      </c>
      <c r="K45" s="12">
        <v>2.1489999999999999E-2</v>
      </c>
      <c r="L45" s="13">
        <f t="shared" si="22"/>
        <v>2.6877719316995496</v>
      </c>
      <c r="M45" s="13">
        <f t="shared" si="4"/>
        <v>11024.106825685658</v>
      </c>
      <c r="N45" s="14">
        <f t="shared" si="5"/>
        <v>21936.551901094226</v>
      </c>
      <c r="O45" s="14">
        <f t="shared" si="25"/>
        <v>21992.382776232771</v>
      </c>
      <c r="P45" s="9">
        <v>0.40967826878116098</v>
      </c>
      <c r="Q45" s="11">
        <f t="shared" si="20"/>
        <v>55.830875138544904</v>
      </c>
      <c r="T45" s="33">
        <f t="shared" si="14"/>
        <v>138.96757828962049</v>
      </c>
      <c r="U45" s="37">
        <f t="shared" si="11"/>
        <v>0.94957001205958347</v>
      </c>
      <c r="V45" s="37">
        <v>0</v>
      </c>
      <c r="W45" s="37">
        <f t="shared" si="12"/>
        <v>-8.8389668695918644</v>
      </c>
      <c r="X45" s="5">
        <f t="shared" si="6"/>
        <v>2.6877719316995496</v>
      </c>
      <c r="Y45" s="37">
        <f t="shared" si="15"/>
        <v>7.760381040976414</v>
      </c>
      <c r="Z45" s="37">
        <f t="shared" si="7"/>
        <v>1.8991400241191669E-2</v>
      </c>
      <c r="AA45" s="37">
        <f t="shared" si="8"/>
        <v>1629.8393280892924</v>
      </c>
      <c r="AB45" s="37">
        <f t="shared" si="9"/>
        <v>1629.1607205980267</v>
      </c>
    </row>
    <row r="46" spans="4:28" x14ac:dyDescent="0.25">
      <c r="D46" s="9">
        <v>67</v>
      </c>
      <c r="E46" s="14">
        <f t="shared" si="23"/>
        <v>6.6997050166253889</v>
      </c>
      <c r="F46" s="34">
        <f t="shared" si="17"/>
        <v>115.83783540423279</v>
      </c>
      <c r="G46" s="34">
        <f t="shared" si="24"/>
        <v>136.27980635792093</v>
      </c>
      <c r="H46" s="14">
        <f t="shared" si="13"/>
        <v>0.77569324725413047</v>
      </c>
      <c r="I46" s="14">
        <f t="shared" si="21"/>
        <v>21993.158469480026</v>
      </c>
      <c r="J46" s="9">
        <f t="shared" si="19"/>
        <v>23752.611147038431</v>
      </c>
      <c r="K46" s="12">
        <v>2.3111E-2</v>
      </c>
      <c r="L46" s="13">
        <f t="shared" si="22"/>
        <v>2.4094153926245019</v>
      </c>
      <c r="M46" s="13">
        <f t="shared" si="4"/>
        <v>11895.790955065211</v>
      </c>
      <c r="N46" s="14">
        <f t="shared" si="5"/>
        <v>23695.422143127944</v>
      </c>
      <c r="O46" s="14">
        <f t="shared" si="25"/>
        <v>23743.502026629183</v>
      </c>
      <c r="P46" s="9">
        <v>0.42387863197175735</v>
      </c>
      <c r="Q46" s="11">
        <f t="shared" si="20"/>
        <v>48.079883501238427</v>
      </c>
      <c r="T46" s="33">
        <f t="shared" si="14"/>
        <v>115.83783540423279</v>
      </c>
      <c r="U46" s="37">
        <f t="shared" si="11"/>
        <v>0.79152372168788809</v>
      </c>
      <c r="V46" s="37">
        <v>0</v>
      </c>
      <c r="W46" s="37">
        <f t="shared" si="12"/>
        <v>-7.7509916373064769</v>
      </c>
      <c r="X46" s="5">
        <f t="shared" si="6"/>
        <v>2.4094153926245019</v>
      </c>
      <c r="Y46" s="37">
        <f t="shared" si="15"/>
        <v>6.6997050166253889</v>
      </c>
      <c r="Z46" s="37">
        <f t="shared" si="7"/>
        <v>1.5830474433757763E-2</v>
      </c>
      <c r="AA46" s="37">
        <f t="shared" si="8"/>
        <v>1759.4526775584054</v>
      </c>
      <c r="AB46" s="37">
        <f t="shared" si="9"/>
        <v>1758.8702420337161</v>
      </c>
    </row>
    <row r="47" spans="4:28" x14ac:dyDescent="0.25">
      <c r="D47" s="9">
        <v>68</v>
      </c>
      <c r="E47" s="14">
        <f t="shared" si="23"/>
        <v>5.7695860201486111</v>
      </c>
      <c r="F47" s="34">
        <f t="shared" si="17"/>
        <v>96.414157009867054</v>
      </c>
      <c r="G47" s="34">
        <f t="shared" si="24"/>
        <v>113.4284200116083</v>
      </c>
      <c r="H47" s="14">
        <f t="shared" si="13"/>
        <v>0.64562506948848397</v>
      </c>
      <c r="I47" s="14">
        <f t="shared" si="21"/>
        <v>23744.147651698673</v>
      </c>
      <c r="J47" s="9">
        <f t="shared" si="19"/>
        <v>25643.679463834567</v>
      </c>
      <c r="K47" s="12">
        <v>2.4851000000000002E-2</v>
      </c>
      <c r="L47" s="13">
        <f t="shared" si="22"/>
        <v>2.1563893942669856</v>
      </c>
      <c r="M47" s="13">
        <f t="shared" si="4"/>
        <v>12838.525840309243</v>
      </c>
      <c r="N47" s="14">
        <f t="shared" si="5"/>
        <v>25594.455296221819</v>
      </c>
      <c r="O47" s="14">
        <f t="shared" si="25"/>
        <v>25635.753488420152</v>
      </c>
      <c r="P47" s="9">
        <v>0.43814099615380242</v>
      </c>
      <c r="Q47" s="11">
        <f t="shared" si="20"/>
        <v>41.298192198332636</v>
      </c>
      <c r="T47" s="33">
        <f t="shared" si="14"/>
        <v>96.414157009867054</v>
      </c>
      <c r="U47" s="37">
        <f t="shared" si="11"/>
        <v>0.65880109131477949</v>
      </c>
      <c r="V47" s="37">
        <v>0</v>
      </c>
      <c r="W47" s="37">
        <f t="shared" si="12"/>
        <v>-6.7816913029057915</v>
      </c>
      <c r="X47" s="5">
        <f t="shared" si="6"/>
        <v>2.1563893942669856</v>
      </c>
      <c r="Y47" s="37">
        <f t="shared" si="15"/>
        <v>5.7695860201486111</v>
      </c>
      <c r="Z47" s="37">
        <f t="shared" si="7"/>
        <v>1.3176021826295591E-2</v>
      </c>
      <c r="AA47" s="37">
        <f t="shared" si="8"/>
        <v>1899.5318121358941</v>
      </c>
      <c r="AB47" s="37">
        <f t="shared" si="9"/>
        <v>1899.0331530938727</v>
      </c>
    </row>
    <row r="48" spans="4:28" x14ac:dyDescent="0.25">
      <c r="D48" s="9">
        <v>69</v>
      </c>
      <c r="E48" s="14">
        <f t="shared" si="23"/>
        <v>4.9557830637999185</v>
      </c>
      <c r="F48" s="34">
        <f t="shared" si="17"/>
        <v>80.119102473260057</v>
      </c>
      <c r="G48" s="34">
        <f t="shared" si="24"/>
        <v>94.257767615600073</v>
      </c>
      <c r="H48" s="14">
        <f t="shared" si="13"/>
        <v>0.53650732118478972</v>
      </c>
      <c r="I48" s="14">
        <f t="shared" si="21"/>
        <v>25636.289995741336</v>
      </c>
      <c r="J48" s="9">
        <f t="shared" si="19"/>
        <v>27687.193195400643</v>
      </c>
      <c r="K48" s="12">
        <v>2.6720000000000001E-2</v>
      </c>
      <c r="L48" s="13">
        <f t="shared" si="22"/>
        <v>1.9267041762769579</v>
      </c>
      <c r="M48" s="13">
        <f t="shared" si="4"/>
        <v>13857.844377190722</v>
      </c>
      <c r="N48" s="14">
        <f t="shared" si="5"/>
        <v>27644.932661939689</v>
      </c>
      <c r="O48" s="14">
        <f t="shared" si="25"/>
        <v>27680.310708160567</v>
      </c>
      <c r="P48" s="9">
        <v>0.45244866497773678</v>
      </c>
      <c r="Q48" s="11">
        <f t="shared" si="20"/>
        <v>35.378046220877465</v>
      </c>
      <c r="T48" s="33">
        <f t="shared" si="14"/>
        <v>80.119102473260057</v>
      </c>
      <c r="U48" s="37">
        <f t="shared" si="11"/>
        <v>0.54745645018856082</v>
      </c>
      <c r="V48" s="37">
        <v>0</v>
      </c>
      <c r="W48" s="37">
        <f t="shared" si="12"/>
        <v>-5.9201459774551708</v>
      </c>
      <c r="X48" s="5">
        <f t="shared" si="6"/>
        <v>1.9267041762769579</v>
      </c>
      <c r="Y48" s="37">
        <f t="shared" si="15"/>
        <v>4.9557830637999185</v>
      </c>
      <c r="Z48" s="37">
        <f t="shared" si="7"/>
        <v>1.0949129003771216E-2</v>
      </c>
      <c r="AA48" s="37">
        <f t="shared" si="8"/>
        <v>2050.9031996593076</v>
      </c>
      <c r="AB48" s="37">
        <f t="shared" si="9"/>
        <v>2050.4773657178707</v>
      </c>
    </row>
    <row r="49" spans="4:28" x14ac:dyDescent="0.25">
      <c r="D49" s="9">
        <v>70</v>
      </c>
      <c r="E49" s="14">
        <f t="shared" si="23"/>
        <v>4.2453655465052949</v>
      </c>
      <c r="F49" s="34">
        <f t="shared" si="17"/>
        <v>66.463538552435637</v>
      </c>
      <c r="G49" s="34">
        <f t="shared" si="24"/>
        <v>78.1923982969831</v>
      </c>
      <c r="H49" s="14">
        <f t="shared" si="13"/>
        <v>0.44506458415619726</v>
      </c>
      <c r="I49" s="14">
        <f t="shared" si="21"/>
        <v>27680.755772744724</v>
      </c>
      <c r="J49" s="9">
        <f t="shared" si="19"/>
        <v>29895.216234564305</v>
      </c>
      <c r="K49" s="12">
        <v>2.8724E-2</v>
      </c>
      <c r="L49" s="13">
        <f t="shared" si="22"/>
        <v>1.718188813242145</v>
      </c>
      <c r="M49" s="13">
        <f t="shared" si="4"/>
        <v>14959.737459845757</v>
      </c>
      <c r="N49" s="14">
        <f t="shared" si="5"/>
        <v>29859.030440717594</v>
      </c>
      <c r="O49" s="14">
        <f t="shared" si="25"/>
        <v>29889.252680204554</v>
      </c>
      <c r="P49" s="9">
        <v>0.46678625737139873</v>
      </c>
      <c r="Q49" s="11">
        <f t="shared" si="20"/>
        <v>30.222239486960394</v>
      </c>
      <c r="T49" s="33">
        <f t="shared" si="14"/>
        <v>66.463538552435637</v>
      </c>
      <c r="U49" s="37">
        <f t="shared" si="11"/>
        <v>0.45414753485326242</v>
      </c>
      <c r="V49" s="37">
        <v>0</v>
      </c>
      <c r="W49" s="37">
        <f t="shared" si="12"/>
        <v>-5.1558067339170712</v>
      </c>
      <c r="X49" s="5">
        <f t="shared" si="6"/>
        <v>1.718188813242145</v>
      </c>
      <c r="Y49" s="37">
        <f t="shared" si="15"/>
        <v>4.2453655465052949</v>
      </c>
      <c r="Z49" s="37">
        <f t="shared" si="7"/>
        <v>9.0829506970652486E-3</v>
      </c>
      <c r="AA49" s="37">
        <f t="shared" si="8"/>
        <v>2214.4604618195808</v>
      </c>
      <c r="AB49" s="37">
        <f t="shared" si="9"/>
        <v>2214.0977787779066</v>
      </c>
    </row>
    <row r="50" spans="4:28" x14ac:dyDescent="0.25">
      <c r="D50" s="9">
        <v>71</v>
      </c>
      <c r="E50" s="14">
        <f t="shared" si="23"/>
        <v>3.6266687384352494</v>
      </c>
      <c r="F50" s="34">
        <f t="shared" si="17"/>
        <v>55.033547278314458</v>
      </c>
      <c r="G50" s="34">
        <f t="shared" si="24"/>
        <v>64.745349739193486</v>
      </c>
      <c r="H50" s="14">
        <f t="shared" si="13"/>
        <v>0.36852510966956109</v>
      </c>
      <c r="I50" s="14">
        <f t="shared" si="21"/>
        <v>29889.621205314223</v>
      </c>
      <c r="J50" s="9">
        <f t="shared" si="19"/>
        <v>32280.790901739361</v>
      </c>
      <c r="K50" s="12">
        <v>3.0873999999999999E-2</v>
      </c>
      <c r="L50" s="13">
        <f t="shared" si="22"/>
        <v>1.5291951648036124</v>
      </c>
      <c r="M50" s="13">
        <f t="shared" si="4"/>
        <v>16150.688991267969</v>
      </c>
      <c r="N50" s="14">
        <f t="shared" si="5"/>
        <v>32249.89209313631</v>
      </c>
      <c r="O50" s="14">
        <f t="shared" si="25"/>
        <v>32275.635037836124</v>
      </c>
      <c r="P50" s="9">
        <v>0.48113739692053226</v>
      </c>
      <c r="Q50" s="11">
        <f t="shared" si="20"/>
        <v>25.742944699814188</v>
      </c>
      <c r="T50" s="33">
        <f t="shared" si="14"/>
        <v>55.033547278314458</v>
      </c>
      <c r="U50" s="37">
        <f t="shared" si="11"/>
        <v>0.37604603027506228</v>
      </c>
      <c r="V50" s="37">
        <v>0</v>
      </c>
      <c r="W50" s="37">
        <f t="shared" si="12"/>
        <v>-4.4792947871462054</v>
      </c>
      <c r="X50" s="5">
        <f t="shared" si="6"/>
        <v>1.5291951648036124</v>
      </c>
      <c r="Y50" s="37">
        <f t="shared" si="15"/>
        <v>3.6266687384352494</v>
      </c>
      <c r="Z50" s="37">
        <f t="shared" si="7"/>
        <v>7.5209206055012459E-3</v>
      </c>
      <c r="AA50" s="37">
        <f t="shared" si="8"/>
        <v>2391.1696964251387</v>
      </c>
      <c r="AB50" s="37">
        <f t="shared" si="9"/>
        <v>2390.8616524187155</v>
      </c>
    </row>
    <row r="51" spans="4:28" x14ac:dyDescent="0.25">
      <c r="D51" s="9">
        <v>72</v>
      </c>
      <c r="E51" s="14">
        <f t="shared" si="23"/>
        <v>3.0891533639777018</v>
      </c>
      <c r="F51" s="34">
        <f t="shared" si="17"/>
        <v>45.478699296484223</v>
      </c>
      <c r="G51" s="34">
        <f t="shared" si="24"/>
        <v>53.504352113510848</v>
      </c>
      <c r="H51" s="14">
        <f t="shared" si="13"/>
        <v>0.30454229237863439</v>
      </c>
      <c r="I51" s="14">
        <f t="shared" si="21"/>
        <v>32275.939580128503</v>
      </c>
      <c r="J51" s="9">
        <f t="shared" si="19"/>
        <v>34858.014746538785</v>
      </c>
      <c r="K51" s="12">
        <v>3.3180000000000001E-2</v>
      </c>
      <c r="L51" s="13">
        <f t="shared" si="22"/>
        <v>1.3580849183916119</v>
      </c>
      <c r="M51" s="13">
        <f t="shared" si="4"/>
        <v>17437.714320261475</v>
      </c>
      <c r="N51" s="14">
        <f t="shared" si="5"/>
        <v>34831.706375989874</v>
      </c>
      <c r="O51" s="14">
        <f t="shared" si="25"/>
        <v>34853.567508256412</v>
      </c>
      <c r="P51" s="9">
        <v>0.49548567205332728</v>
      </c>
      <c r="Q51" s="11">
        <f t="shared" si="20"/>
        <v>21.861132266534913</v>
      </c>
      <c r="T51" s="33">
        <f t="shared" si="14"/>
        <v>45.478699296484223</v>
      </c>
      <c r="U51" s="37">
        <f t="shared" si="11"/>
        <v>0.31075744120268806</v>
      </c>
      <c r="V51" s="37">
        <v>0</v>
      </c>
      <c r="W51" s="37">
        <f t="shared" si="12"/>
        <v>-3.8818124332792756</v>
      </c>
      <c r="X51" s="5">
        <f t="shared" si="6"/>
        <v>1.3580849183916119</v>
      </c>
      <c r="Y51" s="37">
        <f t="shared" si="15"/>
        <v>3.0891533639777018</v>
      </c>
      <c r="Z51" s="37">
        <f t="shared" si="7"/>
        <v>6.2151488240537612E-3</v>
      </c>
      <c r="AA51" s="37">
        <f t="shared" si="8"/>
        <v>2582.0751664102827</v>
      </c>
      <c r="AB51" s="37">
        <f t="shared" si="9"/>
        <v>2581.8142828535715</v>
      </c>
    </row>
    <row r="52" spans="4:28" x14ac:dyDescent="0.25">
      <c r="D52" s="9">
        <v>73</v>
      </c>
      <c r="E52" s="14">
        <f t="shared" si="23"/>
        <v>2.6233358719841897</v>
      </c>
      <c r="F52" s="34">
        <f t="shared" si="17"/>
        <v>37.502522221378719</v>
      </c>
      <c r="G52" s="34">
        <f t="shared" si="24"/>
        <v>44.120614378092611</v>
      </c>
      <c r="H52" s="14">
        <f t="shared" si="13"/>
        <v>0.25113084287708004</v>
      </c>
      <c r="I52" s="14">
        <f t="shared" si="21"/>
        <v>34853.818639099292</v>
      </c>
      <c r="J52" s="9">
        <f t="shared" si="19"/>
        <v>37642.124130227239</v>
      </c>
      <c r="K52" s="12">
        <v>3.5651000000000002E-2</v>
      </c>
      <c r="L52" s="13">
        <f t="shared" si="22"/>
        <v>1.2033021777429356</v>
      </c>
      <c r="M52" s="13">
        <f t="shared" si="4"/>
        <v>18828.401700078663</v>
      </c>
      <c r="N52" s="14">
        <f t="shared" si="5"/>
        <v>37619.791584197694</v>
      </c>
      <c r="O52" s="14">
        <f t="shared" si="25"/>
        <v>37638.297492177509</v>
      </c>
      <c r="P52" s="9">
        <v>0.50981558164526819</v>
      </c>
      <c r="Q52" s="11">
        <f t="shared" si="20"/>
        <v>18.505907979815756</v>
      </c>
      <c r="T52" s="33">
        <f t="shared" si="14"/>
        <v>37.502522221378719</v>
      </c>
      <c r="U52" s="37">
        <f t="shared" si="11"/>
        <v>0.25625596211946938</v>
      </c>
      <c r="V52" s="37">
        <v>0</v>
      </c>
      <c r="W52" s="37">
        <f t="shared" si="12"/>
        <v>-3.3552242867191566</v>
      </c>
      <c r="X52" s="5">
        <f t="shared" si="6"/>
        <v>1.2033021777429356</v>
      </c>
      <c r="Y52" s="37">
        <f t="shared" si="15"/>
        <v>2.6233358719841897</v>
      </c>
      <c r="Z52" s="37">
        <f t="shared" si="7"/>
        <v>5.1251192423893881E-3</v>
      </c>
      <c r="AA52" s="37">
        <f t="shared" si="8"/>
        <v>2788.3054911279469</v>
      </c>
      <c r="AB52" s="37">
        <f t="shared" si="9"/>
        <v>2788.0852082078163</v>
      </c>
    </row>
    <row r="53" spans="4:28" x14ac:dyDescent="0.25">
      <c r="D53" s="9">
        <v>74</v>
      </c>
      <c r="E53" s="14">
        <f t="shared" si="23"/>
        <v>2.2207089575778904</v>
      </c>
      <c r="F53" s="34">
        <f t="shared" si="17"/>
        <v>30.854337037090417</v>
      </c>
      <c r="G53" s="34">
        <f t="shared" si="24"/>
        <v>36.299220043635785</v>
      </c>
      <c r="H53" s="14">
        <f t="shared" si="13"/>
        <v>0.2066121212007688</v>
      </c>
      <c r="I53" s="14">
        <f t="shared" si="21"/>
        <v>37638.504104298707</v>
      </c>
      <c r="J53" s="9">
        <f t="shared" si="19"/>
        <v>40649.584432642609</v>
      </c>
      <c r="K53" s="12">
        <v>3.8300000000000001E-2</v>
      </c>
      <c r="L53" s="13">
        <f t="shared" si="22"/>
        <v>1.0635489976685066</v>
      </c>
      <c r="M53" s="13">
        <f t="shared" si="4"/>
        <v>20330.956927240808</v>
      </c>
      <c r="N53" s="14">
        <f t="shared" si="5"/>
        <v>40630.686494893111</v>
      </c>
      <c r="O53" s="14">
        <f t="shared" si="25"/>
        <v>40646.300174687363</v>
      </c>
      <c r="P53" s="9">
        <v>0.52411100282371914</v>
      </c>
      <c r="Q53" s="11">
        <f t="shared" si="20"/>
        <v>15.613679794250276</v>
      </c>
      <c r="T53" s="33">
        <f t="shared" si="14"/>
        <v>30.854337037090417</v>
      </c>
      <c r="U53" s="37">
        <f t="shared" si="11"/>
        <v>0.21082869510282526</v>
      </c>
      <c r="V53" s="37">
        <v>0</v>
      </c>
      <c r="W53" s="37">
        <f t="shared" si="12"/>
        <v>-2.8922281855654806</v>
      </c>
      <c r="X53" s="5">
        <f t="shared" si="6"/>
        <v>1.0635489976685066</v>
      </c>
      <c r="Y53" s="37">
        <f t="shared" si="15"/>
        <v>2.2207089575778904</v>
      </c>
      <c r="Z53" s="37">
        <f t="shared" si="7"/>
        <v>4.2165739020565054E-3</v>
      </c>
      <c r="AA53" s="37">
        <f t="shared" si="8"/>
        <v>3011.0803283439018</v>
      </c>
      <c r="AB53" s="37">
        <f t="shared" si="9"/>
        <v>3010.8949106954219</v>
      </c>
    </row>
    <row r="54" spans="4:28" x14ac:dyDescent="0.25">
      <c r="D54" s="9">
        <v>75</v>
      </c>
      <c r="E54" s="14">
        <f t="shared" si="23"/>
        <v>1.8736415753100337</v>
      </c>
      <c r="F54" s="34">
        <f t="shared" si="17"/>
        <v>25.322169833508624</v>
      </c>
      <c r="G54" s="34">
        <f t="shared" si="24"/>
        <v>29.790788039421912</v>
      </c>
      <c r="H54" s="14">
        <f t="shared" si="13"/>
        <v>0.16956667117553156</v>
      </c>
      <c r="I54" s="14">
        <f t="shared" si="21"/>
        <v>40646.469741358538</v>
      </c>
      <c r="J54" s="9">
        <f t="shared" si="19"/>
        <v>43898.187320667224</v>
      </c>
      <c r="K54" s="12">
        <v>4.1135999999999999E-2</v>
      </c>
      <c r="L54" s="13">
        <f t="shared" si="22"/>
        <v>0.93748750044408979</v>
      </c>
      <c r="M54" s="13">
        <f t="shared" si="4"/>
        <v>21954.251935602828</v>
      </c>
      <c r="N54" s="14">
        <f t="shared" si="5"/>
        <v>43882.24851197729</v>
      </c>
      <c r="O54" s="14">
        <f t="shared" si="25"/>
        <v>43895.376191591473</v>
      </c>
      <c r="P54" s="9">
        <v>0.5383576228254936</v>
      </c>
      <c r="Q54" s="11">
        <f t="shared" si="20"/>
        <v>13.127679614183435</v>
      </c>
      <c r="T54" s="33">
        <f t="shared" si="14"/>
        <v>25.322169833508624</v>
      </c>
      <c r="U54" s="37">
        <f t="shared" si="11"/>
        <v>0.17302721548523625</v>
      </c>
      <c r="V54" s="37">
        <v>0</v>
      </c>
      <c r="W54" s="37">
        <f t="shared" si="12"/>
        <v>-2.4860001800668403</v>
      </c>
      <c r="X54" s="5">
        <f t="shared" si="6"/>
        <v>0.93748750044408979</v>
      </c>
      <c r="Y54" s="37">
        <f t="shared" si="15"/>
        <v>1.8736415753100337</v>
      </c>
      <c r="Z54" s="37">
        <f t="shared" si="7"/>
        <v>3.4605443097047253E-3</v>
      </c>
      <c r="AA54" s="37">
        <f t="shared" si="8"/>
        <v>3251.7175793086863</v>
      </c>
      <c r="AB54" s="37">
        <f t="shared" si="9"/>
        <v>3251.5620170841744</v>
      </c>
    </row>
    <row r="55" spans="4:28" x14ac:dyDescent="0.25">
      <c r="D55" s="9">
        <v>76</v>
      </c>
      <c r="E55" s="14">
        <f t="shared" si="23"/>
        <v>1.5753215537020127</v>
      </c>
      <c r="F55" s="34">
        <f t="shared" si="17"/>
        <v>20.726979983104854</v>
      </c>
      <c r="G55" s="34">
        <f t="shared" si="24"/>
        <v>24.384682333064536</v>
      </c>
      <c r="H55" s="14">
        <f t="shared" si="13"/>
        <v>0.13879557014131219</v>
      </c>
      <c r="I55" s="14">
        <f t="shared" si="21"/>
        <v>43895.514987161616</v>
      </c>
      <c r="J55" s="9">
        <f t="shared" si="19"/>
        <v>47407.156186134547</v>
      </c>
      <c r="K55" s="12">
        <v>4.4173999999999998E-2</v>
      </c>
      <c r="L55" s="13">
        <f t="shared" si="22"/>
        <v>0.82403425239630645</v>
      </c>
      <c r="M55" s="13">
        <f t="shared" si="4"/>
        <v>23707.877008192834</v>
      </c>
      <c r="N55" s="14">
        <f t="shared" si="5"/>
        <v>47393.759644271231</v>
      </c>
      <c r="O55" s="14">
        <f t="shared" si="25"/>
        <v>47404.75683032845</v>
      </c>
      <c r="P55" s="9">
        <v>0.55254062418767347</v>
      </c>
      <c r="Q55" s="11">
        <f t="shared" si="20"/>
        <v>10.997186057219093</v>
      </c>
      <c r="T55" s="33">
        <f t="shared" si="14"/>
        <v>20.726979983104854</v>
      </c>
      <c r="U55" s="37">
        <f t="shared" si="11"/>
        <v>0.14162813279725731</v>
      </c>
      <c r="V55" s="37">
        <v>0</v>
      </c>
      <c r="W55" s="37">
        <f t="shared" si="12"/>
        <v>-2.1304935569643426</v>
      </c>
      <c r="X55" s="5">
        <f t="shared" si="6"/>
        <v>0.82403425239630645</v>
      </c>
      <c r="Y55" s="37">
        <f t="shared" si="15"/>
        <v>1.5753215537020127</v>
      </c>
      <c r="Z55" s="37">
        <f t="shared" si="7"/>
        <v>2.8325626559451461E-3</v>
      </c>
      <c r="AA55" s="37">
        <f t="shared" si="8"/>
        <v>3511.6411989729313</v>
      </c>
      <c r="AB55" s="37">
        <f t="shared" si="9"/>
        <v>3511.5111322939388</v>
      </c>
    </row>
    <row r="56" spans="4:28" x14ac:dyDescent="0.25">
      <c r="D56" s="9">
        <v>77</v>
      </c>
      <c r="E56" s="14">
        <f t="shared" si="23"/>
        <v>1.3196623268662913</v>
      </c>
      <c r="F56" s="34">
        <f t="shared" si="17"/>
        <v>16.917503871102266</v>
      </c>
      <c r="G56" s="34">
        <f t="shared" si="24"/>
        <v>19.902945730708549</v>
      </c>
      <c r="H56" s="14">
        <f t="shared" si="13"/>
        <v>0.11328590065081727</v>
      </c>
      <c r="I56" s="14">
        <f t="shared" si="21"/>
        <v>47404.870116229104</v>
      </c>
      <c r="J56" s="9">
        <f t="shared" si="19"/>
        <v>51197.259725527438</v>
      </c>
      <c r="K56" s="12">
        <v>4.7424000000000001E-2</v>
      </c>
      <c r="L56" s="13">
        <f t="shared" si="22"/>
        <v>0.72206613322483848</v>
      </c>
      <c r="M56" s="13">
        <f t="shared" si="4"/>
        <v>25602.197551002057</v>
      </c>
      <c r="N56" s="14">
        <f t="shared" si="5"/>
        <v>51186.040892130579</v>
      </c>
      <c r="O56" s="14">
        <f t="shared" si="25"/>
        <v>51195.217997067346</v>
      </c>
      <c r="P56" s="9">
        <v>0.56664753897336928</v>
      </c>
      <c r="Q56" s="11">
        <f t="shared" si="20"/>
        <v>9.1771049367646746</v>
      </c>
      <c r="T56" s="33">
        <f t="shared" si="14"/>
        <v>16.917503871102266</v>
      </c>
      <c r="U56" s="37">
        <f t="shared" si="11"/>
        <v>0.11559785780695638</v>
      </c>
      <c r="V56" s="37">
        <v>0</v>
      </c>
      <c r="W56" s="37">
        <f t="shared" si="12"/>
        <v>-1.8200811204544181</v>
      </c>
      <c r="X56" s="5">
        <f t="shared" si="6"/>
        <v>0.72206613322483848</v>
      </c>
      <c r="Y56" s="37">
        <f t="shared" si="15"/>
        <v>1.3196623268662913</v>
      </c>
      <c r="Z56" s="37">
        <f t="shared" si="7"/>
        <v>2.3119571561391276E-3</v>
      </c>
      <c r="AA56" s="37">
        <f t="shared" si="8"/>
        <v>3792.3896092983341</v>
      </c>
      <c r="AB56" s="37">
        <f t="shared" si="9"/>
        <v>3792.2812478593478</v>
      </c>
    </row>
    <row r="57" spans="4:28" x14ac:dyDescent="0.25">
      <c r="D57" s="9">
        <v>78</v>
      </c>
      <c r="E57" s="14">
        <f t="shared" si="23"/>
        <v>1.1012525924117615</v>
      </c>
      <c r="F57" s="34">
        <f t="shared" si="17"/>
        <v>13.766122077195812</v>
      </c>
      <c r="G57" s="34">
        <f t="shared" si="24"/>
        <v>16.195437737877427</v>
      </c>
      <c r="H57" s="14">
        <f t="shared" si="13"/>
        <v>9.2183075580559437E-2</v>
      </c>
      <c r="I57" s="14">
        <f t="shared" si="21"/>
        <v>51195.310180142929</v>
      </c>
      <c r="J57" s="9">
        <f t="shared" si="19"/>
        <v>55290.934994554365</v>
      </c>
      <c r="K57" s="12">
        <v>5.0902000000000003E-2</v>
      </c>
      <c r="L57" s="13">
        <f t="shared" si="22"/>
        <v>0.63065083137607914</v>
      </c>
      <c r="M57" s="13">
        <f t="shared" si="4"/>
        <v>27648.415207496506</v>
      </c>
      <c r="N57" s="14">
        <f t="shared" si="5"/>
        <v>55281.575767268143</v>
      </c>
      <c r="O57" s="14">
        <f t="shared" si="25"/>
        <v>55289.203091130577</v>
      </c>
      <c r="P57" s="9">
        <v>0.58066617631696282</v>
      </c>
      <c r="Q57" s="11">
        <f t="shared" si="20"/>
        <v>7.6273238624315569</v>
      </c>
      <c r="T57" s="33">
        <f t="shared" si="14"/>
        <v>13.766122077195812</v>
      </c>
      <c r="U57" s="37">
        <f t="shared" si="11"/>
        <v>9.4064362837305529E-2</v>
      </c>
      <c r="V57" s="37">
        <v>0</v>
      </c>
      <c r="W57" s="37">
        <f t="shared" si="12"/>
        <v>-1.5497810743331177</v>
      </c>
      <c r="X57" s="5">
        <f t="shared" si="6"/>
        <v>0.63065083137607914</v>
      </c>
      <c r="Y57" s="37">
        <f t="shared" si="15"/>
        <v>1.1012525924117615</v>
      </c>
      <c r="Z57" s="37">
        <f t="shared" si="7"/>
        <v>1.8812872567461106E-3</v>
      </c>
      <c r="AA57" s="37">
        <f t="shared" si="8"/>
        <v>4095.6248144114361</v>
      </c>
      <c r="AB57" s="37">
        <f t="shared" si="9"/>
        <v>4095.5348751375618</v>
      </c>
    </row>
    <row r="58" spans="4:28" x14ac:dyDescent="0.25">
      <c r="D58" s="9">
        <v>79</v>
      </c>
      <c r="E58" s="14">
        <f t="shared" si="23"/>
        <v>0.91527886349178667</v>
      </c>
      <c r="F58" s="34">
        <f t="shared" si="17"/>
        <v>11.165150558946774</v>
      </c>
      <c r="G58" s="34">
        <f t="shared" si="24"/>
        <v>13.135471245819733</v>
      </c>
      <c r="H58" s="14">
        <f t="shared" si="13"/>
        <v>7.4766002514876279E-2</v>
      </c>
      <c r="I58" s="14">
        <f t="shared" si="21"/>
        <v>55289.277857133093</v>
      </c>
      <c r="J58" s="9">
        <f t="shared" si="19"/>
        <v>59712.420085703743</v>
      </c>
      <c r="K58" s="12">
        <v>5.4619000000000001E-2</v>
      </c>
      <c r="L58" s="13">
        <f t="shared" si="22"/>
        <v>0.54884642254120253</v>
      </c>
      <c r="M58" s="13">
        <f t="shared" si="4"/>
        <v>29858.63414079868</v>
      </c>
      <c r="N58" s="14">
        <f t="shared" si="5"/>
        <v>59704.643639238064</v>
      </c>
      <c r="O58" s="14">
        <f t="shared" si="25"/>
        <v>59710.955960417712</v>
      </c>
      <c r="P58" s="9">
        <v>0.59458744762254578</v>
      </c>
      <c r="Q58" s="11">
        <f t="shared" si="20"/>
        <v>6.3123211796500636</v>
      </c>
      <c r="T58" s="33">
        <f t="shared" si="14"/>
        <v>11.165150558946774</v>
      </c>
      <c r="U58" s="37">
        <f t="shared" si="11"/>
        <v>7.6291839300894143E-2</v>
      </c>
      <c r="V58" s="37">
        <v>0</v>
      </c>
      <c r="W58" s="37">
        <f t="shared" si="12"/>
        <v>-1.3150026827814933</v>
      </c>
      <c r="X58" s="5">
        <f t="shared" si="6"/>
        <v>0.54884642254120253</v>
      </c>
      <c r="Y58" s="37">
        <f t="shared" si="15"/>
        <v>0.91527886349178667</v>
      </c>
      <c r="Z58" s="37">
        <f t="shared" si="7"/>
        <v>1.525836786017883E-3</v>
      </c>
      <c r="AA58" s="37">
        <f t="shared" si="8"/>
        <v>4423.1422285706503</v>
      </c>
      <c r="AB58" s="37">
        <f t="shared" si="9"/>
        <v>4423.0678719699135</v>
      </c>
    </row>
    <row r="59" spans="4:28" x14ac:dyDescent="0.25">
      <c r="D59" s="9">
        <v>80</v>
      </c>
      <c r="E59" s="14">
        <f t="shared" si="23"/>
        <v>0.75747854155800787</v>
      </c>
      <c r="F59" s="34">
        <f t="shared" si="17"/>
        <v>9.0238585159447346</v>
      </c>
      <c r="G59" s="34">
        <f t="shared" si="24"/>
        <v>10.616304136405571</v>
      </c>
      <c r="H59" s="14">
        <f t="shared" si="13"/>
        <v>6.0427114254754409E-2</v>
      </c>
      <c r="I59" s="14">
        <f t="shared" si="21"/>
        <v>59711.01638753197</v>
      </c>
      <c r="J59" s="9">
        <f t="shared" si="19"/>
        <v>64487.897698534529</v>
      </c>
      <c r="K59" s="12">
        <v>5.8591999999999998E-2</v>
      </c>
      <c r="L59" s="13">
        <f t="shared" si="22"/>
        <v>0.47585332634961047</v>
      </c>
      <c r="M59" s="13">
        <f t="shared" si="4"/>
        <v>32245.932501873074</v>
      </c>
      <c r="N59" s="14">
        <f t="shared" si="5"/>
        <v>64481.463729587093</v>
      </c>
      <c r="O59" s="14">
        <f t="shared" si="25"/>
        <v>64486.66436666662</v>
      </c>
      <c r="P59" s="9">
        <v>0.60840359407580158</v>
      </c>
      <c r="Q59" s="11">
        <f t="shared" si="20"/>
        <v>5.2006370795282768</v>
      </c>
      <c r="T59" s="33">
        <f t="shared" si="14"/>
        <v>9.0238585159447346</v>
      </c>
      <c r="U59" s="37">
        <f t="shared" si="11"/>
        <v>6.1660320668116733E-2</v>
      </c>
      <c r="V59" s="37">
        <v>0</v>
      </c>
      <c r="W59" s="37">
        <f t="shared" si="12"/>
        <v>-1.1116841001217868</v>
      </c>
      <c r="X59" s="5">
        <f t="shared" si="6"/>
        <v>0.47585332634961047</v>
      </c>
      <c r="Y59" s="37">
        <f t="shared" si="15"/>
        <v>0.75747854155800787</v>
      </c>
      <c r="Z59" s="37">
        <f t="shared" si="7"/>
        <v>1.2332064133623347E-3</v>
      </c>
      <c r="AA59" s="37">
        <f t="shared" si="8"/>
        <v>4776.8813110025585</v>
      </c>
      <c r="AB59" s="37">
        <f t="shared" si="9"/>
        <v>4776.8200903490279</v>
      </c>
    </row>
    <row r="60" spans="4:28" x14ac:dyDescent="0.25">
      <c r="D60" s="9">
        <v>81</v>
      </c>
      <c r="E60" s="14">
        <f t="shared" si="23"/>
        <v>0.62407644954339347</v>
      </c>
      <c r="F60" s="34">
        <f t="shared" si="17"/>
        <v>7.2658044111558544</v>
      </c>
      <c r="G60" s="34">
        <f t="shared" si="24"/>
        <v>8.5480051895951235</v>
      </c>
      <c r="H60" s="14">
        <f t="shared" si="13"/>
        <v>4.8654529825554092E-2</v>
      </c>
      <c r="I60" s="14">
        <f t="shared" si="21"/>
        <v>64486.713021196447</v>
      </c>
      <c r="J60" s="9">
        <f t="shared" si="19"/>
        <v>69645.650062892164</v>
      </c>
      <c r="K60" s="12">
        <v>6.2834000000000001E-2</v>
      </c>
      <c r="L60" s="13">
        <f t="shared" si="22"/>
        <v>0.41088559893351029</v>
      </c>
      <c r="M60" s="13">
        <f t="shared" si="4"/>
        <v>34824.439809475865</v>
      </c>
      <c r="N60" s="14">
        <f t="shared" si="5"/>
        <v>69640.350582735642</v>
      </c>
      <c r="O60" s="14">
        <f t="shared" si="25"/>
        <v>69644.615100843686</v>
      </c>
      <c r="P60" s="9">
        <v>0.62211066605876719</v>
      </c>
      <c r="Q60" s="11">
        <f t="shared" si="20"/>
        <v>4.2645181080504155</v>
      </c>
      <c r="T60" s="33">
        <f t="shared" si="14"/>
        <v>7.2658044111558544</v>
      </c>
      <c r="U60" s="37">
        <f t="shared" si="11"/>
        <v>4.96474794138307E-2</v>
      </c>
      <c r="V60" s="37">
        <v>0</v>
      </c>
      <c r="W60" s="37">
        <f t="shared" si="12"/>
        <v>-0.93611897147786127</v>
      </c>
      <c r="X60" s="5">
        <f t="shared" si="6"/>
        <v>0.41088559893351029</v>
      </c>
      <c r="Y60" s="37">
        <f t="shared" si="15"/>
        <v>0.62407644954339347</v>
      </c>
      <c r="Z60" s="37">
        <f t="shared" si="7"/>
        <v>9.9294958827661397E-4</v>
      </c>
      <c r="AA60" s="37">
        <f t="shared" si="8"/>
        <v>5158.9370416957172</v>
      </c>
      <c r="AB60" s="37">
        <f t="shared" si="9"/>
        <v>5158.8868531485432</v>
      </c>
    </row>
    <row r="61" spans="4:28" x14ac:dyDescent="0.25">
      <c r="D61" s="9">
        <v>82</v>
      </c>
      <c r="E61" s="14">
        <f t="shared" si="23"/>
        <v>0.51174217296604985</v>
      </c>
      <c r="F61" s="34">
        <f t="shared" si="17"/>
        <v>5.8266809903889927</v>
      </c>
      <c r="G61" s="34">
        <f t="shared" si="24"/>
        <v>6.8549188122223441</v>
      </c>
      <c r="H61" s="14">
        <f t="shared" si="13"/>
        <v>3.9017623925520946E-2</v>
      </c>
      <c r="I61" s="14">
        <f t="shared" si="21"/>
        <v>69644.654118467617</v>
      </c>
      <c r="J61" s="9">
        <f t="shared" si="19"/>
        <v>75216.226447945024</v>
      </c>
      <c r="K61" s="12">
        <v>6.7362000000000005E-2</v>
      </c>
      <c r="L61" s="13">
        <f t="shared" si="22"/>
        <v>0.35324719638712504</v>
      </c>
      <c r="M61" s="13">
        <f t="shared" si="4"/>
        <v>37609.42048197316</v>
      </c>
      <c r="N61" s="14">
        <f t="shared" si="5"/>
        <v>75211.881953205026</v>
      </c>
      <c r="O61" s="14">
        <f t="shared" si="25"/>
        <v>75215.361458575673</v>
      </c>
      <c r="P61" s="9">
        <v>0.63570794890380256</v>
      </c>
      <c r="Q61" s="11">
        <f t="shared" si="20"/>
        <v>3.4795053706456853</v>
      </c>
      <c r="T61" s="33">
        <f t="shared" si="14"/>
        <v>5.8266809903889927</v>
      </c>
      <c r="U61" s="37">
        <f t="shared" si="11"/>
        <v>3.9813901964817287E-2</v>
      </c>
      <c r="V61" s="37">
        <v>0</v>
      </c>
      <c r="W61" s="37">
        <f t="shared" si="12"/>
        <v>-0.78501273740473021</v>
      </c>
      <c r="X61" s="5">
        <f t="shared" si="6"/>
        <v>0.35324719638712504</v>
      </c>
      <c r="Y61" s="37">
        <f t="shared" si="15"/>
        <v>0.51174217296604985</v>
      </c>
      <c r="Z61" s="37">
        <f t="shared" si="7"/>
        <v>7.9627803929634578E-4</v>
      </c>
      <c r="AA61" s="37">
        <f t="shared" si="8"/>
        <v>5571.572329477407</v>
      </c>
      <c r="AB61" s="37">
        <f t="shared" si="9"/>
        <v>5571.5313704693835</v>
      </c>
    </row>
    <row r="62" spans="4:28" x14ac:dyDescent="0.25">
      <c r="D62" s="9">
        <v>83</v>
      </c>
      <c r="E62" s="14">
        <f t="shared" si="23"/>
        <v>0.41754064447748229</v>
      </c>
      <c r="F62" s="34">
        <f t="shared" si="17"/>
        <v>4.6524187249015876</v>
      </c>
      <c r="G62" s="34">
        <f t="shared" si="24"/>
        <v>5.4734337940018678</v>
      </c>
      <c r="H62" s="14">
        <f t="shared" si="13"/>
        <v>3.1154326871796534E-2</v>
      </c>
      <c r="I62" s="14">
        <f t="shared" si="21"/>
        <v>75215.392612902549</v>
      </c>
      <c r="J62" s="9">
        <f t="shared" si="19"/>
        <v>81232.624021934753</v>
      </c>
      <c r="K62" s="12">
        <v>7.2190000000000004E-2</v>
      </c>
      <c r="L62" s="13">
        <f t="shared" si="22"/>
        <v>0.30227229697558106</v>
      </c>
      <c r="M62" s="13">
        <f t="shared" si="4"/>
        <v>40617.364162695369</v>
      </c>
      <c r="N62" s="14">
        <f t="shared" si="5"/>
        <v>81229.080092595847</v>
      </c>
      <c r="O62" s="14">
        <f t="shared" si="25"/>
        <v>81231.904208993292</v>
      </c>
      <c r="P62" s="9">
        <v>0.64920030721487354</v>
      </c>
      <c r="Q62" s="11">
        <f t="shared" si="20"/>
        <v>2.8241163974392478</v>
      </c>
      <c r="T62" s="33">
        <f t="shared" si="14"/>
        <v>4.6524187249015876</v>
      </c>
      <c r="U62" s="37">
        <f t="shared" si="11"/>
        <v>3.1790129461016864E-2</v>
      </c>
      <c r="V62" s="37">
        <v>0</v>
      </c>
      <c r="W62" s="37">
        <f t="shared" si="12"/>
        <v>-0.65538897320643752</v>
      </c>
      <c r="X62" s="5">
        <f t="shared" si="6"/>
        <v>0.30227229697558106</v>
      </c>
      <c r="Y62" s="37">
        <f t="shared" si="15"/>
        <v>0.41754064447748229</v>
      </c>
      <c r="Z62" s="37">
        <f t="shared" si="7"/>
        <v>6.3580258922033733E-4</v>
      </c>
      <c r="AA62" s="37">
        <f t="shared" si="8"/>
        <v>6017.2314090322034</v>
      </c>
      <c r="AB62" s="37">
        <f t="shared" si="9"/>
        <v>6017.1981393908291</v>
      </c>
    </row>
    <row r="63" spans="4:28" x14ac:dyDescent="0.25">
      <c r="D63" s="9">
        <v>84</v>
      </c>
      <c r="E63" s="14">
        <f t="shared" si="23"/>
        <v>0.33889396769270974</v>
      </c>
      <c r="F63" s="34">
        <f t="shared" si="17"/>
        <v>3.6976244637371054</v>
      </c>
      <c r="G63" s="34">
        <f t="shared" si="24"/>
        <v>4.3501464279260063</v>
      </c>
      <c r="H63" s="14">
        <f t="shared" si="13"/>
        <v>2.4760669235517684E-2</v>
      </c>
      <c r="I63" s="14">
        <f t="shared" si="21"/>
        <v>81231.92896966252</v>
      </c>
      <c r="J63" s="9">
        <f t="shared" si="19"/>
        <v>87730.483287235533</v>
      </c>
      <c r="K63" s="12">
        <v>7.7337000000000003E-2</v>
      </c>
      <c r="L63" s="13">
        <f t="shared" si="22"/>
        <v>0.25736686483683285</v>
      </c>
      <c r="M63" s="13">
        <f t="shared" si="4"/>
        <v>43866.08326683304</v>
      </c>
      <c r="N63" s="14">
        <f t="shared" si="5"/>
        <v>87727.607519139914</v>
      </c>
      <c r="O63" s="14">
        <f t="shared" si="25"/>
        <v>87729.887026402997</v>
      </c>
      <c r="P63" s="9">
        <v>0.66259784261822174</v>
      </c>
      <c r="Q63" s="11">
        <f t="shared" si="20"/>
        <v>2.2795072630822641</v>
      </c>
      <c r="T63" s="33">
        <f t="shared" si="14"/>
        <v>3.6976244637371054</v>
      </c>
      <c r="U63" s="37">
        <f t="shared" si="11"/>
        <v>2.5265989015834368E-2</v>
      </c>
      <c r="V63" s="37">
        <v>0</v>
      </c>
      <c r="W63" s="37">
        <f t="shared" si="12"/>
        <v>-0.54460913435698366</v>
      </c>
      <c r="X63" s="5">
        <f t="shared" si="6"/>
        <v>0.25736686483683285</v>
      </c>
      <c r="Y63" s="37">
        <f t="shared" si="15"/>
        <v>0.33889396769270974</v>
      </c>
      <c r="Z63" s="37">
        <f t="shared" si="7"/>
        <v>5.0531978031668741E-4</v>
      </c>
      <c r="AA63" s="37">
        <f t="shared" si="8"/>
        <v>6498.5543175730127</v>
      </c>
      <c r="AB63" s="37">
        <f t="shared" si="9"/>
        <v>6498.5274265440758</v>
      </c>
    </row>
    <row r="64" spans="4:28" x14ac:dyDescent="0.25">
      <c r="D64" s="9">
        <v>85</v>
      </c>
      <c r="E64" s="14">
        <f t="shared" si="23"/>
        <v>0.27354087156987172</v>
      </c>
      <c r="F64" s="34">
        <f t="shared" si="17"/>
        <v>2.9242189590652314</v>
      </c>
      <c r="G64" s="34">
        <f t="shared" si="24"/>
        <v>3.4402575989002724</v>
      </c>
      <c r="H64" s="14">
        <f t="shared" si="13"/>
        <v>1.9581658204539599E-2</v>
      </c>
      <c r="I64" s="14">
        <f t="shared" si="21"/>
        <v>87729.906608061196</v>
      </c>
      <c r="J64" s="9">
        <f t="shared" si="19"/>
        <v>94748.299136706104</v>
      </c>
      <c r="K64" s="12">
        <v>8.2817000000000002E-2</v>
      </c>
      <c r="L64" s="13">
        <f t="shared" si="22"/>
        <v>0.21795753737961476</v>
      </c>
      <c r="M64" s="13">
        <f t="shared" si="4"/>
        <v>47374.818426656842</v>
      </c>
      <c r="N64" s="14">
        <f t="shared" si="5"/>
        <v>94745.978423280641</v>
      </c>
      <c r="O64" s="14">
        <f t="shared" si="25"/>
        <v>94747.807638297163</v>
      </c>
      <c r="P64" s="9">
        <v>0.67591955524379743</v>
      </c>
      <c r="Q64" s="11">
        <f t="shared" si="20"/>
        <v>1.8292150165191889</v>
      </c>
      <c r="T64" s="33">
        <f t="shared" si="14"/>
        <v>2.9242189590652314</v>
      </c>
      <c r="U64" s="37">
        <f t="shared" si="11"/>
        <v>1.9981283882183259E-2</v>
      </c>
      <c r="V64" s="37">
        <v>0</v>
      </c>
      <c r="W64" s="37">
        <f t="shared" si="12"/>
        <v>-0.4502922465630752</v>
      </c>
      <c r="X64" s="5">
        <f t="shared" si="6"/>
        <v>0.21795753737961476</v>
      </c>
      <c r="Y64" s="37">
        <f t="shared" si="15"/>
        <v>0.27354087156987172</v>
      </c>
      <c r="Z64" s="37">
        <f t="shared" si="7"/>
        <v>3.9962567764366522E-4</v>
      </c>
      <c r="AA64" s="37">
        <f t="shared" si="8"/>
        <v>7018.3925286449085</v>
      </c>
      <c r="AB64" s="37">
        <f t="shared" si="9"/>
        <v>7018.3709041407265</v>
      </c>
    </row>
    <row r="65" spans="3:28" x14ac:dyDescent="0.25">
      <c r="D65" s="9">
        <v>86</v>
      </c>
      <c r="E65" s="14">
        <f t="shared" si="23"/>
        <v>0.21950580198230271</v>
      </c>
      <c r="F65" s="34">
        <f t="shared" si="17"/>
        <v>2.3003222084327741</v>
      </c>
      <c r="G65" s="34">
        <f t="shared" si="24"/>
        <v>2.7062614216856167</v>
      </c>
      <c r="H65" s="14">
        <f t="shared" si="13"/>
        <v>1.5403813420401761E-2</v>
      </c>
      <c r="I65" s="14">
        <f t="shared" si="21"/>
        <v>94747.823042110584</v>
      </c>
      <c r="J65" s="9">
        <f t="shared" si="19"/>
        <v>102327.64888547944</v>
      </c>
      <c r="K65" s="12">
        <v>8.8649000000000006E-2</v>
      </c>
      <c r="L65" s="13">
        <f t="shared" si="22"/>
        <v>0.1835291371098213</v>
      </c>
      <c r="M65" s="13">
        <f t="shared" si="4"/>
        <v>51164.352365908104</v>
      </c>
      <c r="N65" s="14">
        <f t="shared" si="5"/>
        <v>102325.78696926449</v>
      </c>
      <c r="O65" s="14">
        <f t="shared" si="25"/>
        <v>102327.24585054035</v>
      </c>
      <c r="P65" s="9">
        <v>0.68919409063470216</v>
      </c>
      <c r="Q65" s="11">
        <f t="shared" si="20"/>
        <v>1.4588812758522607</v>
      </c>
      <c r="T65" s="33">
        <f t="shared" si="14"/>
        <v>2.3003222084327741</v>
      </c>
      <c r="U65" s="37">
        <f t="shared" si="11"/>
        <v>1.5718176959593631E-2</v>
      </c>
      <c r="V65" s="37">
        <v>0</v>
      </c>
      <c r="W65" s="37">
        <f t="shared" si="12"/>
        <v>-0.37033374066692826</v>
      </c>
      <c r="X65" s="5">
        <f t="shared" si="6"/>
        <v>0.1835291371098213</v>
      </c>
      <c r="Y65" s="37">
        <f t="shared" si="15"/>
        <v>0.21950580198230271</v>
      </c>
      <c r="Z65" s="37">
        <f t="shared" si="7"/>
        <v>3.1436353919187264E-4</v>
      </c>
      <c r="AA65" s="37">
        <f t="shared" si="8"/>
        <v>7579.8258433688607</v>
      </c>
      <c r="AB65" s="37">
        <f t="shared" si="9"/>
        <v>7579.8085459838567</v>
      </c>
    </row>
    <row r="66" spans="3:28" x14ac:dyDescent="0.25">
      <c r="D66" s="9">
        <v>87</v>
      </c>
      <c r="E66" s="14">
        <f t="shared" si="23"/>
        <v>0.17506575310227132</v>
      </c>
      <c r="F66" s="34">
        <f t="shared" si="17"/>
        <v>1.7992741106245098</v>
      </c>
      <c r="G66" s="34">
        <f t="shared" si="24"/>
        <v>2.1167930713229528</v>
      </c>
      <c r="H66" s="14">
        <f t="shared" si="13"/>
        <v>1.2048608925574023E-2</v>
      </c>
      <c r="I66" s="14">
        <f t="shared" si="21"/>
        <v>102327.25789914928</v>
      </c>
      <c r="J66" s="9">
        <f t="shared" si="19"/>
        <v>110513.43853108122</v>
      </c>
      <c r="K66" s="12">
        <v>9.4850000000000004E-2</v>
      </c>
      <c r="L66" s="13">
        <f t="shared" si="22"/>
        <v>0.15359503445346129</v>
      </c>
      <c r="M66" s="13">
        <f t="shared" si="4"/>
        <v>55257.132950023988</v>
      </c>
      <c r="N66" s="14">
        <f t="shared" si="5"/>
        <v>110511.95384053934</v>
      </c>
      <c r="O66" s="14">
        <f t="shared" si="25"/>
        <v>110513.10987029366</v>
      </c>
      <c r="P66" s="9">
        <v>0.70246366442520725</v>
      </c>
      <c r="Q66" s="11">
        <f t="shared" si="20"/>
        <v>1.1560297543150044</v>
      </c>
      <c r="T66" s="33">
        <f t="shared" si="14"/>
        <v>1.7992741106245098</v>
      </c>
      <c r="U66" s="37">
        <f t="shared" si="11"/>
        <v>1.2294498903646959E-2</v>
      </c>
      <c r="V66" s="37">
        <v>0</v>
      </c>
      <c r="W66" s="37">
        <f t="shared" si="12"/>
        <v>-0.30285152153725625</v>
      </c>
      <c r="X66" s="5">
        <f t="shared" si="6"/>
        <v>0.15359503445346129</v>
      </c>
      <c r="Y66" s="37">
        <f t="shared" si="15"/>
        <v>0.17506575310227132</v>
      </c>
      <c r="Z66" s="37">
        <f t="shared" si="7"/>
        <v>2.4588997807293916E-4</v>
      </c>
      <c r="AA66" s="37">
        <f t="shared" si="8"/>
        <v>8186.1806319319439</v>
      </c>
      <c r="AB66" s="37">
        <f t="shared" si="9"/>
        <v>8186.1668712748506</v>
      </c>
    </row>
    <row r="67" spans="3:28" x14ac:dyDescent="0.25">
      <c r="D67" s="9">
        <v>88</v>
      </c>
      <c r="E67" s="14">
        <f t="shared" si="23"/>
        <v>0.13872357051780063</v>
      </c>
      <c r="F67" s="34">
        <f t="shared" si="17"/>
        <v>1.3988272147453911</v>
      </c>
      <c r="G67" s="34">
        <f t="shared" si="24"/>
        <v>1.6456790761710485</v>
      </c>
      <c r="H67" s="14">
        <f t="shared" si="13"/>
        <v>9.3670675109460352E-3</v>
      </c>
      <c r="I67" s="14">
        <f t="shared" si="21"/>
        <v>110513.11923736117</v>
      </c>
      <c r="J67" s="9">
        <f t="shared" si="19"/>
        <v>119354.16877635007</v>
      </c>
      <c r="K67" s="12">
        <v>0.101436</v>
      </c>
      <c r="L67" s="13">
        <f t="shared" si="22"/>
        <v>0.12770229361942215</v>
      </c>
      <c r="M67" s="13">
        <f t="shared" si="4"/>
        <v>59677.406103727604</v>
      </c>
      <c r="N67" s="14">
        <f t="shared" si="5"/>
        <v>119352.99249351663</v>
      </c>
      <c r="O67" s="14">
        <f t="shared" si="25"/>
        <v>119353.90235048592</v>
      </c>
      <c r="P67" s="9">
        <v>0.7157887900411174</v>
      </c>
      <c r="Q67" s="11">
        <f t="shared" si="20"/>
        <v>0.90985696928386817</v>
      </c>
      <c r="T67" s="33">
        <f t="shared" si="14"/>
        <v>1.3988272147453911</v>
      </c>
      <c r="U67" s="37">
        <f t="shared" si="11"/>
        <v>9.5582321540265639E-3</v>
      </c>
      <c r="V67" s="37">
        <v>0</v>
      </c>
      <c r="W67" s="37">
        <f t="shared" si="12"/>
        <v>-0.24617278503113627</v>
      </c>
      <c r="X67" s="5">
        <f t="shared" si="6"/>
        <v>0.12770229361942215</v>
      </c>
      <c r="Y67" s="37">
        <f t="shared" si="15"/>
        <v>0.13872357051780063</v>
      </c>
      <c r="Z67" s="37">
        <f t="shared" si="7"/>
        <v>1.9116464308053128E-4</v>
      </c>
      <c r="AA67" s="37">
        <f t="shared" si="8"/>
        <v>8841.0495389888965</v>
      </c>
      <c r="AB67" s="37">
        <f t="shared" si="9"/>
        <v>8841.0386529773004</v>
      </c>
    </row>
    <row r="68" spans="3:28" x14ac:dyDescent="0.25">
      <c r="D68" s="9">
        <v>89</v>
      </c>
      <c r="E68" s="14">
        <f t="shared" si="23"/>
        <v>0.1091828363140642</v>
      </c>
      <c r="F68" s="34">
        <f t="shared" si="17"/>
        <v>1.0804561829570736</v>
      </c>
      <c r="G68" s="34">
        <f t="shared" si="24"/>
        <v>1.271124921125969</v>
      </c>
      <c r="H68" s="14">
        <f t="shared" si="13"/>
        <v>7.2351366213732832E-3</v>
      </c>
      <c r="I68" s="14">
        <f t="shared" si="21"/>
        <v>119353.90958562255</v>
      </c>
      <c r="J68" s="9">
        <f t="shared" si="19"/>
        <v>128902.22235247235</v>
      </c>
      <c r="K68" s="12">
        <v>0.10842400000000001</v>
      </c>
      <c r="L68" s="13">
        <f t="shared" si="22"/>
        <v>0.10543264306284397</v>
      </c>
      <c r="M68" s="13">
        <f t="shared" si="4"/>
        <v>64451.359388435354</v>
      </c>
      <c r="N68" s="14">
        <f t="shared" si="5"/>
        <v>128901.29669711525</v>
      </c>
      <c r="O68" s="14">
        <f t="shared" si="25"/>
        <v>128902.00773699298</v>
      </c>
      <c r="P68" s="9">
        <v>0.7292540627284857</v>
      </c>
      <c r="Q68" s="11">
        <f t="shared" si="20"/>
        <v>0.71103987772377675</v>
      </c>
      <c r="T68" s="33">
        <f t="shared" si="14"/>
        <v>1.0804561829570736</v>
      </c>
      <c r="U68" s="37">
        <f t="shared" si="11"/>
        <v>7.3827924707890631E-3</v>
      </c>
      <c r="V68" s="37">
        <v>0</v>
      </c>
      <c r="W68" s="37">
        <f t="shared" si="12"/>
        <v>-0.19881709156009142</v>
      </c>
      <c r="X68" s="5">
        <f t="shared" si="6"/>
        <v>0.10543264306284397</v>
      </c>
      <c r="Y68" s="37">
        <f t="shared" si="15"/>
        <v>0.1091828363140642</v>
      </c>
      <c r="Z68" s="37">
        <f t="shared" si="7"/>
        <v>1.4765584941578126E-4</v>
      </c>
      <c r="AA68" s="37">
        <f t="shared" si="8"/>
        <v>9548.3127668498055</v>
      </c>
      <c r="AB68" s="37">
        <f t="shared" si="9"/>
        <v>9548.3042035986109</v>
      </c>
    </row>
    <row r="69" spans="3:28" x14ac:dyDescent="0.25">
      <c r="D69" s="9">
        <v>90</v>
      </c>
      <c r="E69" s="14">
        <f t="shared" si="23"/>
        <v>8.5324785326853253E-2</v>
      </c>
      <c r="F69" s="34">
        <f t="shared" si="17"/>
        <v>0.82877000891009511</v>
      </c>
      <c r="G69" s="34">
        <f t="shared" si="24"/>
        <v>0.97502353989422963</v>
      </c>
      <c r="H69" s="14">
        <f t="shared" si="13"/>
        <v>5.5497523515949214E-3</v>
      </c>
      <c r="I69" s="14">
        <f t="shared" si="21"/>
        <v>128902.01328674534</v>
      </c>
      <c r="J69" s="9">
        <f t="shared" si="19"/>
        <v>139214.17434968497</v>
      </c>
      <c r="K69" s="12">
        <v>0.115832</v>
      </c>
      <c r="L69" s="13">
        <f t="shared" si="22"/>
        <v>8.6398278904866732E-2</v>
      </c>
      <c r="M69" s="13">
        <f t="shared" si="4"/>
        <v>69607.277095647616</v>
      </c>
      <c r="N69" s="14">
        <f t="shared" si="5"/>
        <v>139213.45106194622</v>
      </c>
      <c r="O69" s="14">
        <f t="shared" si="25"/>
        <v>139214.00262662073</v>
      </c>
      <c r="P69" s="9">
        <v>0.74297639877596677</v>
      </c>
      <c r="Q69" s="11">
        <f t="shared" si="20"/>
        <v>0.5515646745123689</v>
      </c>
      <c r="T69" s="33">
        <f t="shared" si="14"/>
        <v>0.82877000891009511</v>
      </c>
      <c r="U69" s="37">
        <f t="shared" si="11"/>
        <v>5.6630126036682858E-3</v>
      </c>
      <c r="V69" s="37">
        <v>0</v>
      </c>
      <c r="W69" s="37">
        <f t="shared" si="12"/>
        <v>-0.15947520321140785</v>
      </c>
      <c r="X69" s="5">
        <f t="shared" si="6"/>
        <v>8.6398278904866732E-2</v>
      </c>
      <c r="Y69" s="37">
        <f t="shared" si="15"/>
        <v>8.5324785326853253E-2</v>
      </c>
      <c r="Z69" s="37">
        <f t="shared" si="7"/>
        <v>1.1326025207336572E-4</v>
      </c>
      <c r="AA69" s="37">
        <f t="shared" si="8"/>
        <v>10312.161062939631</v>
      </c>
      <c r="AB69" s="37">
        <f t="shared" si="9"/>
        <v>10312.154364830962</v>
      </c>
    </row>
    <row r="70" spans="3:28" x14ac:dyDescent="0.25">
      <c r="D70" s="9">
        <v>91</v>
      </c>
      <c r="E70" s="14">
        <f t="shared" si="23"/>
        <v>6.6187760941484264E-2</v>
      </c>
      <c r="F70" s="34">
        <f t="shared" si="17"/>
        <v>0.63101597050444413</v>
      </c>
      <c r="G70" s="34">
        <f t="shared" si="24"/>
        <v>0.74237173000522838</v>
      </c>
      <c r="H70" s="14">
        <f t="shared" si="13"/>
        <v>4.2255177293473766E-3</v>
      </c>
      <c r="I70" s="14">
        <f t="shared" si="21"/>
        <v>139214.00685213847</v>
      </c>
      <c r="J70" s="9">
        <f t="shared" ref="J70:J101" si="26">I70*(1+TASA_REAL)</f>
        <v>150351.12740030955</v>
      </c>
      <c r="K70" s="12">
        <v>0.123677</v>
      </c>
      <c r="L70" s="13">
        <f t="shared" si="22"/>
        <v>7.0237945965670331E-2</v>
      </c>
      <c r="M70" s="13">
        <f t="shared" si="4"/>
        <v>75175.707774707058</v>
      </c>
      <c r="N70" s="14">
        <f t="shared" si="5"/>
        <v>150350.56639979116</v>
      </c>
      <c r="O70" s="14">
        <f t="shared" si="25"/>
        <v>150350.99097460264</v>
      </c>
      <c r="P70" s="9">
        <v>0.75711742063463372</v>
      </c>
      <c r="Q70" s="11">
        <f t="shared" ref="Q70:Q79" si="27">P70*G71</f>
        <v>0.42457481148738174</v>
      </c>
      <c r="T70" s="33">
        <f t="shared" si="14"/>
        <v>0.63101597050444413</v>
      </c>
      <c r="U70" s="37">
        <f t="shared" si="11"/>
        <v>4.3117527850483426E-3</v>
      </c>
      <c r="V70" s="37">
        <v>0</v>
      </c>
      <c r="W70" s="37">
        <f t="shared" si="12"/>
        <v>-0.12698986302498716</v>
      </c>
      <c r="X70" s="5">
        <f t="shared" si="6"/>
        <v>7.0237945965670331E-2</v>
      </c>
      <c r="Y70" s="37">
        <f t="shared" si="15"/>
        <v>6.6187760941484264E-2</v>
      </c>
      <c r="Z70" s="37">
        <f t="shared" si="7"/>
        <v>8.623505570096686E-5</v>
      </c>
      <c r="AA70" s="37">
        <f t="shared" si="8"/>
        <v>11137.120548171079</v>
      </c>
      <c r="AB70" s="37">
        <f t="shared" si="9"/>
        <v>11137.115337844927</v>
      </c>
    </row>
    <row r="71" spans="3:28" x14ac:dyDescent="0.25">
      <c r="C71" t="s">
        <v>49</v>
      </c>
      <c r="D71" s="38">
        <v>92</v>
      </c>
      <c r="E71" s="39">
        <f t="shared" si="23"/>
        <v>5.0948977378485819E-2</v>
      </c>
      <c r="F71" s="40">
        <f t="shared" si="17"/>
        <v>0.4766613208579577</v>
      </c>
      <c r="G71" s="40">
        <f t="shared" si="24"/>
        <v>0.56077802453877379</v>
      </c>
      <c r="H71" s="39">
        <f t="shared" si="13"/>
        <v>3.1919015624427109E-3</v>
      </c>
      <c r="I71" s="39">
        <f t="shared" ref="I71:I79" si="28">H71+O70</f>
        <v>150350.99416650421</v>
      </c>
      <c r="J71" s="9">
        <f t="shared" si="26"/>
        <v>162379.07369982457</v>
      </c>
      <c r="K71" s="41">
        <v>0.13197300000000001</v>
      </c>
      <c r="L71" s="42">
        <f t="shared" ref="L71:L79" si="29">K71*F71*$B$2</f>
        <v>5.6615782047828529E-2</v>
      </c>
      <c r="M71" s="42">
        <f t="shared" ref="M71:M79" si="30">O71-N71*0.5</f>
        <v>81189.645184456938</v>
      </c>
      <c r="N71" s="39">
        <f t="shared" ref="N71:N79" si="31">O71-Q71</f>
        <v>162378.64190121638</v>
      </c>
      <c r="O71" s="39">
        <f t="shared" si="25"/>
        <v>162378.96613506513</v>
      </c>
      <c r="P71" s="38">
        <v>0.7719016601492863</v>
      </c>
      <c r="Q71" s="43">
        <f t="shared" si="27"/>
        <v>0.32423384874584016</v>
      </c>
      <c r="R71" s="44"/>
      <c r="S71" s="44"/>
      <c r="T71" s="45">
        <f t="shared" si="14"/>
        <v>0.4766613208579577</v>
      </c>
      <c r="U71" s="49">
        <f t="shared" si="11"/>
        <v>3.257042410655827E-3</v>
      </c>
      <c r="V71" s="49">
        <v>0</v>
      </c>
      <c r="W71" s="49">
        <f t="shared" si="12"/>
        <v>-0.10034096274154158</v>
      </c>
      <c r="X71" s="46">
        <f t="shared" ref="X71:X79" si="32">L71</f>
        <v>5.6615782047828529E-2</v>
      </c>
      <c r="Y71" s="49">
        <f t="shared" si="15"/>
        <v>5.0948977378485819E-2</v>
      </c>
      <c r="Z71" s="49">
        <f t="shared" ref="Z71:Z79" si="33">U71*0.02</f>
        <v>6.5140848213116542E-5</v>
      </c>
      <c r="AA71" s="49">
        <f t="shared" ref="AA71:AA79" si="34">J71-I71</f>
        <v>12028.079533320357</v>
      </c>
      <c r="AB71" s="49">
        <f t="shared" ref="AB71:AB79" si="35">(U71+AA71)-SUM(V71:Z71)</f>
        <v>12028.075501425234</v>
      </c>
    </row>
    <row r="72" spans="3:28" x14ac:dyDescent="0.25">
      <c r="D72" s="38">
        <v>93</v>
      </c>
      <c r="E72" s="39">
        <f t="shared" ref="E72:E79" si="36">(G72-F72)*(P71*$B$6)</f>
        <v>3.8908061849500818E-2</v>
      </c>
      <c r="F72" s="40">
        <f t="shared" si="17"/>
        <v>0.35703870798860982</v>
      </c>
      <c r="G72" s="40">
        <f t="shared" ref="G72:G79" si="37">F71-L71</f>
        <v>0.42004553881012918</v>
      </c>
      <c r="H72" s="39">
        <f t="shared" si="13"/>
        <v>2.3908640370276118E-3</v>
      </c>
      <c r="I72" s="39">
        <f t="shared" si="28"/>
        <v>162378.96852592917</v>
      </c>
      <c r="J72" s="9">
        <f t="shared" si="26"/>
        <v>175369.28600800352</v>
      </c>
      <c r="K72" s="41">
        <v>0.140737</v>
      </c>
      <c r="L72" s="42">
        <f t="shared" si="29"/>
        <v>4.5223700981573682E-2</v>
      </c>
      <c r="M72" s="42">
        <f t="shared" si="30"/>
        <v>87684.723737292283</v>
      </c>
      <c r="N72" s="39">
        <f t="shared" si="31"/>
        <v>175368.95627789677</v>
      </c>
      <c r="O72" s="39">
        <f t="shared" ref="O72:O79" si="38">J72-L72-E72</f>
        <v>175369.20187624067</v>
      </c>
      <c r="P72" s="38">
        <v>0.78764119232969376</v>
      </c>
      <c r="Q72" s="43">
        <f t="shared" si="27"/>
        <v>0.24559834390531374</v>
      </c>
      <c r="R72" s="44"/>
      <c r="S72" s="44"/>
      <c r="T72" s="45">
        <f t="shared" si="14"/>
        <v>0.35703870798860982</v>
      </c>
      <c r="U72" s="49">
        <f t="shared" ref="U72:U79" si="39">T72*$B$12</f>
        <v>2.4396571806404197E-3</v>
      </c>
      <c r="V72" s="49">
        <v>0</v>
      </c>
      <c r="W72" s="49">
        <f t="shared" ref="W72:W79" si="40">Q72-Q71</f>
        <v>-7.8635504840526421E-2</v>
      </c>
      <c r="X72" s="46">
        <f t="shared" si="32"/>
        <v>4.5223700981573682E-2</v>
      </c>
      <c r="Y72" s="49">
        <f t="shared" si="15"/>
        <v>3.8908061849500818E-2</v>
      </c>
      <c r="Z72" s="49">
        <f t="shared" si="33"/>
        <v>4.8793143612808398E-5</v>
      </c>
      <c r="AA72" s="49">
        <f t="shared" si="34"/>
        <v>12990.317482074344</v>
      </c>
      <c r="AB72" s="49">
        <f t="shared" si="35"/>
        <v>12990.314376680391</v>
      </c>
    </row>
    <row r="73" spans="3:28" x14ac:dyDescent="0.25">
      <c r="D73" s="38">
        <v>94</v>
      </c>
      <c r="E73" s="39">
        <f t="shared" si="36"/>
        <v>2.9471801268637656E-2</v>
      </c>
      <c r="F73" s="40">
        <f t="shared" ref="F73:F79" si="41">G73*$B$5</f>
        <v>0.2650427559559807</v>
      </c>
      <c r="G73" s="40">
        <f t="shared" si="37"/>
        <v>0.31181500700703613</v>
      </c>
      <c r="H73" s="39">
        <f t="shared" ref="H73:H79" si="42">$B$10*F73</f>
        <v>1.7748249120094163E-3</v>
      </c>
      <c r="I73" s="39">
        <f t="shared" si="28"/>
        <v>175369.20365106559</v>
      </c>
      <c r="J73" s="9">
        <f t="shared" si="26"/>
        <v>189398.73994315084</v>
      </c>
      <c r="K73" s="41">
        <v>0.14998300000000001</v>
      </c>
      <c r="L73" s="42">
        <f t="shared" si="29"/>
        <v>3.5776716899891273E-2</v>
      </c>
      <c r="M73" s="42">
        <f t="shared" si="30"/>
        <v>94699.429600971314</v>
      </c>
      <c r="N73" s="39">
        <f t="shared" si="31"/>
        <v>189398.49018732272</v>
      </c>
      <c r="O73" s="39">
        <f t="shared" si="38"/>
        <v>189398.67469463267</v>
      </c>
      <c r="P73" s="38">
        <v>0.80477383703410332</v>
      </c>
      <c r="Q73" s="43">
        <f t="shared" si="27"/>
        <v>0.1845073099527797</v>
      </c>
      <c r="R73" s="44"/>
      <c r="S73" s="44"/>
      <c r="T73" s="45">
        <f t="shared" ref="T73:T79" si="43">F73</f>
        <v>0.2650427559559807</v>
      </c>
      <c r="U73" s="49">
        <f t="shared" si="39"/>
        <v>1.8110458285810367E-3</v>
      </c>
      <c r="V73" s="49">
        <v>0</v>
      </c>
      <c r="W73" s="49">
        <f t="shared" si="40"/>
        <v>-6.1091033952534041E-2</v>
      </c>
      <c r="X73" s="46">
        <f t="shared" si="32"/>
        <v>3.5776716899891273E-2</v>
      </c>
      <c r="Y73" s="49">
        <f t="shared" ref="Y73:Y79" si="44">E73</f>
        <v>2.9471801268637656E-2</v>
      </c>
      <c r="Z73" s="49">
        <f t="shared" si="33"/>
        <v>3.6220916571620735E-5</v>
      </c>
      <c r="AA73" s="49">
        <f t="shared" si="34"/>
        <v>14029.536292085249</v>
      </c>
      <c r="AB73" s="49">
        <f t="shared" si="35"/>
        <v>14029.533909425945</v>
      </c>
    </row>
    <row r="74" spans="3:28" x14ac:dyDescent="0.25">
      <c r="D74" s="38">
        <v>95</v>
      </c>
      <c r="E74" s="39">
        <f t="shared" si="36"/>
        <v>2.214087719433357E-2</v>
      </c>
      <c r="F74" s="40">
        <f t="shared" si="41"/>
        <v>0.19487613319767602</v>
      </c>
      <c r="G74" s="40">
        <f t="shared" si="37"/>
        <v>0.22926603905608944</v>
      </c>
      <c r="H74" s="39">
        <f t="shared" si="42"/>
        <v>1.3049630981529041E-3</v>
      </c>
      <c r="I74" s="39">
        <f t="shared" si="28"/>
        <v>189398.67599959578</v>
      </c>
      <c r="J74" s="9">
        <f t="shared" si="26"/>
        <v>204550.57007956345</v>
      </c>
      <c r="K74" s="41">
        <v>0.159723</v>
      </c>
      <c r="L74" s="42">
        <f t="shared" si="29"/>
        <v>2.8013580560459168E-2</v>
      </c>
      <c r="M74" s="42">
        <f t="shared" si="30"/>
        <v>102275.32870321961</v>
      </c>
      <c r="N74" s="39">
        <f t="shared" si="31"/>
        <v>204550.38244377213</v>
      </c>
      <c r="O74" s="39">
        <f t="shared" si="38"/>
        <v>204550.51992510568</v>
      </c>
      <c r="P74" s="38">
        <v>0.82391963551762992</v>
      </c>
      <c r="Q74" s="43">
        <f t="shared" si="27"/>
        <v>0.13748133355039704</v>
      </c>
      <c r="R74" s="44"/>
      <c r="S74" s="44"/>
      <c r="T74" s="45">
        <f t="shared" si="43"/>
        <v>0.19487613319767602</v>
      </c>
      <c r="U74" s="49">
        <f t="shared" si="39"/>
        <v>1.3315949981152079E-3</v>
      </c>
      <c r="V74" s="49">
        <v>0</v>
      </c>
      <c r="W74" s="49">
        <f t="shared" si="40"/>
        <v>-4.7025976402382652E-2</v>
      </c>
      <c r="X74" s="46">
        <f t="shared" si="32"/>
        <v>2.8013580560459168E-2</v>
      </c>
      <c r="Y74" s="49">
        <f t="shared" si="44"/>
        <v>2.214087719433357E-2</v>
      </c>
      <c r="Z74" s="49">
        <f t="shared" si="33"/>
        <v>2.6631899962304159E-5</v>
      </c>
      <c r="AA74" s="49">
        <f t="shared" si="34"/>
        <v>15151.894079967664</v>
      </c>
      <c r="AB74" s="49">
        <f t="shared" si="35"/>
        <v>15151.89225644941</v>
      </c>
    </row>
    <row r="75" spans="3:28" x14ac:dyDescent="0.25">
      <c r="D75" s="38">
        <v>96</v>
      </c>
      <c r="E75" s="39">
        <f t="shared" si="36"/>
        <v>1.6497760026047654E-2</v>
      </c>
      <c r="F75" s="40">
        <f t="shared" si="41"/>
        <v>0.14183316974163432</v>
      </c>
      <c r="G75" s="40">
        <f t="shared" si="37"/>
        <v>0.16686255263721686</v>
      </c>
      <c r="H75" s="39">
        <f t="shared" si="42"/>
        <v>9.4976767842136695E-4</v>
      </c>
      <c r="I75" s="39">
        <f t="shared" si="28"/>
        <v>204550.52087487336</v>
      </c>
      <c r="J75" s="9">
        <f t="shared" si="26"/>
        <v>220914.56254486323</v>
      </c>
      <c r="K75" s="41">
        <v>0.16997000000000001</v>
      </c>
      <c r="L75" s="42">
        <f t="shared" si="29"/>
        <v>2.169664547488703E-2</v>
      </c>
      <c r="M75" s="42">
        <f t="shared" si="30"/>
        <v>110457.31299091091</v>
      </c>
      <c r="N75" s="39">
        <f t="shared" si="31"/>
        <v>220914.42271909365</v>
      </c>
      <c r="O75" s="39">
        <f t="shared" si="38"/>
        <v>220914.52435045774</v>
      </c>
      <c r="P75" s="38">
        <v>0.8459655771255864</v>
      </c>
      <c r="Q75" s="43">
        <f t="shared" si="27"/>
        <v>0.10163136408518088</v>
      </c>
      <c r="R75" s="44"/>
      <c r="S75" s="44"/>
      <c r="T75" s="45">
        <f t="shared" si="43"/>
        <v>0.14183316974163432</v>
      </c>
      <c r="U75" s="49">
        <f t="shared" si="39"/>
        <v>9.6915069226670078E-4</v>
      </c>
      <c r="V75" s="49">
        <v>0</v>
      </c>
      <c r="W75" s="49">
        <f t="shared" si="40"/>
        <v>-3.5849969465216167E-2</v>
      </c>
      <c r="X75" s="46">
        <f t="shared" si="32"/>
        <v>2.169664547488703E-2</v>
      </c>
      <c r="Y75" s="49">
        <f t="shared" si="44"/>
        <v>1.6497760026047654E-2</v>
      </c>
      <c r="Z75" s="49">
        <f t="shared" si="33"/>
        <v>1.9383013845334015E-5</v>
      </c>
      <c r="AA75" s="49">
        <f t="shared" si="34"/>
        <v>16364.041669989878</v>
      </c>
      <c r="AB75" s="49">
        <f t="shared" si="35"/>
        <v>16364.040275321522</v>
      </c>
    </row>
    <row r="76" spans="3:28" x14ac:dyDescent="0.25">
      <c r="D76" s="38">
        <v>97</v>
      </c>
      <c r="E76" s="39">
        <f t="shared" si="36"/>
        <v>1.2195763690221705E-2</v>
      </c>
      <c r="F76" s="40">
        <f t="shared" si="41"/>
        <v>0.10211604562673519</v>
      </c>
      <c r="G76" s="40">
        <f t="shared" si="37"/>
        <v>0.12013652426674729</v>
      </c>
      <c r="H76" s="39">
        <f t="shared" si="42"/>
        <v>6.8380703724768295E-4</v>
      </c>
      <c r="I76" s="39">
        <f t="shared" si="28"/>
        <v>220914.52503426478</v>
      </c>
      <c r="J76" s="9">
        <f t="shared" si="26"/>
        <v>238587.68703700596</v>
      </c>
      <c r="K76" s="41">
        <v>0.180733</v>
      </c>
      <c r="L76" s="42">
        <f t="shared" si="29"/>
        <v>1.6610165346831057E-2</v>
      </c>
      <c r="M76" s="42">
        <f t="shared" si="30"/>
        <v>119293.86640451556</v>
      </c>
      <c r="N76" s="39">
        <f t="shared" si="31"/>
        <v>238587.58365312268</v>
      </c>
      <c r="O76" s="39">
        <f t="shared" si="38"/>
        <v>238587.6582310769</v>
      </c>
      <c r="P76" s="38">
        <v>0.87219678892217656</v>
      </c>
      <c r="Q76" s="43">
        <f t="shared" si="27"/>
        <v>7.4577954214096451E-2</v>
      </c>
      <c r="R76" s="44"/>
      <c r="S76" s="44"/>
      <c r="T76" s="45">
        <f t="shared" si="43"/>
        <v>0.10211604562673519</v>
      </c>
      <c r="U76" s="49">
        <f t="shared" si="39"/>
        <v>6.9776228290579871E-4</v>
      </c>
      <c r="V76" s="49">
        <v>0</v>
      </c>
      <c r="W76" s="49">
        <f t="shared" si="40"/>
        <v>-2.7053409871084427E-2</v>
      </c>
      <c r="X76" s="46">
        <f t="shared" si="32"/>
        <v>1.6610165346831057E-2</v>
      </c>
      <c r="Y76" s="49">
        <f t="shared" si="44"/>
        <v>1.2195763690221705E-2</v>
      </c>
      <c r="Z76" s="49">
        <f t="shared" si="33"/>
        <v>1.3955245658115975E-5</v>
      </c>
      <c r="AA76" s="49">
        <f t="shared" si="34"/>
        <v>17673.162002741185</v>
      </c>
      <c r="AB76" s="49">
        <f t="shared" si="35"/>
        <v>17673.160934029056</v>
      </c>
    </row>
    <row r="77" spans="3:28" x14ac:dyDescent="0.25">
      <c r="D77" s="38">
        <v>98</v>
      </c>
      <c r="E77" s="39">
        <f t="shared" si="36"/>
        <v>8.9493545056915733E-3</v>
      </c>
      <c r="F77" s="40">
        <f t="shared" si="41"/>
        <v>7.2679998237918514E-2</v>
      </c>
      <c r="G77" s="40">
        <f t="shared" si="37"/>
        <v>8.5505880279904134E-2</v>
      </c>
      <c r="H77" s="39">
        <f t="shared" si="42"/>
        <v>4.8669231125442305E-4</v>
      </c>
      <c r="I77" s="39">
        <f t="shared" si="28"/>
        <v>238587.6587177692</v>
      </c>
      <c r="J77" s="9">
        <f t="shared" si="26"/>
        <v>257674.67141519077</v>
      </c>
      <c r="K77" s="41">
        <v>0.19202</v>
      </c>
      <c r="L77" s="42">
        <f t="shared" si="29"/>
        <v>1.2560411935480601E-2</v>
      </c>
      <c r="M77" s="42">
        <f t="shared" si="30"/>
        <v>128837.35214179169</v>
      </c>
      <c r="N77" s="39">
        <f t="shared" si="31"/>
        <v>257674.59552726528</v>
      </c>
      <c r="O77" s="39">
        <f t="shared" si="38"/>
        <v>257674.64990542433</v>
      </c>
      <c r="P77" s="38">
        <v>0.9044998874431599</v>
      </c>
      <c r="Q77" s="43">
        <f t="shared" si="27"/>
        <v>5.4378159043684426E-2</v>
      </c>
      <c r="R77" s="44"/>
      <c r="S77" s="44"/>
      <c r="T77" s="45">
        <f t="shared" si="43"/>
        <v>7.2679998237918514E-2</v>
      </c>
      <c r="U77" s="49">
        <f t="shared" si="39"/>
        <v>4.9662480740247244E-4</v>
      </c>
      <c r="V77" s="49">
        <v>0</v>
      </c>
      <c r="W77" s="49">
        <f t="shared" si="40"/>
        <v>-2.0199795170412024E-2</v>
      </c>
      <c r="X77" s="46">
        <f t="shared" si="32"/>
        <v>1.2560411935480601E-2</v>
      </c>
      <c r="Y77" s="49">
        <f t="shared" si="44"/>
        <v>8.9493545056915733E-3</v>
      </c>
      <c r="Z77" s="49">
        <f t="shared" si="33"/>
        <v>9.9324961480494491E-6</v>
      </c>
      <c r="AA77" s="49">
        <f t="shared" si="34"/>
        <v>19087.012697421567</v>
      </c>
      <c r="AB77" s="49">
        <f t="shared" si="35"/>
        <v>19087.011874142609</v>
      </c>
    </row>
    <row r="78" spans="3:28" x14ac:dyDescent="0.25">
      <c r="D78" s="38">
        <v>99</v>
      </c>
      <c r="E78" s="39">
        <f t="shared" si="36"/>
        <v>6.5253790852421306E-3</v>
      </c>
      <c r="F78" s="40">
        <f t="shared" si="41"/>
        <v>5.1101648357072225E-2</v>
      </c>
      <c r="G78" s="40">
        <f t="shared" si="37"/>
        <v>6.0119586302437911E-2</v>
      </c>
      <c r="H78" s="39">
        <f t="shared" si="42"/>
        <v>3.4219565149684779E-4</v>
      </c>
      <c r="I78" s="39">
        <f t="shared" si="28"/>
        <v>257674.65024761998</v>
      </c>
      <c r="J78" s="9">
        <f t="shared" si="26"/>
        <v>278288.6222674296</v>
      </c>
      <c r="K78" s="41">
        <v>0.20383699999999999</v>
      </c>
      <c r="L78" s="42">
        <f t="shared" si="29"/>
        <v>9.3747660265444781E-3</v>
      </c>
      <c r="M78" s="42">
        <f t="shared" si="30"/>
        <v>139144.32291387685</v>
      </c>
      <c r="N78" s="39">
        <f t="shared" si="31"/>
        <v>278288.56690681528</v>
      </c>
      <c r="O78" s="39">
        <f t="shared" si="38"/>
        <v>278288.60636728449</v>
      </c>
      <c r="P78" s="38">
        <v>0.94568458029744773</v>
      </c>
      <c r="Q78" s="43">
        <f t="shared" si="27"/>
        <v>3.9460469203866123E-2</v>
      </c>
      <c r="R78" s="44"/>
      <c r="S78" s="44"/>
      <c r="T78" s="45">
        <f t="shared" si="43"/>
        <v>5.1101648357072225E-2</v>
      </c>
      <c r="U78" s="49">
        <f t="shared" si="39"/>
        <v>3.4917923622127315E-4</v>
      </c>
      <c r="V78" s="49">
        <v>0</v>
      </c>
      <c r="W78" s="49">
        <f t="shared" si="40"/>
        <v>-1.4917689839818303E-2</v>
      </c>
      <c r="X78" s="46">
        <f t="shared" si="32"/>
        <v>9.3747660265444781E-3</v>
      </c>
      <c r="Y78" s="49">
        <f t="shared" si="44"/>
        <v>6.5253790852421306E-3</v>
      </c>
      <c r="Z78" s="49">
        <f t="shared" si="33"/>
        <v>6.9835847244254634E-6</v>
      </c>
      <c r="AA78" s="49">
        <f t="shared" si="34"/>
        <v>20613.972019809618</v>
      </c>
      <c r="AB78" s="49">
        <f t="shared" si="35"/>
        <v>20613.971379549999</v>
      </c>
    </row>
    <row r="79" spans="3:28" x14ac:dyDescent="0.25">
      <c r="D79" s="38">
        <v>100</v>
      </c>
      <c r="E79" s="39">
        <f t="shared" si="36"/>
        <v>4.7352563044639352E-3</v>
      </c>
      <c r="F79" s="40">
        <f t="shared" si="41"/>
        <v>3.5467849980948589E-2</v>
      </c>
      <c r="G79" s="40">
        <f t="shared" si="37"/>
        <v>4.1726882330527751E-2</v>
      </c>
      <c r="H79" s="39">
        <f t="shared" si="42"/>
        <v>2.3750592048648597E-4</v>
      </c>
      <c r="I79" s="39">
        <f t="shared" si="28"/>
        <v>278288.60660479043</v>
      </c>
      <c r="J79" s="9">
        <f t="shared" si="26"/>
        <v>300551.69513317366</v>
      </c>
      <c r="K79" s="41">
        <v>1</v>
      </c>
      <c r="L79" s="42">
        <f t="shared" si="29"/>
        <v>3.1921064982853728E-2</v>
      </c>
      <c r="M79" s="42">
        <f t="shared" si="30"/>
        <v>150275.82923842617</v>
      </c>
      <c r="N79" s="39">
        <f t="shared" si="31"/>
        <v>300551.65847685235</v>
      </c>
      <c r="O79" s="39">
        <f t="shared" si="38"/>
        <v>300551.65847685235</v>
      </c>
      <c r="P79" s="38">
        <v>0</v>
      </c>
      <c r="Q79" s="43">
        <f t="shared" si="27"/>
        <v>0</v>
      </c>
      <c r="R79" s="44"/>
      <c r="S79" s="44"/>
      <c r="T79" s="45">
        <f t="shared" si="43"/>
        <v>3.5467849980948589E-2</v>
      </c>
      <c r="U79" s="49">
        <f t="shared" si="39"/>
        <v>2.4235298008825094E-4</v>
      </c>
      <c r="V79" s="49">
        <v>0</v>
      </c>
      <c r="W79" s="49">
        <f t="shared" si="40"/>
        <v>-3.9460469203866123E-2</v>
      </c>
      <c r="X79" s="46">
        <f t="shared" si="32"/>
        <v>3.1921064982853728E-2</v>
      </c>
      <c r="Y79" s="49">
        <f t="shared" si="44"/>
        <v>4.7352563044639352E-3</v>
      </c>
      <c r="Z79" s="49">
        <f t="shared" si="33"/>
        <v>4.847059601765019E-6</v>
      </c>
      <c r="AA79" s="49">
        <f t="shared" si="34"/>
        <v>22263.088528383232</v>
      </c>
      <c r="AB79" s="49">
        <f t="shared" si="35"/>
        <v>22263.091570037068</v>
      </c>
    </row>
    <row r="80" spans="3:28" ht="15.75" x14ac:dyDescent="0.25">
      <c r="Y80" s="65" t="s">
        <v>51</v>
      </c>
      <c r="Z80" s="65"/>
      <c r="AA80" s="65"/>
      <c r="AB80" s="47">
        <f>SUM(AB6:AB79)</f>
        <v>300551.6584768524</v>
      </c>
    </row>
  </sheetData>
  <mergeCells count="3">
    <mergeCell ref="D3:P3"/>
    <mergeCell ref="T4:AC4"/>
    <mergeCell ref="Y80:AA8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784D-2204-40B2-8005-A2EDD771356C}">
  <dimension ref="A2:W78"/>
  <sheetViews>
    <sheetView zoomScale="91" zoomScaleNormal="91" workbookViewId="0">
      <selection activeCell="E19" sqref="E19"/>
    </sheetView>
  </sheetViews>
  <sheetFormatPr baseColWidth="10" defaultRowHeight="15" x14ac:dyDescent="0.25"/>
  <cols>
    <col min="1" max="1" width="21.28515625" bestFit="1" customWidth="1"/>
    <col min="2" max="2" width="13.140625" bestFit="1" customWidth="1"/>
  </cols>
  <sheetData>
    <row r="2" spans="1:23" x14ac:dyDescent="0.25">
      <c r="A2" t="s">
        <v>1</v>
      </c>
      <c r="B2">
        <v>27</v>
      </c>
      <c r="E2" s="64" t="s">
        <v>11</v>
      </c>
      <c r="F2" s="64"/>
      <c r="G2" s="64"/>
      <c r="H2" s="64"/>
      <c r="I2" s="64"/>
      <c r="J2" s="64"/>
      <c r="K2" s="64"/>
      <c r="L2" s="64"/>
      <c r="M2" s="64"/>
      <c r="W2" s="54"/>
    </row>
    <row r="3" spans="1:23" x14ac:dyDescent="0.25">
      <c r="A3" t="s">
        <v>2</v>
      </c>
      <c r="B3" s="1">
        <v>0.12</v>
      </c>
      <c r="G3" s="28" t="s">
        <v>15</v>
      </c>
      <c r="H3" s="28" t="s">
        <v>17</v>
      </c>
      <c r="O3" s="64" t="s">
        <v>55</v>
      </c>
      <c r="P3" s="64"/>
      <c r="Q3" s="64"/>
      <c r="R3" s="64"/>
      <c r="S3" s="64"/>
      <c r="T3" s="64"/>
      <c r="U3" s="64"/>
      <c r="V3" s="64"/>
    </row>
    <row r="4" spans="1:23" x14ac:dyDescent="0.25">
      <c r="A4" t="s">
        <v>3</v>
      </c>
      <c r="B4" s="1">
        <v>0.02</v>
      </c>
      <c r="E4" s="50" t="s">
        <v>0</v>
      </c>
      <c r="F4" s="50" t="s">
        <v>12</v>
      </c>
      <c r="G4" s="50" t="s">
        <v>13</v>
      </c>
      <c r="H4" s="50" t="s">
        <v>16</v>
      </c>
      <c r="I4" s="50" t="s">
        <v>18</v>
      </c>
      <c r="J4" s="50" t="s">
        <v>19</v>
      </c>
      <c r="K4" s="50" t="s">
        <v>20</v>
      </c>
      <c r="L4" s="50" t="s">
        <v>21</v>
      </c>
      <c r="M4" s="50" t="s">
        <v>33</v>
      </c>
      <c r="O4" s="50"/>
      <c r="P4" s="50" t="s">
        <v>26</v>
      </c>
      <c r="Q4" s="50" t="s">
        <v>27</v>
      </c>
      <c r="R4" s="50" t="s">
        <v>28</v>
      </c>
      <c r="S4" s="50" t="s">
        <v>29</v>
      </c>
      <c r="T4" s="50" t="s">
        <v>30</v>
      </c>
      <c r="U4" s="50" t="s">
        <v>31</v>
      </c>
      <c r="V4" s="50" t="s">
        <v>32</v>
      </c>
    </row>
    <row r="5" spans="1:23" x14ac:dyDescent="0.25">
      <c r="A5" t="s">
        <v>4</v>
      </c>
      <c r="B5" s="1">
        <v>0.05</v>
      </c>
      <c r="E5">
        <v>27</v>
      </c>
      <c r="F5">
        <v>100000</v>
      </c>
      <c r="G5">
        <f>F5*B21</f>
        <v>1008.4983295018102</v>
      </c>
      <c r="H5">
        <f>G5</f>
        <v>1008.4983295018102</v>
      </c>
      <c r="I5">
        <f>H5*(1+$B$5)</f>
        <v>1058.9232459769007</v>
      </c>
      <c r="J5" s="52">
        <v>1.207E-3</v>
      </c>
      <c r="K5" s="5">
        <f>J5*F5</f>
        <v>120.69999999999999</v>
      </c>
      <c r="L5" s="5">
        <f>I5-K5</f>
        <v>938.22324597690067</v>
      </c>
      <c r="M5" s="53">
        <f>L5/F6</f>
        <v>9.3935704993617364E-3</v>
      </c>
      <c r="O5" s="33">
        <f>F5</f>
        <v>100000</v>
      </c>
      <c r="P5">
        <f>O5*$B$19</f>
        <v>1172.6724761648957</v>
      </c>
      <c r="Q5">
        <f>P5*B3</f>
        <v>140.72069713978746</v>
      </c>
      <c r="R5" s="5">
        <f>L5</f>
        <v>938.22324597690067</v>
      </c>
      <c r="S5" s="5">
        <f>K5</f>
        <v>120.69999999999999</v>
      </c>
      <c r="T5">
        <f>P5*$B$4</f>
        <v>23.453449523297913</v>
      </c>
      <c r="U5">
        <f>I5-H5</f>
        <v>50.424916475090527</v>
      </c>
      <c r="V5" s="32">
        <f>(P5+U5)-(SUM(Q5:T5))</f>
        <v>0</v>
      </c>
    </row>
    <row r="6" spans="1:23" x14ac:dyDescent="0.25">
      <c r="A6" t="s">
        <v>53</v>
      </c>
      <c r="B6" s="32">
        <v>15</v>
      </c>
      <c r="E6">
        <v>28</v>
      </c>
      <c r="F6" s="5">
        <f>F5-K5</f>
        <v>99879.3</v>
      </c>
      <c r="G6" s="3">
        <f>F6*$B$22</f>
        <v>1147.8319192764416</v>
      </c>
      <c r="H6" s="3">
        <f>G6+L5</f>
        <v>2086.0551652533422</v>
      </c>
      <c r="I6">
        <f>H6*(1+$B$5)</f>
        <v>2190.3579235160096</v>
      </c>
      <c r="J6" s="52">
        <v>1.2999999999999999E-3</v>
      </c>
      <c r="K6" s="5">
        <f t="shared" ref="K6:K69" si="0">J6*F6</f>
        <v>129.84308999999999</v>
      </c>
      <c r="L6" s="5">
        <f>I6-K6</f>
        <v>2060.5148335160097</v>
      </c>
      <c r="M6" s="53">
        <f>L6/F7</f>
        <v>2.0656902777677583E-2</v>
      </c>
      <c r="O6" s="33">
        <f>F6</f>
        <v>99879.3</v>
      </c>
      <c r="P6">
        <f t="shared" ref="P6:P19" si="1">O6*$B$19</f>
        <v>1171.2570604861646</v>
      </c>
      <c r="Q6">
        <v>0</v>
      </c>
      <c r="R6" s="5">
        <f>L6-L5</f>
        <v>1122.2915875391091</v>
      </c>
      <c r="S6" s="5">
        <f t="shared" ref="S6:S69" si="2">K6</f>
        <v>129.84308999999999</v>
      </c>
      <c r="T6">
        <f t="shared" ref="T6:T19" si="3">P6*$B$4</f>
        <v>23.425141209723293</v>
      </c>
      <c r="U6">
        <f>I6-H6</f>
        <v>104.30275826266734</v>
      </c>
      <c r="V6" s="32">
        <f t="shared" ref="V6:V69" si="4">(P6+U6)-(SUM(Q6:T6))</f>
        <v>0</v>
      </c>
    </row>
    <row r="7" spans="1:23" x14ac:dyDescent="0.25">
      <c r="E7">
        <v>29</v>
      </c>
      <c r="F7" s="5">
        <f t="shared" ref="F7:F70" si="5">F6-K6</f>
        <v>99749.456910000008</v>
      </c>
      <c r="G7" s="3">
        <f t="shared" ref="G7:G19" si="6">F7*$B$22</f>
        <v>1146.3397377813822</v>
      </c>
      <c r="H7" s="3">
        <f t="shared" ref="H7:H70" si="7">G7+L6</f>
        <v>3206.8545712973919</v>
      </c>
      <c r="I7">
        <f t="shared" ref="I7:I70" si="8">H7*(1+$B$5)</f>
        <v>3367.1972998622618</v>
      </c>
      <c r="J7" s="52">
        <v>1.4E-3</v>
      </c>
      <c r="K7" s="5">
        <f t="shared" si="0"/>
        <v>139.649239674</v>
      </c>
      <c r="L7" s="5">
        <f t="shared" ref="L7:L70" si="9">I7-K7</f>
        <v>3227.5480601882618</v>
      </c>
      <c r="M7" s="53">
        <f t="shared" ref="M7:M70" si="10">L7/F8</f>
        <v>3.240191037081739E-2</v>
      </c>
      <c r="O7" s="33">
        <f t="shared" ref="O7:O70" si="11">F7</f>
        <v>99749.456910000008</v>
      </c>
      <c r="P7">
        <f t="shared" si="1"/>
        <v>1169.7344263075327</v>
      </c>
      <c r="Q7">
        <v>0</v>
      </c>
      <c r="R7" s="5">
        <f>L7-L6</f>
        <v>1167.0332266722521</v>
      </c>
      <c r="S7" s="5">
        <f t="shared" si="2"/>
        <v>139.649239674</v>
      </c>
      <c r="T7">
        <f t="shared" si="3"/>
        <v>23.394688526150652</v>
      </c>
      <c r="U7">
        <f t="shared" ref="U7:U70" si="12">I7-H7</f>
        <v>160.34272856486996</v>
      </c>
      <c r="V7" s="32">
        <f t="shared" si="4"/>
        <v>0</v>
      </c>
    </row>
    <row r="8" spans="1:23" x14ac:dyDescent="0.25">
      <c r="E8">
        <v>30</v>
      </c>
      <c r="F8" s="5">
        <f t="shared" si="5"/>
        <v>99609.807670326001</v>
      </c>
      <c r="G8" s="3">
        <f t="shared" si="6"/>
        <v>1144.7348621484882</v>
      </c>
      <c r="H8" s="3">
        <f t="shared" si="7"/>
        <v>4372.2829223367498</v>
      </c>
      <c r="I8">
        <f t="shared" si="8"/>
        <v>4590.897068453588</v>
      </c>
      <c r="J8" s="52">
        <v>1.508E-3</v>
      </c>
      <c r="K8" s="5">
        <f t="shared" si="0"/>
        <v>150.21158996685162</v>
      </c>
      <c r="L8" s="5">
        <f t="shared" si="9"/>
        <v>4440.6854784867364</v>
      </c>
      <c r="M8" s="53">
        <f t="shared" si="10"/>
        <v>4.4648135056760643E-2</v>
      </c>
      <c r="O8" s="33">
        <f t="shared" si="11"/>
        <v>99609.807670326001</v>
      </c>
      <c r="P8">
        <f t="shared" si="1"/>
        <v>1168.0967981107021</v>
      </c>
      <c r="Q8">
        <v>0</v>
      </c>
      <c r="R8" s="5">
        <f t="shared" ref="R8:R71" si="13">L8-L7</f>
        <v>1213.1374182984746</v>
      </c>
      <c r="S8" s="5">
        <f t="shared" si="2"/>
        <v>150.21158996685162</v>
      </c>
      <c r="T8">
        <f t="shared" si="3"/>
        <v>23.361935962214044</v>
      </c>
      <c r="U8">
        <f t="shared" si="12"/>
        <v>218.61414611683813</v>
      </c>
      <c r="V8" s="32">
        <f t="shared" si="4"/>
        <v>0</v>
      </c>
    </row>
    <row r="9" spans="1:23" x14ac:dyDescent="0.25">
      <c r="A9" t="s">
        <v>5</v>
      </c>
      <c r="B9" s="6">
        <f>B10/(B11-B12)</f>
        <v>1.1361745595293765E-2</v>
      </c>
      <c r="E9">
        <v>31</v>
      </c>
      <c r="F9" s="5">
        <f t="shared" si="5"/>
        <v>99459.596080359144</v>
      </c>
      <c r="G9" s="3">
        <f t="shared" si="6"/>
        <v>1143.0086019763683</v>
      </c>
      <c r="H9" s="3">
        <f t="shared" si="7"/>
        <v>5583.6940804631049</v>
      </c>
      <c r="I9">
        <f t="shared" si="8"/>
        <v>5862.87878448626</v>
      </c>
      <c r="J9" s="52">
        <v>1.624E-3</v>
      </c>
      <c r="K9" s="5">
        <f t="shared" si="0"/>
        <v>161.52238403450326</v>
      </c>
      <c r="L9" s="5">
        <f t="shared" si="9"/>
        <v>5701.3564004517566</v>
      </c>
      <c r="M9" s="53">
        <f t="shared" si="10"/>
        <v>5.7416586125202777E-2</v>
      </c>
      <c r="O9" s="33">
        <f t="shared" si="11"/>
        <v>99459.596080359144</v>
      </c>
      <c r="P9">
        <f t="shared" si="1"/>
        <v>1166.335308139151</v>
      </c>
      <c r="Q9">
        <v>0</v>
      </c>
      <c r="R9" s="5">
        <f t="shared" si="13"/>
        <v>1260.6709219650202</v>
      </c>
      <c r="S9" s="5">
        <f t="shared" si="2"/>
        <v>161.52238403450326</v>
      </c>
      <c r="T9">
        <f t="shared" si="3"/>
        <v>23.326706162783022</v>
      </c>
      <c r="U9">
        <f t="shared" si="12"/>
        <v>279.18470402315506</v>
      </c>
      <c r="V9" s="32">
        <f t="shared" si="4"/>
        <v>0</v>
      </c>
    </row>
    <row r="10" spans="1:23" x14ac:dyDescent="0.25">
      <c r="A10" t="s">
        <v>6</v>
      </c>
      <c r="B10" s="2">
        <v>3248.5880641498252</v>
      </c>
      <c r="E10">
        <v>32</v>
      </c>
      <c r="F10" s="5">
        <f t="shared" si="5"/>
        <v>99298.073696324645</v>
      </c>
      <c r="G10" s="3">
        <f t="shared" si="6"/>
        <v>1141.1523560067587</v>
      </c>
      <c r="H10" s="3">
        <f t="shared" si="7"/>
        <v>6842.5087564585156</v>
      </c>
      <c r="I10">
        <f t="shared" si="8"/>
        <v>7184.6341942814415</v>
      </c>
      <c r="J10" s="52">
        <v>1.7489999999999999E-3</v>
      </c>
      <c r="K10" s="5">
        <f t="shared" si="0"/>
        <v>173.67233089487181</v>
      </c>
      <c r="L10" s="5">
        <f t="shared" si="9"/>
        <v>7010.9618633865693</v>
      </c>
      <c r="M10" s="53">
        <f t="shared" si="10"/>
        <v>7.0728920092441375E-2</v>
      </c>
      <c r="O10" s="33">
        <f t="shared" si="11"/>
        <v>99298.073696324645</v>
      </c>
      <c r="P10">
        <f t="shared" si="1"/>
        <v>1164.4411795987332</v>
      </c>
      <c r="Q10">
        <v>0</v>
      </c>
      <c r="R10" s="5">
        <f t="shared" si="13"/>
        <v>1309.6054629348127</v>
      </c>
      <c r="S10" s="5">
        <f t="shared" si="2"/>
        <v>173.67233089487181</v>
      </c>
      <c r="T10">
        <f t="shared" si="3"/>
        <v>23.288823591974666</v>
      </c>
      <c r="U10">
        <f t="shared" si="12"/>
        <v>342.12543782292596</v>
      </c>
      <c r="V10" s="32">
        <f t="shared" si="4"/>
        <v>0</v>
      </c>
    </row>
    <row r="11" spans="1:23" x14ac:dyDescent="0.25">
      <c r="A11" t="s">
        <v>7</v>
      </c>
      <c r="B11" s="51">
        <v>488372.01303673099</v>
      </c>
      <c r="E11">
        <v>33</v>
      </c>
      <c r="F11" s="5">
        <f t="shared" si="5"/>
        <v>99124.401365429774</v>
      </c>
      <c r="G11" s="3">
        <f t="shared" si="6"/>
        <v>1139.1564805361029</v>
      </c>
      <c r="H11" s="3">
        <f t="shared" si="7"/>
        <v>8150.1183439226725</v>
      </c>
      <c r="I11">
        <f t="shared" si="8"/>
        <v>8557.6242611188063</v>
      </c>
      <c r="J11" s="52">
        <v>1.884E-3</v>
      </c>
      <c r="K11" s="5">
        <f t="shared" si="0"/>
        <v>186.7503721724697</v>
      </c>
      <c r="L11" s="5">
        <f t="shared" si="9"/>
        <v>8370.8738889463366</v>
      </c>
      <c r="M11" s="53">
        <f t="shared" si="10"/>
        <v>8.4607566532146794E-2</v>
      </c>
      <c r="O11" s="33">
        <f t="shared" si="11"/>
        <v>99124.401365429774</v>
      </c>
      <c r="P11">
        <f t="shared" si="1"/>
        <v>1162.404571975615</v>
      </c>
      <c r="Q11">
        <v>0</v>
      </c>
      <c r="R11" s="5">
        <f t="shared" si="13"/>
        <v>1359.9120255597672</v>
      </c>
      <c r="S11" s="5">
        <f t="shared" si="2"/>
        <v>186.7503721724697</v>
      </c>
      <c r="T11">
        <f t="shared" si="3"/>
        <v>23.248091439512301</v>
      </c>
      <c r="U11">
        <f t="shared" si="12"/>
        <v>407.50591719613385</v>
      </c>
      <c r="V11" s="32">
        <f t="shared" si="4"/>
        <v>0</v>
      </c>
    </row>
    <row r="12" spans="1:23" x14ac:dyDescent="0.25">
      <c r="A12" t="s">
        <v>54</v>
      </c>
      <c r="B12" s="3">
        <v>202448.68929187901</v>
      </c>
      <c r="E12">
        <v>34</v>
      </c>
      <c r="F12" s="5">
        <f t="shared" si="5"/>
        <v>98937.65099325731</v>
      </c>
      <c r="G12" s="3">
        <f t="shared" si="6"/>
        <v>1137.0103097267729</v>
      </c>
      <c r="H12" s="3">
        <f t="shared" si="7"/>
        <v>9507.8841986731095</v>
      </c>
      <c r="I12">
        <f t="shared" si="8"/>
        <v>9983.2784086067659</v>
      </c>
      <c r="J12" s="52">
        <v>2.029E-3</v>
      </c>
      <c r="K12" s="5">
        <f t="shared" si="0"/>
        <v>200.74449386531907</v>
      </c>
      <c r="L12" s="5">
        <f t="shared" si="9"/>
        <v>9782.533914741447</v>
      </c>
      <c r="M12" s="53">
        <f t="shared" si="10"/>
        <v>9.9076771407677094E-2</v>
      </c>
      <c r="O12" s="33">
        <f t="shared" si="11"/>
        <v>98937.65099325731</v>
      </c>
      <c r="P12">
        <f t="shared" si="1"/>
        <v>1160.214601762013</v>
      </c>
      <c r="Q12">
        <v>0</v>
      </c>
      <c r="R12" s="5">
        <f t="shared" si="13"/>
        <v>1411.6600257951104</v>
      </c>
      <c r="S12" s="5">
        <f t="shared" si="2"/>
        <v>200.74449386531907</v>
      </c>
      <c r="T12">
        <f t="shared" si="3"/>
        <v>23.204292035240261</v>
      </c>
      <c r="U12">
        <f t="shared" si="12"/>
        <v>475.39420993365638</v>
      </c>
      <c r="V12" s="32">
        <f t="shared" si="4"/>
        <v>0</v>
      </c>
    </row>
    <row r="13" spans="1:23" x14ac:dyDescent="0.25">
      <c r="E13">
        <v>35</v>
      </c>
      <c r="F13" s="5">
        <f t="shared" si="5"/>
        <v>98736.906499391989</v>
      </c>
      <c r="G13" s="3">
        <f t="shared" si="6"/>
        <v>1134.7033158083373</v>
      </c>
      <c r="H13" s="3">
        <f t="shared" si="7"/>
        <v>10917.237230549785</v>
      </c>
      <c r="I13">
        <f t="shared" si="8"/>
        <v>11463.099092077275</v>
      </c>
      <c r="J13" s="52">
        <v>2.186E-3</v>
      </c>
      <c r="K13" s="5">
        <f t="shared" si="0"/>
        <v>215.8388776076709</v>
      </c>
      <c r="L13" s="5">
        <f t="shared" si="9"/>
        <v>11247.260214469603</v>
      </c>
      <c r="M13" s="53">
        <f t="shared" si="10"/>
        <v>0.11416096562866199</v>
      </c>
      <c r="O13" s="33">
        <f t="shared" si="11"/>
        <v>98736.906499391989</v>
      </c>
      <c r="P13">
        <f t="shared" si="1"/>
        <v>1157.8605263350378</v>
      </c>
      <c r="Q13">
        <v>0</v>
      </c>
      <c r="R13" s="5">
        <f t="shared" si="13"/>
        <v>1464.7262997281559</v>
      </c>
      <c r="S13" s="5">
        <f t="shared" si="2"/>
        <v>215.8388776076709</v>
      </c>
      <c r="T13">
        <f t="shared" si="3"/>
        <v>23.157210526700755</v>
      </c>
      <c r="U13">
        <f t="shared" si="12"/>
        <v>545.86186152748996</v>
      </c>
      <c r="V13" s="32">
        <f t="shared" si="4"/>
        <v>0</v>
      </c>
    </row>
    <row r="14" spans="1:23" x14ac:dyDescent="0.25">
      <c r="A14" t="s">
        <v>8</v>
      </c>
      <c r="B14">
        <f>(B15-B16)/B17</f>
        <v>10.787768939058331</v>
      </c>
      <c r="E14">
        <v>36</v>
      </c>
      <c r="F14" s="5">
        <f t="shared" si="5"/>
        <v>98521.067621784314</v>
      </c>
      <c r="G14" s="3">
        <f t="shared" si="6"/>
        <v>1132.2228543599801</v>
      </c>
      <c r="H14" s="3">
        <f t="shared" si="7"/>
        <v>12379.483068829582</v>
      </c>
      <c r="I14">
        <f t="shared" si="8"/>
        <v>12998.457222271061</v>
      </c>
      <c r="J14" s="52">
        <v>2.3540000000000002E-3</v>
      </c>
      <c r="K14" s="5">
        <f t="shared" si="0"/>
        <v>231.91859318168028</v>
      </c>
      <c r="L14" s="5">
        <f t="shared" si="9"/>
        <v>12766.53862908938</v>
      </c>
      <c r="M14" s="53">
        <f t="shared" si="10"/>
        <v>0.12988756902732215</v>
      </c>
      <c r="O14" s="33">
        <f t="shared" si="11"/>
        <v>98521.067621784314</v>
      </c>
      <c r="P14">
        <f t="shared" si="1"/>
        <v>1155.3294432244693</v>
      </c>
      <c r="Q14">
        <v>0</v>
      </c>
      <c r="R14" s="5">
        <f t="shared" si="13"/>
        <v>1519.2784146197773</v>
      </c>
      <c r="S14" s="5">
        <f t="shared" si="2"/>
        <v>231.91859318168028</v>
      </c>
      <c r="T14">
        <f t="shared" si="3"/>
        <v>23.106588864489385</v>
      </c>
      <c r="U14">
        <f t="shared" si="12"/>
        <v>618.97415344147885</v>
      </c>
      <c r="V14" s="32">
        <f t="shared" si="4"/>
        <v>0</v>
      </c>
    </row>
    <row r="15" spans="1:23" x14ac:dyDescent="0.25">
      <c r="A15" t="s">
        <v>7</v>
      </c>
      <c r="B15" s="51">
        <v>488372.01303673099</v>
      </c>
      <c r="E15">
        <v>37</v>
      </c>
      <c r="F15" s="5">
        <f t="shared" si="5"/>
        <v>98289.149028602638</v>
      </c>
      <c r="G15" s="3">
        <f t="shared" si="6"/>
        <v>1129.5576017608169</v>
      </c>
      <c r="H15" s="3">
        <f t="shared" si="7"/>
        <v>13896.096230850197</v>
      </c>
      <c r="I15">
        <f t="shared" si="8"/>
        <v>14590.901042392707</v>
      </c>
      <c r="J15" s="52">
        <v>2.5349999999999999E-3</v>
      </c>
      <c r="K15" s="5">
        <f t="shared" si="0"/>
        <v>249.16299278750768</v>
      </c>
      <c r="L15" s="5">
        <f t="shared" si="9"/>
        <v>14341.738049605199</v>
      </c>
      <c r="M15" s="53">
        <f t="shared" si="10"/>
        <v>0.1462845786653417</v>
      </c>
      <c r="O15" s="33">
        <f t="shared" si="11"/>
        <v>98289.149028602638</v>
      </c>
      <c r="P15">
        <f t="shared" si="1"/>
        <v>1152.6097977151192</v>
      </c>
      <c r="Q15">
        <v>0</v>
      </c>
      <c r="R15" s="5">
        <f t="shared" si="13"/>
        <v>1575.1994205158189</v>
      </c>
      <c r="S15" s="5">
        <f t="shared" si="2"/>
        <v>249.16299278750768</v>
      </c>
      <c r="T15">
        <f t="shared" si="3"/>
        <v>23.052195954302384</v>
      </c>
      <c r="U15">
        <f t="shared" si="12"/>
        <v>694.80481154250992</v>
      </c>
      <c r="V15" s="32">
        <f t="shared" si="4"/>
        <v>0</v>
      </c>
    </row>
    <row r="16" spans="1:23" x14ac:dyDescent="0.25">
      <c r="A16" t="s">
        <v>54</v>
      </c>
      <c r="B16" s="3">
        <v>202448.68929187901</v>
      </c>
      <c r="E16">
        <v>38</v>
      </c>
      <c r="F16" s="5">
        <f t="shared" si="5"/>
        <v>98039.986035815135</v>
      </c>
      <c r="G16" s="3">
        <f t="shared" si="6"/>
        <v>1126.6941732403532</v>
      </c>
      <c r="H16" s="3">
        <f t="shared" si="7"/>
        <v>15468.432222845553</v>
      </c>
      <c r="I16">
        <f t="shared" si="8"/>
        <v>16241.853833987831</v>
      </c>
      <c r="J16" s="52">
        <v>2.7299999999999998E-3</v>
      </c>
      <c r="K16" s="5">
        <f t="shared" si="0"/>
        <v>267.64916187777527</v>
      </c>
      <c r="L16" s="5">
        <f t="shared" si="9"/>
        <v>15974.204672110056</v>
      </c>
      <c r="M16" s="53">
        <f t="shared" si="10"/>
        <v>0.16338163925350765</v>
      </c>
      <c r="O16" s="33">
        <f t="shared" si="11"/>
        <v>98039.986035815135</v>
      </c>
      <c r="P16">
        <f t="shared" si="1"/>
        <v>1149.6879318779113</v>
      </c>
      <c r="Q16">
        <v>0</v>
      </c>
      <c r="R16" s="5">
        <f t="shared" si="13"/>
        <v>1632.4666225048568</v>
      </c>
      <c r="S16" s="5">
        <f t="shared" si="2"/>
        <v>267.64916187777527</v>
      </c>
      <c r="T16">
        <f t="shared" si="3"/>
        <v>22.993758637558226</v>
      </c>
      <c r="U16">
        <f t="shared" si="12"/>
        <v>773.42161114227747</v>
      </c>
      <c r="V16" s="32">
        <f t="shared" si="4"/>
        <v>0</v>
      </c>
    </row>
    <row r="17" spans="1:22" x14ac:dyDescent="0.25">
      <c r="A17" t="s">
        <v>9</v>
      </c>
      <c r="B17" s="51">
        <v>26504.398208756065</v>
      </c>
      <c r="E17">
        <v>39</v>
      </c>
      <c r="F17" s="5">
        <f t="shared" si="5"/>
        <v>97772.336873937355</v>
      </c>
      <c r="G17" s="3">
        <f t="shared" si="6"/>
        <v>1123.6182981474069</v>
      </c>
      <c r="H17" s="3">
        <f t="shared" si="7"/>
        <v>17097.822970257464</v>
      </c>
      <c r="I17">
        <f t="shared" si="8"/>
        <v>17952.714118770338</v>
      </c>
      <c r="J17" s="52">
        <v>2.9399999999999999E-3</v>
      </c>
      <c r="K17" s="5">
        <f t="shared" si="0"/>
        <v>287.45067040937579</v>
      </c>
      <c r="L17" s="5">
        <f t="shared" si="9"/>
        <v>17665.263448360962</v>
      </c>
      <c r="M17" s="53">
        <f t="shared" si="10"/>
        <v>0.18121027921681726</v>
      </c>
      <c r="O17" s="33">
        <f t="shared" si="11"/>
        <v>97772.336873937355</v>
      </c>
      <c r="P17">
        <f t="shared" si="1"/>
        <v>1146.5492838238845</v>
      </c>
      <c r="Q17">
        <v>0</v>
      </c>
      <c r="R17" s="5">
        <f t="shared" si="13"/>
        <v>1691.0587762509058</v>
      </c>
      <c r="S17" s="5">
        <f t="shared" si="2"/>
        <v>287.45067040937579</v>
      </c>
      <c r="T17">
        <f t="shared" si="3"/>
        <v>22.93098567647769</v>
      </c>
      <c r="U17">
        <f t="shared" si="12"/>
        <v>854.89114851287377</v>
      </c>
      <c r="V17" s="32">
        <f t="shared" si="4"/>
        <v>0</v>
      </c>
    </row>
    <row r="18" spans="1:22" x14ac:dyDescent="0.25">
      <c r="E18">
        <v>40</v>
      </c>
      <c r="F18" s="5">
        <f t="shared" si="5"/>
        <v>97484.886203527974</v>
      </c>
      <c r="G18" s="3">
        <f t="shared" si="6"/>
        <v>1120.3148603508535</v>
      </c>
      <c r="H18" s="3">
        <f t="shared" si="7"/>
        <v>18785.578308711814</v>
      </c>
      <c r="I18">
        <f t="shared" si="8"/>
        <v>19724.857224147407</v>
      </c>
      <c r="J18" s="52">
        <v>3.166E-3</v>
      </c>
      <c r="K18" s="5">
        <f t="shared" si="0"/>
        <v>308.63714972036956</v>
      </c>
      <c r="L18" s="5">
        <f t="shared" si="9"/>
        <v>19416.220074427038</v>
      </c>
      <c r="M18" s="53">
        <f t="shared" si="10"/>
        <v>0.19980417296901481</v>
      </c>
      <c r="O18" s="33">
        <f t="shared" si="11"/>
        <v>97484.886203527974</v>
      </c>
      <c r="P18">
        <f t="shared" si="1"/>
        <v>1143.1784289294421</v>
      </c>
      <c r="Q18">
        <v>0</v>
      </c>
      <c r="R18" s="5">
        <f t="shared" si="13"/>
        <v>1750.9566260660758</v>
      </c>
      <c r="S18" s="5">
        <f t="shared" si="2"/>
        <v>308.63714972036956</v>
      </c>
      <c r="T18">
        <f t="shared" si="3"/>
        <v>22.863568578588843</v>
      </c>
      <c r="U18">
        <f t="shared" si="12"/>
        <v>939.27891543559235</v>
      </c>
      <c r="V18" s="32">
        <f t="shared" si="4"/>
        <v>0</v>
      </c>
    </row>
    <row r="19" spans="1:22" x14ac:dyDescent="0.25">
      <c r="A19" t="s">
        <v>10</v>
      </c>
      <c r="B19" s="6">
        <f>B9/(1-B4-(B3/B14))</f>
        <v>1.1726724761648957E-2</v>
      </c>
      <c r="E19">
        <v>41</v>
      </c>
      <c r="F19" s="5">
        <f t="shared" si="5"/>
        <v>97176.249053807609</v>
      </c>
      <c r="G19" s="3">
        <f t="shared" si="6"/>
        <v>1116.7679435029827</v>
      </c>
      <c r="H19" s="3">
        <f t="shared" si="7"/>
        <v>20532.98801793002</v>
      </c>
      <c r="I19">
        <f t="shared" si="8"/>
        <v>21559.637418826522</v>
      </c>
      <c r="J19" s="52">
        <v>3.4099999999999998E-3</v>
      </c>
      <c r="K19" s="5">
        <f t="shared" si="0"/>
        <v>331.37100927348393</v>
      </c>
      <c r="L19" s="5">
        <f t="shared" si="9"/>
        <v>21228.266409553038</v>
      </c>
      <c r="M19" s="53">
        <f t="shared" si="10"/>
        <v>0.21919864878957479</v>
      </c>
      <c r="O19" s="33">
        <f t="shared" si="11"/>
        <v>97176.249053807609</v>
      </c>
      <c r="P19">
        <f t="shared" si="1"/>
        <v>1139.5591260234517</v>
      </c>
      <c r="Q19">
        <v>0</v>
      </c>
      <c r="R19" s="5">
        <f t="shared" si="13"/>
        <v>1812.0463351260005</v>
      </c>
      <c r="S19" s="5">
        <f t="shared" si="2"/>
        <v>331.37100927348393</v>
      </c>
      <c r="T19">
        <f t="shared" si="3"/>
        <v>22.791182520469032</v>
      </c>
      <c r="U19">
        <f t="shared" si="12"/>
        <v>1026.6494008965019</v>
      </c>
      <c r="V19" s="32">
        <f t="shared" si="4"/>
        <v>0</v>
      </c>
    </row>
    <row r="20" spans="1:22" x14ac:dyDescent="0.25">
      <c r="E20">
        <v>42</v>
      </c>
      <c r="F20" s="5">
        <f t="shared" si="5"/>
        <v>96844.878044534125</v>
      </c>
      <c r="G20">
        <v>0</v>
      </c>
      <c r="H20" s="3">
        <f t="shared" si="7"/>
        <v>21228.266409553038</v>
      </c>
      <c r="I20">
        <f t="shared" si="8"/>
        <v>22289.67973003069</v>
      </c>
      <c r="J20" s="52">
        <v>3.6719999999999999E-3</v>
      </c>
      <c r="K20" s="5">
        <f t="shared" si="0"/>
        <v>355.61439217952932</v>
      </c>
      <c r="L20" s="5">
        <f t="shared" si="9"/>
        <v>21934.06533785116</v>
      </c>
      <c r="M20" s="53">
        <f t="shared" si="10"/>
        <v>0.22732130506123838</v>
      </c>
      <c r="O20" s="33">
        <f t="shared" si="11"/>
        <v>96844.878044534125</v>
      </c>
      <c r="P20">
        <v>0</v>
      </c>
      <c r="Q20">
        <v>0</v>
      </c>
      <c r="R20" s="5">
        <f t="shared" si="13"/>
        <v>705.79892829812161</v>
      </c>
      <c r="S20" s="5">
        <f t="shared" si="2"/>
        <v>355.61439217952932</v>
      </c>
      <c r="T20">
        <v>0</v>
      </c>
      <c r="U20">
        <f t="shared" si="12"/>
        <v>1061.4133204776517</v>
      </c>
      <c r="V20" s="32">
        <f t="shared" si="4"/>
        <v>0</v>
      </c>
    </row>
    <row r="21" spans="1:22" x14ac:dyDescent="0.25">
      <c r="A21" t="s">
        <v>14</v>
      </c>
      <c r="B21">
        <f>B19*(1-B3-B4)</f>
        <v>1.0084983295018102E-2</v>
      </c>
      <c r="E21">
        <v>43</v>
      </c>
      <c r="F21" s="5">
        <f t="shared" si="5"/>
        <v>96489.263652354595</v>
      </c>
      <c r="G21">
        <v>0</v>
      </c>
      <c r="H21" s="3">
        <f t="shared" si="7"/>
        <v>21934.06533785116</v>
      </c>
      <c r="I21">
        <f t="shared" si="8"/>
        <v>23030.76860474372</v>
      </c>
      <c r="J21" s="52">
        <v>3.954E-3</v>
      </c>
      <c r="K21" s="5">
        <f t="shared" si="0"/>
        <v>381.51854848141005</v>
      </c>
      <c r="L21" s="5">
        <f t="shared" si="9"/>
        <v>22649.25005626231</v>
      </c>
      <c r="M21" s="53">
        <f t="shared" si="10"/>
        <v>0.23566519047744816</v>
      </c>
      <c r="O21" s="33">
        <f t="shared" si="11"/>
        <v>96489.263652354595</v>
      </c>
      <c r="P21">
        <v>0</v>
      </c>
      <c r="Q21">
        <v>0</v>
      </c>
      <c r="R21" s="5">
        <f t="shared" si="13"/>
        <v>715.18471841115024</v>
      </c>
      <c r="S21" s="5">
        <f t="shared" si="2"/>
        <v>381.51854848141005</v>
      </c>
      <c r="T21">
        <v>0</v>
      </c>
      <c r="U21">
        <f t="shared" si="12"/>
        <v>1096.7032668925604</v>
      </c>
      <c r="V21" s="32">
        <f t="shared" si="4"/>
        <v>0</v>
      </c>
    </row>
    <row r="22" spans="1:22" x14ac:dyDescent="0.25">
      <c r="A22" t="s">
        <v>22</v>
      </c>
      <c r="B22">
        <f>(B9*B14-B21)/B24</f>
        <v>1.1492190266415979E-2</v>
      </c>
      <c r="E22">
        <v>44</v>
      </c>
      <c r="F22" s="5">
        <f t="shared" si="5"/>
        <v>96107.745103873182</v>
      </c>
      <c r="G22">
        <v>0</v>
      </c>
      <c r="H22" s="3">
        <f t="shared" si="7"/>
        <v>22649.25005626231</v>
      </c>
      <c r="I22">
        <f t="shared" si="8"/>
        <v>23781.712559075426</v>
      </c>
      <c r="J22" s="52">
        <v>4.2579999999999996E-3</v>
      </c>
      <c r="K22" s="5">
        <f t="shared" si="0"/>
        <v>409.22677865229196</v>
      </c>
      <c r="L22" s="5">
        <f t="shared" si="9"/>
        <v>23372.485780423132</v>
      </c>
      <c r="M22" s="53">
        <f t="shared" si="10"/>
        <v>0.24423038297201538</v>
      </c>
      <c r="O22" s="33">
        <f t="shared" si="11"/>
        <v>96107.745103873182</v>
      </c>
      <c r="P22">
        <v>0</v>
      </c>
      <c r="Q22">
        <v>0</v>
      </c>
      <c r="R22" s="5">
        <f t="shared" si="13"/>
        <v>723.23572416082243</v>
      </c>
      <c r="S22" s="5">
        <f t="shared" si="2"/>
        <v>409.22677865229196</v>
      </c>
      <c r="T22">
        <v>0</v>
      </c>
      <c r="U22">
        <f t="shared" si="12"/>
        <v>1132.4625028131159</v>
      </c>
      <c r="V22" s="32">
        <f t="shared" si="4"/>
        <v>0</v>
      </c>
    </row>
    <row r="23" spans="1:22" x14ac:dyDescent="0.25">
      <c r="E23">
        <v>45</v>
      </c>
      <c r="F23" s="5">
        <f t="shared" si="5"/>
        <v>95698.518325220895</v>
      </c>
      <c r="G23">
        <v>0</v>
      </c>
      <c r="H23" s="3">
        <f t="shared" si="7"/>
        <v>23372.485780423132</v>
      </c>
      <c r="I23">
        <f t="shared" si="8"/>
        <v>24541.11006944429</v>
      </c>
      <c r="J23" s="52">
        <v>4.5849999999999997E-3</v>
      </c>
      <c r="K23" s="5">
        <f t="shared" si="0"/>
        <v>438.77770652113776</v>
      </c>
      <c r="L23" s="5">
        <f t="shared" si="9"/>
        <v>24102.332362923153</v>
      </c>
      <c r="M23" s="53">
        <f t="shared" si="10"/>
        <v>0.25301698499682662</v>
      </c>
      <c r="O23" s="33">
        <f t="shared" si="11"/>
        <v>95698.518325220895</v>
      </c>
      <c r="P23">
        <v>0</v>
      </c>
      <c r="Q23">
        <v>0</v>
      </c>
      <c r="R23" s="5">
        <f t="shared" si="13"/>
        <v>729.8465825000203</v>
      </c>
      <c r="S23" s="5">
        <f t="shared" si="2"/>
        <v>438.77770652113776</v>
      </c>
      <c r="T23">
        <v>0</v>
      </c>
      <c r="U23">
        <f t="shared" si="12"/>
        <v>1168.6242890211579</v>
      </c>
      <c r="V23" s="32">
        <f t="shared" si="4"/>
        <v>0</v>
      </c>
    </row>
    <row r="24" spans="1:22" x14ac:dyDescent="0.25">
      <c r="A24" t="s">
        <v>23</v>
      </c>
      <c r="B24">
        <f>(B25-B16)/B17</f>
        <v>9.7877689390583296</v>
      </c>
      <c r="E24">
        <v>46</v>
      </c>
      <c r="F24" s="5">
        <f t="shared" si="5"/>
        <v>95259.740618699754</v>
      </c>
      <c r="G24">
        <v>0</v>
      </c>
      <c r="H24" s="3">
        <f t="shared" si="7"/>
        <v>24102.332362923153</v>
      </c>
      <c r="I24">
        <f t="shared" si="8"/>
        <v>25307.448981069312</v>
      </c>
      <c r="J24" s="52">
        <v>4.9379999999999997E-3</v>
      </c>
      <c r="K24" s="5">
        <f t="shared" si="0"/>
        <v>470.39259917513937</v>
      </c>
      <c r="L24" s="5">
        <f t="shared" si="9"/>
        <v>24837.056381894174</v>
      </c>
      <c r="M24" s="53">
        <f t="shared" si="10"/>
        <v>0.26202370731338148</v>
      </c>
      <c r="O24" s="33">
        <f t="shared" si="11"/>
        <v>95259.740618699754</v>
      </c>
      <c r="P24">
        <v>0</v>
      </c>
      <c r="Q24">
        <v>0</v>
      </c>
      <c r="R24" s="5">
        <f t="shared" si="13"/>
        <v>734.724018971021</v>
      </c>
      <c r="S24" s="5">
        <f t="shared" si="2"/>
        <v>470.39259917513937</v>
      </c>
      <c r="T24">
        <v>0</v>
      </c>
      <c r="U24">
        <f t="shared" si="12"/>
        <v>1205.1166181461595</v>
      </c>
      <c r="V24" s="32">
        <f t="shared" si="4"/>
        <v>0</v>
      </c>
    </row>
    <row r="25" spans="1:22" x14ac:dyDescent="0.25">
      <c r="A25" t="s">
        <v>24</v>
      </c>
      <c r="B25">
        <v>461867.61482797487</v>
      </c>
      <c r="E25">
        <v>47</v>
      </c>
      <c r="F25" s="5">
        <f t="shared" si="5"/>
        <v>94789.348019524608</v>
      </c>
      <c r="G25">
        <v>0</v>
      </c>
      <c r="H25" s="3">
        <f t="shared" si="7"/>
        <v>24837.056381894174</v>
      </c>
      <c r="I25">
        <f t="shared" si="8"/>
        <v>26078.909200988885</v>
      </c>
      <c r="J25" s="52">
        <v>5.3169999999999997E-3</v>
      </c>
      <c r="K25" s="5">
        <f t="shared" si="0"/>
        <v>503.99496341981234</v>
      </c>
      <c r="L25" s="5">
        <f t="shared" si="9"/>
        <v>25574.914237569072</v>
      </c>
      <c r="M25" s="53">
        <f t="shared" si="10"/>
        <v>0.2712501296182307</v>
      </c>
      <c r="O25" s="33">
        <f t="shared" si="11"/>
        <v>94789.348019524608</v>
      </c>
      <c r="P25">
        <v>0</v>
      </c>
      <c r="Q25">
        <v>0</v>
      </c>
      <c r="R25" s="5">
        <f t="shared" si="13"/>
        <v>737.85785567489802</v>
      </c>
      <c r="S25" s="5">
        <f t="shared" si="2"/>
        <v>503.99496341981234</v>
      </c>
      <c r="T25">
        <v>0</v>
      </c>
      <c r="U25">
        <f t="shared" si="12"/>
        <v>1241.8528190947109</v>
      </c>
      <c r="V25" s="32">
        <f t="shared" si="4"/>
        <v>0</v>
      </c>
    </row>
    <row r="26" spans="1:22" x14ac:dyDescent="0.25">
      <c r="E26">
        <v>48</v>
      </c>
      <c r="F26" s="5">
        <f t="shared" si="5"/>
        <v>94285.353056104796</v>
      </c>
      <c r="G26">
        <v>0</v>
      </c>
      <c r="H26" s="3">
        <f t="shared" si="7"/>
        <v>25574.914237569072</v>
      </c>
      <c r="I26">
        <f t="shared" si="8"/>
        <v>26853.659949447527</v>
      </c>
      <c r="J26" s="52">
        <v>5.7250000000000001E-3</v>
      </c>
      <c r="K26" s="5">
        <f t="shared" si="0"/>
        <v>539.78364624619996</v>
      </c>
      <c r="L26" s="5">
        <f t="shared" si="9"/>
        <v>26313.876303201327</v>
      </c>
      <c r="M26" s="53">
        <f t="shared" si="10"/>
        <v>0.28069461275717711</v>
      </c>
      <c r="O26" s="33">
        <f t="shared" si="11"/>
        <v>94285.353056104796</v>
      </c>
      <c r="P26">
        <v>0</v>
      </c>
      <c r="Q26">
        <v>0</v>
      </c>
      <c r="R26" s="5">
        <f t="shared" si="13"/>
        <v>738.96206563225496</v>
      </c>
      <c r="S26" s="5">
        <f t="shared" si="2"/>
        <v>539.78364624619996</v>
      </c>
      <c r="T26">
        <v>0</v>
      </c>
      <c r="U26">
        <f t="shared" si="12"/>
        <v>1278.745711878455</v>
      </c>
      <c r="V26" s="32">
        <f t="shared" si="4"/>
        <v>0</v>
      </c>
    </row>
    <row r="27" spans="1:22" x14ac:dyDescent="0.25">
      <c r="E27">
        <v>49</v>
      </c>
      <c r="F27" s="5">
        <f t="shared" si="5"/>
        <v>93745.569409858595</v>
      </c>
      <c r="G27">
        <v>0</v>
      </c>
      <c r="H27" s="3">
        <f t="shared" si="7"/>
        <v>26313.876303201327</v>
      </c>
      <c r="I27">
        <f t="shared" si="8"/>
        <v>27629.570118361393</v>
      </c>
      <c r="J27" s="52">
        <v>6.1640000000000002E-3</v>
      </c>
      <c r="K27" s="5">
        <f t="shared" si="0"/>
        <v>577.84768984236837</v>
      </c>
      <c r="L27" s="5">
        <f t="shared" si="9"/>
        <v>27051.722428519024</v>
      </c>
      <c r="M27" s="53">
        <f t="shared" si="10"/>
        <v>0.29035509218325356</v>
      </c>
      <c r="O27" s="33">
        <f t="shared" si="11"/>
        <v>93745.569409858595</v>
      </c>
      <c r="P27">
        <v>0</v>
      </c>
      <c r="Q27">
        <v>0</v>
      </c>
      <c r="R27" s="5">
        <f t="shared" si="13"/>
        <v>737.84612531769744</v>
      </c>
      <c r="S27" s="5">
        <f t="shared" si="2"/>
        <v>577.84768984236837</v>
      </c>
      <c r="T27">
        <v>0</v>
      </c>
      <c r="U27">
        <f t="shared" si="12"/>
        <v>1315.6938151600662</v>
      </c>
      <c r="V27" s="32">
        <f t="shared" si="4"/>
        <v>0</v>
      </c>
    </row>
    <row r="28" spans="1:22" x14ac:dyDescent="0.25">
      <c r="E28">
        <v>50</v>
      </c>
      <c r="F28" s="5">
        <f t="shared" si="5"/>
        <v>93167.721720016227</v>
      </c>
      <c r="G28">
        <v>0</v>
      </c>
      <c r="H28" s="3">
        <f t="shared" si="7"/>
        <v>27051.722428519024</v>
      </c>
      <c r="I28">
        <f t="shared" si="8"/>
        <v>28404.308549944977</v>
      </c>
      <c r="J28" s="52">
        <v>6.6369999999999997E-3</v>
      </c>
      <c r="K28" s="5">
        <f t="shared" si="0"/>
        <v>618.35416905574766</v>
      </c>
      <c r="L28" s="5">
        <f t="shared" si="9"/>
        <v>27785.95438088923</v>
      </c>
      <c r="M28" s="53">
        <f t="shared" si="10"/>
        <v>0.30022846310202439</v>
      </c>
      <c r="O28" s="33">
        <f t="shared" si="11"/>
        <v>93167.721720016227</v>
      </c>
      <c r="P28">
        <v>0</v>
      </c>
      <c r="Q28">
        <v>0</v>
      </c>
      <c r="R28" s="5">
        <f t="shared" si="13"/>
        <v>734.23195237020627</v>
      </c>
      <c r="S28" s="5">
        <f t="shared" si="2"/>
        <v>618.35416905574766</v>
      </c>
      <c r="T28">
        <v>0</v>
      </c>
      <c r="U28">
        <f t="shared" si="12"/>
        <v>1352.586121425953</v>
      </c>
      <c r="V28" s="32">
        <f t="shared" si="4"/>
        <v>0</v>
      </c>
    </row>
    <row r="29" spans="1:22" x14ac:dyDescent="0.25">
      <c r="E29">
        <v>51</v>
      </c>
      <c r="F29" s="5">
        <f t="shared" si="5"/>
        <v>92549.36755096048</v>
      </c>
      <c r="G29">
        <v>0</v>
      </c>
      <c r="H29" s="3">
        <f t="shared" si="7"/>
        <v>27785.95438088923</v>
      </c>
      <c r="I29">
        <f t="shared" si="8"/>
        <v>29175.252099933692</v>
      </c>
      <c r="J29" s="52">
        <v>7.1450000000000003E-3</v>
      </c>
      <c r="K29" s="5">
        <f t="shared" si="0"/>
        <v>661.26523115161262</v>
      </c>
      <c r="L29" s="5">
        <f t="shared" si="9"/>
        <v>28513.986868782078</v>
      </c>
      <c r="M29" s="53">
        <f t="shared" si="10"/>
        <v>0.31031206596847033</v>
      </c>
      <c r="O29" s="33">
        <f t="shared" si="11"/>
        <v>92549.36755096048</v>
      </c>
      <c r="P29">
        <v>0</v>
      </c>
      <c r="Q29">
        <v>0</v>
      </c>
      <c r="R29" s="5">
        <f t="shared" si="13"/>
        <v>728.03248789284771</v>
      </c>
      <c r="S29" s="5">
        <f t="shared" si="2"/>
        <v>661.26523115161262</v>
      </c>
      <c r="T29">
        <v>0</v>
      </c>
      <c r="U29">
        <f t="shared" si="12"/>
        <v>1389.2977190444617</v>
      </c>
      <c r="V29" s="32">
        <f t="shared" si="4"/>
        <v>0</v>
      </c>
    </row>
    <row r="30" spans="1:22" x14ac:dyDescent="0.25">
      <c r="E30">
        <v>52</v>
      </c>
      <c r="F30" s="5">
        <f t="shared" si="5"/>
        <v>91888.102319808866</v>
      </c>
      <c r="G30">
        <v>0</v>
      </c>
      <c r="H30" s="3">
        <f t="shared" si="7"/>
        <v>28513.986868782078</v>
      </c>
      <c r="I30">
        <f t="shared" si="8"/>
        <v>29939.686212221182</v>
      </c>
      <c r="J30" s="52">
        <v>7.6930000000000002E-3</v>
      </c>
      <c r="K30" s="5">
        <f t="shared" si="0"/>
        <v>706.89517114628961</v>
      </c>
      <c r="L30" s="5">
        <f t="shared" si="9"/>
        <v>29232.791041074892</v>
      </c>
      <c r="M30" s="53">
        <f t="shared" si="10"/>
        <v>0.32060105316892235</v>
      </c>
      <c r="O30" s="33">
        <f t="shared" si="11"/>
        <v>91888.102319808866</v>
      </c>
      <c r="P30">
        <v>0</v>
      </c>
      <c r="Q30">
        <v>0</v>
      </c>
      <c r="R30" s="5">
        <f t="shared" si="13"/>
        <v>718.80417229281375</v>
      </c>
      <c r="S30" s="5">
        <f t="shared" si="2"/>
        <v>706.89517114628961</v>
      </c>
      <c r="T30">
        <v>0</v>
      </c>
      <c r="U30">
        <f t="shared" si="12"/>
        <v>1425.6993434391043</v>
      </c>
      <c r="V30" s="32">
        <f t="shared" si="4"/>
        <v>0</v>
      </c>
    </row>
    <row r="31" spans="1:22" x14ac:dyDescent="0.25">
      <c r="E31">
        <v>53</v>
      </c>
      <c r="F31" s="5">
        <f t="shared" si="5"/>
        <v>91181.207148662579</v>
      </c>
      <c r="G31">
        <v>0</v>
      </c>
      <c r="H31" s="3">
        <f t="shared" si="7"/>
        <v>29232.791041074892</v>
      </c>
      <c r="I31">
        <f t="shared" si="8"/>
        <v>30694.430593128636</v>
      </c>
      <c r="J31" s="52">
        <v>8.2819999999999994E-3</v>
      </c>
      <c r="K31" s="5">
        <f t="shared" si="0"/>
        <v>755.16275760522342</v>
      </c>
      <c r="L31" s="5">
        <f t="shared" si="9"/>
        <v>29939.267835523413</v>
      </c>
      <c r="M31" s="53">
        <f t="shared" si="10"/>
        <v>0.33109120317203927</v>
      </c>
      <c r="O31" s="33">
        <f t="shared" si="11"/>
        <v>91181.207148662579</v>
      </c>
      <c r="P31">
        <v>0</v>
      </c>
      <c r="Q31">
        <v>0</v>
      </c>
      <c r="R31" s="5">
        <f t="shared" si="13"/>
        <v>706.4767944485211</v>
      </c>
      <c r="S31" s="5">
        <f t="shared" si="2"/>
        <v>755.16275760522342</v>
      </c>
      <c r="T31">
        <v>0</v>
      </c>
      <c r="U31">
        <f t="shared" si="12"/>
        <v>1461.6395520537444</v>
      </c>
      <c r="V31" s="32">
        <f t="shared" si="4"/>
        <v>0</v>
      </c>
    </row>
    <row r="32" spans="1:22" x14ac:dyDescent="0.25">
      <c r="E32">
        <v>54</v>
      </c>
      <c r="F32" s="5">
        <f t="shared" si="5"/>
        <v>90426.044391057352</v>
      </c>
      <c r="G32">
        <v>0</v>
      </c>
      <c r="H32" s="3">
        <f t="shared" si="7"/>
        <v>29939.267835523413</v>
      </c>
      <c r="I32">
        <f t="shared" si="8"/>
        <v>31436.231227299584</v>
      </c>
      <c r="J32" s="52">
        <v>8.9149999999999993E-3</v>
      </c>
      <c r="K32" s="5">
        <f t="shared" si="0"/>
        <v>806.14818574627623</v>
      </c>
      <c r="L32" s="5">
        <f t="shared" si="9"/>
        <v>30630.083041553309</v>
      </c>
      <c r="M32" s="53">
        <f t="shared" si="10"/>
        <v>0.34177771162982112</v>
      </c>
      <c r="O32" s="33">
        <f t="shared" si="11"/>
        <v>90426.044391057352</v>
      </c>
      <c r="P32">
        <v>0</v>
      </c>
      <c r="Q32">
        <v>0</v>
      </c>
      <c r="R32" s="5">
        <f t="shared" si="13"/>
        <v>690.81520602989622</v>
      </c>
      <c r="S32" s="5">
        <f t="shared" si="2"/>
        <v>806.14818574627623</v>
      </c>
      <c r="T32">
        <v>0</v>
      </c>
      <c r="U32">
        <f t="shared" si="12"/>
        <v>1496.9633917761712</v>
      </c>
      <c r="V32" s="32">
        <f t="shared" si="4"/>
        <v>0</v>
      </c>
    </row>
    <row r="33" spans="5:22" x14ac:dyDescent="0.25">
      <c r="E33">
        <v>55</v>
      </c>
      <c r="F33" s="5">
        <f t="shared" si="5"/>
        <v>89619.896205311074</v>
      </c>
      <c r="G33">
        <v>0</v>
      </c>
      <c r="H33" s="3">
        <f t="shared" si="7"/>
        <v>30630.083041553309</v>
      </c>
      <c r="I33">
        <f t="shared" si="8"/>
        <v>32161.587193630978</v>
      </c>
      <c r="J33" s="52">
        <v>9.5969999999999996E-3</v>
      </c>
      <c r="K33" s="5">
        <f t="shared" si="0"/>
        <v>860.08214388237036</v>
      </c>
      <c r="L33" s="5">
        <f t="shared" si="9"/>
        <v>31301.505049748608</v>
      </c>
      <c r="M33" s="53">
        <f t="shared" si="10"/>
        <v>0.35265401782033401</v>
      </c>
      <c r="O33" s="33">
        <f t="shared" si="11"/>
        <v>89619.896205311074</v>
      </c>
      <c r="P33">
        <v>0</v>
      </c>
      <c r="Q33">
        <v>0</v>
      </c>
      <c r="R33" s="5">
        <f t="shared" si="13"/>
        <v>671.42200819529899</v>
      </c>
      <c r="S33" s="5">
        <f t="shared" si="2"/>
        <v>860.08214388237036</v>
      </c>
      <c r="T33">
        <v>0</v>
      </c>
      <c r="U33">
        <f t="shared" si="12"/>
        <v>1531.5041520776686</v>
      </c>
      <c r="V33" s="32">
        <f t="shared" si="4"/>
        <v>0</v>
      </c>
    </row>
    <row r="34" spans="5:22" x14ac:dyDescent="0.25">
      <c r="E34">
        <v>56</v>
      </c>
      <c r="F34" s="5">
        <f t="shared" si="5"/>
        <v>88759.814061428697</v>
      </c>
      <c r="G34">
        <v>0</v>
      </c>
      <c r="H34" s="3">
        <f t="shared" si="7"/>
        <v>31301.505049748608</v>
      </c>
      <c r="I34">
        <f t="shared" si="8"/>
        <v>32866.580302236041</v>
      </c>
      <c r="J34" s="52">
        <v>1.0330000000000001E-2</v>
      </c>
      <c r="K34" s="5">
        <f t="shared" si="0"/>
        <v>916.88887925455845</v>
      </c>
      <c r="L34" s="5">
        <f t="shared" si="9"/>
        <v>31949.691422981483</v>
      </c>
      <c r="M34" s="53">
        <f t="shared" si="10"/>
        <v>0.36371388312402192</v>
      </c>
      <c r="O34" s="33">
        <f t="shared" si="11"/>
        <v>88759.814061428697</v>
      </c>
      <c r="P34">
        <v>0</v>
      </c>
      <c r="Q34">
        <v>0</v>
      </c>
      <c r="R34" s="5">
        <f t="shared" si="13"/>
        <v>648.18637323287476</v>
      </c>
      <c r="S34" s="5">
        <f t="shared" si="2"/>
        <v>916.88887925455845</v>
      </c>
      <c r="T34">
        <v>0</v>
      </c>
      <c r="U34">
        <f t="shared" si="12"/>
        <v>1565.0752524874333</v>
      </c>
      <c r="V34" s="32">
        <f t="shared" si="4"/>
        <v>0</v>
      </c>
    </row>
    <row r="35" spans="5:22" x14ac:dyDescent="0.25">
      <c r="E35">
        <v>57</v>
      </c>
      <c r="F35" s="5">
        <f t="shared" si="5"/>
        <v>87842.925182174135</v>
      </c>
      <c r="G35">
        <v>0</v>
      </c>
      <c r="H35" s="3">
        <f t="shared" si="7"/>
        <v>31949.691422981483</v>
      </c>
      <c r="I35">
        <f t="shared" si="8"/>
        <v>33547.175994130557</v>
      </c>
      <c r="J35" s="52">
        <v>1.1119E-2</v>
      </c>
      <c r="K35" s="5">
        <f t="shared" si="0"/>
        <v>976.72548510059426</v>
      </c>
      <c r="L35" s="5">
        <f t="shared" si="9"/>
        <v>32570.450509029964</v>
      </c>
      <c r="M35" s="53">
        <f t="shared" si="10"/>
        <v>0.37494964235355216</v>
      </c>
      <c r="O35" s="33">
        <f t="shared" si="11"/>
        <v>87842.925182174135</v>
      </c>
      <c r="P35">
        <v>0</v>
      </c>
      <c r="Q35">
        <v>0</v>
      </c>
      <c r="R35" s="5">
        <f t="shared" si="13"/>
        <v>620.75908604848155</v>
      </c>
      <c r="S35" s="5">
        <f t="shared" si="2"/>
        <v>976.72548510059426</v>
      </c>
      <c r="T35">
        <v>0</v>
      </c>
      <c r="U35">
        <f t="shared" si="12"/>
        <v>1597.4845711490743</v>
      </c>
      <c r="V35" s="32">
        <f t="shared" si="4"/>
        <v>0</v>
      </c>
    </row>
    <row r="36" spans="5:22" x14ac:dyDescent="0.25">
      <c r="E36">
        <v>58</v>
      </c>
      <c r="F36" s="5">
        <f t="shared" si="5"/>
        <v>86866.199697073534</v>
      </c>
      <c r="G36">
        <v>0</v>
      </c>
      <c r="H36" s="3">
        <f t="shared" si="7"/>
        <v>32570.450509029964</v>
      </c>
      <c r="I36">
        <f t="shared" si="8"/>
        <v>34198.973034481467</v>
      </c>
      <c r="J36" s="52">
        <v>1.1967E-2</v>
      </c>
      <c r="K36" s="5">
        <f t="shared" si="0"/>
        <v>1039.527811774879</v>
      </c>
      <c r="L36" s="5">
        <f t="shared" si="9"/>
        <v>33159.445222706585</v>
      </c>
      <c r="M36" s="53">
        <f t="shared" si="10"/>
        <v>0.3863536182204742</v>
      </c>
      <c r="O36" s="33">
        <f t="shared" si="11"/>
        <v>86866.199697073534</v>
      </c>
      <c r="P36">
        <v>0</v>
      </c>
      <c r="Q36">
        <v>0</v>
      </c>
      <c r="R36" s="5">
        <f t="shared" si="13"/>
        <v>588.99471367662045</v>
      </c>
      <c r="S36" s="5">
        <f t="shared" si="2"/>
        <v>1039.527811774879</v>
      </c>
      <c r="T36">
        <v>0</v>
      </c>
      <c r="U36">
        <f t="shared" si="12"/>
        <v>1628.5225254515026</v>
      </c>
      <c r="V36" s="32">
        <f t="shared" si="4"/>
        <v>3.1832314562052488E-12</v>
      </c>
    </row>
    <row r="37" spans="5:22" x14ac:dyDescent="0.25">
      <c r="E37">
        <v>59</v>
      </c>
      <c r="F37" s="5">
        <f t="shared" si="5"/>
        <v>85826.671885298652</v>
      </c>
      <c r="G37">
        <v>0</v>
      </c>
      <c r="H37" s="3">
        <f t="shared" si="7"/>
        <v>33159.445222706585</v>
      </c>
      <c r="I37">
        <f t="shared" si="8"/>
        <v>34817.417483841913</v>
      </c>
      <c r="J37" s="52">
        <v>1.2879E-2</v>
      </c>
      <c r="K37" s="5">
        <f t="shared" si="0"/>
        <v>1105.3617072107613</v>
      </c>
      <c r="L37" s="5">
        <f t="shared" si="9"/>
        <v>33712.055776631154</v>
      </c>
      <c r="M37" s="53">
        <f t="shared" si="10"/>
        <v>0.39791707311616098</v>
      </c>
      <c r="O37" s="33">
        <f t="shared" si="11"/>
        <v>85826.671885298652</v>
      </c>
      <c r="P37">
        <v>0</v>
      </c>
      <c r="Q37">
        <v>0</v>
      </c>
      <c r="R37" s="5">
        <f t="shared" si="13"/>
        <v>552.6105539245691</v>
      </c>
      <c r="S37" s="5">
        <f t="shared" si="2"/>
        <v>1105.3617072107613</v>
      </c>
      <c r="T37">
        <v>0</v>
      </c>
      <c r="U37">
        <f t="shared" si="12"/>
        <v>1657.9722611353282</v>
      </c>
      <c r="V37" s="32">
        <f t="shared" si="4"/>
        <v>-2.2737367544323206E-12</v>
      </c>
    </row>
    <row r="38" spans="5:22" x14ac:dyDescent="0.25">
      <c r="E38">
        <v>60</v>
      </c>
      <c r="F38" s="5">
        <f t="shared" si="5"/>
        <v>84721.310178087893</v>
      </c>
      <c r="G38">
        <v>0</v>
      </c>
      <c r="H38" s="3">
        <f t="shared" si="7"/>
        <v>33712.055776631154</v>
      </c>
      <c r="I38">
        <f t="shared" si="8"/>
        <v>35397.658565462712</v>
      </c>
      <c r="J38" s="52">
        <v>1.3860000000000001E-2</v>
      </c>
      <c r="K38" s="5">
        <f t="shared" si="0"/>
        <v>1174.2373590682982</v>
      </c>
      <c r="L38" s="5">
        <f t="shared" si="9"/>
        <v>34223.421206394414</v>
      </c>
      <c r="M38" s="53">
        <f t="shared" si="10"/>
        <v>0.40963040417381819</v>
      </c>
      <c r="O38" s="33">
        <f t="shared" si="11"/>
        <v>84721.310178087893</v>
      </c>
      <c r="P38">
        <v>0</v>
      </c>
      <c r="Q38">
        <v>0</v>
      </c>
      <c r="R38" s="5">
        <f t="shared" si="13"/>
        <v>511.36542976326018</v>
      </c>
      <c r="S38" s="5">
        <f t="shared" si="2"/>
        <v>1174.2373590682982</v>
      </c>
      <c r="T38">
        <v>0</v>
      </c>
      <c r="U38">
        <f t="shared" si="12"/>
        <v>1685.6027888315584</v>
      </c>
      <c r="V38" s="32">
        <f t="shared" si="4"/>
        <v>0</v>
      </c>
    </row>
    <row r="39" spans="5:22" x14ac:dyDescent="0.25">
      <c r="E39">
        <v>61</v>
      </c>
      <c r="F39" s="5">
        <f t="shared" si="5"/>
        <v>83547.072819019595</v>
      </c>
      <c r="G39">
        <v>0</v>
      </c>
      <c r="H39" s="3">
        <f t="shared" si="7"/>
        <v>34223.421206394414</v>
      </c>
      <c r="I39">
        <f t="shared" si="8"/>
        <v>35934.592266714135</v>
      </c>
      <c r="J39" s="52">
        <v>1.4914E-2</v>
      </c>
      <c r="K39" s="5">
        <f t="shared" si="0"/>
        <v>1246.0210440228582</v>
      </c>
      <c r="L39" s="5">
        <f t="shared" si="9"/>
        <v>34688.57122269128</v>
      </c>
      <c r="M39" s="53">
        <f t="shared" si="10"/>
        <v>0.42148393580104587</v>
      </c>
      <c r="O39" s="33">
        <f t="shared" si="11"/>
        <v>83547.072819019595</v>
      </c>
      <c r="P39">
        <v>0</v>
      </c>
      <c r="Q39">
        <v>0</v>
      </c>
      <c r="R39" s="5">
        <f t="shared" si="13"/>
        <v>465.15001629686594</v>
      </c>
      <c r="S39" s="5">
        <f t="shared" si="2"/>
        <v>1246.0210440228582</v>
      </c>
      <c r="T39">
        <v>0</v>
      </c>
      <c r="U39">
        <f t="shared" si="12"/>
        <v>1711.1710603197207</v>
      </c>
      <c r="V39" s="32">
        <f t="shared" si="4"/>
        <v>-3.4106051316484809E-12</v>
      </c>
    </row>
    <row r="40" spans="5:22" x14ac:dyDescent="0.25">
      <c r="E40">
        <v>62</v>
      </c>
      <c r="F40" s="5">
        <f t="shared" si="5"/>
        <v>82301.05177499674</v>
      </c>
      <c r="G40">
        <v>0</v>
      </c>
      <c r="H40" s="3">
        <f t="shared" si="7"/>
        <v>34688.57122269128</v>
      </c>
      <c r="I40">
        <f t="shared" si="8"/>
        <v>36422.999783825842</v>
      </c>
      <c r="J40" s="52">
        <v>1.6048E-2</v>
      </c>
      <c r="K40" s="5">
        <f t="shared" si="0"/>
        <v>1320.7672788851476</v>
      </c>
      <c r="L40" s="5">
        <f t="shared" si="9"/>
        <v>35102.232504940694</v>
      </c>
      <c r="M40" s="53">
        <f t="shared" si="10"/>
        <v>0.43346640140077786</v>
      </c>
      <c r="O40" s="33">
        <f t="shared" si="11"/>
        <v>82301.05177499674</v>
      </c>
      <c r="P40">
        <v>0</v>
      </c>
      <c r="Q40">
        <v>0</v>
      </c>
      <c r="R40" s="5">
        <f t="shared" si="13"/>
        <v>413.66128224941349</v>
      </c>
      <c r="S40" s="5">
        <f t="shared" si="2"/>
        <v>1320.7672788851476</v>
      </c>
      <c r="T40">
        <v>0</v>
      </c>
      <c r="U40">
        <f t="shared" si="12"/>
        <v>1734.4285611345622</v>
      </c>
      <c r="V40" s="32">
        <f t="shared" si="4"/>
        <v>0</v>
      </c>
    </row>
    <row r="41" spans="5:22" x14ac:dyDescent="0.25">
      <c r="E41">
        <v>63</v>
      </c>
      <c r="F41" s="5">
        <f t="shared" si="5"/>
        <v>80980.284496111592</v>
      </c>
      <c r="G41">
        <v>0</v>
      </c>
      <c r="H41" s="3">
        <f t="shared" si="7"/>
        <v>35102.232504940694</v>
      </c>
      <c r="I41">
        <f t="shared" si="8"/>
        <v>36857.344130187732</v>
      </c>
      <c r="J41" s="52">
        <v>1.7264999999999999E-2</v>
      </c>
      <c r="K41" s="5">
        <f t="shared" si="0"/>
        <v>1398.1246118253666</v>
      </c>
      <c r="L41" s="5">
        <f t="shared" si="9"/>
        <v>35459.219518362363</v>
      </c>
      <c r="M41" s="53">
        <f t="shared" si="10"/>
        <v>0.44556744338078597</v>
      </c>
      <c r="O41" s="33">
        <f t="shared" si="11"/>
        <v>80980.284496111592</v>
      </c>
      <c r="P41">
        <v>0</v>
      </c>
      <c r="Q41">
        <v>0</v>
      </c>
      <c r="R41" s="5">
        <f t="shared" si="13"/>
        <v>356.98701342166896</v>
      </c>
      <c r="S41" s="5">
        <f t="shared" si="2"/>
        <v>1398.1246118253666</v>
      </c>
      <c r="T41">
        <v>0</v>
      </c>
      <c r="U41">
        <f t="shared" si="12"/>
        <v>1755.1116252470383</v>
      </c>
      <c r="V41" s="32">
        <f t="shared" si="4"/>
        <v>2.7284841053187847E-12</v>
      </c>
    </row>
    <row r="42" spans="5:22" x14ac:dyDescent="0.25">
      <c r="E42">
        <v>64</v>
      </c>
      <c r="F42" s="5">
        <f t="shared" si="5"/>
        <v>79582.159884286229</v>
      </c>
      <c r="G42">
        <v>0</v>
      </c>
      <c r="H42" s="3">
        <f t="shared" si="7"/>
        <v>35459.219518362363</v>
      </c>
      <c r="I42">
        <f t="shared" si="8"/>
        <v>37232.180494280481</v>
      </c>
      <c r="J42" s="52">
        <v>1.8574E-2</v>
      </c>
      <c r="K42" s="5">
        <f t="shared" si="0"/>
        <v>1478.1590376907325</v>
      </c>
      <c r="L42" s="5">
        <f t="shared" si="9"/>
        <v>35754.021456589748</v>
      </c>
      <c r="M42" s="53">
        <f t="shared" si="10"/>
        <v>0.45777451947454545</v>
      </c>
      <c r="O42" s="33">
        <f t="shared" si="11"/>
        <v>79582.159884286229</v>
      </c>
      <c r="P42">
        <v>0</v>
      </c>
      <c r="Q42">
        <v>0</v>
      </c>
      <c r="R42" s="5">
        <f t="shared" si="13"/>
        <v>294.80193822738511</v>
      </c>
      <c r="S42" s="5">
        <f t="shared" si="2"/>
        <v>1478.1590376907325</v>
      </c>
      <c r="T42">
        <v>0</v>
      </c>
      <c r="U42">
        <f t="shared" si="12"/>
        <v>1772.9609759181185</v>
      </c>
      <c r="V42" s="32">
        <f t="shared" si="4"/>
        <v>0</v>
      </c>
    </row>
    <row r="43" spans="5:22" x14ac:dyDescent="0.25">
      <c r="E43">
        <v>65</v>
      </c>
      <c r="F43" s="5">
        <f t="shared" si="5"/>
        <v>78104.000846595503</v>
      </c>
      <c r="G43">
        <v>0</v>
      </c>
      <c r="H43" s="3">
        <f t="shared" si="7"/>
        <v>35754.021456589748</v>
      </c>
      <c r="I43">
        <f t="shared" si="8"/>
        <v>37541.722529419239</v>
      </c>
      <c r="J43" s="52">
        <v>1.9980000000000001E-2</v>
      </c>
      <c r="K43" s="5">
        <f t="shared" si="0"/>
        <v>1560.5179369149782</v>
      </c>
      <c r="L43" s="5">
        <f t="shared" si="9"/>
        <v>35981.204592504262</v>
      </c>
      <c r="M43" s="53">
        <f t="shared" si="10"/>
        <v>0.47007535096046288</v>
      </c>
      <c r="O43" s="33">
        <f t="shared" si="11"/>
        <v>78104.000846595503</v>
      </c>
      <c r="P43">
        <v>0</v>
      </c>
      <c r="Q43">
        <v>0</v>
      </c>
      <c r="R43" s="5">
        <f t="shared" si="13"/>
        <v>227.18313591451442</v>
      </c>
      <c r="S43" s="5">
        <f t="shared" si="2"/>
        <v>1560.5179369149782</v>
      </c>
      <c r="T43">
        <v>0</v>
      </c>
      <c r="U43">
        <f t="shared" si="12"/>
        <v>1787.7010728294917</v>
      </c>
      <c r="V43" s="32">
        <f t="shared" si="4"/>
        <v>0</v>
      </c>
    </row>
    <row r="44" spans="5:22" x14ac:dyDescent="0.25">
      <c r="E44">
        <v>66</v>
      </c>
      <c r="F44" s="5">
        <f t="shared" si="5"/>
        <v>76543.482909680519</v>
      </c>
      <c r="G44">
        <v>0</v>
      </c>
      <c r="H44" s="3">
        <f t="shared" si="7"/>
        <v>35981.204592504262</v>
      </c>
      <c r="I44">
        <f t="shared" si="8"/>
        <v>37780.26482212948</v>
      </c>
      <c r="J44" s="52">
        <v>2.1489999999999999E-2</v>
      </c>
      <c r="K44" s="5">
        <f t="shared" si="0"/>
        <v>1644.9194477290343</v>
      </c>
      <c r="L44" s="5">
        <f t="shared" si="9"/>
        <v>36135.345374400444</v>
      </c>
      <c r="M44" s="53">
        <f t="shared" si="10"/>
        <v>0.48245712206158958</v>
      </c>
      <c r="O44" s="33">
        <f t="shared" si="11"/>
        <v>76543.482909680519</v>
      </c>
      <c r="P44">
        <v>0</v>
      </c>
      <c r="Q44">
        <v>0</v>
      </c>
      <c r="R44" s="5">
        <f t="shared" si="13"/>
        <v>154.14078189618158</v>
      </c>
      <c r="S44" s="5">
        <f t="shared" si="2"/>
        <v>1644.9194477290343</v>
      </c>
      <c r="T44">
        <v>0</v>
      </c>
      <c r="U44">
        <f t="shared" si="12"/>
        <v>1799.0602296252182</v>
      </c>
      <c r="V44" s="32">
        <f t="shared" si="4"/>
        <v>2.2737367544323206E-12</v>
      </c>
    </row>
    <row r="45" spans="5:22" x14ac:dyDescent="0.25">
      <c r="E45">
        <v>67</v>
      </c>
      <c r="F45" s="5">
        <f t="shared" si="5"/>
        <v>74898.563461951489</v>
      </c>
      <c r="G45">
        <v>0</v>
      </c>
      <c r="H45" s="3">
        <f t="shared" si="7"/>
        <v>36135.345374400444</v>
      </c>
      <c r="I45">
        <f t="shared" si="8"/>
        <v>37942.112643120468</v>
      </c>
      <c r="J45" s="52">
        <v>2.3111E-2</v>
      </c>
      <c r="K45" s="5">
        <f t="shared" si="0"/>
        <v>1730.9807001691609</v>
      </c>
      <c r="L45" s="5">
        <f t="shared" si="9"/>
        <v>36211.13194295131</v>
      </c>
      <c r="M45" s="53">
        <f t="shared" si="10"/>
        <v>0.49490676849127091</v>
      </c>
      <c r="O45" s="33">
        <f t="shared" si="11"/>
        <v>74898.563461951489</v>
      </c>
      <c r="P45">
        <v>0</v>
      </c>
      <c r="Q45">
        <v>0</v>
      </c>
      <c r="R45" s="5">
        <f t="shared" si="13"/>
        <v>75.786568550865923</v>
      </c>
      <c r="S45" s="5">
        <f t="shared" si="2"/>
        <v>1730.9807001691609</v>
      </c>
      <c r="T45">
        <v>0</v>
      </c>
      <c r="U45">
        <f t="shared" si="12"/>
        <v>1806.7672687200247</v>
      </c>
      <c r="V45" s="32">
        <f t="shared" si="4"/>
        <v>-2.0463630789890885E-12</v>
      </c>
    </row>
    <row r="46" spans="5:22" x14ac:dyDescent="0.25">
      <c r="E46">
        <v>68</v>
      </c>
      <c r="F46" s="5">
        <f t="shared" si="5"/>
        <v>73167.582761782323</v>
      </c>
      <c r="G46">
        <v>0</v>
      </c>
      <c r="H46" s="3">
        <f t="shared" si="7"/>
        <v>36211.13194295131</v>
      </c>
      <c r="I46">
        <f t="shared" si="8"/>
        <v>38021.688540098876</v>
      </c>
      <c r="J46" s="52">
        <v>2.4851000000000002E-2</v>
      </c>
      <c r="K46" s="5">
        <f t="shared" si="0"/>
        <v>1818.2875992130525</v>
      </c>
      <c r="L46" s="5">
        <f t="shared" si="9"/>
        <v>36203.400940885826</v>
      </c>
      <c r="M46" s="53">
        <f t="shared" si="10"/>
        <v>0.50741077201108198</v>
      </c>
      <c r="O46" s="33">
        <f t="shared" si="11"/>
        <v>73167.582761782323</v>
      </c>
      <c r="P46">
        <v>0</v>
      </c>
      <c r="Q46">
        <v>0</v>
      </c>
      <c r="R46" s="5">
        <f t="shared" si="13"/>
        <v>-7.7310020654840628</v>
      </c>
      <c r="S46" s="5">
        <f t="shared" si="2"/>
        <v>1818.2875992130525</v>
      </c>
      <c r="T46">
        <v>0</v>
      </c>
      <c r="U46">
        <f t="shared" si="12"/>
        <v>1810.5565971475662</v>
      </c>
      <c r="V46" s="32">
        <f t="shared" si="4"/>
        <v>-2.2737367544323206E-12</v>
      </c>
    </row>
    <row r="47" spans="5:22" x14ac:dyDescent="0.25">
      <c r="E47">
        <v>69</v>
      </c>
      <c r="F47" s="5">
        <f t="shared" si="5"/>
        <v>71349.295162569266</v>
      </c>
      <c r="G47">
        <v>0</v>
      </c>
      <c r="H47" s="3">
        <f t="shared" si="7"/>
        <v>36203.400940885826</v>
      </c>
      <c r="I47">
        <f t="shared" si="8"/>
        <v>38013.570987930121</v>
      </c>
      <c r="J47" s="52">
        <v>2.6720000000000001E-2</v>
      </c>
      <c r="K47" s="5">
        <f t="shared" si="0"/>
        <v>1906.4531667438509</v>
      </c>
      <c r="L47" s="5">
        <f t="shared" si="9"/>
        <v>36107.117821186272</v>
      </c>
      <c r="M47" s="53">
        <f t="shared" si="10"/>
        <v>0.5199544947102952</v>
      </c>
      <c r="O47" s="33">
        <f t="shared" si="11"/>
        <v>71349.295162569266</v>
      </c>
      <c r="P47">
        <v>0</v>
      </c>
      <c r="Q47">
        <v>0</v>
      </c>
      <c r="R47" s="5">
        <f t="shared" si="13"/>
        <v>-96.283119699553936</v>
      </c>
      <c r="S47" s="5">
        <f t="shared" si="2"/>
        <v>1906.4531667438509</v>
      </c>
      <c r="T47">
        <v>0</v>
      </c>
      <c r="U47">
        <f t="shared" si="12"/>
        <v>1810.1700470442956</v>
      </c>
      <c r="V47" s="32">
        <f t="shared" si="4"/>
        <v>0</v>
      </c>
    </row>
    <row r="48" spans="5:22" x14ac:dyDescent="0.25">
      <c r="E48">
        <v>70</v>
      </c>
      <c r="F48" s="5">
        <f t="shared" si="5"/>
        <v>69442.841995825409</v>
      </c>
      <c r="G48">
        <v>0</v>
      </c>
      <c r="H48" s="3">
        <f t="shared" si="7"/>
        <v>36107.117821186272</v>
      </c>
      <c r="I48">
        <f t="shared" si="8"/>
        <v>37912.473712245584</v>
      </c>
      <c r="J48" s="52">
        <v>2.8724E-2</v>
      </c>
      <c r="K48" s="5">
        <f t="shared" si="0"/>
        <v>1994.676193488089</v>
      </c>
      <c r="L48" s="5">
        <f t="shared" si="9"/>
        <v>35917.797518757492</v>
      </c>
      <c r="M48" s="53">
        <f t="shared" si="10"/>
        <v>0.53252445179929286</v>
      </c>
      <c r="O48" s="33">
        <f t="shared" si="11"/>
        <v>69442.841995825409</v>
      </c>
      <c r="P48">
        <v>0</v>
      </c>
      <c r="Q48">
        <v>0</v>
      </c>
      <c r="R48" s="5">
        <f t="shared" si="13"/>
        <v>-189.32030242877954</v>
      </c>
      <c r="S48" s="5">
        <f t="shared" si="2"/>
        <v>1994.676193488089</v>
      </c>
      <c r="T48">
        <v>0</v>
      </c>
      <c r="U48">
        <f t="shared" si="12"/>
        <v>1805.3558910593129</v>
      </c>
      <c r="V48" s="32">
        <f t="shared" si="4"/>
        <v>3.4106051316484809E-12</v>
      </c>
    </row>
    <row r="49" spans="5:22" x14ac:dyDescent="0.25">
      <c r="E49">
        <v>71</v>
      </c>
      <c r="F49" s="5">
        <f t="shared" si="5"/>
        <v>67448.165802337317</v>
      </c>
      <c r="G49">
        <v>0</v>
      </c>
      <c r="H49" s="3">
        <f t="shared" si="7"/>
        <v>35917.797518757492</v>
      </c>
      <c r="I49">
        <f t="shared" si="8"/>
        <v>37713.687394695371</v>
      </c>
      <c r="J49" s="52">
        <v>3.0873999999999999E-2</v>
      </c>
      <c r="K49" s="5">
        <f t="shared" si="0"/>
        <v>2082.3946709813622</v>
      </c>
      <c r="L49" s="5">
        <f t="shared" si="9"/>
        <v>35631.29272371401</v>
      </c>
      <c r="M49" s="53">
        <f t="shared" si="10"/>
        <v>0.54510628585886411</v>
      </c>
      <c r="O49" s="33">
        <f t="shared" si="11"/>
        <v>67448.165802337317</v>
      </c>
      <c r="P49">
        <v>0</v>
      </c>
      <c r="Q49">
        <v>0</v>
      </c>
      <c r="R49" s="5">
        <f t="shared" si="13"/>
        <v>-286.50479504348186</v>
      </c>
      <c r="S49" s="5">
        <f t="shared" si="2"/>
        <v>2082.3946709813622</v>
      </c>
      <c r="T49">
        <v>0</v>
      </c>
      <c r="U49">
        <f t="shared" si="12"/>
        <v>1795.889875937879</v>
      </c>
      <c r="V49" s="32">
        <f t="shared" si="4"/>
        <v>0</v>
      </c>
    </row>
    <row r="50" spans="5:22" x14ac:dyDescent="0.25">
      <c r="E50">
        <v>72</v>
      </c>
      <c r="F50" s="5">
        <f t="shared" si="5"/>
        <v>65365.771131355956</v>
      </c>
      <c r="G50">
        <v>0</v>
      </c>
      <c r="H50" s="3">
        <f t="shared" si="7"/>
        <v>35631.29272371401</v>
      </c>
      <c r="I50">
        <f t="shared" si="8"/>
        <v>37412.85735989971</v>
      </c>
      <c r="J50" s="52">
        <v>3.3180000000000001E-2</v>
      </c>
      <c r="K50" s="5">
        <f t="shared" si="0"/>
        <v>2168.8362861383907</v>
      </c>
      <c r="L50" s="5">
        <f t="shared" si="9"/>
        <v>35244.021073761316</v>
      </c>
      <c r="M50" s="53">
        <f t="shared" si="10"/>
        <v>0.55768560864670502</v>
      </c>
      <c r="O50" s="33">
        <f t="shared" si="11"/>
        <v>65365.771131355956</v>
      </c>
      <c r="P50">
        <v>0</v>
      </c>
      <c r="Q50">
        <v>0</v>
      </c>
      <c r="R50" s="5">
        <f t="shared" si="13"/>
        <v>-387.27164995269413</v>
      </c>
      <c r="S50" s="5">
        <f t="shared" si="2"/>
        <v>2168.8362861383907</v>
      </c>
      <c r="T50">
        <v>0</v>
      </c>
      <c r="U50">
        <f t="shared" si="12"/>
        <v>1781.5646361856998</v>
      </c>
      <c r="V50" s="32">
        <f t="shared" si="4"/>
        <v>3.1832314562052488E-12</v>
      </c>
    </row>
    <row r="51" spans="5:22" x14ac:dyDescent="0.25">
      <c r="E51">
        <v>73</v>
      </c>
      <c r="F51" s="5">
        <f t="shared" si="5"/>
        <v>63196.934845217562</v>
      </c>
      <c r="G51">
        <v>0</v>
      </c>
      <c r="H51" s="3">
        <f t="shared" si="7"/>
        <v>35244.021073761316</v>
      </c>
      <c r="I51">
        <f t="shared" si="8"/>
        <v>37006.222127449386</v>
      </c>
      <c r="J51" s="52">
        <v>3.5651000000000002E-2</v>
      </c>
      <c r="K51" s="5">
        <f t="shared" si="0"/>
        <v>2253.0339241668516</v>
      </c>
      <c r="L51" s="5">
        <f t="shared" si="9"/>
        <v>34753.188203282538</v>
      </c>
      <c r="M51" s="53">
        <f t="shared" si="10"/>
        <v>0.57024883012170946</v>
      </c>
      <c r="O51" s="33">
        <f t="shared" si="11"/>
        <v>63196.934845217562</v>
      </c>
      <c r="P51">
        <v>0</v>
      </c>
      <c r="Q51">
        <v>0</v>
      </c>
      <c r="R51" s="5">
        <f t="shared" si="13"/>
        <v>-490.8328704787782</v>
      </c>
      <c r="S51" s="5">
        <f t="shared" si="2"/>
        <v>2253.0339241668516</v>
      </c>
      <c r="T51">
        <v>0</v>
      </c>
      <c r="U51">
        <f t="shared" si="12"/>
        <v>1762.2010536880698</v>
      </c>
      <c r="V51" s="32">
        <f t="shared" si="4"/>
        <v>-3.637978807091713E-12</v>
      </c>
    </row>
    <row r="52" spans="5:22" x14ac:dyDescent="0.25">
      <c r="E52">
        <v>74</v>
      </c>
      <c r="F52" s="5">
        <f t="shared" si="5"/>
        <v>60943.900921050707</v>
      </c>
      <c r="G52">
        <v>0</v>
      </c>
      <c r="H52" s="3">
        <f t="shared" si="7"/>
        <v>34753.188203282538</v>
      </c>
      <c r="I52">
        <f t="shared" si="8"/>
        <v>36490.847613446669</v>
      </c>
      <c r="J52" s="52">
        <v>3.8300000000000001E-2</v>
      </c>
      <c r="K52" s="5">
        <f t="shared" si="0"/>
        <v>2334.1514052762423</v>
      </c>
      <c r="L52" s="5">
        <f t="shared" si="9"/>
        <v>34156.696208170426</v>
      </c>
      <c r="M52" s="53">
        <f t="shared" si="10"/>
        <v>0.5827818151479619</v>
      </c>
      <c r="O52" s="33">
        <f t="shared" si="11"/>
        <v>60943.900921050707</v>
      </c>
      <c r="P52">
        <v>0</v>
      </c>
      <c r="Q52">
        <v>0</v>
      </c>
      <c r="R52" s="5">
        <f t="shared" si="13"/>
        <v>-596.49199511211191</v>
      </c>
      <c r="S52" s="5">
        <f t="shared" si="2"/>
        <v>2334.1514052762423</v>
      </c>
      <c r="T52">
        <v>0</v>
      </c>
      <c r="U52">
        <f t="shared" si="12"/>
        <v>1737.6594101641313</v>
      </c>
      <c r="V52" s="32">
        <f t="shared" si="4"/>
        <v>0</v>
      </c>
    </row>
    <row r="53" spans="5:22" x14ac:dyDescent="0.25">
      <c r="E53">
        <v>75</v>
      </c>
      <c r="F53" s="5">
        <f t="shared" si="5"/>
        <v>58609.749515774463</v>
      </c>
      <c r="G53">
        <v>0</v>
      </c>
      <c r="H53" s="3">
        <f t="shared" si="7"/>
        <v>34156.696208170426</v>
      </c>
      <c r="I53">
        <f t="shared" si="8"/>
        <v>35864.531018578949</v>
      </c>
      <c r="J53" s="52">
        <v>4.1135999999999999E-2</v>
      </c>
      <c r="K53" s="5">
        <f t="shared" si="0"/>
        <v>2410.9706560808982</v>
      </c>
      <c r="L53" s="5">
        <f t="shared" si="9"/>
        <v>33453.56036249805</v>
      </c>
      <c r="M53" s="53">
        <f t="shared" si="10"/>
        <v>0.59527201553646825</v>
      </c>
      <c r="O53" s="33">
        <f t="shared" si="11"/>
        <v>58609.749515774463</v>
      </c>
      <c r="P53">
        <v>0</v>
      </c>
      <c r="Q53">
        <v>0</v>
      </c>
      <c r="R53" s="5">
        <f t="shared" si="13"/>
        <v>-703.13584567237558</v>
      </c>
      <c r="S53" s="5">
        <f t="shared" si="2"/>
        <v>2410.9706560808982</v>
      </c>
      <c r="T53">
        <v>0</v>
      </c>
      <c r="U53">
        <f t="shared" si="12"/>
        <v>1707.8348104085235</v>
      </c>
      <c r="V53" s="32">
        <f t="shared" si="4"/>
        <v>0</v>
      </c>
    </row>
    <row r="54" spans="5:22" x14ac:dyDescent="0.25">
      <c r="E54">
        <v>76</v>
      </c>
      <c r="F54" s="5">
        <f t="shared" si="5"/>
        <v>56198.778859693564</v>
      </c>
      <c r="G54">
        <v>0</v>
      </c>
      <c r="H54" s="3">
        <f t="shared" si="7"/>
        <v>33453.56036249805</v>
      </c>
      <c r="I54">
        <f t="shared" si="8"/>
        <v>35126.238380622955</v>
      </c>
      <c r="J54" s="52">
        <v>4.4173999999999998E-2</v>
      </c>
      <c r="K54" s="5">
        <f t="shared" si="0"/>
        <v>2482.5248573481035</v>
      </c>
      <c r="L54" s="5">
        <f t="shared" si="9"/>
        <v>32643.713523274851</v>
      </c>
      <c r="M54" s="53">
        <f t="shared" si="10"/>
        <v>0.60770644062129686</v>
      </c>
      <c r="O54" s="33">
        <f t="shared" si="11"/>
        <v>56198.778859693564</v>
      </c>
      <c r="P54">
        <v>0</v>
      </c>
      <c r="Q54">
        <v>0</v>
      </c>
      <c r="R54" s="5">
        <f t="shared" si="13"/>
        <v>-809.84683922319891</v>
      </c>
      <c r="S54" s="5">
        <f t="shared" si="2"/>
        <v>2482.5248573481035</v>
      </c>
      <c r="T54">
        <v>0</v>
      </c>
      <c r="U54">
        <f t="shared" si="12"/>
        <v>1672.6780181249051</v>
      </c>
      <c r="V54" s="32">
        <f t="shared" si="4"/>
        <v>0</v>
      </c>
    </row>
    <row r="55" spans="5:22" x14ac:dyDescent="0.25">
      <c r="E55">
        <v>77</v>
      </c>
      <c r="F55" s="5">
        <f t="shared" si="5"/>
        <v>53716.254002345464</v>
      </c>
      <c r="G55">
        <v>0</v>
      </c>
      <c r="H55" s="3">
        <f t="shared" si="7"/>
        <v>32643.713523274851</v>
      </c>
      <c r="I55">
        <f t="shared" si="8"/>
        <v>34275.899199438594</v>
      </c>
      <c r="J55" s="52">
        <v>4.7424000000000001E-2</v>
      </c>
      <c r="K55" s="5">
        <f t="shared" si="0"/>
        <v>2547.4396298072315</v>
      </c>
      <c r="L55" s="5">
        <f t="shared" si="9"/>
        <v>31728.459569631363</v>
      </c>
      <c r="M55" s="53">
        <f t="shared" si="10"/>
        <v>0.62007415959709422</v>
      </c>
      <c r="O55" s="33">
        <f t="shared" si="11"/>
        <v>53716.254002345464</v>
      </c>
      <c r="P55">
        <v>0</v>
      </c>
      <c r="Q55">
        <v>0</v>
      </c>
      <c r="R55" s="5">
        <f t="shared" si="13"/>
        <v>-915.25395364348879</v>
      </c>
      <c r="S55" s="5">
        <f t="shared" si="2"/>
        <v>2547.4396298072315</v>
      </c>
      <c r="T55">
        <v>0</v>
      </c>
      <c r="U55">
        <f t="shared" si="12"/>
        <v>1632.1856761637428</v>
      </c>
      <c r="V55" s="32">
        <f t="shared" si="4"/>
        <v>0</v>
      </c>
    </row>
    <row r="56" spans="5:22" x14ac:dyDescent="0.25">
      <c r="E56">
        <v>78</v>
      </c>
      <c r="F56" s="5">
        <f t="shared" si="5"/>
        <v>51168.814372538232</v>
      </c>
      <c r="G56">
        <v>0</v>
      </c>
      <c r="H56" s="3">
        <f t="shared" si="7"/>
        <v>31728.459569631363</v>
      </c>
      <c r="I56">
        <f t="shared" si="8"/>
        <v>33314.882548112932</v>
      </c>
      <c r="J56" s="52">
        <v>5.0902000000000003E-2</v>
      </c>
      <c r="K56" s="5">
        <f t="shared" si="0"/>
        <v>2604.5949891909413</v>
      </c>
      <c r="L56" s="5">
        <f t="shared" si="9"/>
        <v>30710.287558921991</v>
      </c>
      <c r="M56" s="53">
        <f t="shared" si="10"/>
        <v>0.6323644845705596</v>
      </c>
      <c r="O56" s="33">
        <f t="shared" si="11"/>
        <v>51168.814372538232</v>
      </c>
      <c r="P56">
        <v>0</v>
      </c>
      <c r="Q56">
        <v>0</v>
      </c>
      <c r="R56" s="5">
        <f t="shared" si="13"/>
        <v>-1018.1720107093715</v>
      </c>
      <c r="S56" s="5">
        <f t="shared" si="2"/>
        <v>2604.5949891909413</v>
      </c>
      <c r="T56">
        <v>0</v>
      </c>
      <c r="U56">
        <f t="shared" si="12"/>
        <v>1586.4229784815689</v>
      </c>
      <c r="V56" s="32">
        <f t="shared" si="4"/>
        <v>0</v>
      </c>
    </row>
    <row r="57" spans="5:22" x14ac:dyDescent="0.25">
      <c r="E57">
        <v>79</v>
      </c>
      <c r="F57" s="5">
        <f t="shared" si="5"/>
        <v>48564.219383347292</v>
      </c>
      <c r="G57">
        <v>0</v>
      </c>
      <c r="H57" s="3">
        <f t="shared" si="7"/>
        <v>30710.287558921991</v>
      </c>
      <c r="I57">
        <f t="shared" si="8"/>
        <v>32245.801936868091</v>
      </c>
      <c r="J57" s="52">
        <v>5.4619000000000001E-2</v>
      </c>
      <c r="K57" s="5">
        <f t="shared" si="0"/>
        <v>2652.5290984990456</v>
      </c>
      <c r="L57" s="5">
        <f t="shared" si="9"/>
        <v>29593.272838369045</v>
      </c>
      <c r="M57" s="53">
        <f t="shared" si="10"/>
        <v>0.6445694474493221</v>
      </c>
      <c r="O57" s="33">
        <f t="shared" si="11"/>
        <v>48564.219383347292</v>
      </c>
      <c r="P57">
        <v>0</v>
      </c>
      <c r="Q57">
        <v>0</v>
      </c>
      <c r="R57" s="5">
        <f t="shared" si="13"/>
        <v>-1117.0147205529465</v>
      </c>
      <c r="S57" s="5">
        <f t="shared" si="2"/>
        <v>2652.5290984990456</v>
      </c>
      <c r="T57">
        <v>0</v>
      </c>
      <c r="U57">
        <f t="shared" si="12"/>
        <v>1535.5143779460996</v>
      </c>
      <c r="V57" s="32">
        <f t="shared" si="4"/>
        <v>0</v>
      </c>
    </row>
    <row r="58" spans="5:22" x14ac:dyDescent="0.25">
      <c r="E58">
        <v>80</v>
      </c>
      <c r="F58" s="5">
        <f t="shared" si="5"/>
        <v>45911.69028484825</v>
      </c>
      <c r="G58">
        <v>0</v>
      </c>
      <c r="H58" s="3">
        <f t="shared" si="7"/>
        <v>29593.272838369045</v>
      </c>
      <c r="I58">
        <f t="shared" si="8"/>
        <v>31072.936480287499</v>
      </c>
      <c r="J58" s="52">
        <v>5.8591999999999998E-2</v>
      </c>
      <c r="K58" s="5">
        <f t="shared" si="0"/>
        <v>2690.0577571698286</v>
      </c>
      <c r="L58" s="5">
        <f t="shared" si="9"/>
        <v>28382.878723117668</v>
      </c>
      <c r="M58" s="53">
        <f t="shared" si="10"/>
        <v>0.6566822459781394</v>
      </c>
      <c r="O58" s="33">
        <f t="shared" si="11"/>
        <v>45911.69028484825</v>
      </c>
      <c r="P58">
        <v>0</v>
      </c>
      <c r="Q58">
        <v>0</v>
      </c>
      <c r="R58" s="5">
        <f t="shared" si="13"/>
        <v>-1210.3941152513762</v>
      </c>
      <c r="S58" s="5">
        <f t="shared" si="2"/>
        <v>2690.0577571698286</v>
      </c>
      <c r="T58">
        <v>0</v>
      </c>
      <c r="U58">
        <f t="shared" si="12"/>
        <v>1479.6636419184542</v>
      </c>
      <c r="V58" s="32">
        <f t="shared" si="4"/>
        <v>1.8189894035458565E-12</v>
      </c>
    </row>
    <row r="59" spans="5:22" x14ac:dyDescent="0.25">
      <c r="E59">
        <v>81</v>
      </c>
      <c r="F59" s="5">
        <f t="shared" si="5"/>
        <v>43221.632527678419</v>
      </c>
      <c r="G59">
        <v>0</v>
      </c>
      <c r="H59" s="3">
        <f t="shared" si="7"/>
        <v>28382.878723117668</v>
      </c>
      <c r="I59">
        <f t="shared" si="8"/>
        <v>29802.022659273553</v>
      </c>
      <c r="J59" s="52">
        <v>6.2834000000000001E-2</v>
      </c>
      <c r="K59" s="5">
        <f t="shared" si="0"/>
        <v>2715.7880582441458</v>
      </c>
      <c r="L59" s="5">
        <f t="shared" si="9"/>
        <v>27086.234601029406</v>
      </c>
      <c r="M59" s="53">
        <f t="shared" si="10"/>
        <v>0.66869941747464834</v>
      </c>
      <c r="O59" s="33">
        <f t="shared" si="11"/>
        <v>43221.632527678419</v>
      </c>
      <c r="P59">
        <v>0</v>
      </c>
      <c r="Q59">
        <v>0</v>
      </c>
      <c r="R59" s="5">
        <f t="shared" si="13"/>
        <v>-1296.6441220882625</v>
      </c>
      <c r="S59" s="5">
        <f t="shared" si="2"/>
        <v>2715.7880582441458</v>
      </c>
      <c r="T59">
        <v>0</v>
      </c>
      <c r="U59">
        <f t="shared" si="12"/>
        <v>1419.1439361558841</v>
      </c>
      <c r="V59" s="32">
        <f t="shared" si="4"/>
        <v>0</v>
      </c>
    </row>
    <row r="60" spans="5:22" x14ac:dyDescent="0.25">
      <c r="E60">
        <v>82</v>
      </c>
      <c r="F60" s="5">
        <f t="shared" si="5"/>
        <v>40505.844469434276</v>
      </c>
      <c r="G60">
        <v>0</v>
      </c>
      <c r="H60" s="3">
        <f t="shared" si="7"/>
        <v>27086.234601029406</v>
      </c>
      <c r="I60">
        <f t="shared" si="8"/>
        <v>28440.546331080877</v>
      </c>
      <c r="J60" s="52">
        <v>6.7362000000000005E-2</v>
      </c>
      <c r="K60" s="5">
        <f t="shared" si="0"/>
        <v>2728.5546951500319</v>
      </c>
      <c r="L60" s="5">
        <f t="shared" si="9"/>
        <v>25711.991635930844</v>
      </c>
      <c r="M60" s="53">
        <f t="shared" si="10"/>
        <v>0.68062033538026623</v>
      </c>
      <c r="O60" s="33">
        <f t="shared" si="11"/>
        <v>40505.844469434276</v>
      </c>
      <c r="P60">
        <v>0</v>
      </c>
      <c r="Q60">
        <v>0</v>
      </c>
      <c r="R60" s="5">
        <f t="shared" si="13"/>
        <v>-1374.2429650985614</v>
      </c>
      <c r="S60" s="5">
        <f t="shared" si="2"/>
        <v>2728.5546951500319</v>
      </c>
      <c r="T60">
        <v>0</v>
      </c>
      <c r="U60">
        <f t="shared" si="12"/>
        <v>1354.3117300514714</v>
      </c>
      <c r="V60" s="32">
        <f t="shared" si="4"/>
        <v>0</v>
      </c>
    </row>
    <row r="61" spans="5:22" x14ac:dyDescent="0.25">
      <c r="E61">
        <v>83</v>
      </c>
      <c r="F61" s="5">
        <f t="shared" si="5"/>
        <v>37777.289774284247</v>
      </c>
      <c r="G61">
        <v>0</v>
      </c>
      <c r="H61" s="3">
        <f t="shared" si="7"/>
        <v>25711.991635930844</v>
      </c>
      <c r="I61">
        <f t="shared" si="8"/>
        <v>26997.591217727389</v>
      </c>
      <c r="J61" s="52">
        <v>7.2190000000000004E-2</v>
      </c>
      <c r="K61" s="5">
        <f t="shared" si="0"/>
        <v>2727.1425488055797</v>
      </c>
      <c r="L61" s="5">
        <f t="shared" si="9"/>
        <v>24270.44866892181</v>
      </c>
      <c r="M61" s="53">
        <f t="shared" si="10"/>
        <v>0.69244926455769995</v>
      </c>
      <c r="O61" s="33">
        <f t="shared" si="11"/>
        <v>37777.289774284247</v>
      </c>
      <c r="P61">
        <v>0</v>
      </c>
      <c r="Q61">
        <v>0</v>
      </c>
      <c r="R61" s="5">
        <f t="shared" si="13"/>
        <v>-1441.5429670090343</v>
      </c>
      <c r="S61" s="5">
        <f t="shared" si="2"/>
        <v>2727.1425488055797</v>
      </c>
      <c r="T61">
        <v>0</v>
      </c>
      <c r="U61">
        <f t="shared" si="12"/>
        <v>1285.599581796545</v>
      </c>
      <c r="V61" s="32">
        <f t="shared" si="4"/>
        <v>0</v>
      </c>
    </row>
    <row r="62" spans="5:22" x14ac:dyDescent="0.25">
      <c r="E62">
        <v>84</v>
      </c>
      <c r="F62" s="5">
        <f t="shared" si="5"/>
        <v>35050.147225478664</v>
      </c>
      <c r="G62">
        <v>0</v>
      </c>
      <c r="H62" s="3">
        <f t="shared" si="7"/>
        <v>24270.44866892181</v>
      </c>
      <c r="I62">
        <f t="shared" si="8"/>
        <v>25483.971102367901</v>
      </c>
      <c r="J62" s="52">
        <v>7.7337000000000003E-2</v>
      </c>
      <c r="K62" s="5">
        <f t="shared" si="0"/>
        <v>2710.6732359768434</v>
      </c>
      <c r="L62" s="5">
        <f t="shared" si="9"/>
        <v>22773.297866391058</v>
      </c>
      <c r="M62" s="53">
        <f t="shared" si="10"/>
        <v>0.7041950612364265</v>
      </c>
      <c r="O62" s="33">
        <f t="shared" si="11"/>
        <v>35050.147225478664</v>
      </c>
      <c r="P62">
        <v>0</v>
      </c>
      <c r="Q62">
        <v>0</v>
      </c>
      <c r="R62" s="5">
        <f t="shared" si="13"/>
        <v>-1497.1508025307521</v>
      </c>
      <c r="S62" s="5">
        <f t="shared" si="2"/>
        <v>2710.6732359768434</v>
      </c>
      <c r="T62">
        <v>0</v>
      </c>
      <c r="U62">
        <f t="shared" si="12"/>
        <v>1213.5224334460909</v>
      </c>
      <c r="V62" s="32">
        <f t="shared" si="4"/>
        <v>0</v>
      </c>
    </row>
    <row r="63" spans="5:22" x14ac:dyDescent="0.25">
      <c r="E63">
        <v>85</v>
      </c>
      <c r="F63" s="5">
        <f t="shared" si="5"/>
        <v>32339.473989501821</v>
      </c>
      <c r="G63">
        <v>0</v>
      </c>
      <c r="H63" s="3">
        <f t="shared" si="7"/>
        <v>22773.297866391058</v>
      </c>
      <c r="I63">
        <f t="shared" si="8"/>
        <v>23911.962759710612</v>
      </c>
      <c r="J63" s="52">
        <v>8.2817000000000002E-2</v>
      </c>
      <c r="K63" s="5">
        <f t="shared" si="0"/>
        <v>2678.2582173885726</v>
      </c>
      <c r="L63" s="5">
        <f t="shared" si="9"/>
        <v>21233.704542322041</v>
      </c>
      <c r="M63" s="53">
        <f t="shared" si="10"/>
        <v>0.7158743830819454</v>
      </c>
      <c r="O63" s="33">
        <f t="shared" si="11"/>
        <v>32339.473989501821</v>
      </c>
      <c r="P63">
        <v>0</v>
      </c>
      <c r="Q63">
        <v>0</v>
      </c>
      <c r="R63" s="5">
        <f t="shared" si="13"/>
        <v>-1539.5933240690174</v>
      </c>
      <c r="S63" s="5">
        <f t="shared" si="2"/>
        <v>2678.2582173885726</v>
      </c>
      <c r="T63">
        <v>0</v>
      </c>
      <c r="U63">
        <f t="shared" si="12"/>
        <v>1138.6648933195538</v>
      </c>
      <c r="V63" s="32">
        <f t="shared" si="4"/>
        <v>0</v>
      </c>
    </row>
    <row r="64" spans="5:22" x14ac:dyDescent="0.25">
      <c r="E64">
        <v>86</v>
      </c>
      <c r="F64" s="5">
        <f t="shared" si="5"/>
        <v>29661.21577211325</v>
      </c>
      <c r="G64">
        <v>0</v>
      </c>
      <c r="H64" s="3">
        <f t="shared" si="7"/>
        <v>21233.704542322041</v>
      </c>
      <c r="I64">
        <f t="shared" si="8"/>
        <v>22295.389769438145</v>
      </c>
      <c r="J64" s="52">
        <v>8.8649000000000006E-2</v>
      </c>
      <c r="K64" s="5">
        <f t="shared" si="0"/>
        <v>2629.4371169820674</v>
      </c>
      <c r="L64" s="5">
        <f t="shared" si="9"/>
        <v>19665.952652456079</v>
      </c>
      <c r="M64" s="53">
        <f t="shared" si="10"/>
        <v>0.72751234402117593</v>
      </c>
      <c r="O64" s="33">
        <f t="shared" si="11"/>
        <v>29661.21577211325</v>
      </c>
      <c r="P64">
        <v>0</v>
      </c>
      <c r="Q64">
        <v>0</v>
      </c>
      <c r="R64" s="5">
        <f t="shared" si="13"/>
        <v>-1567.7518898659619</v>
      </c>
      <c r="S64" s="5">
        <f t="shared" si="2"/>
        <v>2629.4371169820674</v>
      </c>
      <c r="T64">
        <v>0</v>
      </c>
      <c r="U64">
        <f t="shared" si="12"/>
        <v>1061.6852271161042</v>
      </c>
      <c r="V64" s="32">
        <f t="shared" si="4"/>
        <v>0</v>
      </c>
    </row>
    <row r="65" spans="5:22" x14ac:dyDescent="0.25">
      <c r="E65">
        <v>87</v>
      </c>
      <c r="F65" s="5">
        <f t="shared" si="5"/>
        <v>27031.778655131184</v>
      </c>
      <c r="G65">
        <v>0</v>
      </c>
      <c r="H65" s="3">
        <f t="shared" si="7"/>
        <v>19665.952652456079</v>
      </c>
      <c r="I65">
        <f t="shared" si="8"/>
        <v>20649.250285078884</v>
      </c>
      <c r="J65" s="52">
        <v>9.4850000000000004E-2</v>
      </c>
      <c r="K65" s="5">
        <f t="shared" si="0"/>
        <v>2563.9642054391929</v>
      </c>
      <c r="L65" s="5">
        <f t="shared" si="9"/>
        <v>18085.286079639693</v>
      </c>
      <c r="M65" s="53">
        <f t="shared" si="10"/>
        <v>0.73914595505964187</v>
      </c>
      <c r="O65" s="33">
        <f t="shared" si="11"/>
        <v>27031.778655131184</v>
      </c>
      <c r="P65">
        <v>0</v>
      </c>
      <c r="Q65">
        <v>0</v>
      </c>
      <c r="R65" s="5">
        <f t="shared" si="13"/>
        <v>-1580.6665728163862</v>
      </c>
      <c r="S65" s="5">
        <f t="shared" si="2"/>
        <v>2563.9642054391929</v>
      </c>
      <c r="T65">
        <v>0</v>
      </c>
      <c r="U65">
        <f t="shared" si="12"/>
        <v>983.29763262280539</v>
      </c>
      <c r="V65" s="32">
        <f t="shared" si="4"/>
        <v>-1.3642420526593924E-12</v>
      </c>
    </row>
    <row r="66" spans="5:22" x14ac:dyDescent="0.25">
      <c r="E66">
        <v>88</v>
      </c>
      <c r="F66" s="5">
        <f t="shared" si="5"/>
        <v>24467.814449691992</v>
      </c>
      <c r="G66">
        <v>0</v>
      </c>
      <c r="H66" s="3">
        <f t="shared" si="7"/>
        <v>18085.286079639693</v>
      </c>
      <c r="I66">
        <f t="shared" si="8"/>
        <v>18989.550383621678</v>
      </c>
      <c r="J66" s="52">
        <v>0.101436</v>
      </c>
      <c r="K66" s="5">
        <f t="shared" si="0"/>
        <v>2481.9172265189568</v>
      </c>
      <c r="L66" s="5">
        <f t="shared" si="9"/>
        <v>16507.633157102722</v>
      </c>
      <c r="M66" s="53">
        <f t="shared" si="10"/>
        <v>0.75082826911897649</v>
      </c>
      <c r="O66" s="33">
        <f t="shared" si="11"/>
        <v>24467.814449691992</v>
      </c>
      <c r="P66">
        <v>0</v>
      </c>
      <c r="Q66">
        <v>0</v>
      </c>
      <c r="R66" s="5">
        <f t="shared" si="13"/>
        <v>-1577.6529225369704</v>
      </c>
      <c r="S66" s="5">
        <f t="shared" si="2"/>
        <v>2481.9172265189568</v>
      </c>
      <c r="T66">
        <v>0</v>
      </c>
      <c r="U66">
        <f t="shared" si="12"/>
        <v>904.26430398198499</v>
      </c>
      <c r="V66" s="32">
        <f t="shared" si="4"/>
        <v>-1.3642420526593924E-12</v>
      </c>
    </row>
    <row r="67" spans="5:22" x14ac:dyDescent="0.25">
      <c r="E67">
        <v>89</v>
      </c>
      <c r="F67" s="5">
        <f t="shared" si="5"/>
        <v>21985.897223173037</v>
      </c>
      <c r="G67">
        <v>0</v>
      </c>
      <c r="H67" s="3">
        <f t="shared" si="7"/>
        <v>16507.633157102722</v>
      </c>
      <c r="I67">
        <f t="shared" si="8"/>
        <v>17333.01481495786</v>
      </c>
      <c r="J67" s="52">
        <v>0.10842400000000001</v>
      </c>
      <c r="K67" s="5">
        <f t="shared" si="0"/>
        <v>2383.7989205253134</v>
      </c>
      <c r="L67" s="5">
        <f t="shared" si="9"/>
        <v>14949.215894432546</v>
      </c>
      <c r="M67" s="53">
        <f t="shared" si="10"/>
        <v>0.76263345197148125</v>
      </c>
      <c r="O67" s="33">
        <f t="shared" si="11"/>
        <v>21985.897223173037</v>
      </c>
      <c r="P67">
        <v>0</v>
      </c>
      <c r="Q67">
        <v>0</v>
      </c>
      <c r="R67" s="5">
        <f t="shared" si="13"/>
        <v>-1558.4172626701766</v>
      </c>
      <c r="S67" s="5">
        <f t="shared" si="2"/>
        <v>2383.7989205253134</v>
      </c>
      <c r="T67">
        <v>0</v>
      </c>
      <c r="U67">
        <f t="shared" si="12"/>
        <v>825.38165785513775</v>
      </c>
      <c r="V67" s="32">
        <f t="shared" si="4"/>
        <v>9.0949470177292824E-13</v>
      </c>
    </row>
    <row r="68" spans="5:22" x14ac:dyDescent="0.25">
      <c r="E68">
        <v>90</v>
      </c>
      <c r="F68" s="5">
        <f t="shared" si="5"/>
        <v>19602.098302647722</v>
      </c>
      <c r="G68">
        <v>0</v>
      </c>
      <c r="H68" s="3">
        <f t="shared" si="7"/>
        <v>14949.215894432546</v>
      </c>
      <c r="I68">
        <f t="shared" si="8"/>
        <v>15696.676689154174</v>
      </c>
      <c r="J68" s="52">
        <v>0.115832</v>
      </c>
      <c r="K68" s="5">
        <f t="shared" si="0"/>
        <v>2270.5502505922909</v>
      </c>
      <c r="L68" s="5">
        <f t="shared" si="9"/>
        <v>13426.126438561883</v>
      </c>
      <c r="M68" s="53">
        <f t="shared" si="10"/>
        <v>0.77466400567545468</v>
      </c>
      <c r="O68" s="33">
        <f t="shared" si="11"/>
        <v>19602.098302647722</v>
      </c>
      <c r="P68">
        <v>0</v>
      </c>
      <c r="Q68">
        <v>0</v>
      </c>
      <c r="R68" s="5">
        <f t="shared" si="13"/>
        <v>-1523.0894558706623</v>
      </c>
      <c r="S68" s="5">
        <f t="shared" si="2"/>
        <v>2270.5502505922909</v>
      </c>
      <c r="T68">
        <v>0</v>
      </c>
      <c r="U68">
        <f t="shared" si="12"/>
        <v>747.46079472162819</v>
      </c>
      <c r="V68" s="32">
        <f t="shared" si="4"/>
        <v>0</v>
      </c>
    </row>
    <row r="69" spans="5:22" x14ac:dyDescent="0.25">
      <c r="E69">
        <v>91</v>
      </c>
      <c r="F69" s="5">
        <f t="shared" si="5"/>
        <v>17331.54805205543</v>
      </c>
      <c r="G69">
        <v>0</v>
      </c>
      <c r="H69" s="3">
        <f t="shared" si="7"/>
        <v>13426.126438561883</v>
      </c>
      <c r="I69">
        <f t="shared" si="8"/>
        <v>14097.432760489977</v>
      </c>
      <c r="J69" s="52">
        <v>0.123677</v>
      </c>
      <c r="K69" s="5">
        <f t="shared" si="0"/>
        <v>2143.5138684340595</v>
      </c>
      <c r="L69" s="5">
        <f t="shared" si="9"/>
        <v>11953.918892055917</v>
      </c>
      <c r="M69" s="53">
        <f t="shared" si="10"/>
        <v>0.78706162677372082</v>
      </c>
      <c r="O69" s="33">
        <f t="shared" si="11"/>
        <v>17331.54805205543</v>
      </c>
      <c r="P69">
        <v>0</v>
      </c>
      <c r="Q69">
        <v>0</v>
      </c>
      <c r="R69" s="5">
        <f t="shared" si="13"/>
        <v>-1472.2075465059661</v>
      </c>
      <c r="S69" s="5">
        <f t="shared" si="2"/>
        <v>2143.5138684340595</v>
      </c>
      <c r="T69">
        <v>0</v>
      </c>
      <c r="U69">
        <f t="shared" si="12"/>
        <v>671.30632192809389</v>
      </c>
      <c r="V69" s="32">
        <f t="shared" si="4"/>
        <v>0</v>
      </c>
    </row>
    <row r="70" spans="5:22" x14ac:dyDescent="0.25">
      <c r="E70">
        <v>92</v>
      </c>
      <c r="F70" s="5">
        <f t="shared" si="5"/>
        <v>15188.03418362137</v>
      </c>
      <c r="G70">
        <v>0</v>
      </c>
      <c r="H70" s="3">
        <f t="shared" si="7"/>
        <v>11953.918892055917</v>
      </c>
      <c r="I70">
        <f t="shared" si="8"/>
        <v>12551.614836658713</v>
      </c>
      <c r="J70" s="52">
        <v>0.13197300000000001</v>
      </c>
      <c r="K70" s="5">
        <f t="shared" ref="K70:K78" si="14">J70*F70</f>
        <v>2004.4104353150633</v>
      </c>
      <c r="L70" s="5">
        <f t="shared" si="9"/>
        <v>10547.20440134365</v>
      </c>
      <c r="M70" s="53">
        <f t="shared" si="10"/>
        <v>0.8000231653075387</v>
      </c>
      <c r="O70" s="33">
        <f t="shared" si="11"/>
        <v>15188.03418362137</v>
      </c>
      <c r="P70">
        <v>0</v>
      </c>
      <c r="Q70">
        <v>0</v>
      </c>
      <c r="R70" s="5">
        <f t="shared" si="13"/>
        <v>-1406.7144907122674</v>
      </c>
      <c r="S70" s="5">
        <f t="shared" ref="S70:S78" si="15">K70</f>
        <v>2004.4104353150633</v>
      </c>
      <c r="T70">
        <v>0</v>
      </c>
      <c r="U70">
        <f t="shared" si="12"/>
        <v>597.69594460279586</v>
      </c>
      <c r="V70" s="32">
        <f t="shared" ref="V70:V78" si="16">(P70+U70)-(SUM(Q70:T70))</f>
        <v>0</v>
      </c>
    </row>
    <row r="71" spans="5:22" x14ac:dyDescent="0.25">
      <c r="E71">
        <v>93</v>
      </c>
      <c r="F71" s="5">
        <f t="shared" ref="F71:F78" si="17">F70-K70</f>
        <v>13183.623748306307</v>
      </c>
      <c r="G71">
        <v>0</v>
      </c>
      <c r="H71" s="3">
        <f t="shared" ref="H71:H78" si="18">G71+L70</f>
        <v>10547.20440134365</v>
      </c>
      <c r="I71">
        <f t="shared" ref="I71:I78" si="19">H71*(1+$B$5)</f>
        <v>11074.564621410833</v>
      </c>
      <c r="J71" s="52">
        <v>0.140737</v>
      </c>
      <c r="K71" s="5">
        <f t="shared" si="14"/>
        <v>1855.4236554653846</v>
      </c>
      <c r="L71" s="5">
        <f t="shared" ref="L71:L78" si="20">I71-K71</f>
        <v>9219.1409659454475</v>
      </c>
      <c r="M71" s="53">
        <f t="shared" ref="M71:M77" si="21">L71/F72</f>
        <v>0.81382222157001483</v>
      </c>
      <c r="O71" s="33">
        <f t="shared" ref="O71:O78" si="22">F71</f>
        <v>13183.623748306307</v>
      </c>
      <c r="P71">
        <v>0</v>
      </c>
      <c r="Q71">
        <v>0</v>
      </c>
      <c r="R71" s="5">
        <f t="shared" si="13"/>
        <v>-1328.0634353982023</v>
      </c>
      <c r="S71" s="5">
        <f t="shared" si="15"/>
        <v>1855.4236554653846</v>
      </c>
      <c r="T71">
        <v>0</v>
      </c>
      <c r="U71">
        <f t="shared" ref="U71:U78" si="23">I71-H71</f>
        <v>527.36022006718304</v>
      </c>
      <c r="V71" s="32">
        <f t="shared" si="16"/>
        <v>0</v>
      </c>
    </row>
    <row r="72" spans="5:22" x14ac:dyDescent="0.25">
      <c r="E72">
        <v>94</v>
      </c>
      <c r="F72" s="5">
        <f t="shared" si="17"/>
        <v>11328.200092840922</v>
      </c>
      <c r="G72">
        <v>0</v>
      </c>
      <c r="H72" s="3">
        <f t="shared" si="18"/>
        <v>9219.1409659454475</v>
      </c>
      <c r="I72">
        <f t="shared" si="19"/>
        <v>9680.0980142427197</v>
      </c>
      <c r="J72" s="52">
        <v>0.14998300000000001</v>
      </c>
      <c r="K72" s="5">
        <f t="shared" si="14"/>
        <v>1699.03743452456</v>
      </c>
      <c r="L72" s="5">
        <f t="shared" si="20"/>
        <v>7981.0605797181597</v>
      </c>
      <c r="M72" s="53">
        <f t="shared" si="21"/>
        <v>0.82884263802784608</v>
      </c>
      <c r="O72" s="33">
        <f t="shared" si="22"/>
        <v>11328.200092840922</v>
      </c>
      <c r="P72">
        <v>0</v>
      </c>
      <c r="Q72">
        <v>0</v>
      </c>
      <c r="R72" s="5">
        <f t="shared" ref="R72:R78" si="24">L72-L71</f>
        <v>-1238.0803862272878</v>
      </c>
      <c r="S72" s="5">
        <f t="shared" si="15"/>
        <v>1699.03743452456</v>
      </c>
      <c r="T72">
        <v>0</v>
      </c>
      <c r="U72">
        <f t="shared" si="23"/>
        <v>460.95704829727219</v>
      </c>
      <c r="V72" s="32">
        <f t="shared" si="16"/>
        <v>0</v>
      </c>
    </row>
    <row r="73" spans="5:22" x14ac:dyDescent="0.25">
      <c r="E73">
        <v>95</v>
      </c>
      <c r="F73" s="5">
        <f t="shared" si="17"/>
        <v>9629.1626583163616</v>
      </c>
      <c r="G73">
        <v>0</v>
      </c>
      <c r="H73" s="3">
        <f t="shared" si="18"/>
        <v>7981.0605797181597</v>
      </c>
      <c r="I73">
        <f t="shared" si="19"/>
        <v>8380.1136087040686</v>
      </c>
      <c r="J73" s="52">
        <v>0.159723</v>
      </c>
      <c r="K73" s="5">
        <f t="shared" si="14"/>
        <v>1537.9987472742644</v>
      </c>
      <c r="L73" s="5">
        <f t="shared" si="20"/>
        <v>6842.1148614298045</v>
      </c>
      <c r="M73" s="53">
        <f t="shared" si="21"/>
        <v>0.84562801305907265</v>
      </c>
      <c r="O73" s="33">
        <f t="shared" si="22"/>
        <v>9629.1626583163616</v>
      </c>
      <c r="P73">
        <v>0</v>
      </c>
      <c r="Q73">
        <v>0</v>
      </c>
      <c r="R73" s="5">
        <f t="shared" si="24"/>
        <v>-1138.9457182883552</v>
      </c>
      <c r="S73" s="5">
        <f t="shared" si="15"/>
        <v>1537.9987472742644</v>
      </c>
      <c r="T73">
        <v>0</v>
      </c>
      <c r="U73">
        <f t="shared" si="23"/>
        <v>399.0530289859089</v>
      </c>
      <c r="V73" s="32">
        <f t="shared" si="16"/>
        <v>0</v>
      </c>
    </row>
    <row r="74" spans="5:22" x14ac:dyDescent="0.25">
      <c r="E74">
        <v>96</v>
      </c>
      <c r="F74" s="5">
        <f t="shared" si="17"/>
        <v>8091.1639110420974</v>
      </c>
      <c r="G74">
        <v>0</v>
      </c>
      <c r="H74" s="3">
        <f t="shared" si="18"/>
        <v>6842.1148614298045</v>
      </c>
      <c r="I74">
        <f t="shared" si="19"/>
        <v>7184.2206045012954</v>
      </c>
      <c r="J74" s="52">
        <v>0.16997000000000001</v>
      </c>
      <c r="K74" s="5">
        <f t="shared" si="14"/>
        <v>1375.2551299598254</v>
      </c>
      <c r="L74" s="5">
        <f t="shared" si="20"/>
        <v>5808.96547454147</v>
      </c>
      <c r="M74" s="53">
        <f t="shared" si="21"/>
        <v>0.86495598196694867</v>
      </c>
      <c r="O74" s="33">
        <f t="shared" si="22"/>
        <v>8091.1639110420974</v>
      </c>
      <c r="P74">
        <v>0</v>
      </c>
      <c r="Q74">
        <v>0</v>
      </c>
      <c r="R74" s="5">
        <f t="shared" si="24"/>
        <v>-1033.1493868883344</v>
      </c>
      <c r="S74" s="5">
        <f t="shared" si="15"/>
        <v>1375.2551299598254</v>
      </c>
      <c r="T74">
        <v>0</v>
      </c>
      <c r="U74">
        <f t="shared" si="23"/>
        <v>342.10574307149091</v>
      </c>
      <c r="V74" s="32">
        <f t="shared" si="16"/>
        <v>0</v>
      </c>
    </row>
    <row r="75" spans="5:22" x14ac:dyDescent="0.25">
      <c r="E75">
        <v>97</v>
      </c>
      <c r="F75" s="5">
        <f t="shared" si="17"/>
        <v>6715.9087810822721</v>
      </c>
      <c r="G75">
        <v>0</v>
      </c>
      <c r="H75" s="3">
        <f t="shared" si="18"/>
        <v>5808.96547454147</v>
      </c>
      <c r="I75">
        <f t="shared" si="19"/>
        <v>6099.4137482685437</v>
      </c>
      <c r="J75" s="52">
        <v>0.180733</v>
      </c>
      <c r="K75" s="5">
        <f t="shared" si="14"/>
        <v>1213.7863417313424</v>
      </c>
      <c r="L75" s="5">
        <f t="shared" si="20"/>
        <v>4885.6274065372018</v>
      </c>
      <c r="M75" s="53">
        <f t="shared" si="21"/>
        <v>0.88795323266443815</v>
      </c>
      <c r="O75" s="33">
        <f t="shared" si="22"/>
        <v>6715.9087810822721</v>
      </c>
      <c r="P75">
        <v>0</v>
      </c>
      <c r="Q75">
        <v>0</v>
      </c>
      <c r="R75" s="5">
        <f t="shared" si="24"/>
        <v>-923.33806800426828</v>
      </c>
      <c r="S75" s="5">
        <f t="shared" si="15"/>
        <v>1213.7863417313424</v>
      </c>
      <c r="T75">
        <v>0</v>
      </c>
      <c r="U75">
        <f t="shared" si="23"/>
        <v>290.44827372707368</v>
      </c>
      <c r="V75" s="32">
        <f t="shared" si="16"/>
        <v>-4.5474735088646412E-13</v>
      </c>
    </row>
    <row r="76" spans="5:22" x14ac:dyDescent="0.25">
      <c r="E76">
        <v>98</v>
      </c>
      <c r="F76" s="5">
        <f t="shared" si="17"/>
        <v>5502.1224393509292</v>
      </c>
      <c r="G76">
        <v>0</v>
      </c>
      <c r="H76" s="3">
        <f t="shared" si="18"/>
        <v>4885.6274065372018</v>
      </c>
      <c r="I76">
        <f t="shared" si="19"/>
        <v>5129.908776864062</v>
      </c>
      <c r="J76" s="52">
        <v>0.19202</v>
      </c>
      <c r="K76" s="5">
        <f t="shared" si="14"/>
        <v>1056.5175508041655</v>
      </c>
      <c r="L76" s="5">
        <f t="shared" si="20"/>
        <v>4073.3912260598963</v>
      </c>
      <c r="M76" s="53">
        <f t="shared" si="21"/>
        <v>0.91627378684826366</v>
      </c>
      <c r="O76" s="33">
        <f t="shared" si="22"/>
        <v>5502.1224393509292</v>
      </c>
      <c r="P76">
        <v>0</v>
      </c>
      <c r="Q76">
        <v>0</v>
      </c>
      <c r="R76" s="5">
        <f t="shared" si="24"/>
        <v>-812.23618047730542</v>
      </c>
      <c r="S76" s="5">
        <f t="shared" si="15"/>
        <v>1056.5175508041655</v>
      </c>
      <c r="T76">
        <v>0</v>
      </c>
      <c r="U76">
        <f t="shared" si="23"/>
        <v>244.28137032686027</v>
      </c>
      <c r="V76" s="32">
        <f t="shared" si="16"/>
        <v>2.2737367544323206E-13</v>
      </c>
    </row>
    <row r="77" spans="5:22" x14ac:dyDescent="0.25">
      <c r="E77">
        <v>99</v>
      </c>
      <c r="F77" s="5">
        <f t="shared" si="17"/>
        <v>4445.6048885467635</v>
      </c>
      <c r="G77">
        <v>0</v>
      </c>
      <c r="H77" s="3">
        <f t="shared" si="18"/>
        <v>4073.3912260598963</v>
      </c>
      <c r="I77">
        <f t="shared" si="19"/>
        <v>4277.0607873628915</v>
      </c>
      <c r="J77" s="52">
        <v>0.20383699999999999</v>
      </c>
      <c r="K77" s="5">
        <f t="shared" si="14"/>
        <v>906.17876366670657</v>
      </c>
      <c r="L77" s="5">
        <f t="shared" si="20"/>
        <v>3370.8820236961847</v>
      </c>
      <c r="M77" s="53">
        <f t="shared" si="21"/>
        <v>0.95238095238120457</v>
      </c>
      <c r="O77" s="33">
        <f t="shared" si="22"/>
        <v>4445.6048885467635</v>
      </c>
      <c r="P77">
        <v>0</v>
      </c>
      <c r="Q77">
        <v>0</v>
      </c>
      <c r="R77" s="5">
        <f t="shared" si="24"/>
        <v>-702.50920236371167</v>
      </c>
      <c r="S77" s="5">
        <f t="shared" si="15"/>
        <v>906.17876366670657</v>
      </c>
      <c r="T77">
        <v>0</v>
      </c>
      <c r="U77">
        <f t="shared" si="23"/>
        <v>203.66956130299513</v>
      </c>
      <c r="V77" s="32">
        <f t="shared" si="16"/>
        <v>2.2737367544323206E-13</v>
      </c>
    </row>
    <row r="78" spans="5:22" x14ac:dyDescent="0.25">
      <c r="E78">
        <v>100</v>
      </c>
      <c r="F78" s="5">
        <f t="shared" si="17"/>
        <v>3539.4261248800567</v>
      </c>
      <c r="G78">
        <v>0</v>
      </c>
      <c r="H78" s="3">
        <f t="shared" si="18"/>
        <v>3370.8820236961847</v>
      </c>
      <c r="I78">
        <f t="shared" si="19"/>
        <v>3539.4261248809939</v>
      </c>
      <c r="J78" s="52">
        <v>1</v>
      </c>
      <c r="K78" s="5">
        <f t="shared" si="14"/>
        <v>3539.4261248800567</v>
      </c>
      <c r="L78" s="5">
        <f t="shared" si="20"/>
        <v>9.3723429017700255E-10</v>
      </c>
      <c r="M78" s="53">
        <v>0</v>
      </c>
      <c r="O78" s="33">
        <f t="shared" si="22"/>
        <v>3539.4261248800567</v>
      </c>
      <c r="P78">
        <v>0</v>
      </c>
      <c r="Q78">
        <v>0</v>
      </c>
      <c r="R78" s="5">
        <f t="shared" si="24"/>
        <v>-3370.8820236952474</v>
      </c>
      <c r="S78" s="5">
        <f t="shared" si="15"/>
        <v>3539.4261248800567</v>
      </c>
      <c r="T78">
        <v>0</v>
      </c>
      <c r="U78">
        <f t="shared" si="23"/>
        <v>168.54410118480928</v>
      </c>
      <c r="V78" s="32">
        <f t="shared" si="16"/>
        <v>0</v>
      </c>
    </row>
  </sheetData>
  <mergeCells count="2">
    <mergeCell ref="E2:M2"/>
    <mergeCell ref="O3:V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3A94-CEE5-4E9B-AB97-A7CEE4936217}">
  <dimension ref="A1:AB80"/>
  <sheetViews>
    <sheetView tabSelected="1" zoomScale="85" zoomScaleNormal="85" workbookViewId="0">
      <selection activeCell="P5" sqref="P5"/>
    </sheetView>
  </sheetViews>
  <sheetFormatPr baseColWidth="10" defaultRowHeight="15" x14ac:dyDescent="0.25"/>
  <cols>
    <col min="7" max="7" width="12.5703125" bestFit="1" customWidth="1"/>
    <col min="10" max="10" width="13.140625" bestFit="1" customWidth="1"/>
    <col min="13" max="13" width="13.140625" bestFit="1" customWidth="1"/>
    <col min="15" max="15" width="13.140625" bestFit="1" customWidth="1"/>
    <col min="27" max="27" width="12.5703125" bestFit="1" customWidth="1"/>
  </cols>
  <sheetData>
    <row r="1" spans="1:28" x14ac:dyDescent="0.25">
      <c r="A1" t="s">
        <v>34</v>
      </c>
      <c r="B1" s="1">
        <v>0.9</v>
      </c>
    </row>
    <row r="2" spans="1:28" x14ac:dyDescent="0.25">
      <c r="A2" t="s">
        <v>36</v>
      </c>
      <c r="B2" s="1">
        <v>0.08</v>
      </c>
      <c r="D2" s="64" t="s">
        <v>44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28" x14ac:dyDescent="0.25">
      <c r="A3" t="s">
        <v>37</v>
      </c>
      <c r="B3" s="1">
        <v>0.02</v>
      </c>
      <c r="H3" s="28" t="s">
        <v>15</v>
      </c>
      <c r="I3" s="28" t="s">
        <v>17</v>
      </c>
      <c r="S3" s="64" t="s">
        <v>25</v>
      </c>
      <c r="T3" s="64"/>
      <c r="U3" s="64"/>
      <c r="V3" s="64"/>
      <c r="W3" s="64"/>
      <c r="X3" s="64"/>
      <c r="Y3" s="64"/>
      <c r="Z3" s="64"/>
      <c r="AA3" s="64"/>
      <c r="AB3" s="54"/>
    </row>
    <row r="4" spans="1:28" ht="15.75" thickBot="1" x14ac:dyDescent="0.3">
      <c r="A4" t="s">
        <v>38</v>
      </c>
      <c r="B4" s="1">
        <v>0.85</v>
      </c>
      <c r="D4" s="28" t="s">
        <v>0</v>
      </c>
      <c r="E4" s="28" t="s">
        <v>40</v>
      </c>
      <c r="F4" s="28" t="s">
        <v>39</v>
      </c>
      <c r="G4" s="28" t="s">
        <v>12</v>
      </c>
      <c r="H4" s="28" t="s">
        <v>13</v>
      </c>
      <c r="I4" s="28" t="s">
        <v>16</v>
      </c>
      <c r="J4" s="28" t="s">
        <v>18</v>
      </c>
      <c r="K4" s="28" t="s">
        <v>19</v>
      </c>
      <c r="L4" s="28" t="s">
        <v>20</v>
      </c>
      <c r="M4" s="28" t="s">
        <v>48</v>
      </c>
      <c r="N4" s="28" t="s">
        <v>47</v>
      </c>
      <c r="O4" s="28" t="s">
        <v>43</v>
      </c>
      <c r="P4" s="28" t="s">
        <v>33</v>
      </c>
      <c r="Q4" s="26" t="s">
        <v>42</v>
      </c>
      <c r="S4" s="55"/>
      <c r="T4" s="55" t="s">
        <v>26</v>
      </c>
      <c r="U4" s="55" t="s">
        <v>27</v>
      </c>
      <c r="V4" s="55" t="s">
        <v>28</v>
      </c>
      <c r="W4" s="55" t="s">
        <v>29</v>
      </c>
      <c r="X4" s="55" t="s">
        <v>50</v>
      </c>
      <c r="Y4" s="55" t="s">
        <v>30</v>
      </c>
      <c r="Z4" s="55" t="s">
        <v>31</v>
      </c>
      <c r="AA4" s="56" t="s">
        <v>32</v>
      </c>
    </row>
    <row r="5" spans="1:28" ht="15.75" thickTop="1" x14ac:dyDescent="0.25">
      <c r="A5" t="s">
        <v>41</v>
      </c>
      <c r="B5" s="1">
        <v>0.8</v>
      </c>
      <c r="D5">
        <v>27</v>
      </c>
      <c r="G5" s="33">
        <v>100000</v>
      </c>
      <c r="H5">
        <v>1008.4983295018102</v>
      </c>
      <c r="I5">
        <f>H5</f>
        <v>1008.4983295018102</v>
      </c>
      <c r="J5">
        <f>I5*(1+$B$2)</f>
        <v>1089.1781958619551</v>
      </c>
      <c r="K5" s="52">
        <v>1.207E-3</v>
      </c>
      <c r="L5" s="5">
        <f>K5*G5*$B$1</f>
        <v>108.63</v>
      </c>
      <c r="M5">
        <f>O5-N5*0.5</f>
        <v>959.44241111739154</v>
      </c>
      <c r="N5" s="5">
        <f>O5-Q5</f>
        <v>42.211569489127214</v>
      </c>
      <c r="O5" s="5">
        <f>J5-L5</f>
        <v>980.54819586195515</v>
      </c>
      <c r="P5" s="53">
        <v>9.3935704993617364E-3</v>
      </c>
      <c r="Q5" s="3">
        <f>P5*G6</f>
        <v>938.33662637282794</v>
      </c>
      <c r="S5" s="33">
        <f>G5</f>
        <v>100000</v>
      </c>
      <c r="T5" s="37">
        <f>S5*$B$10</f>
        <v>1172.6724761648957</v>
      </c>
      <c r="U5" s="37">
        <f>T5*0.12</f>
        <v>140.72069713978746</v>
      </c>
      <c r="V5" s="5">
        <f>Q5</f>
        <v>938.33662637282794</v>
      </c>
      <c r="W5" s="5">
        <f>L5</f>
        <v>108.63</v>
      </c>
      <c r="X5" s="37"/>
      <c r="Y5" s="37">
        <f>T5*0.02</f>
        <v>23.453449523297913</v>
      </c>
      <c r="Z5" s="37">
        <f>J5-I5</f>
        <v>80.679866360144956</v>
      </c>
      <c r="AA5" s="37">
        <f>(Z5+T5)-(SUM(U5:Y5))</f>
        <v>42.211569489127214</v>
      </c>
    </row>
    <row r="6" spans="1:28" x14ac:dyDescent="0.25">
      <c r="D6">
        <v>28</v>
      </c>
      <c r="F6">
        <f>G6*$B$4</f>
        <v>84907.664499999999</v>
      </c>
      <c r="G6" s="33">
        <f>G5-L5</f>
        <v>99891.37</v>
      </c>
      <c r="H6">
        <f>F6*$B$8</f>
        <v>975.77503551101358</v>
      </c>
      <c r="I6" s="5">
        <f>H6+O5</f>
        <v>1956.3232313729686</v>
      </c>
      <c r="J6" s="3">
        <f>I6*(1+$B$2)</f>
        <v>2112.8290898828063</v>
      </c>
      <c r="K6" s="52">
        <v>1.2999999999999999E-3</v>
      </c>
      <c r="L6" s="5">
        <f>F6*K6*$B$1</f>
        <v>99.341967464999996</v>
      </c>
      <c r="M6" s="3">
        <f>O6-N6*0.5</f>
        <v>1006.7538896602921</v>
      </c>
      <c r="N6" s="5">
        <f>O6-P6</f>
        <v>2013.4664655150286</v>
      </c>
      <c r="O6" s="5">
        <f>J6-L6</f>
        <v>2013.4871224178064</v>
      </c>
      <c r="P6" s="53">
        <v>2.0656902777677583E-2</v>
      </c>
      <c r="Q6" s="3">
        <f t="shared" ref="Q6:Q69" si="0">P6*G7</f>
        <v>1751.8772732924986</v>
      </c>
      <c r="S6" s="33">
        <f>F6</f>
        <v>84907.664499999999</v>
      </c>
      <c r="T6" s="37">
        <f>S6*$B$10</f>
        <v>995.68881174593207</v>
      </c>
      <c r="U6" s="37">
        <v>0</v>
      </c>
      <c r="V6" s="5">
        <f>Q6-Q5</f>
        <v>813.54064691967062</v>
      </c>
      <c r="W6" s="5">
        <f t="shared" ref="W6:W69" si="1">L6</f>
        <v>99.341967464999996</v>
      </c>
      <c r="X6" s="37"/>
      <c r="Y6" s="37">
        <f>T6*0.02</f>
        <v>19.913776234918643</v>
      </c>
      <c r="Z6" s="37">
        <f>J6-I6</f>
        <v>156.50585850983771</v>
      </c>
      <c r="AA6" s="37">
        <f>(Z6+T6)-(SUM(U6:Y6))</f>
        <v>219.39827963618052</v>
      </c>
    </row>
    <row r="7" spans="1:28" x14ac:dyDescent="0.25">
      <c r="A7" t="s">
        <v>14</v>
      </c>
      <c r="B7">
        <v>1.0084983295018102E-2</v>
      </c>
      <c r="D7">
        <v>29</v>
      </c>
      <c r="E7">
        <f>(G7-F7)*($B$5*P6)</f>
        <v>210.22527279509993</v>
      </c>
      <c r="F7">
        <f>G7*$B$4</f>
        <v>72087.074152654735</v>
      </c>
      <c r="G7" s="33">
        <f>F6-L6</f>
        <v>84808.322532534992</v>
      </c>
      <c r="H7">
        <f t="shared" ref="H7:H19" si="2">F7*$B$8</f>
        <v>828.43837191154569</v>
      </c>
      <c r="I7" s="5">
        <f t="shared" ref="I7:I70" si="3">H7+O6</f>
        <v>2841.9254943293522</v>
      </c>
      <c r="J7" s="3">
        <f t="shared" ref="J7:J70" si="4">I7*(1+$B$2)</f>
        <v>3069.2795338757005</v>
      </c>
      <c r="K7" s="52">
        <v>1.4E-3</v>
      </c>
      <c r="L7" s="5">
        <f t="shared" ref="L7:L70" si="5">F7*K7*$B$1</f>
        <v>90.82971343234496</v>
      </c>
      <c r="M7" s="3">
        <f t="shared" ref="M7:M70" si="6">O7-N7*0.5</f>
        <v>1384.1284747793134</v>
      </c>
      <c r="N7" s="5">
        <f t="shared" ref="N7:N70" si="7">O7-P7</f>
        <v>2768.1921457378849</v>
      </c>
      <c r="O7" s="3">
        <f>J7-L7-E7</f>
        <v>2768.2245476482558</v>
      </c>
      <c r="P7" s="53">
        <v>3.240191037081739E-2</v>
      </c>
      <c r="Q7" s="3">
        <f t="shared" si="0"/>
        <v>2332.8158593551434</v>
      </c>
      <c r="S7" s="33">
        <f>F7</f>
        <v>72087.074152654735</v>
      </c>
      <c r="T7" s="37">
        <f t="shared" ref="T7:T19" si="8">S7*$B$10</f>
        <v>845.34527746076071</v>
      </c>
      <c r="U7" s="37">
        <v>0</v>
      </c>
      <c r="V7" s="5">
        <f>Q7-Q6</f>
        <v>580.93858606264484</v>
      </c>
      <c r="W7" s="5">
        <f t="shared" si="1"/>
        <v>90.82971343234496</v>
      </c>
      <c r="X7" s="37">
        <f>E7</f>
        <v>210.22527279509993</v>
      </c>
      <c r="Y7" s="37">
        <f t="shared" ref="Y7:Y19" si="9">T7*0.02</f>
        <v>16.906905549215214</v>
      </c>
      <c r="Z7" s="37">
        <f t="shared" ref="Z7:Z69" si="10">J7-I7</f>
        <v>227.3540395463483</v>
      </c>
      <c r="AA7" s="37">
        <f t="shared" ref="AA7:AA69" si="11">(Z7+T7)-(SUM(U7:Y7))</f>
        <v>173.79883916780409</v>
      </c>
    </row>
    <row r="8" spans="1:28" x14ac:dyDescent="0.25">
      <c r="A8" t="s">
        <v>22</v>
      </c>
      <c r="B8">
        <v>1.1492190266415979E-2</v>
      </c>
      <c r="D8">
        <v>30</v>
      </c>
      <c r="E8">
        <f t="shared" ref="E8:E71" si="12">(G8-F8)*($B$5*P7)</f>
        <v>279.93790312261734</v>
      </c>
      <c r="F8">
        <f>G8*$B$4</f>
        <v>61196.807773339024</v>
      </c>
      <c r="G8" s="33">
        <f t="shared" ref="G8:G71" si="13">F7-L7</f>
        <v>71996.244439222384</v>
      </c>
      <c r="H8">
        <f t="shared" si="2"/>
        <v>703.2853586284964</v>
      </c>
      <c r="I8" s="5">
        <f t="shared" si="3"/>
        <v>3471.5099062767522</v>
      </c>
      <c r="J8" s="3">
        <f t="shared" si="4"/>
        <v>3749.2306987788925</v>
      </c>
      <c r="K8" s="52">
        <v>1.508E-3</v>
      </c>
      <c r="L8" s="5">
        <f t="shared" si="5"/>
        <v>83.056307509975724</v>
      </c>
      <c r="M8" s="3">
        <f t="shared" si="6"/>
        <v>1693.1405681406782</v>
      </c>
      <c r="N8" s="5">
        <f t="shared" si="7"/>
        <v>3386.1918400112427</v>
      </c>
      <c r="O8" s="3">
        <f>J8-L8-E8</f>
        <v>3386.2364881462995</v>
      </c>
      <c r="P8" s="53">
        <v>4.4648135056760643E-2</v>
      </c>
      <c r="Q8" s="3">
        <f t="shared" si="0"/>
        <v>2728.6150292716388</v>
      </c>
      <c r="S8" s="33">
        <f t="shared" ref="S8:S71" si="14">F8</f>
        <v>61196.807773339024</v>
      </c>
      <c r="T8" s="37">
        <f t="shared" si="8"/>
        <v>717.63812104948613</v>
      </c>
      <c r="U8" s="37">
        <v>0</v>
      </c>
      <c r="V8" s="5">
        <f t="shared" ref="V8:V70" si="15">Q8-Q7</f>
        <v>395.79916991649543</v>
      </c>
      <c r="W8" s="5">
        <f t="shared" si="1"/>
        <v>83.056307509975724</v>
      </c>
      <c r="X8" s="37">
        <f t="shared" ref="X8:X71" si="16">E8</f>
        <v>279.93790312261734</v>
      </c>
      <c r="Y8" s="37">
        <f t="shared" si="9"/>
        <v>14.352762420989723</v>
      </c>
      <c r="Z8" s="37">
        <f t="shared" si="10"/>
        <v>277.72079250214028</v>
      </c>
      <c r="AA8" s="37">
        <f t="shared" si="11"/>
        <v>222.21277058154817</v>
      </c>
    </row>
    <row r="9" spans="1:28" x14ac:dyDescent="0.25">
      <c r="D9">
        <v>31</v>
      </c>
      <c r="E9">
        <f t="shared" si="12"/>
        <v>327.4338035125968</v>
      </c>
      <c r="F9">
        <f t="shared" ref="F9:F71" si="17">G9*$B$4</f>
        <v>51946.688745954685</v>
      </c>
      <c r="G9" s="33">
        <f t="shared" si="13"/>
        <v>61113.751465829046</v>
      </c>
      <c r="H9">
        <f t="shared" si="2"/>
        <v>596.98123077880086</v>
      </c>
      <c r="I9" s="5">
        <f t="shared" si="3"/>
        <v>3983.2177189251006</v>
      </c>
      <c r="J9" s="3">
        <f t="shared" si="4"/>
        <v>4301.8751364391092</v>
      </c>
      <c r="K9" s="52">
        <v>1.624E-3</v>
      </c>
      <c r="L9" s="5">
        <f t="shared" si="5"/>
        <v>75.925280271087374</v>
      </c>
      <c r="M9" s="3">
        <f t="shared" si="6"/>
        <v>1949.2867346207754</v>
      </c>
      <c r="N9" s="5">
        <f t="shared" si="7"/>
        <v>3898.4586360693002</v>
      </c>
      <c r="O9" s="3">
        <f t="shared" ref="O9:O72" si="18">J9-L9-E9</f>
        <v>3898.5160526554255</v>
      </c>
      <c r="P9" s="53">
        <v>5.7416586125202777E-2</v>
      </c>
      <c r="Q9" s="3">
        <f t="shared" si="0"/>
        <v>2978.2421579074439</v>
      </c>
      <c r="S9" s="33">
        <f t="shared" si="14"/>
        <v>51946.688745954685</v>
      </c>
      <c r="T9" s="37">
        <f t="shared" si="8"/>
        <v>609.16452120285794</v>
      </c>
      <c r="U9" s="37">
        <v>0</v>
      </c>
      <c r="V9" s="5">
        <f t="shared" si="15"/>
        <v>249.62712863580509</v>
      </c>
      <c r="W9" s="5">
        <f t="shared" si="1"/>
        <v>75.925280271087374</v>
      </c>
      <c r="X9" s="37">
        <f t="shared" si="16"/>
        <v>327.4338035125968</v>
      </c>
      <c r="Y9" s="37">
        <f t="shared" si="9"/>
        <v>12.183290424057159</v>
      </c>
      <c r="Z9" s="37">
        <f t="shared" si="10"/>
        <v>318.65741751400856</v>
      </c>
      <c r="AA9" s="37">
        <f t="shared" si="11"/>
        <v>262.65243587332009</v>
      </c>
    </row>
    <row r="10" spans="1:28" x14ac:dyDescent="0.25">
      <c r="A10" t="s">
        <v>10</v>
      </c>
      <c r="B10">
        <v>1.1726724761648957E-2</v>
      </c>
      <c r="D10">
        <v>32</v>
      </c>
      <c r="E10">
        <f t="shared" si="12"/>
        <v>357.38905894889336</v>
      </c>
      <c r="F10">
        <f t="shared" si="17"/>
        <v>44090.148945831053</v>
      </c>
      <c r="G10" s="33">
        <f t="shared" si="13"/>
        <v>51870.763465683594</v>
      </c>
      <c r="H10">
        <f t="shared" si="2"/>
        <v>506.69238056011039</v>
      </c>
      <c r="I10" s="5">
        <f t="shared" si="3"/>
        <v>4405.2084332155355</v>
      </c>
      <c r="J10" s="3">
        <f t="shared" si="4"/>
        <v>4757.6251078727782</v>
      </c>
      <c r="K10" s="52">
        <v>1.7489999999999999E-3</v>
      </c>
      <c r="L10" s="5">
        <f t="shared" si="5"/>
        <v>69.402303455632662</v>
      </c>
      <c r="M10" s="3">
        <f t="shared" si="6"/>
        <v>2165.4522371941721</v>
      </c>
      <c r="N10" s="5">
        <f t="shared" si="7"/>
        <v>4330.7630165481587</v>
      </c>
      <c r="O10" s="3">
        <f t="shared" si="18"/>
        <v>4330.8337454682514</v>
      </c>
      <c r="P10" s="53">
        <v>7.0728920092441375E-2</v>
      </c>
      <c r="Q10" s="3">
        <f t="shared" si="0"/>
        <v>3113.5398716781783</v>
      </c>
      <c r="S10" s="33">
        <f t="shared" si="14"/>
        <v>44090.148945831053</v>
      </c>
      <c r="T10" s="37">
        <f t="shared" si="8"/>
        <v>517.03304138786768</v>
      </c>
      <c r="U10" s="37">
        <v>0</v>
      </c>
      <c r="V10" s="5">
        <f t="shared" si="15"/>
        <v>135.29771377073439</v>
      </c>
      <c r="W10" s="5">
        <f t="shared" si="1"/>
        <v>69.402303455632662</v>
      </c>
      <c r="X10" s="37">
        <f t="shared" si="16"/>
        <v>357.38905894889336</v>
      </c>
      <c r="Y10" s="37">
        <f t="shared" si="9"/>
        <v>10.340660827757354</v>
      </c>
      <c r="Z10" s="37">
        <f t="shared" si="10"/>
        <v>352.41667465724277</v>
      </c>
      <c r="AA10" s="37">
        <f t="shared" si="11"/>
        <v>297.0199790420927</v>
      </c>
    </row>
    <row r="11" spans="1:28" x14ac:dyDescent="0.25">
      <c r="D11">
        <v>33</v>
      </c>
      <c r="E11">
        <f t="shared" si="12"/>
        <v>373.62478460138163</v>
      </c>
      <c r="F11">
        <f t="shared" si="17"/>
        <v>37417.634646019105</v>
      </c>
      <c r="G11" s="33">
        <f t="shared" si="13"/>
        <v>44020.746642375423</v>
      </c>
      <c r="H11">
        <f t="shared" si="2"/>
        <v>430.01057667129004</v>
      </c>
      <c r="I11" s="5">
        <f t="shared" si="3"/>
        <v>4760.8443221395419</v>
      </c>
      <c r="J11" s="3">
        <f t="shared" si="4"/>
        <v>5141.7118679107052</v>
      </c>
      <c r="K11" s="52">
        <v>1.884E-3</v>
      </c>
      <c r="L11" s="5">
        <f t="shared" si="5"/>
        <v>63.445341305790002</v>
      </c>
      <c r="M11" s="3">
        <f t="shared" si="6"/>
        <v>2352.3631747850332</v>
      </c>
      <c r="N11" s="5">
        <f t="shared" si="7"/>
        <v>4704.5571344370019</v>
      </c>
      <c r="O11" s="3">
        <f t="shared" si="18"/>
        <v>4704.6417420035341</v>
      </c>
      <c r="P11" s="53">
        <v>8.4607566532146794E-2</v>
      </c>
      <c r="Q11" s="3">
        <f t="shared" si="0"/>
        <v>3160.4470568529377</v>
      </c>
      <c r="S11" s="33">
        <f t="shared" si="14"/>
        <v>37417.634646019105</v>
      </c>
      <c r="T11" s="37">
        <f t="shared" si="8"/>
        <v>438.78630272580614</v>
      </c>
      <c r="U11" s="37">
        <v>0</v>
      </c>
      <c r="V11" s="5">
        <f t="shared" si="15"/>
        <v>46.907185174759434</v>
      </c>
      <c r="W11" s="5">
        <f t="shared" si="1"/>
        <v>63.445341305790002</v>
      </c>
      <c r="X11" s="37">
        <f t="shared" si="16"/>
        <v>373.62478460138163</v>
      </c>
      <c r="Y11" s="37">
        <f t="shared" si="9"/>
        <v>8.7757260545161238</v>
      </c>
      <c r="Z11" s="37">
        <f t="shared" si="10"/>
        <v>380.86754577116335</v>
      </c>
      <c r="AA11" s="37">
        <f t="shared" si="11"/>
        <v>326.90081136052225</v>
      </c>
    </row>
    <row r="12" spans="1:28" x14ac:dyDescent="0.25">
      <c r="B12">
        <f>B10*15</f>
        <v>0.17590087142473435</v>
      </c>
      <c r="D12">
        <v>34</v>
      </c>
      <c r="E12">
        <f t="shared" si="12"/>
        <v>379.25364682235261</v>
      </c>
      <c r="F12">
        <f t="shared" si="17"/>
        <v>31751.060909006315</v>
      </c>
      <c r="G12" s="33">
        <f t="shared" si="13"/>
        <v>37354.189304713313</v>
      </c>
      <c r="H12">
        <f t="shared" si="2"/>
        <v>364.88923312686325</v>
      </c>
      <c r="I12" s="5">
        <f t="shared" si="3"/>
        <v>5069.5309751303976</v>
      </c>
      <c r="J12" s="3">
        <f t="shared" si="4"/>
        <v>5475.0934531408293</v>
      </c>
      <c r="K12" s="52">
        <v>2.029E-3</v>
      </c>
      <c r="L12" s="5">
        <f t="shared" si="5"/>
        <v>57.980612325936434</v>
      </c>
      <c r="M12" s="3">
        <f t="shared" si="6"/>
        <v>2518.9791353819737</v>
      </c>
      <c r="N12" s="5">
        <f t="shared" si="7"/>
        <v>5037.7601172211325</v>
      </c>
      <c r="O12" s="3">
        <f t="shared" si="18"/>
        <v>5037.85919399254</v>
      </c>
      <c r="P12" s="53">
        <v>9.9076771407677094E-2</v>
      </c>
      <c r="Q12" s="3">
        <f t="shared" si="0"/>
        <v>3140.0480717593568</v>
      </c>
      <c r="S12" s="33">
        <f t="shared" si="14"/>
        <v>31751.060909006315</v>
      </c>
      <c r="T12" s="37">
        <f t="shared" si="8"/>
        <v>372.33595217026857</v>
      </c>
      <c r="U12" s="37">
        <v>0</v>
      </c>
      <c r="V12" s="5">
        <f t="shared" si="15"/>
        <v>-20.398985093580905</v>
      </c>
      <c r="W12" s="5">
        <f t="shared" si="1"/>
        <v>57.980612325936434</v>
      </c>
      <c r="X12" s="37">
        <f t="shared" si="16"/>
        <v>379.25364682235261</v>
      </c>
      <c r="Y12" s="37">
        <f t="shared" si="9"/>
        <v>7.4467190434053716</v>
      </c>
      <c r="Z12" s="37">
        <f t="shared" si="10"/>
        <v>405.56247801043173</v>
      </c>
      <c r="AA12" s="37">
        <f t="shared" si="11"/>
        <v>353.6164370825868</v>
      </c>
    </row>
    <row r="13" spans="1:28" x14ac:dyDescent="0.25">
      <c r="D13">
        <v>35</v>
      </c>
      <c r="E13">
        <f>(G13-F13)*($B$5*P12)</f>
        <v>376.80576861112303</v>
      </c>
      <c r="F13">
        <f t="shared" si="17"/>
        <v>26939.118252178319</v>
      </c>
      <c r="G13" s="33">
        <f t="shared" si="13"/>
        <v>31693.080296680379</v>
      </c>
      <c r="H13">
        <f t="shared" si="2"/>
        <v>309.58947256351274</v>
      </c>
      <c r="I13" s="5">
        <f t="shared" si="3"/>
        <v>5347.4486665560526</v>
      </c>
      <c r="J13" s="3">
        <f t="shared" si="4"/>
        <v>5775.2445598805371</v>
      </c>
      <c r="K13" s="52">
        <v>2.186E-3</v>
      </c>
      <c r="L13" s="5">
        <f t="shared" si="5"/>
        <v>53.000021249335624</v>
      </c>
      <c r="M13" s="3">
        <f t="shared" si="6"/>
        <v>2672.7764654928533</v>
      </c>
      <c r="N13" s="5">
        <f t="shared" si="7"/>
        <v>5345.324609054449</v>
      </c>
      <c r="O13" s="3">
        <f t="shared" si="18"/>
        <v>5345.4387700200778</v>
      </c>
      <c r="P13" s="53">
        <v>0.11416096562866199</v>
      </c>
      <c r="Q13" s="3">
        <f t="shared" si="0"/>
        <v>3069.3452192492259</v>
      </c>
      <c r="S13" s="33">
        <f t="shared" si="14"/>
        <v>26939.118252178319</v>
      </c>
      <c r="T13" s="37">
        <f t="shared" si="8"/>
        <v>315.90762506480888</v>
      </c>
      <c r="U13" s="37">
        <v>0</v>
      </c>
      <c r="V13" s="5">
        <f t="shared" si="15"/>
        <v>-70.702852510130924</v>
      </c>
      <c r="W13" s="5">
        <f t="shared" si="1"/>
        <v>53.000021249335624</v>
      </c>
      <c r="X13" s="37">
        <f t="shared" si="16"/>
        <v>376.80576861112303</v>
      </c>
      <c r="Y13" s="37">
        <f t="shared" si="9"/>
        <v>6.3181525012961774</v>
      </c>
      <c r="Z13" s="37">
        <f t="shared" si="10"/>
        <v>427.7958933244845</v>
      </c>
      <c r="AA13" s="37">
        <f t="shared" si="11"/>
        <v>378.28242853766938</v>
      </c>
    </row>
    <row r="14" spans="1:28" x14ac:dyDescent="0.25">
      <c r="D14">
        <v>36</v>
      </c>
      <c r="E14">
        <f t="shared" si="12"/>
        <v>368.32142630990717</v>
      </c>
      <c r="F14">
        <f t="shared" si="17"/>
        <v>22853.200496289635</v>
      </c>
      <c r="G14" s="33">
        <f t="shared" si="13"/>
        <v>26886.118230928983</v>
      </c>
      <c r="H14">
        <f t="shared" si="2"/>
        <v>262.63332829991259</v>
      </c>
      <c r="I14" s="5">
        <f t="shared" si="3"/>
        <v>5608.0720983199899</v>
      </c>
      <c r="J14" s="3">
        <f t="shared" si="4"/>
        <v>6056.7178661855896</v>
      </c>
      <c r="K14" s="52">
        <v>2.3540000000000002E-3</v>
      </c>
      <c r="L14" s="5">
        <f t="shared" si="5"/>
        <v>48.416790571439229</v>
      </c>
      <c r="M14" s="3">
        <f t="shared" si="6"/>
        <v>2820.0547684366352</v>
      </c>
      <c r="N14" s="5">
        <f t="shared" si="7"/>
        <v>5639.8497617352159</v>
      </c>
      <c r="O14" s="3">
        <f t="shared" si="18"/>
        <v>5639.9796493042431</v>
      </c>
      <c r="P14" s="53">
        <v>0.12988756902732215</v>
      </c>
      <c r="Q14" s="3">
        <f t="shared" si="0"/>
        <v>2962.0579177296236</v>
      </c>
      <c r="S14" s="33">
        <f t="shared" si="14"/>
        <v>22853.200496289635</v>
      </c>
      <c r="T14" s="37">
        <f t="shared" si="8"/>
        <v>267.9931921427679</v>
      </c>
      <c r="U14" s="37">
        <v>0</v>
      </c>
      <c r="V14" s="5">
        <f t="shared" si="15"/>
        <v>-107.28730151960235</v>
      </c>
      <c r="W14" s="5">
        <f t="shared" si="1"/>
        <v>48.416790571439229</v>
      </c>
      <c r="X14" s="37">
        <f t="shared" si="16"/>
        <v>368.32142630990717</v>
      </c>
      <c r="Y14" s="37">
        <f t="shared" si="9"/>
        <v>5.3598638428553578</v>
      </c>
      <c r="Z14" s="37">
        <f t="shared" si="10"/>
        <v>448.64576786559974</v>
      </c>
      <c r="AA14" s="37">
        <f t="shared" si="11"/>
        <v>401.82818080376819</v>
      </c>
    </row>
    <row r="15" spans="1:28" x14ac:dyDescent="0.25">
      <c r="D15">
        <v>37</v>
      </c>
      <c r="E15">
        <f t="shared" si="12"/>
        <v>355.44695012755483</v>
      </c>
      <c r="F15">
        <f t="shared" si="17"/>
        <v>19384.066149860468</v>
      </c>
      <c r="G15" s="33">
        <f t="shared" si="13"/>
        <v>22804.783705718197</v>
      </c>
      <c r="H15">
        <f t="shared" si="2"/>
        <v>222.76537633098994</v>
      </c>
      <c r="I15" s="5">
        <f t="shared" si="3"/>
        <v>5862.7450256352331</v>
      </c>
      <c r="J15" s="3">
        <f t="shared" si="4"/>
        <v>6331.7646276860523</v>
      </c>
      <c r="K15" s="52">
        <v>2.5349999999999999E-3</v>
      </c>
      <c r="L15" s="5">
        <f t="shared" si="5"/>
        <v>44.224746920906654</v>
      </c>
      <c r="M15" s="3">
        <f t="shared" si="6"/>
        <v>2966.1196076081283</v>
      </c>
      <c r="N15" s="5">
        <f t="shared" si="7"/>
        <v>5931.9466460589256</v>
      </c>
      <c r="O15" s="3">
        <f t="shared" si="18"/>
        <v>5932.0929306375911</v>
      </c>
      <c r="P15" s="53">
        <v>0.1462845786653417</v>
      </c>
      <c r="Q15" s="3">
        <f t="shared" si="0"/>
        <v>2829.1205510835443</v>
      </c>
      <c r="S15" s="33">
        <f t="shared" si="14"/>
        <v>19384.066149860468</v>
      </c>
      <c r="T15" s="37">
        <f t="shared" si="8"/>
        <v>227.31160850101011</v>
      </c>
      <c r="U15" s="37">
        <v>0</v>
      </c>
      <c r="V15" s="5">
        <f t="shared" si="15"/>
        <v>-132.93736664607923</v>
      </c>
      <c r="W15" s="5">
        <f t="shared" si="1"/>
        <v>44.224746920906654</v>
      </c>
      <c r="X15" s="37">
        <f t="shared" si="16"/>
        <v>355.44695012755483</v>
      </c>
      <c r="Y15" s="37">
        <f t="shared" si="9"/>
        <v>4.5462321700202022</v>
      </c>
      <c r="Z15" s="37">
        <f t="shared" si="10"/>
        <v>469.01960205081923</v>
      </c>
      <c r="AA15" s="37">
        <f t="shared" si="11"/>
        <v>425.05064797942691</v>
      </c>
    </row>
    <row r="16" spans="1:28" x14ac:dyDescent="0.25">
      <c r="D16">
        <v>38</v>
      </c>
      <c r="E16">
        <f t="shared" si="12"/>
        <v>339.49446613002539</v>
      </c>
      <c r="F16">
        <f t="shared" si="17"/>
        <v>16438.865192498626</v>
      </c>
      <c r="G16" s="33">
        <f t="shared" si="13"/>
        <v>19339.841402939561</v>
      </c>
      <c r="H16">
        <f t="shared" si="2"/>
        <v>188.91856655615715</v>
      </c>
      <c r="I16" s="5">
        <f t="shared" si="3"/>
        <v>6121.0114971937483</v>
      </c>
      <c r="J16" s="3">
        <f t="shared" si="4"/>
        <v>6610.6924169692484</v>
      </c>
      <c r="K16" s="52">
        <v>2.7299999999999998E-3</v>
      </c>
      <c r="L16" s="5">
        <f t="shared" si="5"/>
        <v>40.390291777969125</v>
      </c>
      <c r="M16" s="3">
        <f t="shared" si="6"/>
        <v>3115.4855203502539</v>
      </c>
      <c r="N16" s="5">
        <f t="shared" si="7"/>
        <v>6230.6442774220013</v>
      </c>
      <c r="O16" s="3">
        <f t="shared" si="18"/>
        <v>6230.8076590612545</v>
      </c>
      <c r="P16" s="53">
        <v>0.16338163925350765</v>
      </c>
      <c r="Q16" s="3">
        <f t="shared" si="0"/>
        <v>2679.2097105372418</v>
      </c>
      <c r="S16" s="33">
        <f t="shared" si="14"/>
        <v>16438.865192498626</v>
      </c>
      <c r="T16" s="37">
        <f t="shared" si="8"/>
        <v>192.77404750628278</v>
      </c>
      <c r="U16" s="37">
        <v>0</v>
      </c>
      <c r="V16" s="5">
        <f t="shared" si="15"/>
        <v>-149.91084054630255</v>
      </c>
      <c r="W16" s="5">
        <f t="shared" si="1"/>
        <v>40.390291777969125</v>
      </c>
      <c r="X16" s="37">
        <f t="shared" si="16"/>
        <v>339.49446613002539</v>
      </c>
      <c r="Y16" s="37">
        <f t="shared" si="9"/>
        <v>3.8554809501256559</v>
      </c>
      <c r="Z16" s="37">
        <f t="shared" si="10"/>
        <v>489.68091977550012</v>
      </c>
      <c r="AA16" s="37">
        <f t="shared" si="11"/>
        <v>448.62556896996534</v>
      </c>
    </row>
    <row r="17" spans="4:27" x14ac:dyDescent="0.25">
      <c r="D17">
        <v>39</v>
      </c>
      <c r="E17">
        <f t="shared" si="12"/>
        <v>321.50516526446916</v>
      </c>
      <c r="F17">
        <f t="shared" si="17"/>
        <v>13938.703665612557</v>
      </c>
      <c r="G17" s="33">
        <f t="shared" si="13"/>
        <v>16398.474900720656</v>
      </c>
      <c r="H17">
        <f t="shared" si="2"/>
        <v>160.18623459240933</v>
      </c>
      <c r="I17" s="5">
        <f t="shared" si="3"/>
        <v>6390.9938936536637</v>
      </c>
      <c r="J17" s="3">
        <f t="shared" si="4"/>
        <v>6902.2734051459574</v>
      </c>
      <c r="K17" s="52">
        <v>2.9399999999999999E-3</v>
      </c>
      <c r="L17" s="5">
        <f t="shared" si="5"/>
        <v>36.881809899210829</v>
      </c>
      <c r="M17" s="3">
        <f t="shared" si="6"/>
        <v>3272.0338201307472</v>
      </c>
      <c r="N17" s="5">
        <f t="shared" si="7"/>
        <v>6543.7052197030616</v>
      </c>
      <c r="O17" s="3">
        <f t="shared" si="18"/>
        <v>6543.8864299822781</v>
      </c>
      <c r="P17" s="53">
        <v>0.18121027921681726</v>
      </c>
      <c r="Q17" s="3">
        <f t="shared" si="0"/>
        <v>2519.1530200962679</v>
      </c>
      <c r="S17" s="33">
        <f t="shared" si="14"/>
        <v>13938.703665612557</v>
      </c>
      <c r="T17" s="37">
        <f t="shared" si="8"/>
        <v>163.45534142082585</v>
      </c>
      <c r="U17" s="37">
        <v>0</v>
      </c>
      <c r="V17" s="5">
        <f t="shared" si="15"/>
        <v>-160.05669044097385</v>
      </c>
      <c r="W17" s="5">
        <f t="shared" si="1"/>
        <v>36.881809899210829</v>
      </c>
      <c r="X17" s="37">
        <f t="shared" si="16"/>
        <v>321.50516526446916</v>
      </c>
      <c r="Y17" s="37">
        <f t="shared" si="9"/>
        <v>3.269106828416517</v>
      </c>
      <c r="Z17" s="37">
        <f t="shared" si="10"/>
        <v>511.27951149229375</v>
      </c>
      <c r="AA17" s="37">
        <f t="shared" si="11"/>
        <v>473.13546136199693</v>
      </c>
    </row>
    <row r="18" spans="4:27" x14ac:dyDescent="0.25">
      <c r="D18">
        <v>40</v>
      </c>
      <c r="E18">
        <f t="shared" si="12"/>
        <v>302.29836241155226</v>
      </c>
      <c r="F18">
        <f t="shared" si="17"/>
        <v>11816.548577356343</v>
      </c>
      <c r="G18" s="33">
        <f t="shared" si="13"/>
        <v>13901.821855713346</v>
      </c>
      <c r="H18">
        <f t="shared" si="2"/>
        <v>135.79802454332616</v>
      </c>
      <c r="I18" s="5">
        <f t="shared" si="3"/>
        <v>6679.6844545256045</v>
      </c>
      <c r="J18" s="3">
        <f t="shared" si="4"/>
        <v>7214.0592108876535</v>
      </c>
      <c r="K18" s="52">
        <v>3.166E-3</v>
      </c>
      <c r="L18" s="5">
        <f t="shared" si="5"/>
        <v>33.670073516319164</v>
      </c>
      <c r="M18" s="3">
        <f t="shared" si="6"/>
        <v>3439.1452895663756</v>
      </c>
      <c r="N18" s="5">
        <f t="shared" si="7"/>
        <v>6877.8909707868124</v>
      </c>
      <c r="O18" s="3">
        <f t="shared" si="18"/>
        <v>6878.0907749597818</v>
      </c>
      <c r="P18" s="53">
        <v>0.19980417296901481</v>
      </c>
      <c r="Q18" s="3">
        <f t="shared" si="0"/>
        <v>2354.2682946541386</v>
      </c>
      <c r="S18" s="33">
        <f t="shared" si="14"/>
        <v>11816.548577356343</v>
      </c>
      <c r="T18" s="37">
        <f t="shared" si="8"/>
        <v>138.56941279931237</v>
      </c>
      <c r="U18" s="37">
        <v>0</v>
      </c>
      <c r="V18" s="5">
        <f t="shared" si="15"/>
        <v>-164.88472544212937</v>
      </c>
      <c r="W18" s="5">
        <f t="shared" si="1"/>
        <v>33.670073516319164</v>
      </c>
      <c r="X18" s="37">
        <f t="shared" si="16"/>
        <v>302.29836241155226</v>
      </c>
      <c r="Y18" s="37">
        <f t="shared" si="9"/>
        <v>2.7713882559862477</v>
      </c>
      <c r="Z18" s="37">
        <f t="shared" si="10"/>
        <v>534.37475636204908</v>
      </c>
      <c r="AA18" s="37">
        <f t="shared" si="11"/>
        <v>499.08907041963323</v>
      </c>
    </row>
    <row r="19" spans="4:27" x14ac:dyDescent="0.25">
      <c r="D19">
        <v>41</v>
      </c>
      <c r="E19">
        <f t="shared" si="12"/>
        <v>282.51219535849668</v>
      </c>
      <c r="F19">
        <f t="shared" si="17"/>
        <v>10015.44672826402</v>
      </c>
      <c r="G19" s="33">
        <f t="shared" si="13"/>
        <v>11782.878503840024</v>
      </c>
      <c r="H19">
        <f t="shared" si="2"/>
        <v>115.09941940436353</v>
      </c>
      <c r="I19" s="5">
        <f t="shared" si="3"/>
        <v>6993.1901943641451</v>
      </c>
      <c r="J19" s="3">
        <f t="shared" si="4"/>
        <v>7552.645409913277</v>
      </c>
      <c r="K19" s="52">
        <v>3.4099999999999998E-3</v>
      </c>
      <c r="L19" s="5">
        <f t="shared" si="5"/>
        <v>30.737406009042278</v>
      </c>
      <c r="M19" s="3">
        <f t="shared" si="6"/>
        <v>3619.8075035972638</v>
      </c>
      <c r="N19" s="5">
        <f t="shared" si="7"/>
        <v>7239.1766098969483</v>
      </c>
      <c r="O19" s="3">
        <f t="shared" si="18"/>
        <v>7239.395808545738</v>
      </c>
      <c r="P19" s="53">
        <v>0.21919864878957479</v>
      </c>
      <c r="Q19" s="3">
        <f t="shared" si="0"/>
        <v>2188.6347919949621</v>
      </c>
      <c r="S19" s="33">
        <f t="shared" si="14"/>
        <v>10015.44672826402</v>
      </c>
      <c r="T19" s="37">
        <f t="shared" si="8"/>
        <v>117.44838714730972</v>
      </c>
      <c r="U19" s="37">
        <v>0</v>
      </c>
      <c r="V19" s="5">
        <f t="shared" si="15"/>
        <v>-165.63350265917643</v>
      </c>
      <c r="W19" s="5">
        <f t="shared" si="1"/>
        <v>30.737406009042278</v>
      </c>
      <c r="X19" s="37">
        <f t="shared" si="16"/>
        <v>282.51219535849668</v>
      </c>
      <c r="Y19" s="37">
        <f t="shared" si="9"/>
        <v>2.3489677429461944</v>
      </c>
      <c r="Z19" s="37">
        <f t="shared" si="10"/>
        <v>559.45521554913194</v>
      </c>
      <c r="AA19" s="37">
        <f t="shared" si="11"/>
        <v>526.93853624513292</v>
      </c>
    </row>
    <row r="20" spans="4:27" x14ac:dyDescent="0.25">
      <c r="D20">
        <v>42</v>
      </c>
      <c r="E20">
        <f t="shared" si="12"/>
        <v>262.63617503939548</v>
      </c>
      <c r="F20">
        <f t="shared" si="17"/>
        <v>8487.0029239167307</v>
      </c>
      <c r="G20" s="33">
        <f t="shared" si="13"/>
        <v>9984.7093222549775</v>
      </c>
      <c r="H20">
        <v>0</v>
      </c>
      <c r="I20" s="5">
        <f t="shared" si="3"/>
        <v>7239.395808545738</v>
      </c>
      <c r="J20" s="3">
        <f t="shared" si="4"/>
        <v>7818.5474732293978</v>
      </c>
      <c r="K20" s="52">
        <v>3.6719999999999999E-3</v>
      </c>
      <c r="L20" s="5">
        <f t="shared" si="5"/>
        <v>28.047847262960012</v>
      </c>
      <c r="M20" s="3">
        <f t="shared" si="6"/>
        <v>3764.0453861160518</v>
      </c>
      <c r="N20" s="5">
        <f t="shared" si="7"/>
        <v>7527.6361296219811</v>
      </c>
      <c r="O20" s="3">
        <f t="shared" si="18"/>
        <v>7527.8634509270423</v>
      </c>
      <c r="P20" s="53">
        <v>0.22732130506123838</v>
      </c>
      <c r="Q20" s="3">
        <f t="shared" si="0"/>
        <v>1922.9007074793228</v>
      </c>
      <c r="S20" s="33">
        <f t="shared" si="14"/>
        <v>8487.0029239167307</v>
      </c>
      <c r="T20" s="37">
        <v>0</v>
      </c>
      <c r="U20" s="37">
        <v>0</v>
      </c>
      <c r="V20" s="5">
        <f t="shared" si="15"/>
        <v>-265.73408451563932</v>
      </c>
      <c r="W20" s="5">
        <f t="shared" si="1"/>
        <v>28.047847262960012</v>
      </c>
      <c r="X20" s="37">
        <f t="shared" si="16"/>
        <v>262.63617503939548</v>
      </c>
      <c r="Y20" s="37">
        <v>0</v>
      </c>
      <c r="Z20" s="37">
        <f t="shared" si="10"/>
        <v>579.15166468365987</v>
      </c>
      <c r="AA20" s="37">
        <f t="shared" si="11"/>
        <v>554.20172689694368</v>
      </c>
    </row>
    <row r="21" spans="4:27" x14ac:dyDescent="0.25">
      <c r="D21">
        <v>43</v>
      </c>
      <c r="E21">
        <f t="shared" si="12"/>
        <v>230.74808489751879</v>
      </c>
      <c r="F21">
        <f t="shared" si="17"/>
        <v>7190.1118151557048</v>
      </c>
      <c r="G21" s="33">
        <f t="shared" si="13"/>
        <v>8458.9550766537704</v>
      </c>
      <c r="H21">
        <v>0</v>
      </c>
      <c r="I21" s="5">
        <f t="shared" si="3"/>
        <v>7527.8634509270423</v>
      </c>
      <c r="J21" s="3">
        <f t="shared" si="4"/>
        <v>8130.0925270012067</v>
      </c>
      <c r="K21" s="52">
        <v>3.954E-3</v>
      </c>
      <c r="L21" s="5">
        <f t="shared" si="5"/>
        <v>25.586731905413092</v>
      </c>
      <c r="M21" s="3">
        <f t="shared" si="6"/>
        <v>3936.9966876943759</v>
      </c>
      <c r="N21" s="5">
        <f t="shared" si="7"/>
        <v>7873.5220450077968</v>
      </c>
      <c r="O21" s="3">
        <f t="shared" si="18"/>
        <v>7873.7577101982743</v>
      </c>
      <c r="P21" s="53">
        <v>0.23566519047744816</v>
      </c>
      <c r="Q21" s="3">
        <f t="shared" si="0"/>
        <v>1688.429168424635</v>
      </c>
      <c r="S21" s="33">
        <f t="shared" si="14"/>
        <v>7190.1118151557048</v>
      </c>
      <c r="T21" s="37">
        <v>0</v>
      </c>
      <c r="U21" s="37">
        <v>0</v>
      </c>
      <c r="V21" s="5">
        <f t="shared" si="15"/>
        <v>-234.47153905468781</v>
      </c>
      <c r="W21" s="5">
        <f t="shared" si="1"/>
        <v>25.586731905413092</v>
      </c>
      <c r="X21" s="37">
        <f t="shared" si="16"/>
        <v>230.74808489751879</v>
      </c>
      <c r="Y21" s="37">
        <v>0</v>
      </c>
      <c r="Z21" s="37">
        <f t="shared" si="10"/>
        <v>602.22907607416437</v>
      </c>
      <c r="AA21" s="37">
        <f t="shared" si="11"/>
        <v>580.36579832592031</v>
      </c>
    </row>
    <row r="22" spans="4:27" x14ac:dyDescent="0.25">
      <c r="D22">
        <v>44</v>
      </c>
      <c r="E22">
        <f t="shared" si="12"/>
        <v>202.61150021095631</v>
      </c>
      <c r="F22">
        <f t="shared" si="17"/>
        <v>6089.8463207627474</v>
      </c>
      <c r="G22" s="33">
        <f t="shared" si="13"/>
        <v>7164.5250832502916</v>
      </c>
      <c r="H22">
        <v>0</v>
      </c>
      <c r="I22" s="5">
        <f t="shared" si="3"/>
        <v>7873.7577101982743</v>
      </c>
      <c r="J22" s="3">
        <f t="shared" si="4"/>
        <v>8503.6583270141364</v>
      </c>
      <c r="K22" s="52">
        <v>4.2579999999999996E-3</v>
      </c>
      <c r="L22" s="5">
        <f t="shared" si="5"/>
        <v>23.337509070427</v>
      </c>
      <c r="M22" s="3">
        <f t="shared" si="6"/>
        <v>4138.9767740578627</v>
      </c>
      <c r="N22" s="5">
        <f t="shared" si="7"/>
        <v>8277.4650873497812</v>
      </c>
      <c r="O22" s="3">
        <f t="shared" si="18"/>
        <v>8277.7093177327533</v>
      </c>
      <c r="P22" s="53">
        <v>0.24423038297201538</v>
      </c>
      <c r="Q22" s="3">
        <f t="shared" si="0"/>
        <v>1481.6257703827214</v>
      </c>
      <c r="S22" s="33">
        <f t="shared" si="14"/>
        <v>6089.8463207627474</v>
      </c>
      <c r="T22" s="37">
        <v>0</v>
      </c>
      <c r="U22" s="37">
        <v>0</v>
      </c>
      <c r="V22" s="5">
        <f t="shared" si="15"/>
        <v>-206.80339804191362</v>
      </c>
      <c r="W22" s="5">
        <f t="shared" si="1"/>
        <v>23.337509070427</v>
      </c>
      <c r="X22" s="37">
        <f t="shared" si="16"/>
        <v>202.61150021095631</v>
      </c>
      <c r="Y22" s="37">
        <v>0</v>
      </c>
      <c r="Z22" s="37">
        <f t="shared" si="10"/>
        <v>629.90061681586212</v>
      </c>
      <c r="AA22" s="37">
        <f t="shared" si="11"/>
        <v>610.75500557639248</v>
      </c>
    </row>
    <row r="23" spans="4:27" x14ac:dyDescent="0.25">
      <c r="D23">
        <v>45</v>
      </c>
      <c r="E23">
        <f t="shared" si="12"/>
        <v>177.79509244592663</v>
      </c>
      <c r="F23">
        <f t="shared" si="17"/>
        <v>5156.5324899384723</v>
      </c>
      <c r="G23" s="33">
        <f t="shared" si="13"/>
        <v>6066.5088116923207</v>
      </c>
      <c r="H23">
        <v>0</v>
      </c>
      <c r="I23" s="5">
        <f t="shared" si="3"/>
        <v>8277.7093177327533</v>
      </c>
      <c r="J23" s="3">
        <f t="shared" si="4"/>
        <v>8939.9260631513735</v>
      </c>
      <c r="K23" s="52">
        <v>4.5849999999999997E-3</v>
      </c>
      <c r="L23" s="5">
        <f t="shared" si="5"/>
        <v>21.278431319731105</v>
      </c>
      <c r="M23" s="3">
        <f t="shared" si="6"/>
        <v>4370.5527781853552</v>
      </c>
      <c r="N23" s="5">
        <f t="shared" si="7"/>
        <v>8740.5995224007183</v>
      </c>
      <c r="O23" s="3">
        <f t="shared" si="18"/>
        <v>8740.8525393857144</v>
      </c>
      <c r="P23" s="53">
        <v>0.25301698499682662</v>
      </c>
      <c r="Q23" s="3">
        <f t="shared" si="0"/>
        <v>1299.3064991044312</v>
      </c>
      <c r="S23" s="33">
        <f t="shared" si="14"/>
        <v>5156.5324899384723</v>
      </c>
      <c r="T23" s="37">
        <v>0</v>
      </c>
      <c r="U23" s="37">
        <v>0</v>
      </c>
      <c r="V23" s="5">
        <f t="shared" si="15"/>
        <v>-182.31927127829022</v>
      </c>
      <c r="W23" s="5">
        <f t="shared" si="1"/>
        <v>21.278431319731105</v>
      </c>
      <c r="X23" s="37">
        <f t="shared" si="16"/>
        <v>177.79509244592663</v>
      </c>
      <c r="Y23" s="37">
        <v>0</v>
      </c>
      <c r="Z23" s="37">
        <f t="shared" si="10"/>
        <v>662.21674541862012</v>
      </c>
      <c r="AA23" s="37">
        <f t="shared" si="11"/>
        <v>645.46249293125265</v>
      </c>
    </row>
    <row r="24" spans="4:27" x14ac:dyDescent="0.25">
      <c r="D24">
        <v>46</v>
      </c>
      <c r="E24">
        <f t="shared" si="12"/>
        <v>155.91677989253185</v>
      </c>
      <c r="F24">
        <f t="shared" si="17"/>
        <v>4364.9659498259298</v>
      </c>
      <c r="G24" s="33">
        <f t="shared" si="13"/>
        <v>5135.2540586187415</v>
      </c>
      <c r="H24">
        <v>0</v>
      </c>
      <c r="I24" s="5">
        <f t="shared" si="3"/>
        <v>8740.8525393857144</v>
      </c>
      <c r="J24" s="3">
        <f t="shared" si="4"/>
        <v>9440.1207425365719</v>
      </c>
      <c r="K24" s="52">
        <v>4.9379999999999997E-3</v>
      </c>
      <c r="L24" s="5">
        <f t="shared" si="5"/>
        <v>19.398781674216398</v>
      </c>
      <c r="M24" s="3">
        <f t="shared" si="6"/>
        <v>4632.5336023385689</v>
      </c>
      <c r="N24" s="5">
        <f t="shared" si="7"/>
        <v>9264.5431572625112</v>
      </c>
      <c r="O24" s="3">
        <f t="shared" si="18"/>
        <v>9264.8051809698245</v>
      </c>
      <c r="P24" s="53">
        <v>0.26202370731338148</v>
      </c>
      <c r="Q24" s="3">
        <f t="shared" si="0"/>
        <v>1138.6416197784245</v>
      </c>
      <c r="S24" s="33">
        <f t="shared" si="14"/>
        <v>4364.9659498259298</v>
      </c>
      <c r="T24" s="37">
        <v>0</v>
      </c>
      <c r="U24" s="37">
        <v>0</v>
      </c>
      <c r="V24" s="5">
        <f t="shared" si="15"/>
        <v>-160.66487932600671</v>
      </c>
      <c r="W24" s="5">
        <f t="shared" si="1"/>
        <v>19.398781674216398</v>
      </c>
      <c r="X24" s="37">
        <f t="shared" si="16"/>
        <v>155.91677989253185</v>
      </c>
      <c r="Y24" s="37">
        <v>0</v>
      </c>
      <c r="Z24" s="37">
        <f t="shared" si="10"/>
        <v>699.26820315085752</v>
      </c>
      <c r="AA24" s="37">
        <f t="shared" si="11"/>
        <v>684.61752091011601</v>
      </c>
    </row>
    <row r="25" spans="4:27" x14ac:dyDescent="0.25">
      <c r="D25">
        <v>47</v>
      </c>
      <c r="E25">
        <f t="shared" si="12"/>
        <v>136.63699437341097</v>
      </c>
      <c r="F25">
        <f t="shared" si="17"/>
        <v>3693.7320929289563</v>
      </c>
      <c r="G25" s="33">
        <f t="shared" si="13"/>
        <v>4345.5671681517133</v>
      </c>
      <c r="H25">
        <v>0</v>
      </c>
      <c r="I25" s="5">
        <f t="shared" si="3"/>
        <v>9264.8051809698245</v>
      </c>
      <c r="J25" s="3">
        <f t="shared" si="4"/>
        <v>10005.98959544741</v>
      </c>
      <c r="K25" s="52">
        <v>5.3169999999999997E-3</v>
      </c>
      <c r="L25" s="5">
        <f t="shared" si="5"/>
        <v>17.675616184292934</v>
      </c>
      <c r="M25" s="3">
        <f t="shared" si="6"/>
        <v>4925.9741175096615</v>
      </c>
      <c r="N25" s="5">
        <f t="shared" si="7"/>
        <v>9851.4057347600883</v>
      </c>
      <c r="O25" s="3">
        <f t="shared" si="18"/>
        <v>9851.6769848897056</v>
      </c>
      <c r="P25" s="53">
        <v>0.2712501296182307</v>
      </c>
      <c r="Q25" s="3">
        <f t="shared" si="0"/>
        <v>997.13079580092642</v>
      </c>
      <c r="S25" s="33">
        <f t="shared" si="14"/>
        <v>3693.7320929289563</v>
      </c>
      <c r="T25" s="37">
        <v>0</v>
      </c>
      <c r="U25" s="37">
        <v>0</v>
      </c>
      <c r="V25" s="5">
        <f t="shared" si="15"/>
        <v>-141.51082397749803</v>
      </c>
      <c r="W25" s="5">
        <f t="shared" si="1"/>
        <v>17.675616184292934</v>
      </c>
      <c r="X25" s="37">
        <f t="shared" si="16"/>
        <v>136.63699437341097</v>
      </c>
      <c r="Y25" s="37">
        <v>0</v>
      </c>
      <c r="Z25" s="37">
        <f t="shared" si="10"/>
        <v>741.18441447758596</v>
      </c>
      <c r="AA25" s="37">
        <f t="shared" si="11"/>
        <v>728.38262789738008</v>
      </c>
    </row>
    <row r="26" spans="4:27" x14ac:dyDescent="0.25">
      <c r="D26">
        <v>48</v>
      </c>
      <c r="E26">
        <f t="shared" si="12"/>
        <v>119.65569549611119</v>
      </c>
      <c r="F26">
        <f t="shared" si="17"/>
        <v>3124.6480052329639</v>
      </c>
      <c r="G26" s="33">
        <f t="shared" si="13"/>
        <v>3676.0564767446635</v>
      </c>
      <c r="H26">
        <v>0</v>
      </c>
      <c r="I26" s="5">
        <f t="shared" si="3"/>
        <v>9851.6769848897056</v>
      </c>
      <c r="J26" s="3">
        <f t="shared" si="4"/>
        <v>10639.811143680883</v>
      </c>
      <c r="K26" s="52">
        <v>5.7250000000000001E-3</v>
      </c>
      <c r="L26" s="5">
        <f t="shared" si="5"/>
        <v>16.099748846962846</v>
      </c>
      <c r="M26" s="3">
        <f t="shared" si="6"/>
        <v>5252.1681969752835</v>
      </c>
      <c r="N26" s="5">
        <f t="shared" si="7"/>
        <v>10503.775004725054</v>
      </c>
      <c r="O26" s="3">
        <f t="shared" si="18"/>
        <v>10504.05569933781</v>
      </c>
      <c r="P26" s="53">
        <v>0.28069461275717711</v>
      </c>
      <c r="Q26" s="3">
        <f t="shared" si="0"/>
        <v>872.55274906326667</v>
      </c>
      <c r="S26" s="33">
        <f t="shared" si="14"/>
        <v>3124.6480052329639</v>
      </c>
      <c r="T26" s="37">
        <v>0</v>
      </c>
      <c r="U26" s="37">
        <v>0</v>
      </c>
      <c r="V26" s="5">
        <f t="shared" si="15"/>
        <v>-124.57804673765975</v>
      </c>
      <c r="W26" s="5">
        <f t="shared" si="1"/>
        <v>16.099748846962846</v>
      </c>
      <c r="X26" s="37">
        <f t="shared" si="16"/>
        <v>119.65569549611119</v>
      </c>
      <c r="Y26" s="37">
        <v>0</v>
      </c>
      <c r="Z26" s="37">
        <f t="shared" si="10"/>
        <v>788.13415879117747</v>
      </c>
      <c r="AA26" s="37">
        <f t="shared" si="11"/>
        <v>776.95676118576318</v>
      </c>
    </row>
    <row r="27" spans="4:27" x14ac:dyDescent="0.25">
      <c r="D27">
        <v>49</v>
      </c>
      <c r="E27">
        <f t="shared" si="12"/>
        <v>104.70632988759205</v>
      </c>
      <c r="F27">
        <f t="shared" si="17"/>
        <v>2642.2660179281006</v>
      </c>
      <c r="G27" s="33">
        <f t="shared" si="13"/>
        <v>3108.548256386001</v>
      </c>
      <c r="H27">
        <v>0</v>
      </c>
      <c r="I27" s="5">
        <f t="shared" si="3"/>
        <v>10504.05569933781</v>
      </c>
      <c r="J27" s="3">
        <f t="shared" si="4"/>
        <v>11344.380155284836</v>
      </c>
      <c r="K27" s="52">
        <v>6.1640000000000002E-3</v>
      </c>
      <c r="L27" s="5">
        <f t="shared" si="5"/>
        <v>14.65823496105793</v>
      </c>
      <c r="M27" s="3">
        <f t="shared" si="6"/>
        <v>5612.6529727641846</v>
      </c>
      <c r="N27" s="5">
        <f t="shared" si="7"/>
        <v>11224.725235344002</v>
      </c>
      <c r="O27" s="3">
        <f t="shared" si="18"/>
        <v>11225.015590436185</v>
      </c>
      <c r="P27" s="53">
        <v>0.29035509218325356</v>
      </c>
      <c r="Q27" s="3">
        <f t="shared" si="0"/>
        <v>762.93930004483013</v>
      </c>
      <c r="S27" s="33">
        <f t="shared" si="14"/>
        <v>2642.2660179281006</v>
      </c>
      <c r="T27" s="37">
        <v>0</v>
      </c>
      <c r="U27" s="37">
        <v>0</v>
      </c>
      <c r="V27" s="5">
        <f t="shared" si="15"/>
        <v>-109.61344901843654</v>
      </c>
      <c r="W27" s="5">
        <f t="shared" si="1"/>
        <v>14.65823496105793</v>
      </c>
      <c r="X27" s="37">
        <f t="shared" si="16"/>
        <v>104.70632988759205</v>
      </c>
      <c r="Y27" s="37">
        <v>0</v>
      </c>
      <c r="Z27" s="37">
        <f t="shared" si="10"/>
        <v>840.32445594702585</v>
      </c>
      <c r="AA27" s="37">
        <f t="shared" si="11"/>
        <v>830.57334011681246</v>
      </c>
    </row>
    <row r="28" spans="4:27" x14ac:dyDescent="0.25">
      <c r="D28">
        <v>50</v>
      </c>
      <c r="E28">
        <f t="shared" si="12"/>
        <v>91.552716005379651</v>
      </c>
      <c r="F28">
        <f t="shared" si="17"/>
        <v>2233.4666155219861</v>
      </c>
      <c r="G28" s="33">
        <f t="shared" si="13"/>
        <v>2627.6077829670426</v>
      </c>
      <c r="H28">
        <v>0</v>
      </c>
      <c r="I28" s="5">
        <f t="shared" si="3"/>
        <v>11225.015590436185</v>
      </c>
      <c r="J28" s="3">
        <f t="shared" si="4"/>
        <v>12123.016837671081</v>
      </c>
      <c r="K28" s="52">
        <v>6.6369999999999997E-3</v>
      </c>
      <c r="L28" s="5">
        <f t="shared" si="5"/>
        <v>13.341166134497479</v>
      </c>
      <c r="M28" s="3">
        <f t="shared" si="6"/>
        <v>6009.2115919971529</v>
      </c>
      <c r="N28" s="5">
        <f t="shared" si="7"/>
        <v>12017.822727068102</v>
      </c>
      <c r="O28" s="3">
        <f t="shared" si="18"/>
        <v>12018.122955531204</v>
      </c>
      <c r="P28" s="53">
        <v>0.30022846310202439</v>
      </c>
      <c r="Q28" s="3">
        <f t="shared" si="0"/>
        <v>666.5448515632969</v>
      </c>
      <c r="S28" s="33">
        <f t="shared" si="14"/>
        <v>2233.4666155219861</v>
      </c>
      <c r="T28" s="37">
        <v>0</v>
      </c>
      <c r="U28" s="37">
        <v>0</v>
      </c>
      <c r="V28" s="5">
        <f t="shared" si="15"/>
        <v>-96.394448481533232</v>
      </c>
      <c r="W28" s="5">
        <f t="shared" si="1"/>
        <v>13.341166134497479</v>
      </c>
      <c r="X28" s="37">
        <f t="shared" si="16"/>
        <v>91.552716005379651</v>
      </c>
      <c r="Y28" s="37">
        <v>0</v>
      </c>
      <c r="Z28" s="37">
        <f t="shared" si="10"/>
        <v>898.00124723489535</v>
      </c>
      <c r="AA28" s="37">
        <f t="shared" si="11"/>
        <v>889.5018135765514</v>
      </c>
    </row>
    <row r="29" spans="4:27" x14ac:dyDescent="0.25">
      <c r="D29">
        <v>51</v>
      </c>
      <c r="E29">
        <f t="shared" si="12"/>
        <v>79.985382187595647</v>
      </c>
      <c r="F29">
        <f t="shared" si="17"/>
        <v>1887.1066319793651</v>
      </c>
      <c r="G29" s="33">
        <f t="shared" si="13"/>
        <v>2220.1254493874885</v>
      </c>
      <c r="H29">
        <v>0</v>
      </c>
      <c r="I29" s="5">
        <f t="shared" si="3"/>
        <v>12018.122955531204</v>
      </c>
      <c r="J29" s="3">
        <f t="shared" si="4"/>
        <v>12979.572791973702</v>
      </c>
      <c r="K29" s="52">
        <v>7.1450000000000003E-3</v>
      </c>
      <c r="L29" s="5">
        <f t="shared" si="5"/>
        <v>12.135039196943309</v>
      </c>
      <c r="M29" s="3">
        <f t="shared" si="6"/>
        <v>6443.8813413275666</v>
      </c>
      <c r="N29" s="5">
        <f t="shared" si="7"/>
        <v>12887.142058523195</v>
      </c>
      <c r="O29" s="3">
        <f t="shared" si="18"/>
        <v>12887.452370589164</v>
      </c>
      <c r="P29" s="53">
        <v>0.31031206596847033</v>
      </c>
      <c r="Q29" s="3">
        <f t="shared" si="0"/>
        <v>581.82630858850678</v>
      </c>
      <c r="S29" s="33">
        <f t="shared" si="14"/>
        <v>1887.1066319793651</v>
      </c>
      <c r="T29" s="37">
        <v>0</v>
      </c>
      <c r="U29" s="37">
        <v>0</v>
      </c>
      <c r="V29" s="5">
        <f t="shared" si="15"/>
        <v>-84.718542974790125</v>
      </c>
      <c r="W29" s="5">
        <f t="shared" si="1"/>
        <v>12.135039196943309</v>
      </c>
      <c r="X29" s="37">
        <f t="shared" si="16"/>
        <v>79.985382187595647</v>
      </c>
      <c r="Y29" s="37">
        <v>0</v>
      </c>
      <c r="Z29" s="37">
        <f t="shared" si="10"/>
        <v>961.44983644249805</v>
      </c>
      <c r="AA29" s="37">
        <f t="shared" si="11"/>
        <v>954.04795803274919</v>
      </c>
    </row>
    <row r="30" spans="4:27" x14ac:dyDescent="0.25">
      <c r="D30">
        <v>52</v>
      </c>
      <c r="E30">
        <f t="shared" si="12"/>
        <v>69.819157030620815</v>
      </c>
      <c r="F30">
        <f t="shared" si="17"/>
        <v>1593.7258538650585</v>
      </c>
      <c r="G30" s="33">
        <f t="shared" si="13"/>
        <v>1874.9715927824218</v>
      </c>
      <c r="H30">
        <v>0</v>
      </c>
      <c r="I30" s="5">
        <f t="shared" si="3"/>
        <v>12887.452370589164</v>
      </c>
      <c r="J30" s="3">
        <f t="shared" si="4"/>
        <v>13918.448560236298</v>
      </c>
      <c r="K30" s="52">
        <v>7.6930000000000002E-3</v>
      </c>
      <c r="L30" s="5">
        <f t="shared" si="5"/>
        <v>11.034479694405507</v>
      </c>
      <c r="M30" s="3">
        <f t="shared" si="6"/>
        <v>6918.9577622822198</v>
      </c>
      <c r="N30" s="5">
        <f t="shared" si="7"/>
        <v>13837.274322458103</v>
      </c>
      <c r="O30" s="3">
        <f t="shared" si="18"/>
        <v>13837.594923511271</v>
      </c>
      <c r="P30" s="53">
        <v>0.32060105316892235</v>
      </c>
      <c r="Q30" s="3">
        <f t="shared" si="0"/>
        <v>507.41252140048033</v>
      </c>
      <c r="S30" s="33">
        <f t="shared" si="14"/>
        <v>1593.7258538650585</v>
      </c>
      <c r="T30" s="37">
        <v>0</v>
      </c>
      <c r="U30" s="37">
        <v>0</v>
      </c>
      <c r="V30" s="5">
        <f t="shared" si="15"/>
        <v>-74.413787188026447</v>
      </c>
      <c r="W30" s="5">
        <f t="shared" si="1"/>
        <v>11.034479694405507</v>
      </c>
      <c r="X30" s="37">
        <f t="shared" si="16"/>
        <v>69.819157030620815</v>
      </c>
      <c r="Y30" s="37">
        <v>0</v>
      </c>
      <c r="Z30" s="37">
        <f t="shared" si="10"/>
        <v>1030.9961896471341</v>
      </c>
      <c r="AA30" s="37">
        <f t="shared" si="11"/>
        <v>1024.5563401101342</v>
      </c>
    </row>
    <row r="31" spans="4:27" x14ac:dyDescent="0.25">
      <c r="D31">
        <v>53</v>
      </c>
      <c r="E31">
        <f t="shared" si="12"/>
        <v>60.889502568057672</v>
      </c>
      <c r="F31">
        <f t="shared" si="17"/>
        <v>1345.2876680450549</v>
      </c>
      <c r="G31" s="33">
        <f t="shared" si="13"/>
        <v>1582.691374170653</v>
      </c>
      <c r="H31">
        <v>0</v>
      </c>
      <c r="I31" s="5">
        <f t="shared" si="3"/>
        <v>13837.594923511271</v>
      </c>
      <c r="J31" s="3">
        <f t="shared" si="4"/>
        <v>14944.602517392173</v>
      </c>
      <c r="K31" s="52">
        <v>8.2819999999999994E-3</v>
      </c>
      <c r="L31" s="5">
        <f t="shared" si="5"/>
        <v>10.027505220074231</v>
      </c>
      <c r="M31" s="3">
        <f t="shared" si="6"/>
        <v>7437.0083004036069</v>
      </c>
      <c r="N31" s="5">
        <f t="shared" si="7"/>
        <v>14873.35441840087</v>
      </c>
      <c r="O31" s="3">
        <f t="shared" si="18"/>
        <v>14873.685509604042</v>
      </c>
      <c r="P31" s="53">
        <v>0.33109120317203927</v>
      </c>
      <c r="Q31" s="3">
        <f t="shared" si="0"/>
        <v>442.0928938574159</v>
      </c>
      <c r="S31" s="33">
        <f t="shared" si="14"/>
        <v>1345.2876680450549</v>
      </c>
      <c r="T31" s="37">
        <v>0</v>
      </c>
      <c r="U31" s="37">
        <v>0</v>
      </c>
      <c r="V31" s="5">
        <f t="shared" si="15"/>
        <v>-65.319627543064428</v>
      </c>
      <c r="W31" s="5">
        <f t="shared" si="1"/>
        <v>10.027505220074231</v>
      </c>
      <c r="X31" s="37">
        <f t="shared" si="16"/>
        <v>60.889502568057672</v>
      </c>
      <c r="Y31" s="37">
        <v>0</v>
      </c>
      <c r="Z31" s="37">
        <f t="shared" si="10"/>
        <v>1107.0075938809023</v>
      </c>
      <c r="AA31" s="37">
        <f t="shared" si="11"/>
        <v>1101.4102136358349</v>
      </c>
    </row>
    <row r="32" spans="4:27" x14ac:dyDescent="0.25">
      <c r="D32">
        <v>54</v>
      </c>
      <c r="E32">
        <f t="shared" si="12"/>
        <v>53.051147262889927</v>
      </c>
      <c r="F32">
        <f t="shared" si="17"/>
        <v>1134.9711384012335</v>
      </c>
      <c r="G32" s="33">
        <f t="shared" si="13"/>
        <v>1335.2601628249806</v>
      </c>
      <c r="H32">
        <v>0</v>
      </c>
      <c r="I32" s="5">
        <f t="shared" si="3"/>
        <v>14873.685509604042</v>
      </c>
      <c r="J32" s="3">
        <f t="shared" si="4"/>
        <v>16063.580350372366</v>
      </c>
      <c r="K32" s="52">
        <v>8.9149999999999993E-3</v>
      </c>
      <c r="L32" s="5">
        <f t="shared" si="5"/>
        <v>9.1064409289622965</v>
      </c>
      <c r="M32" s="3">
        <f t="shared" si="6"/>
        <v>8000.8822699460716</v>
      </c>
      <c r="N32" s="5">
        <f t="shared" si="7"/>
        <v>16001.080984468883</v>
      </c>
      <c r="O32" s="3">
        <f t="shared" si="18"/>
        <v>16001.422762180513</v>
      </c>
      <c r="P32" s="53">
        <v>0.34177771162982112</v>
      </c>
      <c r="Q32" s="3">
        <f t="shared" si="0"/>
        <v>384.7954599068737</v>
      </c>
      <c r="S32" s="33">
        <f t="shared" si="14"/>
        <v>1134.9711384012335</v>
      </c>
      <c r="T32" s="37">
        <v>0</v>
      </c>
      <c r="U32" s="37">
        <v>0</v>
      </c>
      <c r="V32" s="5">
        <f t="shared" si="15"/>
        <v>-57.297433950542199</v>
      </c>
      <c r="W32" s="5">
        <f t="shared" si="1"/>
        <v>9.1064409289622965</v>
      </c>
      <c r="X32" s="37">
        <f t="shared" si="16"/>
        <v>53.051147262889927</v>
      </c>
      <c r="Y32" s="37">
        <v>0</v>
      </c>
      <c r="Z32" s="37">
        <f t="shared" si="10"/>
        <v>1189.8948407683238</v>
      </c>
      <c r="AA32" s="37">
        <f t="shared" si="11"/>
        <v>1185.0346865270137</v>
      </c>
    </row>
    <row r="33" spans="4:27" x14ac:dyDescent="0.25">
      <c r="D33">
        <v>55</v>
      </c>
      <c r="E33">
        <f t="shared" si="12"/>
        <v>46.175455188824856</v>
      </c>
      <c r="F33">
        <f t="shared" si="17"/>
        <v>956.98499285143055</v>
      </c>
      <c r="G33" s="33">
        <f t="shared" si="13"/>
        <v>1125.8646974722712</v>
      </c>
      <c r="H33">
        <v>0</v>
      </c>
      <c r="I33" s="5">
        <f t="shared" si="3"/>
        <v>16001.422762180513</v>
      </c>
      <c r="J33" s="3">
        <f t="shared" si="4"/>
        <v>17281.536583154953</v>
      </c>
      <c r="K33" s="52">
        <v>9.5969999999999996E-3</v>
      </c>
      <c r="L33" s="5">
        <f t="shared" si="5"/>
        <v>8.2657664787556602</v>
      </c>
      <c r="M33" s="3">
        <f t="shared" si="6"/>
        <v>8613.7240077525967</v>
      </c>
      <c r="N33" s="5">
        <f t="shared" si="7"/>
        <v>17226.742707469552</v>
      </c>
      <c r="O33" s="3">
        <f t="shared" si="18"/>
        <v>17227.095361487372</v>
      </c>
      <c r="P33" s="53">
        <v>0.35265401782033401</v>
      </c>
      <c r="Q33" s="3">
        <f t="shared" si="0"/>
        <v>334.56964696372279</v>
      </c>
      <c r="S33" s="33">
        <f t="shared" si="14"/>
        <v>956.98499285143055</v>
      </c>
      <c r="T33" s="37">
        <v>0</v>
      </c>
      <c r="U33" s="37">
        <v>0</v>
      </c>
      <c r="V33" s="5">
        <f t="shared" si="15"/>
        <v>-50.225812943150913</v>
      </c>
      <c r="W33" s="5">
        <f t="shared" si="1"/>
        <v>8.2657664787556602</v>
      </c>
      <c r="X33" s="37">
        <f t="shared" si="16"/>
        <v>46.175455188824856</v>
      </c>
      <c r="Y33" s="37">
        <v>0</v>
      </c>
      <c r="Z33" s="37">
        <f t="shared" si="10"/>
        <v>1280.1138209744404</v>
      </c>
      <c r="AA33" s="37">
        <f t="shared" si="11"/>
        <v>1275.8984122500108</v>
      </c>
    </row>
    <row r="34" spans="4:27" x14ac:dyDescent="0.25">
      <c r="D34">
        <v>56</v>
      </c>
      <c r="E34">
        <f t="shared" si="12"/>
        <v>40.148357635646754</v>
      </c>
      <c r="F34">
        <f t="shared" si="17"/>
        <v>806.41134241677366</v>
      </c>
      <c r="G34" s="33">
        <f t="shared" si="13"/>
        <v>948.71922637267494</v>
      </c>
      <c r="H34">
        <v>0</v>
      </c>
      <c r="I34" s="5">
        <f t="shared" si="3"/>
        <v>17227.095361487372</v>
      </c>
      <c r="J34" s="3">
        <f t="shared" si="4"/>
        <v>18605.262990406365</v>
      </c>
      <c r="K34" s="52">
        <v>1.0330000000000001E-2</v>
      </c>
      <c r="L34" s="5">
        <f t="shared" si="5"/>
        <v>7.4972062504487456</v>
      </c>
      <c r="M34" s="3">
        <f t="shared" si="6"/>
        <v>9278.9905702016968</v>
      </c>
      <c r="N34" s="5">
        <f t="shared" si="7"/>
        <v>18557.253712637143</v>
      </c>
      <c r="O34" s="3">
        <f t="shared" si="18"/>
        <v>18557.617426520268</v>
      </c>
      <c r="P34" s="53">
        <v>0.36371388312402192</v>
      </c>
      <c r="Q34" s="3">
        <f t="shared" si="0"/>
        <v>290.57616274772766</v>
      </c>
      <c r="S34" s="33">
        <f t="shared" si="14"/>
        <v>806.41134241677366</v>
      </c>
      <c r="T34" s="37">
        <v>0</v>
      </c>
      <c r="U34" s="37">
        <v>0</v>
      </c>
      <c r="V34" s="5">
        <f t="shared" si="15"/>
        <v>-43.993484215995124</v>
      </c>
      <c r="W34" s="5">
        <f t="shared" si="1"/>
        <v>7.4972062504487456</v>
      </c>
      <c r="X34" s="37">
        <f t="shared" si="16"/>
        <v>40.148357635646754</v>
      </c>
      <c r="Y34" s="37">
        <v>0</v>
      </c>
      <c r="Z34" s="37">
        <f t="shared" si="10"/>
        <v>1378.1676289189927</v>
      </c>
      <c r="AA34" s="37">
        <f t="shared" si="11"/>
        <v>1374.5155492488923</v>
      </c>
    </row>
    <row r="35" spans="4:27" x14ac:dyDescent="0.25">
      <c r="D35">
        <v>57</v>
      </c>
      <c r="E35">
        <f t="shared" si="12"/>
        <v>34.869139529727335</v>
      </c>
      <c r="F35">
        <f t="shared" si="17"/>
        <v>679.07701574137616</v>
      </c>
      <c r="G35" s="33">
        <f t="shared" si="13"/>
        <v>798.91413616632497</v>
      </c>
      <c r="H35">
        <v>0</v>
      </c>
      <c r="I35" s="5">
        <f t="shared" si="3"/>
        <v>18557.617426520268</v>
      </c>
      <c r="J35" s="3">
        <f t="shared" si="4"/>
        <v>20042.226820641892</v>
      </c>
      <c r="K35" s="52">
        <v>1.1119E-2</v>
      </c>
      <c r="L35" s="5">
        <f t="shared" si="5"/>
        <v>6.7955916042255256</v>
      </c>
      <c r="M35" s="3">
        <f t="shared" si="6"/>
        <v>10000.468519575146</v>
      </c>
      <c r="N35" s="5">
        <f t="shared" si="7"/>
        <v>20000.187139865582</v>
      </c>
      <c r="O35" s="3">
        <f t="shared" si="18"/>
        <v>20000.562089507937</v>
      </c>
      <c r="P35" s="53">
        <v>0.37494964235355216</v>
      </c>
      <c r="Q35" s="3">
        <f t="shared" si="0"/>
        <v>252.07167954116136</v>
      </c>
      <c r="S35" s="33">
        <f t="shared" si="14"/>
        <v>679.07701574137616</v>
      </c>
      <c r="T35" s="37">
        <v>0</v>
      </c>
      <c r="U35" s="37">
        <v>0</v>
      </c>
      <c r="V35" s="5">
        <f t="shared" si="15"/>
        <v>-38.504483206566306</v>
      </c>
      <c r="W35" s="5">
        <f t="shared" si="1"/>
        <v>6.7955916042255256</v>
      </c>
      <c r="X35" s="37">
        <f t="shared" si="16"/>
        <v>34.869139529727335</v>
      </c>
      <c r="Y35" s="37">
        <v>0</v>
      </c>
      <c r="Z35" s="37">
        <f t="shared" si="10"/>
        <v>1484.6093941216241</v>
      </c>
      <c r="AA35" s="37">
        <f t="shared" si="11"/>
        <v>1481.4491461942375</v>
      </c>
    </row>
    <row r="36" spans="4:27" x14ac:dyDescent="0.25">
      <c r="D36">
        <v>58</v>
      </c>
      <c r="E36">
        <f t="shared" si="12"/>
        <v>30.248601544939358</v>
      </c>
      <c r="F36">
        <f t="shared" si="17"/>
        <v>571.4392105165781</v>
      </c>
      <c r="G36" s="33">
        <f t="shared" si="13"/>
        <v>672.28142413715068</v>
      </c>
      <c r="H36">
        <v>0</v>
      </c>
      <c r="I36" s="5">
        <f t="shared" si="3"/>
        <v>20000.562089507937</v>
      </c>
      <c r="J36" s="3">
        <f t="shared" si="4"/>
        <v>21600.607056668574</v>
      </c>
      <c r="K36" s="52">
        <v>1.1967E-2</v>
      </c>
      <c r="L36" s="5">
        <f t="shared" si="5"/>
        <v>6.154571729026701</v>
      </c>
      <c r="M36" s="3">
        <f t="shared" si="6"/>
        <v>10782.295118506414</v>
      </c>
      <c r="N36" s="5">
        <f t="shared" si="7"/>
        <v>21563.817529776385</v>
      </c>
      <c r="O36" s="3">
        <f t="shared" si="18"/>
        <v>21564.203883394606</v>
      </c>
      <c r="P36" s="53">
        <v>0.3863536182204742</v>
      </c>
      <c r="Q36" s="3">
        <f t="shared" si="0"/>
        <v>218.39976552002432</v>
      </c>
      <c r="S36" s="33">
        <f t="shared" si="14"/>
        <v>571.4392105165781</v>
      </c>
      <c r="T36" s="37">
        <v>0</v>
      </c>
      <c r="U36" s="37">
        <v>0</v>
      </c>
      <c r="V36" s="5">
        <f t="shared" si="15"/>
        <v>-33.671914021137042</v>
      </c>
      <c r="W36" s="5">
        <f t="shared" si="1"/>
        <v>6.154571729026701</v>
      </c>
      <c r="X36" s="37">
        <f t="shared" si="16"/>
        <v>30.248601544939358</v>
      </c>
      <c r="Y36" s="37">
        <v>0</v>
      </c>
      <c r="Z36" s="37">
        <f t="shared" si="10"/>
        <v>1600.0449671606366</v>
      </c>
      <c r="AA36" s="37">
        <f t="shared" si="11"/>
        <v>1597.3137079078076</v>
      </c>
    </row>
    <row r="37" spans="4:27" x14ac:dyDescent="0.25">
      <c r="D37">
        <v>59</v>
      </c>
      <c r="E37">
        <f t="shared" si="12"/>
        <v>26.207971862402932</v>
      </c>
      <c r="F37">
        <f t="shared" si="17"/>
        <v>480.49194296941869</v>
      </c>
      <c r="G37" s="33">
        <f t="shared" si="13"/>
        <v>565.28463878755144</v>
      </c>
      <c r="H37">
        <v>0</v>
      </c>
      <c r="I37" s="5">
        <f t="shared" si="3"/>
        <v>21564.203883394606</v>
      </c>
      <c r="J37" s="3">
        <f t="shared" si="4"/>
        <v>23289.340194066175</v>
      </c>
      <c r="K37" s="52">
        <v>1.2879E-2</v>
      </c>
      <c r="L37" s="5">
        <f t="shared" si="5"/>
        <v>5.5694301601528293</v>
      </c>
      <c r="M37" s="3">
        <f t="shared" si="6"/>
        <v>11628.980354558365</v>
      </c>
      <c r="N37" s="5">
        <f t="shared" si="7"/>
        <v>23257.164874970502</v>
      </c>
      <c r="O37" s="3">
        <f t="shared" si="18"/>
        <v>23257.562792043616</v>
      </c>
      <c r="P37" s="53">
        <v>0.39791707311616098</v>
      </c>
      <c r="Q37" s="3">
        <f t="shared" si="0"/>
        <v>188.97977625403556</v>
      </c>
      <c r="S37" s="33">
        <f t="shared" si="14"/>
        <v>480.49194296941869</v>
      </c>
      <c r="T37" s="37">
        <v>0</v>
      </c>
      <c r="U37" s="37">
        <v>0</v>
      </c>
      <c r="V37" s="5">
        <f t="shared" si="15"/>
        <v>-29.419989265988761</v>
      </c>
      <c r="W37" s="5">
        <f t="shared" si="1"/>
        <v>5.5694301601528293</v>
      </c>
      <c r="X37" s="37">
        <f t="shared" si="16"/>
        <v>26.207971862402932</v>
      </c>
      <c r="Y37" s="37">
        <v>0</v>
      </c>
      <c r="Z37" s="37">
        <f t="shared" si="10"/>
        <v>1725.1363106715689</v>
      </c>
      <c r="AA37" s="37">
        <f t="shared" si="11"/>
        <v>1722.7788979150018</v>
      </c>
    </row>
    <row r="38" spans="4:27" x14ac:dyDescent="0.25">
      <c r="D38">
        <v>60</v>
      </c>
      <c r="E38">
        <f t="shared" si="12"/>
        <v>22.677573150484271</v>
      </c>
      <c r="F38">
        <f t="shared" si="17"/>
        <v>403.68413588787598</v>
      </c>
      <c r="G38" s="33">
        <f t="shared" si="13"/>
        <v>474.92251280926587</v>
      </c>
      <c r="H38">
        <v>0</v>
      </c>
      <c r="I38" s="5">
        <f t="shared" si="3"/>
        <v>23257.562792043616</v>
      </c>
      <c r="J38" s="3">
        <f t="shared" si="4"/>
        <v>25118.167815407109</v>
      </c>
      <c r="K38" s="52">
        <v>1.3860000000000001E-2</v>
      </c>
      <c r="L38" s="5">
        <f t="shared" si="5"/>
        <v>5.0355559110653658</v>
      </c>
      <c r="M38" s="3">
        <f t="shared" si="6"/>
        <v>12545.432158374866</v>
      </c>
      <c r="N38" s="5">
        <f t="shared" si="7"/>
        <v>25090.045055941384</v>
      </c>
      <c r="O38" s="3">
        <f t="shared" si="18"/>
        <v>25090.454686345558</v>
      </c>
      <c r="P38" s="53">
        <v>0.40963040417381819</v>
      </c>
      <c r="Q38" s="3">
        <f t="shared" si="0"/>
        <v>163.2985789392196</v>
      </c>
      <c r="S38" s="33">
        <f t="shared" si="14"/>
        <v>403.68413588787598</v>
      </c>
      <c r="T38" s="37">
        <v>0</v>
      </c>
      <c r="U38" s="37">
        <v>0</v>
      </c>
      <c r="V38" s="5">
        <f t="shared" si="15"/>
        <v>-25.681197314815961</v>
      </c>
      <c r="W38" s="5">
        <f t="shared" si="1"/>
        <v>5.0355559110653658</v>
      </c>
      <c r="X38" s="37">
        <f t="shared" si="16"/>
        <v>22.677573150484271</v>
      </c>
      <c r="Y38" s="37">
        <v>0</v>
      </c>
      <c r="Z38" s="37">
        <f t="shared" si="10"/>
        <v>1860.6050233634924</v>
      </c>
      <c r="AA38" s="37">
        <f t="shared" si="11"/>
        <v>1858.5730916167586</v>
      </c>
    </row>
    <row r="39" spans="4:27" x14ac:dyDescent="0.25">
      <c r="D39">
        <v>61</v>
      </c>
      <c r="E39">
        <f t="shared" si="12"/>
        <v>19.595829472706367</v>
      </c>
      <c r="F39">
        <f t="shared" si="17"/>
        <v>338.85129298028897</v>
      </c>
      <c r="G39" s="33">
        <f t="shared" si="13"/>
        <v>398.64857997681059</v>
      </c>
      <c r="H39">
        <v>0</v>
      </c>
      <c r="I39" s="5">
        <f t="shared" si="3"/>
        <v>25090.454686345558</v>
      </c>
      <c r="J39" s="3">
        <f t="shared" si="4"/>
        <v>27097.691061253205</v>
      </c>
      <c r="K39" s="52">
        <v>1.4914E-2</v>
      </c>
      <c r="L39" s="5">
        <f t="shared" si="5"/>
        <v>4.5482653651572269</v>
      </c>
      <c r="M39" s="3">
        <f t="shared" si="6"/>
        <v>13536.984225175573</v>
      </c>
      <c r="N39" s="5">
        <f t="shared" si="7"/>
        <v>27073.12548247954</v>
      </c>
      <c r="O39" s="3">
        <f t="shared" si="18"/>
        <v>27073.546966415342</v>
      </c>
      <c r="P39" s="53">
        <v>0.42148393580104587</v>
      </c>
      <c r="Q39" s="3">
        <f t="shared" si="0"/>
        <v>140.90335582943143</v>
      </c>
      <c r="S39" s="33">
        <f t="shared" si="14"/>
        <v>338.85129298028897</v>
      </c>
      <c r="T39" s="37">
        <v>0</v>
      </c>
      <c r="U39" s="37">
        <v>0</v>
      </c>
      <c r="V39" s="5">
        <f t="shared" si="15"/>
        <v>-22.395223109788162</v>
      </c>
      <c r="W39" s="5">
        <f t="shared" si="1"/>
        <v>4.5482653651572269</v>
      </c>
      <c r="X39" s="37">
        <f t="shared" si="16"/>
        <v>19.595829472706367</v>
      </c>
      <c r="Y39" s="37">
        <v>0</v>
      </c>
      <c r="Z39" s="37">
        <f t="shared" si="10"/>
        <v>2007.2363749076467</v>
      </c>
      <c r="AA39" s="37">
        <f t="shared" si="11"/>
        <v>2005.4875031795711</v>
      </c>
    </row>
    <row r="40" spans="4:27" x14ac:dyDescent="0.25">
      <c r="D40">
        <v>62</v>
      </c>
      <c r="E40">
        <f t="shared" si="12"/>
        <v>16.908402699531784</v>
      </c>
      <c r="F40">
        <f t="shared" si="17"/>
        <v>284.15757347286194</v>
      </c>
      <c r="G40" s="33">
        <f t="shared" si="13"/>
        <v>334.30302761513173</v>
      </c>
      <c r="H40">
        <v>0</v>
      </c>
      <c r="I40" s="5">
        <f t="shared" si="3"/>
        <v>27073.546966415342</v>
      </c>
      <c r="J40" s="3">
        <f t="shared" si="4"/>
        <v>29239.430723728572</v>
      </c>
      <c r="K40" s="52">
        <v>1.6048E-2</v>
      </c>
      <c r="L40" s="5">
        <f t="shared" si="5"/>
        <v>4.1041446651832398</v>
      </c>
      <c r="M40" s="3">
        <f t="shared" si="6"/>
        <v>14609.425821382629</v>
      </c>
      <c r="N40" s="5">
        <f t="shared" si="7"/>
        <v>29217.984709962453</v>
      </c>
      <c r="O40" s="3">
        <f t="shared" si="18"/>
        <v>29218.418176363855</v>
      </c>
      <c r="P40" s="53">
        <v>0.43346640140077786</v>
      </c>
      <c r="Q40" s="3">
        <f t="shared" si="0"/>
        <v>121.39375198521341</v>
      </c>
      <c r="S40" s="33">
        <f t="shared" si="14"/>
        <v>284.15757347286194</v>
      </c>
      <c r="T40" s="37">
        <v>0</v>
      </c>
      <c r="U40" s="37">
        <v>0</v>
      </c>
      <c r="V40" s="5">
        <f t="shared" si="15"/>
        <v>-19.50960384421802</v>
      </c>
      <c r="W40" s="5">
        <f t="shared" si="1"/>
        <v>4.1041446651832398</v>
      </c>
      <c r="X40" s="37">
        <f t="shared" si="16"/>
        <v>16.908402699531784</v>
      </c>
      <c r="Y40" s="37">
        <v>0</v>
      </c>
      <c r="Z40" s="37">
        <f t="shared" si="10"/>
        <v>2165.8837573132296</v>
      </c>
      <c r="AA40" s="37">
        <f t="shared" si="11"/>
        <v>2164.3808137927326</v>
      </c>
    </row>
    <row r="41" spans="4:27" x14ac:dyDescent="0.25">
      <c r="D41">
        <v>63</v>
      </c>
      <c r="E41">
        <f t="shared" si="12"/>
        <v>14.567250238225617</v>
      </c>
      <c r="F41">
        <f t="shared" si="17"/>
        <v>238.04541448652688</v>
      </c>
      <c r="G41" s="33">
        <f t="shared" si="13"/>
        <v>280.0534288076787</v>
      </c>
      <c r="H41">
        <v>0</v>
      </c>
      <c r="I41" s="5">
        <f t="shared" si="3"/>
        <v>29218.418176363855</v>
      </c>
      <c r="J41" s="3">
        <f t="shared" si="4"/>
        <v>31555.891630472965</v>
      </c>
      <c r="K41" s="52">
        <v>1.7264999999999999E-2</v>
      </c>
      <c r="L41" s="5">
        <f t="shared" si="5"/>
        <v>3.6988686729988975</v>
      </c>
      <c r="M41" s="3">
        <f t="shared" si="6"/>
        <v>15769.03553950256</v>
      </c>
      <c r="N41" s="5">
        <f t="shared" si="7"/>
        <v>31537.179944118358</v>
      </c>
      <c r="O41" s="3">
        <f t="shared" si="18"/>
        <v>31537.625511561739</v>
      </c>
      <c r="P41" s="53">
        <v>0.44556744338078597</v>
      </c>
      <c r="Q41" s="3">
        <f t="shared" si="0"/>
        <v>104.4171912832519</v>
      </c>
      <c r="S41" s="33">
        <f t="shared" si="14"/>
        <v>238.04541448652688</v>
      </c>
      <c r="T41" s="37">
        <v>0</v>
      </c>
      <c r="U41" s="37">
        <v>0</v>
      </c>
      <c r="V41" s="5">
        <f t="shared" si="15"/>
        <v>-16.976560701961517</v>
      </c>
      <c r="W41" s="5">
        <f t="shared" si="1"/>
        <v>3.6988686729988975</v>
      </c>
      <c r="X41" s="37">
        <f t="shared" si="16"/>
        <v>14.567250238225617</v>
      </c>
      <c r="Y41" s="37">
        <v>0</v>
      </c>
      <c r="Z41" s="37">
        <f t="shared" si="10"/>
        <v>2337.4734541091093</v>
      </c>
      <c r="AA41" s="37">
        <f t="shared" si="11"/>
        <v>2336.1838958998464</v>
      </c>
    </row>
    <row r="42" spans="4:27" x14ac:dyDescent="0.25">
      <c r="D42">
        <v>64</v>
      </c>
      <c r="E42">
        <f t="shared" si="12"/>
        <v>12.530062953990234</v>
      </c>
      <c r="F42">
        <f t="shared" si="17"/>
        <v>199.19456394149879</v>
      </c>
      <c r="G42" s="33">
        <f t="shared" si="13"/>
        <v>234.346545813528</v>
      </c>
      <c r="H42">
        <v>0</v>
      </c>
      <c r="I42" s="5">
        <f t="shared" si="3"/>
        <v>31537.625511561739</v>
      </c>
      <c r="J42" s="3">
        <f t="shared" si="4"/>
        <v>34060.635552486681</v>
      </c>
      <c r="K42" s="52">
        <v>1.8574E-2</v>
      </c>
      <c r="L42" s="5">
        <f t="shared" si="5"/>
        <v>3.3298558475844589</v>
      </c>
      <c r="M42" s="3">
        <f t="shared" si="6"/>
        <v>17022.616704102289</v>
      </c>
      <c r="N42" s="5">
        <f t="shared" si="7"/>
        <v>34044.317859165625</v>
      </c>
      <c r="O42" s="3">
        <f t="shared" si="18"/>
        <v>34044.775633685102</v>
      </c>
      <c r="P42" s="53">
        <v>0.45777451947454545</v>
      </c>
      <c r="Q42" s="3">
        <f t="shared" si="0"/>
        <v>89.661872629713741</v>
      </c>
      <c r="S42" s="33">
        <f t="shared" si="14"/>
        <v>199.19456394149879</v>
      </c>
      <c r="T42" s="37">
        <v>0</v>
      </c>
      <c r="U42" s="37">
        <v>0</v>
      </c>
      <c r="V42" s="5">
        <f t="shared" si="15"/>
        <v>-14.755318653538154</v>
      </c>
      <c r="W42" s="5">
        <f t="shared" si="1"/>
        <v>3.3298558475844589</v>
      </c>
      <c r="X42" s="37">
        <f t="shared" si="16"/>
        <v>12.530062953990234</v>
      </c>
      <c r="Y42" s="37">
        <v>0</v>
      </c>
      <c r="Z42" s="37">
        <f t="shared" si="10"/>
        <v>2523.0100409249426</v>
      </c>
      <c r="AA42" s="37">
        <f t="shared" si="11"/>
        <v>2521.9054407769058</v>
      </c>
    </row>
    <row r="43" spans="4:27" x14ac:dyDescent="0.25">
      <c r="D43">
        <v>65</v>
      </c>
      <c r="E43">
        <f t="shared" si="12"/>
        <v>10.75942471556565</v>
      </c>
      <c r="F43">
        <f t="shared" si="17"/>
        <v>166.48500187982717</v>
      </c>
      <c r="G43" s="33">
        <f t="shared" si="13"/>
        <v>195.86470809391432</v>
      </c>
      <c r="H43">
        <v>0</v>
      </c>
      <c r="I43" s="5">
        <f t="shared" si="3"/>
        <v>34044.775633685102</v>
      </c>
      <c r="J43" s="3">
        <f t="shared" si="4"/>
        <v>36768.357684379909</v>
      </c>
      <c r="K43" s="52">
        <v>1.9980000000000001E-2</v>
      </c>
      <c r="L43" s="5">
        <f t="shared" si="5"/>
        <v>2.9937333038030522</v>
      </c>
      <c r="M43" s="3">
        <f t="shared" si="6"/>
        <v>18377.537300855751</v>
      </c>
      <c r="N43" s="5">
        <f t="shared" si="7"/>
        <v>36754.134451009581</v>
      </c>
      <c r="O43" s="3">
        <f t="shared" si="18"/>
        <v>36754.604526360541</v>
      </c>
      <c r="P43" s="53">
        <v>0.47007535096046288</v>
      </c>
      <c r="Q43" s="3">
        <f t="shared" si="0"/>
        <v>76.853215454845824</v>
      </c>
      <c r="S43" s="33">
        <f t="shared" si="14"/>
        <v>166.48500187982717</v>
      </c>
      <c r="T43" s="37">
        <v>0</v>
      </c>
      <c r="U43" s="37">
        <v>0</v>
      </c>
      <c r="V43" s="5">
        <f t="shared" si="15"/>
        <v>-12.808657174867918</v>
      </c>
      <c r="W43" s="5">
        <f t="shared" si="1"/>
        <v>2.9937333038030522</v>
      </c>
      <c r="X43" s="37">
        <f t="shared" si="16"/>
        <v>10.75942471556565</v>
      </c>
      <c r="Y43" s="37">
        <v>0</v>
      </c>
      <c r="Z43" s="37">
        <f t="shared" si="10"/>
        <v>2723.5820506948075</v>
      </c>
      <c r="AA43" s="37">
        <f t="shared" si="11"/>
        <v>2722.6375498503066</v>
      </c>
    </row>
    <row r="44" spans="4:27" x14ac:dyDescent="0.25">
      <c r="D44">
        <v>66</v>
      </c>
      <c r="E44">
        <f t="shared" si="12"/>
        <v>9.2223858545815016</v>
      </c>
      <c r="F44">
        <f t="shared" si="17"/>
        <v>138.96757828962049</v>
      </c>
      <c r="G44" s="33">
        <f t="shared" si="13"/>
        <v>163.49126857602411</v>
      </c>
      <c r="H44">
        <v>0</v>
      </c>
      <c r="I44" s="5">
        <f t="shared" si="3"/>
        <v>36754.604526360541</v>
      </c>
      <c r="J44" s="3">
        <f t="shared" si="4"/>
        <v>39694.97288846939</v>
      </c>
      <c r="K44" s="52">
        <v>2.1489999999999999E-2</v>
      </c>
      <c r="L44" s="5">
        <f t="shared" si="5"/>
        <v>2.6877719316995496</v>
      </c>
      <c r="M44" s="3">
        <f t="shared" si="6"/>
        <v>19841.772593902584</v>
      </c>
      <c r="N44" s="5">
        <f t="shared" si="7"/>
        <v>39682.580273561049</v>
      </c>
      <c r="O44" s="3">
        <f t="shared" si="18"/>
        <v>39683.062730683108</v>
      </c>
      <c r="P44" s="53">
        <v>0.48245712206158958</v>
      </c>
      <c r="Q44" s="3">
        <f t="shared" si="0"/>
        <v>65.749163170553246</v>
      </c>
      <c r="S44" s="33">
        <f t="shared" si="14"/>
        <v>138.96757828962049</v>
      </c>
      <c r="T44" s="37">
        <v>0</v>
      </c>
      <c r="U44" s="37">
        <v>0</v>
      </c>
      <c r="V44" s="5">
        <f t="shared" si="15"/>
        <v>-11.104052284292578</v>
      </c>
      <c r="W44" s="5">
        <f t="shared" si="1"/>
        <v>2.6877719316995496</v>
      </c>
      <c r="X44" s="37">
        <f t="shared" si="16"/>
        <v>9.2223858545815016</v>
      </c>
      <c r="Y44" s="37">
        <v>0</v>
      </c>
      <c r="Z44" s="37">
        <f t="shared" si="10"/>
        <v>2940.3683621088494</v>
      </c>
      <c r="AA44" s="37">
        <f t="shared" si="11"/>
        <v>2939.562256606861</v>
      </c>
    </row>
    <row r="45" spans="4:27" x14ac:dyDescent="0.25">
      <c r="D45">
        <v>67</v>
      </c>
      <c r="E45">
        <f t="shared" si="12"/>
        <v>7.8898995804663912</v>
      </c>
      <c r="F45">
        <f t="shared" si="17"/>
        <v>115.83783540423279</v>
      </c>
      <c r="G45" s="33">
        <f t="shared" si="13"/>
        <v>136.27980635792093</v>
      </c>
      <c r="H45">
        <v>0</v>
      </c>
      <c r="I45" s="5">
        <f t="shared" si="3"/>
        <v>39683.062730683108</v>
      </c>
      <c r="J45" s="3">
        <f t="shared" si="4"/>
        <v>42857.707749137757</v>
      </c>
      <c r="K45" s="52">
        <v>2.3111E-2</v>
      </c>
      <c r="L45" s="5">
        <f t="shared" si="5"/>
        <v>2.4094153926245019</v>
      </c>
      <c r="M45" s="3">
        <f t="shared" si="6"/>
        <v>21423.95167046658</v>
      </c>
      <c r="N45" s="5">
        <f t="shared" si="7"/>
        <v>42846.913527396173</v>
      </c>
      <c r="O45" s="3">
        <f t="shared" si="18"/>
        <v>42847.408434164667</v>
      </c>
      <c r="P45" s="53">
        <v>0.49490676849127091</v>
      </c>
      <c r="Q45" s="3">
        <f t="shared" si="0"/>
        <v>56.13649280301567</v>
      </c>
      <c r="S45" s="33">
        <f t="shared" si="14"/>
        <v>115.83783540423279</v>
      </c>
      <c r="T45" s="37">
        <v>0</v>
      </c>
      <c r="U45" s="37">
        <v>0</v>
      </c>
      <c r="V45" s="5">
        <f t="shared" si="15"/>
        <v>-9.6126703675375751</v>
      </c>
      <c r="W45" s="5">
        <f t="shared" si="1"/>
        <v>2.4094153926245019</v>
      </c>
      <c r="X45" s="37">
        <f t="shared" si="16"/>
        <v>7.8898995804663912</v>
      </c>
      <c r="Y45" s="37">
        <v>0</v>
      </c>
      <c r="Z45" s="37">
        <f t="shared" si="10"/>
        <v>3174.6450184546484</v>
      </c>
      <c r="AA45" s="37">
        <f t="shared" si="11"/>
        <v>3173.9583738490951</v>
      </c>
    </row>
    <row r="46" spans="4:27" x14ac:dyDescent="0.25">
      <c r="D46">
        <v>68</v>
      </c>
      <c r="E46">
        <f t="shared" si="12"/>
        <v>6.7363791363618795</v>
      </c>
      <c r="F46">
        <f t="shared" si="17"/>
        <v>96.414157009867054</v>
      </c>
      <c r="G46" s="33">
        <f t="shared" si="13"/>
        <v>113.4284200116083</v>
      </c>
      <c r="H46">
        <v>0</v>
      </c>
      <c r="I46" s="5">
        <f t="shared" si="3"/>
        <v>42847.408434164667</v>
      </c>
      <c r="J46" s="3">
        <f t="shared" si="4"/>
        <v>46275.20110889784</v>
      </c>
      <c r="K46" s="52">
        <v>2.4851000000000002E-2</v>
      </c>
      <c r="L46" s="5">
        <f t="shared" si="5"/>
        <v>2.1563893942669856</v>
      </c>
      <c r="M46" s="3">
        <f t="shared" si="6"/>
        <v>23133.407875569614</v>
      </c>
      <c r="N46" s="5">
        <f t="shared" si="7"/>
        <v>46265.8009295952</v>
      </c>
      <c r="O46" s="3">
        <f t="shared" si="18"/>
        <v>46266.308340367214</v>
      </c>
      <c r="P46" s="53">
        <v>0.50741077201108198</v>
      </c>
      <c r="Q46" s="3">
        <f t="shared" si="0"/>
        <v>47.827406633872798</v>
      </c>
      <c r="S46" s="33">
        <f t="shared" si="14"/>
        <v>96.414157009867054</v>
      </c>
      <c r="T46" s="37">
        <v>0</v>
      </c>
      <c r="U46" s="37">
        <v>0</v>
      </c>
      <c r="V46" s="5">
        <f t="shared" si="15"/>
        <v>-8.3090861691428728</v>
      </c>
      <c r="W46" s="5">
        <f t="shared" si="1"/>
        <v>2.1563893942669856</v>
      </c>
      <c r="X46" s="37">
        <f t="shared" si="16"/>
        <v>6.7363791363618795</v>
      </c>
      <c r="Y46" s="37">
        <v>0</v>
      </c>
      <c r="Z46" s="37">
        <f t="shared" si="10"/>
        <v>3427.792674733173</v>
      </c>
      <c r="AA46" s="37">
        <f t="shared" si="11"/>
        <v>3427.2089923716871</v>
      </c>
    </row>
    <row r="47" spans="4:27" x14ac:dyDescent="0.25">
      <c r="D47">
        <v>69</v>
      </c>
      <c r="E47">
        <f t="shared" si="12"/>
        <v>5.7392887960647379</v>
      </c>
      <c r="F47">
        <f t="shared" si="17"/>
        <v>80.119102473260057</v>
      </c>
      <c r="G47" s="33">
        <f t="shared" si="13"/>
        <v>94.257767615600073</v>
      </c>
      <c r="H47">
        <v>0</v>
      </c>
      <c r="I47" s="5">
        <f t="shared" si="3"/>
        <v>46266.308340367214</v>
      </c>
      <c r="J47" s="3">
        <f t="shared" si="4"/>
        <v>49967.613007596592</v>
      </c>
      <c r="K47" s="52">
        <v>2.6720000000000001E-2</v>
      </c>
      <c r="L47" s="5">
        <f t="shared" si="5"/>
        <v>1.9267041762769579</v>
      </c>
      <c r="M47" s="3">
        <f t="shared" si="6"/>
        <v>24980.233484559478</v>
      </c>
      <c r="N47" s="5">
        <f t="shared" si="7"/>
        <v>49959.427060129536</v>
      </c>
      <c r="O47" s="3">
        <f t="shared" si="18"/>
        <v>49959.947014624246</v>
      </c>
      <c r="P47" s="53">
        <v>0.5199544947102952</v>
      </c>
      <c r="Q47" s="3">
        <f t="shared" si="0"/>
        <v>40.656488946693997</v>
      </c>
      <c r="S47" s="33">
        <f t="shared" si="14"/>
        <v>80.119102473260057</v>
      </c>
      <c r="T47" s="37">
        <v>0</v>
      </c>
      <c r="U47" s="37">
        <v>0</v>
      </c>
      <c r="V47" s="5">
        <f t="shared" si="15"/>
        <v>-7.1709176871788003</v>
      </c>
      <c r="W47" s="5">
        <f t="shared" si="1"/>
        <v>1.9267041762769579</v>
      </c>
      <c r="X47" s="37">
        <f t="shared" si="16"/>
        <v>5.7392887960647379</v>
      </c>
      <c r="Y47" s="37">
        <v>0</v>
      </c>
      <c r="Z47" s="37">
        <f t="shared" si="10"/>
        <v>3701.3046672293785</v>
      </c>
      <c r="AA47" s="37">
        <f t="shared" si="11"/>
        <v>3700.8095919442158</v>
      </c>
    </row>
    <row r="48" spans="4:27" x14ac:dyDescent="0.25">
      <c r="D48">
        <v>70</v>
      </c>
      <c r="E48">
        <f t="shared" si="12"/>
        <v>4.8787786736032785</v>
      </c>
      <c r="F48">
        <f t="shared" si="17"/>
        <v>66.463538552435637</v>
      </c>
      <c r="G48" s="33">
        <f t="shared" si="13"/>
        <v>78.1923982969831</v>
      </c>
      <c r="H48">
        <v>0</v>
      </c>
      <c r="I48" s="5">
        <f t="shared" si="3"/>
        <v>49959.947014624246</v>
      </c>
      <c r="J48" s="3">
        <f t="shared" si="4"/>
        <v>53956.742775794191</v>
      </c>
      <c r="K48" s="52">
        <v>2.8724E-2</v>
      </c>
      <c r="L48" s="5">
        <f t="shared" si="5"/>
        <v>1.718188813242145</v>
      </c>
      <c r="M48" s="3">
        <f t="shared" si="6"/>
        <v>26975.339166379574</v>
      </c>
      <c r="N48" s="5">
        <f t="shared" si="7"/>
        <v>53949.613283855542</v>
      </c>
      <c r="O48" s="3">
        <f t="shared" si="18"/>
        <v>53950.145808307345</v>
      </c>
      <c r="P48" s="53">
        <v>0.53252445179929286</v>
      </c>
      <c r="Q48" s="3">
        <f t="shared" si="0"/>
        <v>34.478481876417497</v>
      </c>
      <c r="S48" s="33">
        <f t="shared" si="14"/>
        <v>66.463538552435637</v>
      </c>
      <c r="T48" s="37">
        <v>0</v>
      </c>
      <c r="U48" s="37">
        <v>0</v>
      </c>
      <c r="V48" s="5">
        <f t="shared" si="15"/>
        <v>-6.1780070702765002</v>
      </c>
      <c r="W48" s="5">
        <f t="shared" si="1"/>
        <v>1.718188813242145</v>
      </c>
      <c r="X48" s="37">
        <f t="shared" si="16"/>
        <v>4.8787786736032785</v>
      </c>
      <c r="Y48" s="37">
        <v>0</v>
      </c>
      <c r="Z48" s="37">
        <f t="shared" si="10"/>
        <v>3996.7957611699458</v>
      </c>
      <c r="AA48" s="37">
        <f t="shared" si="11"/>
        <v>3996.3768007533768</v>
      </c>
    </row>
    <row r="49" spans="4:27" x14ac:dyDescent="0.25">
      <c r="D49">
        <v>71</v>
      </c>
      <c r="E49">
        <f t="shared" si="12"/>
        <v>4.1374178251701021</v>
      </c>
      <c r="F49">
        <f t="shared" si="17"/>
        <v>55.033547278314458</v>
      </c>
      <c r="G49" s="33">
        <f t="shared" si="13"/>
        <v>64.745349739193486</v>
      </c>
      <c r="H49">
        <v>0</v>
      </c>
      <c r="I49" s="5">
        <f t="shared" si="3"/>
        <v>53950.145808307345</v>
      </c>
      <c r="J49" s="3">
        <f t="shared" si="4"/>
        <v>58266.157472971936</v>
      </c>
      <c r="K49" s="52">
        <v>3.0873999999999999E-2</v>
      </c>
      <c r="L49" s="5">
        <f t="shared" si="5"/>
        <v>1.5291951648036124</v>
      </c>
      <c r="M49" s="3">
        <f t="shared" si="6"/>
        <v>29130.517983133908</v>
      </c>
      <c r="N49" s="5">
        <f t="shared" si="7"/>
        <v>58259.945753696105</v>
      </c>
      <c r="O49" s="3">
        <f t="shared" si="18"/>
        <v>58260.490859981961</v>
      </c>
      <c r="P49" s="53">
        <v>0.54510628585886411</v>
      </c>
      <c r="Q49" s="3">
        <f t="shared" si="0"/>
        <v>29.165558657880766</v>
      </c>
      <c r="S49" s="33">
        <f t="shared" si="14"/>
        <v>55.033547278314458</v>
      </c>
      <c r="T49" s="37">
        <v>0</v>
      </c>
      <c r="U49" s="37">
        <v>0</v>
      </c>
      <c r="V49" s="5">
        <f t="shared" si="15"/>
        <v>-5.3129232185367314</v>
      </c>
      <c r="W49" s="5">
        <f t="shared" si="1"/>
        <v>1.5291951648036124</v>
      </c>
      <c r="X49" s="37">
        <f t="shared" si="16"/>
        <v>4.1374178251701021</v>
      </c>
      <c r="Y49" s="37">
        <v>0</v>
      </c>
      <c r="Z49" s="37">
        <f t="shared" si="10"/>
        <v>4316.0116646645911</v>
      </c>
      <c r="AA49" s="37">
        <f t="shared" si="11"/>
        <v>4315.6579748931545</v>
      </c>
    </row>
    <row r="50" spans="4:27" x14ac:dyDescent="0.25">
      <c r="D50">
        <v>72</v>
      </c>
      <c r="E50">
        <f t="shared" si="12"/>
        <v>3.4998670389456912</v>
      </c>
      <c r="F50">
        <f t="shared" si="17"/>
        <v>45.478699296484223</v>
      </c>
      <c r="G50" s="33">
        <f t="shared" si="13"/>
        <v>53.504352113510848</v>
      </c>
      <c r="H50">
        <v>0</v>
      </c>
      <c r="I50" s="5">
        <f t="shared" si="3"/>
        <v>58260.490859981961</v>
      </c>
      <c r="J50" s="3">
        <f t="shared" si="4"/>
        <v>62921.330128780523</v>
      </c>
      <c r="K50" s="52">
        <v>3.3180000000000001E-2</v>
      </c>
      <c r="L50" s="5">
        <f t="shared" si="5"/>
        <v>1.3580849183916119</v>
      </c>
      <c r="M50" s="3">
        <f t="shared" si="6"/>
        <v>31458.514931215916</v>
      </c>
      <c r="N50" s="5">
        <f t="shared" si="7"/>
        <v>62915.914491214535</v>
      </c>
      <c r="O50" s="3">
        <f t="shared" si="18"/>
        <v>62916.472176823183</v>
      </c>
      <c r="P50" s="53">
        <v>0.55768560864670502</v>
      </c>
      <c r="Q50" s="3">
        <f t="shared" si="0"/>
        <v>24.605431683313142</v>
      </c>
      <c r="S50" s="33">
        <f t="shared" si="14"/>
        <v>45.478699296484223</v>
      </c>
      <c r="T50" s="37">
        <v>0</v>
      </c>
      <c r="U50" s="37">
        <v>0</v>
      </c>
      <c r="V50" s="5">
        <f t="shared" si="15"/>
        <v>-4.5601269745676234</v>
      </c>
      <c r="W50" s="5">
        <f t="shared" si="1"/>
        <v>1.3580849183916119</v>
      </c>
      <c r="X50" s="37">
        <f t="shared" si="16"/>
        <v>3.4998670389456912</v>
      </c>
      <c r="Y50" s="37">
        <v>0</v>
      </c>
      <c r="Z50" s="37">
        <f t="shared" si="10"/>
        <v>4660.8392687985615</v>
      </c>
      <c r="AA50" s="37">
        <f t="shared" si="11"/>
        <v>4660.5414438157923</v>
      </c>
    </row>
    <row r="51" spans="4:27" x14ac:dyDescent="0.25">
      <c r="D51">
        <v>73</v>
      </c>
      <c r="E51">
        <f t="shared" si="12"/>
        <v>2.9526518019975776</v>
      </c>
      <c r="F51">
        <f t="shared" si="17"/>
        <v>37.502522221378719</v>
      </c>
      <c r="G51" s="33">
        <f t="shared" si="13"/>
        <v>44.120614378092611</v>
      </c>
      <c r="H51">
        <v>0</v>
      </c>
      <c r="I51" s="5">
        <f t="shared" si="3"/>
        <v>62916.472176823183</v>
      </c>
      <c r="J51" s="3">
        <f t="shared" si="4"/>
        <v>67949.789950969047</v>
      </c>
      <c r="K51" s="52">
        <v>3.5651000000000002E-2</v>
      </c>
      <c r="L51" s="5">
        <f t="shared" si="5"/>
        <v>1.2033021777429356</v>
      </c>
      <c r="M51" s="3">
        <f t="shared" si="6"/>
        <v>33973.10212290971</v>
      </c>
      <c r="N51" s="5">
        <f t="shared" si="7"/>
        <v>67945.063748159184</v>
      </c>
      <c r="O51" s="3">
        <f t="shared" si="18"/>
        <v>67945.633996989302</v>
      </c>
      <c r="P51" s="53">
        <v>0.57024883012170946</v>
      </c>
      <c r="Q51" s="3">
        <f t="shared" si="0"/>
        <v>20.699587764213813</v>
      </c>
      <c r="S51" s="33">
        <f t="shared" si="14"/>
        <v>37.502522221378719</v>
      </c>
      <c r="T51" s="37">
        <v>0</v>
      </c>
      <c r="U51" s="37">
        <v>0</v>
      </c>
      <c r="V51" s="5">
        <f t="shared" si="15"/>
        <v>-3.905843919099329</v>
      </c>
      <c r="W51" s="5">
        <f t="shared" si="1"/>
        <v>1.2033021777429356</v>
      </c>
      <c r="X51" s="37">
        <f t="shared" si="16"/>
        <v>2.9526518019975776</v>
      </c>
      <c r="Y51" s="37">
        <v>0</v>
      </c>
      <c r="Z51" s="37">
        <f t="shared" si="10"/>
        <v>5033.317774145864</v>
      </c>
      <c r="AA51" s="37">
        <f t="shared" si="11"/>
        <v>5033.0676640852225</v>
      </c>
    </row>
    <row r="52" spans="4:27" x14ac:dyDescent="0.25">
      <c r="D52">
        <v>74</v>
      </c>
      <c r="E52">
        <f t="shared" si="12"/>
        <v>2.4839505317056578</v>
      </c>
      <c r="F52">
        <f t="shared" si="17"/>
        <v>30.854337037090417</v>
      </c>
      <c r="G52" s="33">
        <f t="shared" si="13"/>
        <v>36.299220043635785</v>
      </c>
      <c r="H52">
        <v>0</v>
      </c>
      <c r="I52" s="5">
        <f t="shared" si="3"/>
        <v>67945.633996989302</v>
      </c>
      <c r="J52" s="3">
        <f t="shared" si="4"/>
        <v>73381.284716748443</v>
      </c>
      <c r="K52" s="52">
        <v>3.8300000000000001E-2</v>
      </c>
      <c r="L52" s="5">
        <f t="shared" si="5"/>
        <v>1.0635489976685066</v>
      </c>
      <c r="M52" s="3">
        <f t="shared" si="6"/>
        <v>36689.159999517105</v>
      </c>
      <c r="N52" s="5">
        <f t="shared" si="7"/>
        <v>73377.154435403922</v>
      </c>
      <c r="O52" s="3">
        <f t="shared" si="18"/>
        <v>73377.737217219066</v>
      </c>
      <c r="P52" s="53">
        <v>0.5827818151479619</v>
      </c>
      <c r="Q52" s="3">
        <f t="shared" si="0"/>
        <v>17.361529528302494</v>
      </c>
      <c r="S52" s="33">
        <f t="shared" si="14"/>
        <v>30.854337037090417</v>
      </c>
      <c r="T52" s="37">
        <v>0</v>
      </c>
      <c r="U52" s="37">
        <v>0</v>
      </c>
      <c r="V52" s="5">
        <f t="shared" si="15"/>
        <v>-3.3380582359113191</v>
      </c>
      <c r="W52" s="5">
        <f t="shared" si="1"/>
        <v>1.0635489976685066</v>
      </c>
      <c r="X52" s="37">
        <f t="shared" si="16"/>
        <v>2.4839505317056578</v>
      </c>
      <c r="Y52" s="37">
        <v>0</v>
      </c>
      <c r="Z52" s="37">
        <f t="shared" si="10"/>
        <v>5435.6507197591418</v>
      </c>
      <c r="AA52" s="37">
        <f t="shared" si="11"/>
        <v>5435.4412784656788</v>
      </c>
    </row>
    <row r="53" spans="4:27" x14ac:dyDescent="0.25">
      <c r="D53">
        <v>75</v>
      </c>
      <c r="E53">
        <f t="shared" si="12"/>
        <v>2.0833835433962999</v>
      </c>
      <c r="F53">
        <f t="shared" si="17"/>
        <v>25.322169833508624</v>
      </c>
      <c r="G53" s="33">
        <f t="shared" si="13"/>
        <v>29.790788039421912</v>
      </c>
      <c r="H53">
        <v>0</v>
      </c>
      <c r="I53" s="5">
        <f t="shared" si="3"/>
        <v>73377.737217219066</v>
      </c>
      <c r="J53" s="3">
        <f t="shared" si="4"/>
        <v>79247.956194596598</v>
      </c>
      <c r="K53" s="52">
        <v>4.1135999999999999E-2</v>
      </c>
      <c r="L53" s="5">
        <f t="shared" si="5"/>
        <v>0.93748750044408979</v>
      </c>
      <c r="M53" s="3">
        <f t="shared" si="6"/>
        <v>39622.765297784143</v>
      </c>
      <c r="N53" s="5">
        <f t="shared" si="7"/>
        <v>79244.34005153722</v>
      </c>
      <c r="O53" s="3">
        <f t="shared" si="18"/>
        <v>79244.935323552752</v>
      </c>
      <c r="P53" s="53">
        <v>0.59527201553646825</v>
      </c>
      <c r="Q53" s="3">
        <f t="shared" si="0"/>
        <v>14.515519000619834</v>
      </c>
      <c r="S53" s="33">
        <f t="shared" si="14"/>
        <v>25.322169833508624</v>
      </c>
      <c r="T53" s="37">
        <v>0</v>
      </c>
      <c r="U53" s="37">
        <v>0</v>
      </c>
      <c r="V53" s="5">
        <f t="shared" si="15"/>
        <v>-2.8460105276826599</v>
      </c>
      <c r="W53" s="5">
        <f t="shared" si="1"/>
        <v>0.93748750044408979</v>
      </c>
      <c r="X53" s="37">
        <f t="shared" si="16"/>
        <v>2.0833835433962999</v>
      </c>
      <c r="Y53" s="37">
        <v>0</v>
      </c>
      <c r="Z53" s="37">
        <f t="shared" si="10"/>
        <v>5870.2189773775317</v>
      </c>
      <c r="AA53" s="37">
        <f t="shared" si="11"/>
        <v>5870.0441168613743</v>
      </c>
    </row>
    <row r="54" spans="4:27" x14ac:dyDescent="0.25">
      <c r="D54">
        <v>76</v>
      </c>
      <c r="E54">
        <f t="shared" si="12"/>
        <v>1.7418622800743806</v>
      </c>
      <c r="F54">
        <f t="shared" si="17"/>
        <v>20.726979983104854</v>
      </c>
      <c r="G54" s="33">
        <f t="shared" si="13"/>
        <v>24.384682333064536</v>
      </c>
      <c r="H54">
        <v>0</v>
      </c>
      <c r="I54" s="5">
        <f t="shared" si="3"/>
        <v>79244.935323552752</v>
      </c>
      <c r="J54" s="3">
        <f t="shared" si="4"/>
        <v>85584.530149436978</v>
      </c>
      <c r="K54" s="52">
        <v>4.4173999999999998E-2</v>
      </c>
      <c r="L54" s="5">
        <f t="shared" si="5"/>
        <v>0.82403425239630645</v>
      </c>
      <c r="M54" s="3">
        <f t="shared" si="6"/>
        <v>42791.285979672568</v>
      </c>
      <c r="N54" s="5">
        <f t="shared" si="7"/>
        <v>85581.356546463881</v>
      </c>
      <c r="O54" s="3">
        <f t="shared" si="18"/>
        <v>85581.964252904509</v>
      </c>
      <c r="P54" s="53">
        <v>0.60770644062129686</v>
      </c>
      <c r="Q54" s="3">
        <f t="shared" si="0"/>
        <v>12.095148307887728</v>
      </c>
      <c r="S54" s="33">
        <f t="shared" si="14"/>
        <v>20.726979983104854</v>
      </c>
      <c r="T54" s="37">
        <v>0</v>
      </c>
      <c r="U54" s="37">
        <v>0</v>
      </c>
      <c r="V54" s="5">
        <f t="shared" si="15"/>
        <v>-2.4203706927321065</v>
      </c>
      <c r="W54" s="5">
        <f t="shared" si="1"/>
        <v>0.82403425239630645</v>
      </c>
      <c r="X54" s="37">
        <f t="shared" si="16"/>
        <v>1.7418622800743806</v>
      </c>
      <c r="Y54" s="37">
        <v>0</v>
      </c>
      <c r="Z54" s="37">
        <f t="shared" si="10"/>
        <v>6339.5948258842254</v>
      </c>
      <c r="AA54" s="37">
        <f t="shared" si="11"/>
        <v>6339.4493000444872</v>
      </c>
    </row>
    <row r="55" spans="4:27" x14ac:dyDescent="0.25">
      <c r="D55">
        <v>77</v>
      </c>
      <c r="E55">
        <f t="shared" si="12"/>
        <v>1.4514177969465278</v>
      </c>
      <c r="F55">
        <f t="shared" si="17"/>
        <v>16.917503871102266</v>
      </c>
      <c r="G55" s="33">
        <f t="shared" si="13"/>
        <v>19.902945730708549</v>
      </c>
      <c r="H55">
        <v>0</v>
      </c>
      <c r="I55" s="5">
        <f t="shared" si="3"/>
        <v>85581.964252904509</v>
      </c>
      <c r="J55" s="3">
        <f t="shared" si="4"/>
        <v>92428.521393136878</v>
      </c>
      <c r="K55" s="52">
        <v>4.7424000000000001E-2</v>
      </c>
      <c r="L55" s="5">
        <f t="shared" si="5"/>
        <v>0.72206613322483848</v>
      </c>
      <c r="M55" s="3">
        <f t="shared" si="6"/>
        <v>46213.483991683155</v>
      </c>
      <c r="N55" s="5">
        <f t="shared" si="7"/>
        <v>92425.727835047117</v>
      </c>
      <c r="O55" s="3">
        <f t="shared" si="18"/>
        <v>92426.347909206714</v>
      </c>
      <c r="P55" s="53">
        <v>0.62007415959709422</v>
      </c>
      <c r="Q55" s="3">
        <f t="shared" si="0"/>
        <v>10.04237244462141</v>
      </c>
      <c r="S55" s="33">
        <f t="shared" si="14"/>
        <v>16.917503871102266</v>
      </c>
      <c r="T55" s="37">
        <v>0</v>
      </c>
      <c r="U55" s="37">
        <v>0</v>
      </c>
      <c r="V55" s="5">
        <f t="shared" si="15"/>
        <v>-2.0527758632663176</v>
      </c>
      <c r="W55" s="5">
        <f t="shared" si="1"/>
        <v>0.72206613322483848</v>
      </c>
      <c r="X55" s="37">
        <f t="shared" si="16"/>
        <v>1.4514177969465278</v>
      </c>
      <c r="Y55" s="37">
        <v>0</v>
      </c>
      <c r="Z55" s="37">
        <f t="shared" si="10"/>
        <v>6846.5571402323694</v>
      </c>
      <c r="AA55" s="37">
        <f t="shared" si="11"/>
        <v>6846.4364321654648</v>
      </c>
    </row>
    <row r="56" spans="4:27" x14ac:dyDescent="0.25">
      <c r="D56">
        <v>78</v>
      </c>
      <c r="E56">
        <f t="shared" si="12"/>
        <v>1.2050846933545698</v>
      </c>
      <c r="F56">
        <f t="shared" si="17"/>
        <v>13.766122077195812</v>
      </c>
      <c r="G56" s="33">
        <f t="shared" si="13"/>
        <v>16.195437737877427</v>
      </c>
      <c r="H56">
        <v>0</v>
      </c>
      <c r="I56" s="5">
        <f t="shared" si="3"/>
        <v>92426.347909206714</v>
      </c>
      <c r="J56" s="3">
        <f t="shared" si="4"/>
        <v>99820.455741943253</v>
      </c>
      <c r="K56" s="52">
        <v>5.0902000000000003E-2</v>
      </c>
      <c r="L56" s="5">
        <f t="shared" si="5"/>
        <v>0.63065083137607914</v>
      </c>
      <c r="M56" s="3">
        <f t="shared" si="6"/>
        <v>49909.626185451547</v>
      </c>
      <c r="N56" s="5">
        <f t="shared" si="7"/>
        <v>99817.987641933956</v>
      </c>
      <c r="O56" s="3">
        <f t="shared" si="18"/>
        <v>99818.620006418525</v>
      </c>
      <c r="P56" s="53">
        <v>0.6323644845705596</v>
      </c>
      <c r="Q56" s="3">
        <f t="shared" si="0"/>
        <v>8.3064055039542026</v>
      </c>
      <c r="S56" s="33">
        <f t="shared" si="14"/>
        <v>13.766122077195812</v>
      </c>
      <c r="T56" s="37">
        <v>0</v>
      </c>
      <c r="U56" s="37">
        <v>0</v>
      </c>
      <c r="V56" s="5">
        <f t="shared" si="15"/>
        <v>-1.7359669406672076</v>
      </c>
      <c r="W56" s="5">
        <f t="shared" si="1"/>
        <v>0.63065083137607914</v>
      </c>
      <c r="X56" s="37">
        <f t="shared" si="16"/>
        <v>1.2050846933545698</v>
      </c>
      <c r="Y56" s="37">
        <v>0</v>
      </c>
      <c r="Z56" s="37">
        <f t="shared" si="10"/>
        <v>7394.1078327365394</v>
      </c>
      <c r="AA56" s="37">
        <f t="shared" si="11"/>
        <v>7394.0080641524755</v>
      </c>
    </row>
    <row r="57" spans="4:27" x14ac:dyDescent="0.25">
      <c r="D57">
        <v>79</v>
      </c>
      <c r="E57">
        <f t="shared" si="12"/>
        <v>0.99676866047450408</v>
      </c>
      <c r="F57">
        <f t="shared" si="17"/>
        <v>11.165150558946774</v>
      </c>
      <c r="G57" s="33">
        <f t="shared" si="13"/>
        <v>13.135471245819733</v>
      </c>
      <c r="H57">
        <v>0</v>
      </c>
      <c r="I57" s="5">
        <f t="shared" si="3"/>
        <v>99818.620006418525</v>
      </c>
      <c r="J57" s="3">
        <f t="shared" si="4"/>
        <v>107804.10960693202</v>
      </c>
      <c r="K57" s="52">
        <v>5.4619000000000001E-2</v>
      </c>
      <c r="L57" s="5">
        <f t="shared" si="5"/>
        <v>0.54884642254120253</v>
      </c>
      <c r="M57" s="3">
        <f t="shared" si="6"/>
        <v>53901.604280648229</v>
      </c>
      <c r="N57" s="5">
        <f t="shared" si="7"/>
        <v>107801.91942240155</v>
      </c>
      <c r="O57" s="3">
        <f t="shared" si="18"/>
        <v>107802.56399184901</v>
      </c>
      <c r="P57" s="53">
        <v>0.6445694474493221</v>
      </c>
      <c r="Q57" s="3">
        <f t="shared" si="0"/>
        <v>6.8429452911568918</v>
      </c>
      <c r="S57" s="33">
        <f t="shared" si="14"/>
        <v>11.165150558946774</v>
      </c>
      <c r="T57" s="37">
        <v>0</v>
      </c>
      <c r="U57" s="37">
        <v>0</v>
      </c>
      <c r="V57" s="5">
        <f t="shared" si="15"/>
        <v>-1.4634602127973109</v>
      </c>
      <c r="W57" s="5">
        <f t="shared" si="1"/>
        <v>0.54884642254120253</v>
      </c>
      <c r="X57" s="37">
        <f t="shared" si="16"/>
        <v>0.99676866047450408</v>
      </c>
      <c r="Y57" s="37">
        <v>0</v>
      </c>
      <c r="Z57" s="37">
        <f t="shared" si="10"/>
        <v>7985.4896005134942</v>
      </c>
      <c r="AA57" s="37">
        <f t="shared" si="11"/>
        <v>7985.4074456432754</v>
      </c>
    </row>
    <row r="58" spans="4:27" x14ac:dyDescent="0.25">
      <c r="D58">
        <v>80</v>
      </c>
      <c r="E58">
        <f t="shared" si="12"/>
        <v>0.82115343493882731</v>
      </c>
      <c r="F58">
        <f t="shared" si="17"/>
        <v>9.0238585159447346</v>
      </c>
      <c r="G58" s="33">
        <f t="shared" si="13"/>
        <v>10.616304136405571</v>
      </c>
      <c r="H58">
        <v>0</v>
      </c>
      <c r="I58" s="5">
        <f t="shared" si="3"/>
        <v>107802.56399184901</v>
      </c>
      <c r="J58" s="3">
        <f t="shared" si="4"/>
        <v>116426.76911119693</v>
      </c>
      <c r="K58" s="52">
        <v>5.8591999999999998E-2</v>
      </c>
      <c r="L58" s="5">
        <f t="shared" si="5"/>
        <v>0.47585332634961047</v>
      </c>
      <c r="M58" s="3">
        <f t="shared" si="6"/>
        <v>58213.064393340806</v>
      </c>
      <c r="N58" s="5">
        <f t="shared" si="7"/>
        <v>116424.81542218967</v>
      </c>
      <c r="O58" s="3">
        <f t="shared" si="18"/>
        <v>116425.47210443564</v>
      </c>
      <c r="P58" s="53">
        <v>0.6566822459781394</v>
      </c>
      <c r="Q58" s="3">
        <f t="shared" si="0"/>
        <v>5.6133232465361171</v>
      </c>
      <c r="S58" s="33">
        <f t="shared" si="14"/>
        <v>9.0238585159447346</v>
      </c>
      <c r="T58" s="37">
        <v>0</v>
      </c>
      <c r="U58" s="37">
        <v>0</v>
      </c>
      <c r="V58" s="5">
        <f t="shared" si="15"/>
        <v>-1.2296220446207746</v>
      </c>
      <c r="W58" s="5">
        <f t="shared" si="1"/>
        <v>0.47585332634961047</v>
      </c>
      <c r="X58" s="37">
        <f t="shared" si="16"/>
        <v>0.82115343493882731</v>
      </c>
      <c r="Y58" s="37">
        <v>0</v>
      </c>
      <c r="Z58" s="37">
        <f t="shared" si="10"/>
        <v>8624.2051193479274</v>
      </c>
      <c r="AA58" s="37">
        <f t="shared" si="11"/>
        <v>8624.1377346312602</v>
      </c>
    </row>
    <row r="59" spans="4:27" x14ac:dyDescent="0.25">
      <c r="D59">
        <v>81</v>
      </c>
      <c r="E59">
        <f t="shared" si="12"/>
        <v>0.67359878958433439</v>
      </c>
      <c r="F59">
        <f t="shared" si="17"/>
        <v>7.2658044111558544</v>
      </c>
      <c r="G59" s="33">
        <f t="shared" si="13"/>
        <v>8.5480051895951235</v>
      </c>
      <c r="H59">
        <v>0</v>
      </c>
      <c r="I59" s="5">
        <f t="shared" si="3"/>
        <v>116425.47210443564</v>
      </c>
      <c r="J59" s="3">
        <f t="shared" si="4"/>
        <v>125739.5098727905</v>
      </c>
      <c r="K59" s="52">
        <v>6.2834000000000001E-2</v>
      </c>
      <c r="L59" s="5">
        <f t="shared" si="5"/>
        <v>0.41088559893351029</v>
      </c>
      <c r="M59" s="3">
        <f t="shared" si="6"/>
        <v>62869.547043909733</v>
      </c>
      <c r="N59" s="5">
        <f t="shared" si="7"/>
        <v>125737.7566889845</v>
      </c>
      <c r="O59" s="3">
        <f t="shared" si="18"/>
        <v>125738.42538840199</v>
      </c>
      <c r="P59" s="53">
        <v>0.66869941747464834</v>
      </c>
      <c r="Q59" s="3">
        <f t="shared" si="0"/>
        <v>4.5838802165690895</v>
      </c>
      <c r="S59" s="33">
        <f t="shared" si="14"/>
        <v>7.2658044111558544</v>
      </c>
      <c r="T59" s="37">
        <v>0</v>
      </c>
      <c r="U59" s="37">
        <v>0</v>
      </c>
      <c r="V59" s="5">
        <f t="shared" si="15"/>
        <v>-1.0294430299670276</v>
      </c>
      <c r="W59" s="5">
        <f t="shared" si="1"/>
        <v>0.41088559893351029</v>
      </c>
      <c r="X59" s="37">
        <f t="shared" si="16"/>
        <v>0.67359878958433439</v>
      </c>
      <c r="Y59" s="37">
        <v>0</v>
      </c>
      <c r="Z59" s="37">
        <f t="shared" si="10"/>
        <v>9314.0377683548577</v>
      </c>
      <c r="AA59" s="37">
        <f t="shared" si="11"/>
        <v>9313.9827269963062</v>
      </c>
    </row>
    <row r="60" spans="4:27" x14ac:dyDescent="0.25">
      <c r="D60">
        <v>82</v>
      </c>
      <c r="E60">
        <f t="shared" si="12"/>
        <v>0.55006562598829079</v>
      </c>
      <c r="F60">
        <f t="shared" si="17"/>
        <v>5.8266809903889927</v>
      </c>
      <c r="G60" s="33">
        <f t="shared" si="13"/>
        <v>6.8549188122223441</v>
      </c>
      <c r="H60">
        <v>0</v>
      </c>
      <c r="I60" s="5">
        <f t="shared" si="3"/>
        <v>125738.42538840199</v>
      </c>
      <c r="J60" s="3">
        <f t="shared" si="4"/>
        <v>135797.49941947416</v>
      </c>
      <c r="K60" s="52">
        <v>6.7362000000000005E-2</v>
      </c>
      <c r="L60" s="5">
        <f t="shared" si="5"/>
        <v>0.35324719638712504</v>
      </c>
      <c r="M60" s="3">
        <f t="shared" si="6"/>
        <v>67898.638363493592</v>
      </c>
      <c r="N60" s="5">
        <f t="shared" si="7"/>
        <v>135795.9154863164</v>
      </c>
      <c r="O60" s="3">
        <f t="shared" si="18"/>
        <v>135796.59610665179</v>
      </c>
      <c r="P60" s="53">
        <v>0.68062033538026623</v>
      </c>
      <c r="Q60" s="3">
        <f t="shared" si="0"/>
        <v>3.7253303445552342</v>
      </c>
      <c r="S60" s="33">
        <f t="shared" si="14"/>
        <v>5.8266809903889927</v>
      </c>
      <c r="T60" s="37">
        <v>0</v>
      </c>
      <c r="U60" s="37">
        <v>0</v>
      </c>
      <c r="V60" s="5">
        <f t="shared" si="15"/>
        <v>-0.85854987201385535</v>
      </c>
      <c r="W60" s="5">
        <f t="shared" si="1"/>
        <v>0.35324719638712504</v>
      </c>
      <c r="X60" s="37">
        <f t="shared" si="16"/>
        <v>0.55006562598829079</v>
      </c>
      <c r="Y60" s="37">
        <v>0</v>
      </c>
      <c r="Z60" s="37">
        <f t="shared" si="10"/>
        <v>10059.074031072174</v>
      </c>
      <c r="AA60" s="37">
        <f t="shared" si="11"/>
        <v>10059.029268121812</v>
      </c>
    </row>
    <row r="61" spans="4:27" x14ac:dyDescent="0.25">
      <c r="D61">
        <v>83</v>
      </c>
      <c r="E61">
        <f t="shared" si="12"/>
        <v>0.44703964134662821</v>
      </c>
      <c r="F61">
        <f t="shared" si="17"/>
        <v>4.6524187249015876</v>
      </c>
      <c r="G61" s="33">
        <f t="shared" si="13"/>
        <v>5.4734337940018678</v>
      </c>
      <c r="H61">
        <v>0</v>
      </c>
      <c r="I61" s="5">
        <f t="shared" si="3"/>
        <v>135796.59610665179</v>
      </c>
      <c r="J61" s="3">
        <f t="shared" si="4"/>
        <v>146660.32379518394</v>
      </c>
      <c r="K61" s="52">
        <v>7.2190000000000004E-2</v>
      </c>
      <c r="L61" s="5">
        <f t="shared" si="5"/>
        <v>0.30227229697558106</v>
      </c>
      <c r="M61" s="3">
        <f t="shared" si="6"/>
        <v>73330.13346625508</v>
      </c>
      <c r="N61" s="5">
        <f t="shared" si="7"/>
        <v>146658.88203398106</v>
      </c>
      <c r="O61" s="3">
        <f t="shared" si="18"/>
        <v>146659.57448324561</v>
      </c>
      <c r="P61" s="53">
        <v>0.69244926455769995</v>
      </c>
      <c r="Q61" s="3">
        <f t="shared" si="0"/>
        <v>3.0122556947356687</v>
      </c>
      <c r="S61" s="33">
        <f t="shared" si="14"/>
        <v>4.6524187249015876</v>
      </c>
      <c r="T61" s="37">
        <v>0</v>
      </c>
      <c r="U61" s="37">
        <v>0</v>
      </c>
      <c r="V61" s="5">
        <f t="shared" si="15"/>
        <v>-0.71307464981956548</v>
      </c>
      <c r="W61" s="5">
        <f t="shared" si="1"/>
        <v>0.30227229697558106</v>
      </c>
      <c r="X61" s="37">
        <f t="shared" si="16"/>
        <v>0.44703964134662821</v>
      </c>
      <c r="Y61" s="37">
        <v>0</v>
      </c>
      <c r="Z61" s="37">
        <f t="shared" si="10"/>
        <v>10863.727688532148</v>
      </c>
      <c r="AA61" s="37">
        <f t="shared" si="11"/>
        <v>10863.691451243645</v>
      </c>
    </row>
    <row r="62" spans="4:27" x14ac:dyDescent="0.25">
      <c r="D62">
        <v>84</v>
      </c>
      <c r="E62">
        <f t="shared" si="12"/>
        <v>0.3614706833682802</v>
      </c>
      <c r="F62">
        <f t="shared" si="17"/>
        <v>3.6976244637371054</v>
      </c>
      <c r="G62" s="33">
        <f t="shared" si="13"/>
        <v>4.3501464279260063</v>
      </c>
      <c r="H62">
        <v>0</v>
      </c>
      <c r="I62" s="5">
        <f t="shared" si="3"/>
        <v>146659.57448324561</v>
      </c>
      <c r="J62" s="3">
        <f t="shared" si="4"/>
        <v>158392.34044190528</v>
      </c>
      <c r="K62" s="52">
        <v>7.7337000000000003E-2</v>
      </c>
      <c r="L62" s="5">
        <f t="shared" si="5"/>
        <v>0.25736686483683285</v>
      </c>
      <c r="M62" s="3">
        <f t="shared" si="6"/>
        <v>79196.212899709164</v>
      </c>
      <c r="N62" s="5">
        <f t="shared" si="7"/>
        <v>158391.01740929586</v>
      </c>
      <c r="O62" s="3">
        <f t="shared" si="18"/>
        <v>158391.7216043571</v>
      </c>
      <c r="P62" s="53">
        <v>0.7041950612364265</v>
      </c>
      <c r="Q62" s="3">
        <f t="shared" si="0"/>
        <v>2.4226124105266589</v>
      </c>
      <c r="S62" s="33">
        <f t="shared" si="14"/>
        <v>3.6976244637371054</v>
      </c>
      <c r="T62" s="37">
        <v>0</v>
      </c>
      <c r="U62" s="37">
        <v>0</v>
      </c>
      <c r="V62" s="5">
        <f t="shared" si="15"/>
        <v>-0.5896432842090098</v>
      </c>
      <c r="W62" s="5">
        <f t="shared" si="1"/>
        <v>0.25736686483683285</v>
      </c>
      <c r="X62" s="37">
        <f t="shared" si="16"/>
        <v>0.3614706833682802</v>
      </c>
      <c r="Y62" s="37">
        <v>0</v>
      </c>
      <c r="Z62" s="37">
        <f t="shared" si="10"/>
        <v>11732.765958659671</v>
      </c>
      <c r="AA62" s="37">
        <f t="shared" si="11"/>
        <v>11732.736764395675</v>
      </c>
    </row>
    <row r="63" spans="4:27" x14ac:dyDescent="0.25">
      <c r="D63">
        <v>85</v>
      </c>
      <c r="E63">
        <f t="shared" si="12"/>
        <v>0.29071348926319918</v>
      </c>
      <c r="F63">
        <f t="shared" si="17"/>
        <v>2.9242189590652314</v>
      </c>
      <c r="G63" s="33">
        <f t="shared" si="13"/>
        <v>3.4402575989002724</v>
      </c>
      <c r="H63">
        <v>0</v>
      </c>
      <c r="I63" s="5">
        <f t="shared" si="3"/>
        <v>158391.7216043571</v>
      </c>
      <c r="J63" s="3">
        <f t="shared" si="4"/>
        <v>171063.05933270568</v>
      </c>
      <c r="K63" s="52">
        <v>8.2817000000000002E-2</v>
      </c>
      <c r="L63" s="5">
        <f t="shared" si="5"/>
        <v>0.21795753737961476</v>
      </c>
      <c r="M63" s="3">
        <f t="shared" si="6"/>
        <v>85531.633268031059</v>
      </c>
      <c r="N63" s="5">
        <f t="shared" si="7"/>
        <v>171061.83478729596</v>
      </c>
      <c r="O63" s="3">
        <f t="shared" si="18"/>
        <v>171062.55066167904</v>
      </c>
      <c r="P63" s="53">
        <v>0.7158743830819454</v>
      </c>
      <c r="Q63" s="3">
        <f t="shared" si="0"/>
        <v>1.9373432257076593</v>
      </c>
      <c r="S63" s="33">
        <f t="shared" si="14"/>
        <v>2.9242189590652314</v>
      </c>
      <c r="T63" s="37">
        <v>0</v>
      </c>
      <c r="U63" s="37">
        <v>0</v>
      </c>
      <c r="V63" s="5">
        <f t="shared" si="15"/>
        <v>-0.48526918481899961</v>
      </c>
      <c r="W63" s="5">
        <f t="shared" si="1"/>
        <v>0.21795753737961476</v>
      </c>
      <c r="X63" s="37">
        <f t="shared" si="16"/>
        <v>0.29071348926319918</v>
      </c>
      <c r="Y63" s="37">
        <v>0</v>
      </c>
      <c r="Z63" s="37">
        <f t="shared" si="10"/>
        <v>12671.33772834859</v>
      </c>
      <c r="AA63" s="37">
        <f t="shared" si="11"/>
        <v>12671.314326506767</v>
      </c>
    </row>
    <row r="64" spans="4:27" x14ac:dyDescent="0.25">
      <c r="D64">
        <v>86</v>
      </c>
      <c r="E64">
        <f t="shared" si="12"/>
        <v>0.23248118708491916</v>
      </c>
      <c r="F64">
        <f t="shared" si="17"/>
        <v>2.3003222084327741</v>
      </c>
      <c r="G64" s="33">
        <f t="shared" si="13"/>
        <v>2.7062614216856167</v>
      </c>
      <c r="H64">
        <v>0</v>
      </c>
      <c r="I64" s="5">
        <f t="shared" si="3"/>
        <v>171062.55066167904</v>
      </c>
      <c r="J64" s="3">
        <f t="shared" si="4"/>
        <v>184747.55471461336</v>
      </c>
      <c r="K64" s="52">
        <v>8.8649000000000006E-2</v>
      </c>
      <c r="L64" s="5">
        <f t="shared" si="5"/>
        <v>0.1835291371098213</v>
      </c>
      <c r="M64" s="3">
        <f t="shared" si="6"/>
        <v>92373.933108316589</v>
      </c>
      <c r="N64" s="5">
        <f t="shared" si="7"/>
        <v>184746.41119194514</v>
      </c>
      <c r="O64" s="3">
        <f t="shared" si="18"/>
        <v>184747.13870428916</v>
      </c>
      <c r="P64" s="53">
        <v>0.72751234402117593</v>
      </c>
      <c r="Q64" s="3">
        <f t="shared" si="0"/>
        <v>1.5399930891259457</v>
      </c>
      <c r="S64" s="33">
        <f t="shared" si="14"/>
        <v>2.3003222084327741</v>
      </c>
      <c r="T64" s="37">
        <v>0</v>
      </c>
      <c r="U64" s="37">
        <v>0</v>
      </c>
      <c r="V64" s="5">
        <f t="shared" si="15"/>
        <v>-0.39735013658171359</v>
      </c>
      <c r="W64" s="5">
        <f t="shared" si="1"/>
        <v>0.1835291371098213</v>
      </c>
      <c r="X64" s="37">
        <f t="shared" si="16"/>
        <v>0.23248118708491916</v>
      </c>
      <c r="Y64" s="37">
        <v>0</v>
      </c>
      <c r="Z64" s="37">
        <f t="shared" si="10"/>
        <v>13685.004052934324</v>
      </c>
      <c r="AA64" s="37">
        <f t="shared" si="11"/>
        <v>13684.98539274671</v>
      </c>
    </row>
    <row r="65" spans="4:27" x14ac:dyDescent="0.25">
      <c r="D65">
        <v>87</v>
      </c>
      <c r="E65">
        <f t="shared" si="12"/>
        <v>0.18479917069511353</v>
      </c>
      <c r="F65">
        <f t="shared" si="17"/>
        <v>1.7992741106245098</v>
      </c>
      <c r="G65" s="33">
        <f t="shared" si="13"/>
        <v>2.1167930713229528</v>
      </c>
      <c r="H65">
        <v>0</v>
      </c>
      <c r="I65" s="5">
        <f t="shared" si="3"/>
        <v>184747.13870428916</v>
      </c>
      <c r="J65" s="3">
        <f t="shared" si="4"/>
        <v>199526.9098006323</v>
      </c>
      <c r="K65" s="52">
        <v>9.4850000000000004E-2</v>
      </c>
      <c r="L65" s="5">
        <f t="shared" si="5"/>
        <v>0.15359503445346129</v>
      </c>
      <c r="M65" s="3">
        <f t="shared" si="6"/>
        <v>99763.655276191115</v>
      </c>
      <c r="N65" s="5">
        <f t="shared" si="7"/>
        <v>199525.83226047209</v>
      </c>
      <c r="O65" s="3">
        <f t="shared" si="18"/>
        <v>199526.57140642716</v>
      </c>
      <c r="P65" s="53">
        <v>0.73914595505964187</v>
      </c>
      <c r="Q65" s="3">
        <f t="shared" si="0"/>
        <v>1.2163970324781188</v>
      </c>
      <c r="S65" s="33">
        <f t="shared" si="14"/>
        <v>1.7992741106245098</v>
      </c>
      <c r="T65" s="37">
        <v>0</v>
      </c>
      <c r="U65" s="37">
        <v>0</v>
      </c>
      <c r="V65" s="5">
        <f t="shared" si="15"/>
        <v>-0.32359605664782687</v>
      </c>
      <c r="W65" s="5">
        <f t="shared" si="1"/>
        <v>0.15359503445346129</v>
      </c>
      <c r="X65" s="37">
        <f t="shared" si="16"/>
        <v>0.18479917069511353</v>
      </c>
      <c r="Y65" s="37">
        <v>0</v>
      </c>
      <c r="Z65" s="37">
        <f t="shared" si="10"/>
        <v>14779.771096343145</v>
      </c>
      <c r="AA65" s="37">
        <f t="shared" si="11"/>
        <v>14779.756298194645</v>
      </c>
    </row>
    <row r="66" spans="4:27" x14ac:dyDescent="0.25">
      <c r="D66">
        <v>88</v>
      </c>
      <c r="E66">
        <f t="shared" si="12"/>
        <v>0.14596764389737432</v>
      </c>
      <c r="F66">
        <f t="shared" si="17"/>
        <v>1.3988272147453911</v>
      </c>
      <c r="G66" s="33">
        <f t="shared" si="13"/>
        <v>1.6456790761710485</v>
      </c>
      <c r="H66">
        <v>0</v>
      </c>
      <c r="I66" s="5">
        <f t="shared" si="3"/>
        <v>199526.57140642716</v>
      </c>
      <c r="J66" s="3">
        <f t="shared" si="4"/>
        <v>215488.69711894135</v>
      </c>
      <c r="K66" s="52">
        <v>0.101436</v>
      </c>
      <c r="L66" s="5">
        <f t="shared" si="5"/>
        <v>0.12770229361942215</v>
      </c>
      <c r="M66" s="3">
        <f t="shared" si="6"/>
        <v>107744.58713863646</v>
      </c>
      <c r="N66" s="5">
        <f t="shared" si="7"/>
        <v>215487.67262073469</v>
      </c>
      <c r="O66" s="3">
        <f t="shared" si="18"/>
        <v>215488.42344900381</v>
      </c>
      <c r="P66" s="53">
        <v>0.75082826911897649</v>
      </c>
      <c r="Q66" s="3">
        <f t="shared" si="0"/>
        <v>0.95439652436300682</v>
      </c>
      <c r="S66" s="33">
        <f t="shared" si="14"/>
        <v>1.3988272147453911</v>
      </c>
      <c r="T66" s="37">
        <v>0</v>
      </c>
      <c r="U66" s="37">
        <v>0</v>
      </c>
      <c r="V66" s="5">
        <f t="shared" si="15"/>
        <v>-0.262000508115112</v>
      </c>
      <c r="W66" s="5">
        <f t="shared" si="1"/>
        <v>0.12770229361942215</v>
      </c>
      <c r="X66" s="37">
        <f t="shared" si="16"/>
        <v>0.14596764389737432</v>
      </c>
      <c r="Y66" s="37">
        <v>0</v>
      </c>
      <c r="Z66" s="37">
        <f t="shared" si="10"/>
        <v>15962.125712514186</v>
      </c>
      <c r="AA66" s="37">
        <f t="shared" si="11"/>
        <v>15962.114043084784</v>
      </c>
    </row>
    <row r="67" spans="4:27" x14ac:dyDescent="0.25">
      <c r="D67">
        <v>89</v>
      </c>
      <c r="E67">
        <f t="shared" si="12"/>
        <v>0.11452758292356087</v>
      </c>
      <c r="F67">
        <f t="shared" si="17"/>
        <v>1.0804561829570736</v>
      </c>
      <c r="G67" s="33">
        <f t="shared" si="13"/>
        <v>1.271124921125969</v>
      </c>
      <c r="H67">
        <v>0</v>
      </c>
      <c r="I67" s="5">
        <f t="shared" si="3"/>
        <v>215488.42344900381</v>
      </c>
      <c r="J67" s="3">
        <f t="shared" si="4"/>
        <v>232727.49732492413</v>
      </c>
      <c r="K67" s="52">
        <v>0.10842400000000001</v>
      </c>
      <c r="L67" s="5">
        <f t="shared" si="5"/>
        <v>0.10543264306284397</v>
      </c>
      <c r="M67" s="3">
        <f t="shared" si="6"/>
        <v>116364.01999907506</v>
      </c>
      <c r="N67" s="5">
        <f t="shared" si="7"/>
        <v>232726.51473124619</v>
      </c>
      <c r="O67" s="3">
        <f t="shared" si="18"/>
        <v>232727.27736469815</v>
      </c>
      <c r="P67" s="53">
        <v>0.76263345197148125</v>
      </c>
      <c r="Q67" s="3">
        <f t="shared" si="0"/>
        <v>0.74358556798298958</v>
      </c>
      <c r="S67" s="33">
        <f t="shared" si="14"/>
        <v>1.0804561829570736</v>
      </c>
      <c r="T67" s="37">
        <v>0</v>
      </c>
      <c r="U67" s="37">
        <v>0</v>
      </c>
      <c r="V67" s="5">
        <f t="shared" si="15"/>
        <v>-0.21081095638001723</v>
      </c>
      <c r="W67" s="5">
        <f t="shared" si="1"/>
        <v>0.10543264306284397</v>
      </c>
      <c r="X67" s="37">
        <f t="shared" si="16"/>
        <v>0.11452758292356087</v>
      </c>
      <c r="Y67" s="37">
        <v>0</v>
      </c>
      <c r="Z67" s="37">
        <f t="shared" si="10"/>
        <v>17239.073875920323</v>
      </c>
      <c r="AA67" s="37">
        <f t="shared" si="11"/>
        <v>17239.064726650719</v>
      </c>
    </row>
    <row r="68" spans="4:27" x14ac:dyDescent="0.25">
      <c r="D68">
        <v>90</v>
      </c>
      <c r="E68">
        <f t="shared" si="12"/>
        <v>8.92302681579588E-2</v>
      </c>
      <c r="F68">
        <f t="shared" si="17"/>
        <v>0.82877000891009511</v>
      </c>
      <c r="G68" s="33">
        <f t="shared" si="13"/>
        <v>0.97502353989422963</v>
      </c>
      <c r="H68">
        <v>0</v>
      </c>
      <c r="I68" s="5">
        <f t="shared" si="3"/>
        <v>232727.27736469815</v>
      </c>
      <c r="J68" s="3">
        <f t="shared" si="4"/>
        <v>251345.45955387401</v>
      </c>
      <c r="K68" s="52">
        <v>0.115832</v>
      </c>
      <c r="L68" s="5">
        <f t="shared" si="5"/>
        <v>8.6398278904866732E-2</v>
      </c>
      <c r="M68" s="3">
        <f t="shared" si="6"/>
        <v>125673.02929466631</v>
      </c>
      <c r="N68" s="5">
        <f t="shared" si="7"/>
        <v>251344.50926132128</v>
      </c>
      <c r="O68" s="3">
        <f t="shared" si="18"/>
        <v>251345.28392532695</v>
      </c>
      <c r="P68" s="53">
        <v>0.77466400567545468</v>
      </c>
      <c r="Q68" s="3">
        <f t="shared" si="0"/>
        <v>0.57508865806606735</v>
      </c>
      <c r="S68" s="33">
        <f t="shared" si="14"/>
        <v>0.82877000891009511</v>
      </c>
      <c r="T68" s="37">
        <v>0</v>
      </c>
      <c r="U68" s="37">
        <v>0</v>
      </c>
      <c r="V68" s="5">
        <f t="shared" si="15"/>
        <v>-0.16849690991692223</v>
      </c>
      <c r="W68" s="5">
        <f t="shared" si="1"/>
        <v>8.6398278904866732E-2</v>
      </c>
      <c r="X68" s="37">
        <f t="shared" si="16"/>
        <v>8.92302681579588E-2</v>
      </c>
      <c r="Y68" s="37">
        <v>0</v>
      </c>
      <c r="Z68" s="37">
        <f t="shared" si="10"/>
        <v>18618.182189175859</v>
      </c>
      <c r="AA68" s="37">
        <f t="shared" si="11"/>
        <v>18618.175057538712</v>
      </c>
    </row>
    <row r="69" spans="4:27" x14ac:dyDescent="0.25">
      <c r="D69">
        <v>91</v>
      </c>
      <c r="E69">
        <f t="shared" si="12"/>
        <v>6.9010638967928084E-2</v>
      </c>
      <c r="F69">
        <f t="shared" si="17"/>
        <v>0.63101597050444413</v>
      </c>
      <c r="G69" s="33">
        <f t="shared" si="13"/>
        <v>0.74237173000522838</v>
      </c>
      <c r="H69">
        <v>0</v>
      </c>
      <c r="I69" s="5">
        <f t="shared" si="3"/>
        <v>251345.28392532695</v>
      </c>
      <c r="J69" s="3">
        <f t="shared" si="4"/>
        <v>271452.90663935314</v>
      </c>
      <c r="K69" s="52">
        <v>0.123677</v>
      </c>
      <c r="L69" s="5">
        <f t="shared" si="5"/>
        <v>7.0237945965670331E-2</v>
      </c>
      <c r="M69" s="3">
        <f t="shared" si="6"/>
        <v>135726.7772261975</v>
      </c>
      <c r="N69" s="5">
        <f t="shared" si="7"/>
        <v>271451.98032914143</v>
      </c>
      <c r="O69" s="3">
        <f t="shared" si="18"/>
        <v>271452.76739076822</v>
      </c>
      <c r="P69" s="53">
        <v>0.78706162677372082</v>
      </c>
      <c r="Q69" s="3">
        <f t="shared" si="0"/>
        <v>0.44136686425244082</v>
      </c>
      <c r="S69" s="33">
        <f t="shared" si="14"/>
        <v>0.63101597050444413</v>
      </c>
      <c r="T69" s="37">
        <v>0</v>
      </c>
      <c r="U69" s="37">
        <v>0</v>
      </c>
      <c r="V69" s="5">
        <f t="shared" si="15"/>
        <v>-0.13372179381362653</v>
      </c>
      <c r="W69" s="5">
        <f t="shared" si="1"/>
        <v>7.0237945965670331E-2</v>
      </c>
      <c r="X69" s="37">
        <f t="shared" si="16"/>
        <v>6.9010638967928084E-2</v>
      </c>
      <c r="Y69" s="37">
        <v>0</v>
      </c>
      <c r="Z69" s="37">
        <f t="shared" si="10"/>
        <v>20107.622714026191</v>
      </c>
      <c r="AA69" s="37">
        <f t="shared" si="11"/>
        <v>20107.617187235071</v>
      </c>
    </row>
    <row r="70" spans="4:27" x14ac:dyDescent="0.25">
      <c r="D70">
        <v>92</v>
      </c>
      <c r="E70">
        <f t="shared" si="12"/>
        <v>5.2964023710292914E-2</v>
      </c>
      <c r="F70">
        <f t="shared" si="17"/>
        <v>0.4766613208579577</v>
      </c>
      <c r="G70" s="33">
        <f t="shared" si="13"/>
        <v>0.56077802453877379</v>
      </c>
      <c r="H70">
        <v>0</v>
      </c>
      <c r="I70" s="5">
        <f t="shared" si="3"/>
        <v>271452.76739076822</v>
      </c>
      <c r="J70" s="3">
        <f t="shared" si="4"/>
        <v>293168.98878202972</v>
      </c>
      <c r="K70" s="52">
        <v>0.13197300000000001</v>
      </c>
      <c r="L70" s="5">
        <f t="shared" si="5"/>
        <v>5.6615782047828529E-2</v>
      </c>
      <c r="M70" s="3">
        <f t="shared" si="6"/>
        <v>146584.83961269463</v>
      </c>
      <c r="N70" s="5">
        <f t="shared" si="7"/>
        <v>293168.07917905867</v>
      </c>
      <c r="O70" s="3">
        <f t="shared" si="18"/>
        <v>293168.87920222396</v>
      </c>
      <c r="P70" s="53">
        <v>0.8000231653075387</v>
      </c>
      <c r="Q70" s="3">
        <f t="shared" ref="Q70:Q78" si="19">P70*G71</f>
        <v>0.33604616153219014</v>
      </c>
      <c r="S70" s="33">
        <f t="shared" si="14"/>
        <v>0.4766613208579577</v>
      </c>
      <c r="T70" s="37">
        <v>0</v>
      </c>
      <c r="U70" s="37">
        <v>0</v>
      </c>
      <c r="V70" s="5">
        <f t="shared" si="15"/>
        <v>-0.10532070272025068</v>
      </c>
      <c r="W70" s="5">
        <f t="shared" ref="W70:W79" si="20">L70</f>
        <v>5.6615782047828529E-2</v>
      </c>
      <c r="X70" s="37">
        <f t="shared" si="16"/>
        <v>5.2964023710292914E-2</v>
      </c>
      <c r="Y70" s="37">
        <v>0</v>
      </c>
      <c r="Z70" s="37">
        <f t="shared" ref="Z70:Z79" si="21">J70-I70</f>
        <v>21716.221391261497</v>
      </c>
      <c r="AA70" s="37">
        <f t="shared" ref="AA70:AA79" si="22">(Z70+T70)-(SUM(U70:Y70))</f>
        <v>21716.217132158457</v>
      </c>
    </row>
    <row r="71" spans="4:27" x14ac:dyDescent="0.25">
      <c r="D71">
        <v>93</v>
      </c>
      <c r="E71">
        <f t="shared" si="12"/>
        <v>4.032553938386281E-2</v>
      </c>
      <c r="F71">
        <f t="shared" si="17"/>
        <v>0.35703870798860982</v>
      </c>
      <c r="G71" s="33">
        <f t="shared" si="13"/>
        <v>0.42004553881012918</v>
      </c>
      <c r="H71">
        <v>0</v>
      </c>
      <c r="I71" s="5">
        <f t="shared" ref="I71:I78" si="23">H71+O70</f>
        <v>293168.87920222396</v>
      </c>
      <c r="J71" s="3">
        <f t="shared" ref="J71:J78" si="24">I71*(1+$B$2)</f>
        <v>316622.38953840191</v>
      </c>
      <c r="K71" s="52">
        <v>0.140737</v>
      </c>
      <c r="L71" s="5">
        <f t="shared" ref="L71:L78" si="25">F71*K71*$B$1</f>
        <v>4.5223700981573682E-2</v>
      </c>
      <c r="M71" s="3">
        <f t="shared" ref="M71:M78" si="26">O71-N71*0.5</f>
        <v>158311.55890569158</v>
      </c>
      <c r="N71" s="5">
        <f t="shared" ref="N71:N78" si="27">O71-P71</f>
        <v>316621.49016693997</v>
      </c>
      <c r="O71" s="3">
        <f t="shared" si="18"/>
        <v>316622.30398916156</v>
      </c>
      <c r="P71" s="53">
        <v>0.81382222157001483</v>
      </c>
      <c r="Q71" s="3">
        <f t="shared" si="19"/>
        <v>0.25376198172133591</v>
      </c>
      <c r="S71" s="33">
        <f t="shared" si="14"/>
        <v>0.35703870798860982</v>
      </c>
      <c r="T71" s="37">
        <v>0</v>
      </c>
      <c r="U71" s="37">
        <v>0</v>
      </c>
      <c r="V71" s="5">
        <f t="shared" ref="V71:V79" si="28">Q71-Q70</f>
        <v>-8.228417981085423E-2</v>
      </c>
      <c r="W71" s="5">
        <f t="shared" si="20"/>
        <v>4.5223700981573682E-2</v>
      </c>
      <c r="X71" s="37">
        <f t="shared" si="16"/>
        <v>4.032553938386281E-2</v>
      </c>
      <c r="Y71" s="37">
        <v>0</v>
      </c>
      <c r="Z71" s="37">
        <f t="shared" si="21"/>
        <v>23453.510336177947</v>
      </c>
      <c r="AA71" s="37">
        <f t="shared" si="22"/>
        <v>23453.507071117394</v>
      </c>
    </row>
    <row r="72" spans="4:27" x14ac:dyDescent="0.25">
      <c r="D72">
        <v>94</v>
      </c>
      <c r="E72">
        <f t="shared" ref="E72:E78" si="29">(G72-F72)*($B$5*P71)</f>
        <v>3.0451437806560309E-2</v>
      </c>
      <c r="F72">
        <f t="shared" ref="F72:F78" si="30">G72*$B$4</f>
        <v>0.2650427559559807</v>
      </c>
      <c r="G72" s="33">
        <f t="shared" ref="G72:G78" si="31">F71-L71</f>
        <v>0.31181500700703613</v>
      </c>
      <c r="H72">
        <v>0</v>
      </c>
      <c r="I72" s="5">
        <f t="shared" si="23"/>
        <v>316622.30398916156</v>
      </c>
      <c r="J72" s="3">
        <f t="shared" si="24"/>
        <v>341952.08830829454</v>
      </c>
      <c r="K72" s="52">
        <v>0.14998300000000001</v>
      </c>
      <c r="L72" s="5">
        <f t="shared" si="25"/>
        <v>3.5776716899891273E-2</v>
      </c>
      <c r="M72" s="3">
        <f t="shared" si="26"/>
        <v>170976.42546138892</v>
      </c>
      <c r="N72" s="5">
        <f t="shared" si="27"/>
        <v>341951.19323750184</v>
      </c>
      <c r="O72" s="3">
        <f t="shared" si="18"/>
        <v>341952.02208013984</v>
      </c>
      <c r="P72" s="53">
        <v>0.82884263802784608</v>
      </c>
      <c r="Q72" s="3">
        <f t="shared" si="19"/>
        <v>0.19002546862144437</v>
      </c>
      <c r="S72" s="33">
        <f t="shared" ref="S72:S79" si="32">F72</f>
        <v>0.2650427559559807</v>
      </c>
      <c r="T72" s="37">
        <v>0</v>
      </c>
      <c r="U72" s="37">
        <v>0</v>
      </c>
      <c r="V72" s="5">
        <f t="shared" si="28"/>
        <v>-6.3736513099891534E-2</v>
      </c>
      <c r="W72" s="5">
        <f t="shared" si="20"/>
        <v>3.5776716899891273E-2</v>
      </c>
      <c r="X72" s="37">
        <f t="shared" ref="X72:X79" si="33">E72</f>
        <v>3.0451437806560309E-2</v>
      </c>
      <c r="Y72" s="37">
        <v>0</v>
      </c>
      <c r="Z72" s="37">
        <f t="shared" si="21"/>
        <v>25329.784319132974</v>
      </c>
      <c r="AA72" s="37">
        <f t="shared" si="22"/>
        <v>25329.781827491366</v>
      </c>
    </row>
    <row r="73" spans="4:27" x14ac:dyDescent="0.25">
      <c r="D73">
        <v>95</v>
      </c>
      <c r="E73">
        <f t="shared" si="29"/>
        <v>2.2803056234573328E-2</v>
      </c>
      <c r="F73">
        <f t="shared" si="30"/>
        <v>0.19487613319767602</v>
      </c>
      <c r="G73" s="33">
        <f t="shared" si="31"/>
        <v>0.22926603905608944</v>
      </c>
      <c r="H73">
        <v>0</v>
      </c>
      <c r="I73" s="5">
        <f t="shared" si="23"/>
        <v>341952.02208013984</v>
      </c>
      <c r="J73" s="3">
        <f t="shared" si="24"/>
        <v>369308.18384655105</v>
      </c>
      <c r="K73" s="52">
        <v>0.159723</v>
      </c>
      <c r="L73" s="5">
        <f t="shared" si="25"/>
        <v>2.8013580560459168E-2</v>
      </c>
      <c r="M73" s="3">
        <f t="shared" si="26"/>
        <v>184654.48932896368</v>
      </c>
      <c r="N73" s="5">
        <f t="shared" si="27"/>
        <v>369307.28740190121</v>
      </c>
      <c r="O73" s="3">
        <f t="shared" ref="O73:O78" si="34">J73-L73-E73</f>
        <v>369308.13302991429</v>
      </c>
      <c r="P73" s="53">
        <v>0.84562801305907265</v>
      </c>
      <c r="Q73" s="3">
        <f t="shared" si="19"/>
        <v>0.14110364884057461</v>
      </c>
      <c r="S73" s="33">
        <f t="shared" si="32"/>
        <v>0.19487613319767602</v>
      </c>
      <c r="T73" s="37">
        <v>0</v>
      </c>
      <c r="U73" s="37">
        <v>0</v>
      </c>
      <c r="V73" s="5">
        <f t="shared" si="28"/>
        <v>-4.8921819780869763E-2</v>
      </c>
      <c r="W73" s="5">
        <f t="shared" si="20"/>
        <v>2.8013580560459168E-2</v>
      </c>
      <c r="X73" s="37">
        <f t="shared" si="33"/>
        <v>2.2803056234573328E-2</v>
      </c>
      <c r="Y73" s="37">
        <v>0</v>
      </c>
      <c r="Z73" s="37">
        <f t="shared" si="21"/>
        <v>27356.161766411213</v>
      </c>
      <c r="AA73" s="37">
        <f t="shared" si="22"/>
        <v>27356.159871594198</v>
      </c>
    </row>
    <row r="74" spans="4:27" x14ac:dyDescent="0.25">
      <c r="D74">
        <v>96</v>
      </c>
      <c r="E74">
        <f t="shared" si="29"/>
        <v>1.6932437860868961E-2</v>
      </c>
      <c r="F74">
        <f t="shared" si="30"/>
        <v>0.14183316974163432</v>
      </c>
      <c r="G74" s="33">
        <f t="shared" si="31"/>
        <v>0.16686255263721686</v>
      </c>
      <c r="H74">
        <v>0</v>
      </c>
      <c r="I74" s="5">
        <f t="shared" si="23"/>
        <v>369308.13302991429</v>
      </c>
      <c r="J74" s="3">
        <f t="shared" si="24"/>
        <v>398852.78367230744</v>
      </c>
      <c r="K74" s="52">
        <v>0.16997000000000001</v>
      </c>
      <c r="L74" s="5">
        <f t="shared" si="25"/>
        <v>2.169664547488703E-2</v>
      </c>
      <c r="M74" s="3">
        <f t="shared" si="26"/>
        <v>199426.80499960305</v>
      </c>
      <c r="N74" s="5">
        <f t="shared" si="27"/>
        <v>398851.88008724217</v>
      </c>
      <c r="O74" s="3">
        <f t="shared" si="34"/>
        <v>398852.74504322413</v>
      </c>
      <c r="P74" s="53">
        <v>0.86495598196694867</v>
      </c>
      <c r="Q74" s="3">
        <f t="shared" si="19"/>
        <v>0.10391280531724055</v>
      </c>
      <c r="S74" s="33">
        <f t="shared" si="32"/>
        <v>0.14183316974163432</v>
      </c>
      <c r="T74" s="37">
        <v>0</v>
      </c>
      <c r="U74" s="37">
        <v>0</v>
      </c>
      <c r="V74" s="5">
        <f t="shared" si="28"/>
        <v>-3.7190843523334058E-2</v>
      </c>
      <c r="W74" s="5">
        <f t="shared" si="20"/>
        <v>2.169664547488703E-2</v>
      </c>
      <c r="X74" s="37">
        <f t="shared" si="33"/>
        <v>1.6932437860868961E-2</v>
      </c>
      <c r="Y74" s="37">
        <v>0</v>
      </c>
      <c r="Z74" s="37">
        <f t="shared" si="21"/>
        <v>29544.650642393157</v>
      </c>
      <c r="AA74" s="37">
        <f t="shared" si="22"/>
        <v>29544.649204153346</v>
      </c>
    </row>
    <row r="75" spans="4:27" x14ac:dyDescent="0.25">
      <c r="D75">
        <v>97</v>
      </c>
      <c r="E75">
        <f t="shared" si="29"/>
        <v>1.2469536638068867E-2</v>
      </c>
      <c r="F75">
        <f t="shared" si="30"/>
        <v>0.10211604562673519</v>
      </c>
      <c r="G75" s="33">
        <f t="shared" si="31"/>
        <v>0.12013652426674729</v>
      </c>
      <c r="H75">
        <v>0</v>
      </c>
      <c r="I75" s="5">
        <f t="shared" si="23"/>
        <v>398852.74504322413</v>
      </c>
      <c r="J75" s="3">
        <f t="shared" si="24"/>
        <v>430760.96464668209</v>
      </c>
      <c r="K75" s="52">
        <v>0.180733</v>
      </c>
      <c r="L75" s="5">
        <f t="shared" si="25"/>
        <v>1.6610165346831057E-2</v>
      </c>
      <c r="M75" s="3">
        <f t="shared" si="26"/>
        <v>215380.91176010639</v>
      </c>
      <c r="N75" s="5">
        <f t="shared" si="27"/>
        <v>430760.04761374742</v>
      </c>
      <c r="O75" s="3">
        <f t="shared" si="34"/>
        <v>430760.9355669801</v>
      </c>
      <c r="P75" s="53">
        <v>0.88795323266443815</v>
      </c>
      <c r="Q75" s="3">
        <f t="shared" si="19"/>
        <v>7.5925222806359313E-2</v>
      </c>
      <c r="S75" s="33">
        <f t="shared" si="32"/>
        <v>0.10211604562673519</v>
      </c>
      <c r="T75" s="37">
        <v>0</v>
      </c>
      <c r="U75" s="37">
        <v>0</v>
      </c>
      <c r="V75" s="5">
        <f t="shared" si="28"/>
        <v>-2.7987582510881237E-2</v>
      </c>
      <c r="W75" s="5">
        <f t="shared" si="20"/>
        <v>1.6610165346831057E-2</v>
      </c>
      <c r="X75" s="37">
        <f t="shared" si="33"/>
        <v>1.2469536638068867E-2</v>
      </c>
      <c r="Y75" s="37">
        <v>0</v>
      </c>
      <c r="Z75" s="37">
        <f t="shared" si="21"/>
        <v>31908.219603457954</v>
      </c>
      <c r="AA75" s="37">
        <f t="shared" si="22"/>
        <v>31908.21851133848</v>
      </c>
    </row>
    <row r="76" spans="4:27" x14ac:dyDescent="0.25">
      <c r="D76">
        <v>98</v>
      </c>
      <c r="E76">
        <f t="shared" si="29"/>
        <v>9.111026736763117E-3</v>
      </c>
      <c r="F76">
        <f t="shared" si="30"/>
        <v>7.2679998237918514E-2</v>
      </c>
      <c r="G76" s="33">
        <f t="shared" si="31"/>
        <v>8.5505880279904134E-2</v>
      </c>
      <c r="H76">
        <v>0</v>
      </c>
      <c r="I76" s="5">
        <f t="shared" si="23"/>
        <v>430760.9355669801</v>
      </c>
      <c r="J76" s="3">
        <f t="shared" si="24"/>
        <v>465221.81041233853</v>
      </c>
      <c r="K76" s="52">
        <v>0.19202</v>
      </c>
      <c r="L76" s="5">
        <f t="shared" si="25"/>
        <v>1.2560411935480601E-2</v>
      </c>
      <c r="M76" s="3">
        <f t="shared" si="26"/>
        <v>232611.35250734337</v>
      </c>
      <c r="N76" s="5">
        <f t="shared" si="27"/>
        <v>465220.87246711302</v>
      </c>
      <c r="O76" s="3">
        <f t="shared" si="34"/>
        <v>465221.78874089988</v>
      </c>
      <c r="P76" s="53">
        <v>0.91627378684826366</v>
      </c>
      <c r="Q76" s="3">
        <f t="shared" si="19"/>
        <v>5.5086001005085788E-2</v>
      </c>
      <c r="S76" s="33">
        <f t="shared" si="32"/>
        <v>7.2679998237918514E-2</v>
      </c>
      <c r="T76" s="37">
        <v>0</v>
      </c>
      <c r="U76" s="37">
        <v>0</v>
      </c>
      <c r="V76" s="5">
        <f t="shared" si="28"/>
        <v>-2.0839221801273525E-2</v>
      </c>
      <c r="W76" s="5">
        <f t="shared" si="20"/>
        <v>1.2560411935480601E-2</v>
      </c>
      <c r="X76" s="37">
        <f t="shared" si="33"/>
        <v>9.111026736763117E-3</v>
      </c>
      <c r="Y76" s="37">
        <v>0</v>
      </c>
      <c r="Z76" s="37">
        <f t="shared" si="21"/>
        <v>34460.874845358427</v>
      </c>
      <c r="AA76" s="37">
        <f t="shared" si="22"/>
        <v>34460.874013141554</v>
      </c>
    </row>
    <row r="77" spans="4:27" x14ac:dyDescent="0.25">
      <c r="D77">
        <v>99</v>
      </c>
      <c r="E77">
        <f t="shared" si="29"/>
        <v>6.6103201206102937E-3</v>
      </c>
      <c r="F77">
        <f t="shared" si="30"/>
        <v>5.1101648357072225E-2</v>
      </c>
      <c r="G77" s="33">
        <f t="shared" si="31"/>
        <v>6.0119586302437911E-2</v>
      </c>
      <c r="H77">
        <v>0</v>
      </c>
      <c r="I77" s="5">
        <f t="shared" si="23"/>
        <v>465221.78874089988</v>
      </c>
      <c r="J77" s="3">
        <f t="shared" si="24"/>
        <v>502439.5318401719</v>
      </c>
      <c r="K77" s="52">
        <v>0.20383699999999999</v>
      </c>
      <c r="L77" s="5">
        <f t="shared" si="25"/>
        <v>9.3747660265444781E-3</v>
      </c>
      <c r="M77" s="3">
        <f t="shared" si="26"/>
        <v>251220.23411801906</v>
      </c>
      <c r="N77" s="5">
        <f t="shared" si="27"/>
        <v>502438.56347413338</v>
      </c>
      <c r="O77" s="3">
        <f t="shared" si="34"/>
        <v>502439.51585508574</v>
      </c>
      <c r="P77" s="53">
        <v>0.95238095238120457</v>
      </c>
      <c r="Q77" s="3">
        <f t="shared" si="19"/>
        <v>3.9739887933846474E-2</v>
      </c>
      <c r="S77" s="33">
        <f t="shared" si="32"/>
        <v>5.1101648357072225E-2</v>
      </c>
      <c r="T77" s="37">
        <v>0</v>
      </c>
      <c r="U77" s="37">
        <v>0</v>
      </c>
      <c r="V77" s="5">
        <f t="shared" si="28"/>
        <v>-1.5346113071239315E-2</v>
      </c>
      <c r="W77" s="5">
        <f t="shared" si="20"/>
        <v>9.3747660265444781E-3</v>
      </c>
      <c r="X77" s="37">
        <f t="shared" si="33"/>
        <v>6.6103201206102937E-3</v>
      </c>
      <c r="Y77" s="37">
        <v>0</v>
      </c>
      <c r="Z77" s="37">
        <f t="shared" si="21"/>
        <v>37217.743099272018</v>
      </c>
      <c r="AA77" s="37">
        <f t="shared" si="22"/>
        <v>37217.742460298941</v>
      </c>
    </row>
    <row r="78" spans="4:27" x14ac:dyDescent="0.25">
      <c r="D78">
        <v>100</v>
      </c>
      <c r="E78">
        <f t="shared" si="29"/>
        <v>4.7687865520615767E-3</v>
      </c>
      <c r="F78">
        <f t="shared" si="30"/>
        <v>3.5467849980948589E-2</v>
      </c>
      <c r="G78" s="33">
        <f t="shared" si="31"/>
        <v>4.1726882330527751E-2</v>
      </c>
      <c r="H78">
        <v>0</v>
      </c>
      <c r="I78" s="5">
        <f t="shared" si="23"/>
        <v>502439.51585508574</v>
      </c>
      <c r="J78" s="3">
        <f t="shared" si="24"/>
        <v>542634.67712349258</v>
      </c>
      <c r="K78" s="52">
        <v>1</v>
      </c>
      <c r="L78" s="5">
        <f t="shared" si="25"/>
        <v>3.1921064982853728E-2</v>
      </c>
      <c r="M78" s="3">
        <f t="shared" si="26"/>
        <v>271317.32021682052</v>
      </c>
      <c r="N78" s="5">
        <f t="shared" si="27"/>
        <v>542634.64043364103</v>
      </c>
      <c r="O78" s="3">
        <f t="shared" si="34"/>
        <v>542634.64043364103</v>
      </c>
      <c r="P78" s="53">
        <v>0</v>
      </c>
      <c r="Q78" s="3">
        <f t="shared" si="19"/>
        <v>0</v>
      </c>
      <c r="S78" s="33">
        <f t="shared" si="32"/>
        <v>3.5467849980948589E-2</v>
      </c>
      <c r="T78" s="37">
        <v>0</v>
      </c>
      <c r="U78" s="37">
        <v>0</v>
      </c>
      <c r="V78" s="5">
        <f t="shared" si="28"/>
        <v>-3.9739887933846474E-2</v>
      </c>
      <c r="W78" s="5">
        <f t="shared" si="20"/>
        <v>3.1921064982853728E-2</v>
      </c>
      <c r="X78" s="37">
        <f t="shared" si="33"/>
        <v>4.7687865520615767E-3</v>
      </c>
      <c r="Y78" s="37">
        <v>0</v>
      </c>
      <c r="Z78" s="37">
        <f t="shared" si="21"/>
        <v>40195.161268406839</v>
      </c>
      <c r="AA78" s="37">
        <f t="shared" si="22"/>
        <v>40195.16431844324</v>
      </c>
    </row>
    <row r="79" spans="4:27" x14ac:dyDescent="0.25">
      <c r="G79" s="33"/>
      <c r="I79" s="5"/>
      <c r="J79" s="3"/>
      <c r="L79" s="3"/>
      <c r="M79" s="3"/>
      <c r="N79" s="5"/>
      <c r="O79" s="3"/>
      <c r="P79" s="53"/>
      <c r="Q79" s="5"/>
      <c r="S79" s="33">
        <f t="shared" si="32"/>
        <v>0</v>
      </c>
      <c r="T79" s="37">
        <v>0</v>
      </c>
      <c r="U79" s="37">
        <v>0</v>
      </c>
      <c r="V79" s="5">
        <f t="shared" si="28"/>
        <v>0</v>
      </c>
      <c r="W79" s="5">
        <f t="shared" si="20"/>
        <v>0</v>
      </c>
      <c r="X79">
        <f t="shared" si="33"/>
        <v>0</v>
      </c>
      <c r="Y79">
        <v>0</v>
      </c>
      <c r="Z79">
        <f t="shared" si="21"/>
        <v>0</v>
      </c>
      <c r="AA79">
        <f t="shared" si="22"/>
        <v>0</v>
      </c>
    </row>
    <row r="80" spans="4:27" x14ac:dyDescent="0.25">
      <c r="V80" s="5"/>
      <c r="AA80" s="57">
        <f>SUM(AA5:AA79)</f>
        <v>542634.64043364103</v>
      </c>
    </row>
  </sheetData>
  <mergeCells count="2">
    <mergeCell ref="D2:P2"/>
    <mergeCell ref="S3:AA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550A-C325-40D6-8CD9-4A884BBCDD5E}">
  <dimension ref="A2:W78"/>
  <sheetViews>
    <sheetView topLeftCell="A4" zoomScale="91" zoomScaleNormal="91" workbookViewId="0">
      <selection activeCell="F19" sqref="F19:M19"/>
    </sheetView>
  </sheetViews>
  <sheetFormatPr baseColWidth="10" defaultRowHeight="15" x14ac:dyDescent="0.25"/>
  <cols>
    <col min="1" max="1" width="21.28515625" bestFit="1" customWidth="1"/>
    <col min="2" max="2" width="17.7109375" bestFit="1" customWidth="1"/>
  </cols>
  <sheetData>
    <row r="2" spans="1:23" x14ac:dyDescent="0.25">
      <c r="A2" t="s">
        <v>1</v>
      </c>
      <c r="B2">
        <v>27</v>
      </c>
      <c r="E2" s="64" t="s">
        <v>11</v>
      </c>
      <c r="F2" s="64"/>
      <c r="G2" s="64"/>
      <c r="H2" s="64"/>
      <c r="I2" s="64"/>
      <c r="J2" s="64"/>
      <c r="K2" s="64"/>
      <c r="L2" s="64"/>
      <c r="M2" s="64"/>
      <c r="W2" s="54"/>
    </row>
    <row r="3" spans="1:23" x14ac:dyDescent="0.25">
      <c r="A3" t="s">
        <v>2</v>
      </c>
      <c r="B3" s="1">
        <v>0.12</v>
      </c>
      <c r="G3" s="28" t="s">
        <v>15</v>
      </c>
      <c r="H3" s="28" t="s">
        <v>17</v>
      </c>
      <c r="O3" s="64" t="s">
        <v>55</v>
      </c>
      <c r="P3" s="64"/>
      <c r="Q3" s="64"/>
      <c r="R3" s="64"/>
      <c r="S3" s="64"/>
      <c r="T3" s="64"/>
      <c r="U3" s="64"/>
      <c r="V3" s="64"/>
    </row>
    <row r="4" spans="1:23" x14ac:dyDescent="0.25">
      <c r="A4" t="s">
        <v>3</v>
      </c>
      <c r="B4" s="1">
        <v>0.02</v>
      </c>
      <c r="E4" s="50" t="s">
        <v>0</v>
      </c>
      <c r="F4" s="50" t="s">
        <v>12</v>
      </c>
      <c r="G4" s="50" t="s">
        <v>13</v>
      </c>
      <c r="H4" s="50" t="s">
        <v>16</v>
      </c>
      <c r="I4" s="50" t="s">
        <v>18</v>
      </c>
      <c r="J4" s="50" t="s">
        <v>19</v>
      </c>
      <c r="K4" s="50" t="s">
        <v>20</v>
      </c>
      <c r="L4" s="50" t="s">
        <v>21</v>
      </c>
      <c r="M4" s="50" t="s">
        <v>33</v>
      </c>
      <c r="O4" s="50"/>
      <c r="P4" s="50" t="s">
        <v>26</v>
      </c>
      <c r="Q4" s="50" t="s">
        <v>27</v>
      </c>
      <c r="R4" s="50" t="s">
        <v>28</v>
      </c>
      <c r="S4" s="50" t="s">
        <v>29</v>
      </c>
      <c r="T4" s="50" t="s">
        <v>30</v>
      </c>
      <c r="U4" s="50" t="s">
        <v>31</v>
      </c>
      <c r="V4" s="50" t="s">
        <v>32</v>
      </c>
    </row>
    <row r="5" spans="1:23" x14ac:dyDescent="0.25">
      <c r="A5" t="s">
        <v>4</v>
      </c>
      <c r="B5" s="1">
        <v>0.05</v>
      </c>
      <c r="E5">
        <v>27</v>
      </c>
      <c r="F5">
        <v>100000</v>
      </c>
      <c r="G5">
        <f>F5*B21</f>
        <v>4001.2881189787727</v>
      </c>
      <c r="H5">
        <f>G5</f>
        <v>4001.2881189787727</v>
      </c>
      <c r="I5">
        <f>H5*(1+$B$5)</f>
        <v>4201.3525249277118</v>
      </c>
      <c r="J5" s="52">
        <v>1.207E-3</v>
      </c>
      <c r="K5" s="5">
        <f>J5*F5</f>
        <v>120.69999999999999</v>
      </c>
      <c r="L5" s="5">
        <f>I5-K5</f>
        <v>4080.652524927712</v>
      </c>
      <c r="M5" s="53">
        <f>L5/F6</f>
        <v>4.085583824604009E-2</v>
      </c>
      <c r="O5" s="33">
        <f>F5</f>
        <v>100000</v>
      </c>
      <c r="P5">
        <f>O5*$B$19</f>
        <v>4652.6606034636898</v>
      </c>
      <c r="Q5">
        <f>P5*B3</f>
        <v>558.31927241564279</v>
      </c>
      <c r="R5" s="5">
        <f>L5</f>
        <v>4080.652524927712</v>
      </c>
      <c r="S5" s="5">
        <f>K5</f>
        <v>120.69999999999999</v>
      </c>
      <c r="T5">
        <f>P5*$B$4</f>
        <v>93.053212069273798</v>
      </c>
      <c r="U5">
        <f>I5-H5</f>
        <v>200.06440594893911</v>
      </c>
      <c r="V5" s="32">
        <f>(P5+U5)-(SUM(Q5:T5))</f>
        <v>0</v>
      </c>
    </row>
    <row r="6" spans="1:23" x14ac:dyDescent="0.25">
      <c r="A6" t="s">
        <v>53</v>
      </c>
      <c r="B6" s="32">
        <v>15</v>
      </c>
      <c r="E6">
        <v>28</v>
      </c>
      <c r="F6" s="5">
        <f>F5-K5</f>
        <v>99879.3</v>
      </c>
      <c r="G6" s="3">
        <f>F6*$B$22</f>
        <v>4554.1039452730038</v>
      </c>
      <c r="H6" s="3">
        <f>G6+L5</f>
        <v>8634.7564702007148</v>
      </c>
      <c r="I6">
        <f>H6*(1+$B$5)</f>
        <v>9066.4942937107517</v>
      </c>
      <c r="J6" s="52">
        <v>1.2999999999999999E-3</v>
      </c>
      <c r="K6" s="5">
        <f t="shared" ref="K6:K69" si="0">J6*F6</f>
        <v>129.84308999999999</v>
      </c>
      <c r="L6" s="5">
        <f>I6-K6</f>
        <v>8936.6512037107514</v>
      </c>
      <c r="M6" s="53">
        <f>L6/F7</f>
        <v>8.9590976036831346E-2</v>
      </c>
      <c r="O6" s="33">
        <f>F6</f>
        <v>99879.3</v>
      </c>
      <c r="P6">
        <f t="shared" ref="P6:P19" si="1">O6*$B$19</f>
        <v>4647.0448421153087</v>
      </c>
      <c r="Q6">
        <v>0</v>
      </c>
      <c r="R6" s="5">
        <f>L6-L5</f>
        <v>4855.9986787830394</v>
      </c>
      <c r="S6" s="5">
        <f t="shared" ref="S6:S69" si="2">K6</f>
        <v>129.84308999999999</v>
      </c>
      <c r="T6">
        <f t="shared" ref="T6:T19" si="3">P6*$B$4</f>
        <v>92.940896842306174</v>
      </c>
      <c r="U6">
        <f>I6-H6</f>
        <v>431.73782351003683</v>
      </c>
      <c r="V6" s="32">
        <f t="shared" ref="V6:V69" si="4">(P6+U6)-(SUM(Q6:T6))</f>
        <v>0</v>
      </c>
    </row>
    <row r="7" spans="1:23" x14ac:dyDescent="0.25">
      <c r="E7">
        <v>29</v>
      </c>
      <c r="F7" s="5">
        <f t="shared" ref="F7:F70" si="5">F6-K6</f>
        <v>99749.456910000008</v>
      </c>
      <c r="G7" s="3">
        <f t="shared" ref="G7:G19" si="6">F7*$B$22</f>
        <v>4548.1836101441486</v>
      </c>
      <c r="H7" s="3">
        <f t="shared" ref="H7:H70" si="7">G7+L6</f>
        <v>13484.834813854901</v>
      </c>
      <c r="I7">
        <f t="shared" ref="I7:I70" si="8">H7*(1+$B$5)</f>
        <v>14159.076554547646</v>
      </c>
      <c r="J7" s="52">
        <v>1.4E-3</v>
      </c>
      <c r="K7" s="5">
        <f t="shared" si="0"/>
        <v>139.649239674</v>
      </c>
      <c r="L7" s="5">
        <f t="shared" ref="L7:L70" si="9">I7-K7</f>
        <v>14019.427314873647</v>
      </c>
      <c r="M7" s="53">
        <f t="shared" ref="M7:M19" si="10">L7/F8</f>
        <v>0.14074344326889077</v>
      </c>
      <c r="O7" s="33">
        <f t="shared" ref="O7:O70" si="11">F7</f>
        <v>99749.456910000008</v>
      </c>
      <c r="P7">
        <f t="shared" si="1"/>
        <v>4641.0036838205597</v>
      </c>
      <c r="Q7">
        <v>0</v>
      </c>
      <c r="R7" s="5">
        <f>L7-L6</f>
        <v>5082.7761111628952</v>
      </c>
      <c r="S7" s="5">
        <f t="shared" si="2"/>
        <v>139.649239674</v>
      </c>
      <c r="T7">
        <f t="shared" si="3"/>
        <v>92.820073676411198</v>
      </c>
      <c r="U7">
        <f t="shared" ref="U7:U70" si="12">I7-H7</f>
        <v>674.24174069274522</v>
      </c>
      <c r="V7" s="32">
        <f t="shared" si="4"/>
        <v>0</v>
      </c>
    </row>
    <row r="8" spans="1:23" x14ac:dyDescent="0.25">
      <c r="A8" t="s">
        <v>5</v>
      </c>
      <c r="B8" s="6">
        <f>(B10-B13+B9)/(B11-B12)</f>
        <v>4.5078525498169153E-2</v>
      </c>
      <c r="E8">
        <v>30</v>
      </c>
      <c r="F8" s="5">
        <f t="shared" si="5"/>
        <v>99609.807670326001</v>
      </c>
      <c r="G8" s="3">
        <f t="shared" si="6"/>
        <v>4541.816153089947</v>
      </c>
      <c r="H8" s="3">
        <f t="shared" si="7"/>
        <v>18561.243467963592</v>
      </c>
      <c r="I8">
        <f t="shared" si="8"/>
        <v>19489.305641361771</v>
      </c>
      <c r="J8" s="52">
        <v>1.508E-3</v>
      </c>
      <c r="K8" s="5">
        <f t="shared" si="0"/>
        <v>150.21158996685162</v>
      </c>
      <c r="L8" s="5">
        <f t="shared" si="9"/>
        <v>19339.094051394917</v>
      </c>
      <c r="M8" s="53">
        <f t="shared" si="10"/>
        <v>0.19444171114237935</v>
      </c>
      <c r="O8" s="33">
        <f t="shared" si="11"/>
        <v>99609.807670326001</v>
      </c>
      <c r="P8">
        <f t="shared" si="1"/>
        <v>4634.5062786632107</v>
      </c>
      <c r="Q8">
        <v>0</v>
      </c>
      <c r="R8" s="5">
        <f t="shared" ref="R8:R71" si="13">L8-L7</f>
        <v>5319.6667365212706</v>
      </c>
      <c r="S8" s="5">
        <f t="shared" si="2"/>
        <v>150.21158996685162</v>
      </c>
      <c r="T8">
        <f t="shared" si="3"/>
        <v>92.690125573264211</v>
      </c>
      <c r="U8">
        <f t="shared" si="12"/>
        <v>928.06217339817886</v>
      </c>
      <c r="V8" s="32">
        <f t="shared" si="4"/>
        <v>0</v>
      </c>
    </row>
    <row r="9" spans="1:23" x14ac:dyDescent="0.25">
      <c r="A9" t="s">
        <v>57</v>
      </c>
      <c r="B9" s="58">
        <v>12346.820046941326</v>
      </c>
      <c r="E9">
        <v>31</v>
      </c>
      <c r="F9" s="5">
        <f t="shared" si="5"/>
        <v>99459.596080359144</v>
      </c>
      <c r="G9" s="3">
        <f t="shared" si="6"/>
        <v>4534.9670943310866</v>
      </c>
      <c r="H9" s="3">
        <f t="shared" si="7"/>
        <v>23874.061145726002</v>
      </c>
      <c r="I9">
        <f t="shared" si="8"/>
        <v>25067.764203012302</v>
      </c>
      <c r="J9" s="52">
        <v>1.624E-3</v>
      </c>
      <c r="K9" s="5">
        <f t="shared" si="0"/>
        <v>161.52238403450326</v>
      </c>
      <c r="L9" s="5">
        <f t="shared" si="9"/>
        <v>24906.2418189778</v>
      </c>
      <c r="M9" s="53">
        <f t="shared" si="10"/>
        <v>0.25082301087880682</v>
      </c>
      <c r="O9" s="33">
        <f t="shared" si="11"/>
        <v>99459.596080359144</v>
      </c>
      <c r="P9">
        <f t="shared" si="1"/>
        <v>4627.5174431949863</v>
      </c>
      <c r="Q9">
        <v>0</v>
      </c>
      <c r="R9" s="5">
        <f t="shared" si="13"/>
        <v>5567.1477675828828</v>
      </c>
      <c r="S9" s="5">
        <f t="shared" si="2"/>
        <v>161.52238403450326</v>
      </c>
      <c r="T9">
        <f t="shared" si="3"/>
        <v>92.550348863899728</v>
      </c>
      <c r="U9">
        <f t="shared" si="12"/>
        <v>1193.7030572863005</v>
      </c>
      <c r="V9" s="32">
        <f t="shared" si="4"/>
        <v>0</v>
      </c>
    </row>
    <row r="10" spans="1:23" x14ac:dyDescent="0.25">
      <c r="A10" t="s">
        <v>6</v>
      </c>
      <c r="B10" s="2">
        <v>3248.5880641498252</v>
      </c>
      <c r="E10">
        <v>32</v>
      </c>
      <c r="F10" s="5">
        <f t="shared" si="5"/>
        <v>99298.073696324645</v>
      </c>
      <c r="G10" s="3">
        <f t="shared" si="6"/>
        <v>4527.6023077698937</v>
      </c>
      <c r="H10" s="3">
        <f t="shared" si="7"/>
        <v>29433.844126747696</v>
      </c>
      <c r="I10">
        <f t="shared" si="8"/>
        <v>30905.536333085081</v>
      </c>
      <c r="J10" s="52">
        <v>1.7489999999999999E-3</v>
      </c>
      <c r="K10" s="5">
        <f t="shared" si="0"/>
        <v>173.67233089487181</v>
      </c>
      <c r="L10" s="5">
        <f t="shared" si="9"/>
        <v>30731.86400219021</v>
      </c>
      <c r="M10" s="53">
        <f t="shared" si="10"/>
        <v>0.31003328725179197</v>
      </c>
      <c r="O10" s="33">
        <f t="shared" si="11"/>
        <v>99298.073696324645</v>
      </c>
      <c r="P10">
        <f t="shared" si="1"/>
        <v>4620.002354867237</v>
      </c>
      <c r="Q10">
        <v>0</v>
      </c>
      <c r="R10" s="5">
        <f t="shared" si="13"/>
        <v>5825.6221832124102</v>
      </c>
      <c r="S10" s="5">
        <f t="shared" si="2"/>
        <v>173.67233089487181</v>
      </c>
      <c r="T10">
        <f t="shared" si="3"/>
        <v>92.400047097344739</v>
      </c>
      <c r="U10">
        <f t="shared" si="12"/>
        <v>1471.6922063373859</v>
      </c>
      <c r="V10" s="32">
        <f t="shared" si="4"/>
        <v>0</v>
      </c>
    </row>
    <row r="11" spans="1:23" x14ac:dyDescent="0.25">
      <c r="A11" t="s">
        <v>7</v>
      </c>
      <c r="B11" s="51">
        <v>488372.01303673099</v>
      </c>
      <c r="E11">
        <v>33</v>
      </c>
      <c r="F11" s="5">
        <f t="shared" si="5"/>
        <v>99124.401365429774</v>
      </c>
      <c r="G11" s="3">
        <f t="shared" si="6"/>
        <v>4519.6835313336042</v>
      </c>
      <c r="H11" s="3">
        <f t="shared" si="7"/>
        <v>35251.547533523815</v>
      </c>
      <c r="I11">
        <f t="shared" si="8"/>
        <v>37014.124910200007</v>
      </c>
      <c r="J11" s="52">
        <v>1.884E-3</v>
      </c>
      <c r="K11" s="5">
        <f t="shared" si="0"/>
        <v>186.7503721724697</v>
      </c>
      <c r="L11" s="5">
        <f t="shared" si="9"/>
        <v>36827.374538027536</v>
      </c>
      <c r="M11" s="53">
        <f t="shared" si="10"/>
        <v>0.3722281069775687</v>
      </c>
      <c r="O11" s="33">
        <f t="shared" si="11"/>
        <v>99124.401365429774</v>
      </c>
      <c r="P11">
        <f t="shared" si="1"/>
        <v>4611.9219707485745</v>
      </c>
      <c r="Q11">
        <v>0</v>
      </c>
      <c r="R11" s="5">
        <f t="shared" si="13"/>
        <v>6095.5105358373257</v>
      </c>
      <c r="S11" s="5">
        <f t="shared" si="2"/>
        <v>186.7503721724697</v>
      </c>
      <c r="T11">
        <f t="shared" si="3"/>
        <v>92.238439414971495</v>
      </c>
      <c r="U11">
        <f t="shared" si="12"/>
        <v>1762.5773766761922</v>
      </c>
      <c r="V11" s="32">
        <f t="shared" si="4"/>
        <v>0</v>
      </c>
    </row>
    <row r="12" spans="1:23" x14ac:dyDescent="0.25">
      <c r="A12" t="s">
        <v>54</v>
      </c>
      <c r="B12" s="3">
        <v>202448.68929187901</v>
      </c>
      <c r="E12">
        <v>34</v>
      </c>
      <c r="F12" s="5">
        <f t="shared" si="5"/>
        <v>98937.65099325731</v>
      </c>
      <c r="G12" s="3">
        <f t="shared" si="6"/>
        <v>4511.1684475605716</v>
      </c>
      <c r="H12" s="3">
        <f t="shared" si="7"/>
        <v>41338.542985588108</v>
      </c>
      <c r="I12">
        <f t="shared" si="8"/>
        <v>43405.470134867515</v>
      </c>
      <c r="J12" s="52">
        <v>2.029E-3</v>
      </c>
      <c r="K12" s="5">
        <f t="shared" si="0"/>
        <v>200.74449386531907</v>
      </c>
      <c r="L12" s="5">
        <f t="shared" si="9"/>
        <v>43204.725641002195</v>
      </c>
      <c r="M12" s="53">
        <f t="shared" si="10"/>
        <v>0.4375742280447914</v>
      </c>
      <c r="O12" s="33">
        <f t="shared" si="11"/>
        <v>98937.65099325731</v>
      </c>
      <c r="P12">
        <f t="shared" si="1"/>
        <v>4603.2331097556844</v>
      </c>
      <c r="Q12">
        <v>0</v>
      </c>
      <c r="R12" s="5">
        <f t="shared" si="13"/>
        <v>6377.3511029746587</v>
      </c>
      <c r="S12" s="5">
        <f t="shared" si="2"/>
        <v>200.74449386531907</v>
      </c>
      <c r="T12">
        <f t="shared" si="3"/>
        <v>92.064662195113684</v>
      </c>
      <c r="U12">
        <f t="shared" si="12"/>
        <v>2066.9271492794069</v>
      </c>
      <c r="V12" s="32">
        <f t="shared" si="4"/>
        <v>0</v>
      </c>
    </row>
    <row r="13" spans="1:23" x14ac:dyDescent="0.25">
      <c r="A13" t="s">
        <v>56</v>
      </c>
      <c r="B13">
        <v>2706.4062711375682</v>
      </c>
      <c r="E13">
        <v>35</v>
      </c>
      <c r="F13" s="5">
        <f t="shared" si="5"/>
        <v>98736.906499391989</v>
      </c>
      <c r="G13" s="3">
        <f t="shared" si="6"/>
        <v>4502.0152867804709</v>
      </c>
      <c r="H13" s="3">
        <f t="shared" si="7"/>
        <v>47706.740927782666</v>
      </c>
      <c r="I13">
        <f t="shared" si="8"/>
        <v>50092.0779741718</v>
      </c>
      <c r="J13" s="52">
        <v>2.186E-3</v>
      </c>
      <c r="K13" s="5">
        <f t="shared" si="0"/>
        <v>215.8388776076709</v>
      </c>
      <c r="L13" s="5">
        <f t="shared" si="9"/>
        <v>49876.239096564132</v>
      </c>
      <c r="M13" s="53">
        <f t="shared" si="10"/>
        <v>0.50624947841649082</v>
      </c>
      <c r="O13" s="33">
        <f t="shared" si="11"/>
        <v>98736.906499391989</v>
      </c>
      <c r="P13">
        <f t="shared" si="1"/>
        <v>4593.8931497759904</v>
      </c>
      <c r="Q13">
        <v>0</v>
      </c>
      <c r="R13" s="5">
        <f t="shared" si="13"/>
        <v>6671.513455561937</v>
      </c>
      <c r="S13" s="5">
        <f t="shared" si="2"/>
        <v>215.8388776076709</v>
      </c>
      <c r="T13">
        <f t="shared" si="3"/>
        <v>91.877862995519806</v>
      </c>
      <c r="U13">
        <f t="shared" si="12"/>
        <v>2385.3370463891333</v>
      </c>
      <c r="V13" s="32">
        <f t="shared" si="4"/>
        <v>0</v>
      </c>
    </row>
    <row r="14" spans="1:23" x14ac:dyDescent="0.25">
      <c r="A14" t="s">
        <v>8</v>
      </c>
      <c r="B14">
        <f>(B15-B16)/B17</f>
        <v>10.787768939058331</v>
      </c>
      <c r="E14">
        <v>36</v>
      </c>
      <c r="F14" s="5">
        <f t="shared" si="5"/>
        <v>98521.067621784314</v>
      </c>
      <c r="G14" s="3">
        <f t="shared" si="6"/>
        <v>4492.1738813635684</v>
      </c>
      <c r="H14" s="3">
        <f t="shared" si="7"/>
        <v>54368.412977927699</v>
      </c>
      <c r="I14">
        <f t="shared" si="8"/>
        <v>57086.833626824089</v>
      </c>
      <c r="J14" s="52">
        <v>2.3540000000000002E-3</v>
      </c>
      <c r="K14" s="5">
        <f t="shared" si="0"/>
        <v>231.91859318168028</v>
      </c>
      <c r="L14" s="5">
        <f t="shared" si="9"/>
        <v>56854.915033642406</v>
      </c>
      <c r="M14" s="53">
        <f t="shared" si="10"/>
        <v>0.5784454906319042</v>
      </c>
      <c r="O14" s="33">
        <f t="shared" si="11"/>
        <v>98521.067621784314</v>
      </c>
      <c r="P14">
        <f t="shared" si="1"/>
        <v>4583.8508993505793</v>
      </c>
      <c r="Q14">
        <v>0</v>
      </c>
      <c r="R14" s="5">
        <f t="shared" si="13"/>
        <v>6978.6759370782747</v>
      </c>
      <c r="S14" s="5">
        <f t="shared" si="2"/>
        <v>231.91859318168028</v>
      </c>
      <c r="T14">
        <f t="shared" si="3"/>
        <v>91.677017987011581</v>
      </c>
      <c r="U14">
        <f t="shared" si="12"/>
        <v>2718.42064889639</v>
      </c>
      <c r="V14" s="32">
        <f t="shared" si="4"/>
        <v>0</v>
      </c>
    </row>
    <row r="15" spans="1:23" x14ac:dyDescent="0.25">
      <c r="A15" t="s">
        <v>7</v>
      </c>
      <c r="B15" s="51">
        <v>488372.01303673099</v>
      </c>
      <c r="E15">
        <v>37</v>
      </c>
      <c r="F15" s="5">
        <f t="shared" si="5"/>
        <v>98289.149028602638</v>
      </c>
      <c r="G15" s="3">
        <f t="shared" si="6"/>
        <v>4481.5993040468393</v>
      </c>
      <c r="H15" s="3">
        <f t="shared" si="7"/>
        <v>61336.514337689245</v>
      </c>
      <c r="I15">
        <f t="shared" si="8"/>
        <v>64403.340054573709</v>
      </c>
      <c r="J15" s="52">
        <v>2.5349999999999999E-3</v>
      </c>
      <c r="K15" s="5">
        <f t="shared" si="0"/>
        <v>249.16299278750768</v>
      </c>
      <c r="L15" s="5">
        <f t="shared" si="9"/>
        <v>64154.177061786198</v>
      </c>
      <c r="M15" s="53">
        <f t="shared" si="10"/>
        <v>0.65436746429512893</v>
      </c>
      <c r="O15" s="33">
        <f t="shared" si="11"/>
        <v>98289.149028602638</v>
      </c>
      <c r="P15">
        <f t="shared" si="1"/>
        <v>4573.0605143335088</v>
      </c>
      <c r="Q15">
        <v>0</v>
      </c>
      <c r="R15" s="5">
        <f t="shared" si="13"/>
        <v>7299.2620281437921</v>
      </c>
      <c r="S15" s="5">
        <f t="shared" si="2"/>
        <v>249.16299278750768</v>
      </c>
      <c r="T15">
        <f t="shared" si="3"/>
        <v>91.46121028667018</v>
      </c>
      <c r="U15">
        <f t="shared" si="12"/>
        <v>3066.8257168844648</v>
      </c>
      <c r="V15" s="32">
        <f t="shared" si="4"/>
        <v>0</v>
      </c>
    </row>
    <row r="16" spans="1:23" x14ac:dyDescent="0.25">
      <c r="A16" t="s">
        <v>54</v>
      </c>
      <c r="B16" s="3">
        <v>202448.68929187901</v>
      </c>
      <c r="E16">
        <v>38</v>
      </c>
      <c r="F16" s="5">
        <f t="shared" si="5"/>
        <v>98039.986035815135</v>
      </c>
      <c r="G16" s="3">
        <f t="shared" si="6"/>
        <v>4470.2384498110805</v>
      </c>
      <c r="H16" s="3">
        <f t="shared" si="7"/>
        <v>68624.415511597283</v>
      </c>
      <c r="I16">
        <f t="shared" si="8"/>
        <v>72055.636287177156</v>
      </c>
      <c r="J16" s="52">
        <v>2.7299999999999998E-3</v>
      </c>
      <c r="K16" s="5">
        <f t="shared" si="0"/>
        <v>267.64916187777527</v>
      </c>
      <c r="L16" s="5">
        <f t="shared" si="9"/>
        <v>71787.987125299376</v>
      </c>
      <c r="M16" s="53">
        <f t="shared" si="10"/>
        <v>0.73423617989062828</v>
      </c>
      <c r="O16" s="33">
        <f t="shared" si="11"/>
        <v>98039.986035815135</v>
      </c>
      <c r="P16">
        <f t="shared" si="1"/>
        <v>4561.467805929673</v>
      </c>
      <c r="Q16">
        <v>0</v>
      </c>
      <c r="R16" s="5">
        <f t="shared" si="13"/>
        <v>7633.8100635131777</v>
      </c>
      <c r="S16" s="5">
        <f t="shared" si="2"/>
        <v>267.64916187777527</v>
      </c>
      <c r="T16">
        <f t="shared" si="3"/>
        <v>91.229356118593458</v>
      </c>
      <c r="U16">
        <f t="shared" si="12"/>
        <v>3431.2207755798736</v>
      </c>
      <c r="V16" s="32">
        <f t="shared" si="4"/>
        <v>0</v>
      </c>
    </row>
    <row r="17" spans="1:22" x14ac:dyDescent="0.25">
      <c r="A17" t="s">
        <v>9</v>
      </c>
      <c r="B17" s="51">
        <v>26504.398208756065</v>
      </c>
      <c r="E17">
        <v>39</v>
      </c>
      <c r="F17" s="5">
        <f t="shared" si="5"/>
        <v>97772.336873937355</v>
      </c>
      <c r="G17" s="3">
        <f t="shared" si="6"/>
        <v>4458.0346988430965</v>
      </c>
      <c r="H17" s="3">
        <f t="shared" si="7"/>
        <v>76246.021824142474</v>
      </c>
      <c r="I17">
        <f t="shared" si="8"/>
        <v>80058.322915349607</v>
      </c>
      <c r="J17" s="52">
        <v>2.9399999999999999E-3</v>
      </c>
      <c r="K17" s="5">
        <f t="shared" si="0"/>
        <v>287.45067040937579</v>
      </c>
      <c r="L17" s="5">
        <f t="shared" si="9"/>
        <v>79770.872244940227</v>
      </c>
      <c r="M17" s="53">
        <f t="shared" si="10"/>
        <v>0.81828963803061117</v>
      </c>
      <c r="O17" s="33">
        <f t="shared" si="11"/>
        <v>97772.336873937355</v>
      </c>
      <c r="P17">
        <f t="shared" si="1"/>
        <v>4549.0149988194853</v>
      </c>
      <c r="Q17">
        <v>0</v>
      </c>
      <c r="R17" s="5">
        <f t="shared" si="13"/>
        <v>7982.8851196408505</v>
      </c>
      <c r="S17" s="5">
        <f t="shared" si="2"/>
        <v>287.45067040937579</v>
      </c>
      <c r="T17">
        <f t="shared" si="3"/>
        <v>90.980299976389702</v>
      </c>
      <c r="U17">
        <f t="shared" si="12"/>
        <v>3812.3010912071331</v>
      </c>
      <c r="V17" s="32">
        <f t="shared" si="4"/>
        <v>0</v>
      </c>
    </row>
    <row r="18" spans="1:22" x14ac:dyDescent="0.25">
      <c r="E18">
        <v>40</v>
      </c>
      <c r="F18" s="5">
        <f t="shared" si="5"/>
        <v>97484.886203527974</v>
      </c>
      <c r="G18" s="3">
        <f t="shared" si="6"/>
        <v>4444.9280768284971</v>
      </c>
      <c r="H18" s="3">
        <f t="shared" si="7"/>
        <v>84215.800321768722</v>
      </c>
      <c r="I18">
        <f t="shared" si="8"/>
        <v>88426.590337857167</v>
      </c>
      <c r="J18" s="52">
        <v>3.166E-3</v>
      </c>
      <c r="K18" s="5">
        <f t="shared" si="0"/>
        <v>308.63714972036956</v>
      </c>
      <c r="L18" s="5">
        <f t="shared" si="9"/>
        <v>88117.953188136802</v>
      </c>
      <c r="M18" s="53">
        <f t="shared" si="10"/>
        <v>0.90678487846700973</v>
      </c>
      <c r="O18" s="33">
        <f t="shared" si="11"/>
        <v>97484.886203527974</v>
      </c>
      <c r="P18">
        <f t="shared" si="1"/>
        <v>4535.6408947229556</v>
      </c>
      <c r="Q18">
        <v>0</v>
      </c>
      <c r="R18" s="5">
        <f t="shared" si="13"/>
        <v>8347.0809431965754</v>
      </c>
      <c r="S18" s="5">
        <f t="shared" si="2"/>
        <v>308.63714972036956</v>
      </c>
      <c r="T18">
        <f t="shared" si="3"/>
        <v>90.712817894459121</v>
      </c>
      <c r="U18">
        <f t="shared" si="12"/>
        <v>4210.7900160884456</v>
      </c>
      <c r="V18" s="32">
        <f t="shared" si="4"/>
        <v>0</v>
      </c>
    </row>
    <row r="19" spans="1:22" x14ac:dyDescent="0.25">
      <c r="A19" t="s">
        <v>10</v>
      </c>
      <c r="B19" s="6">
        <f>B8/(1-B4-(B3/B14))</f>
        <v>4.6526606034636896E-2</v>
      </c>
      <c r="E19">
        <v>41</v>
      </c>
      <c r="F19" s="5">
        <f t="shared" si="5"/>
        <v>97176.249053807609</v>
      </c>
      <c r="G19" s="3">
        <f t="shared" si="6"/>
        <v>4430.8554345372586</v>
      </c>
      <c r="H19" s="3">
        <f t="shared" si="7"/>
        <v>92548.808622674056</v>
      </c>
      <c r="I19">
        <f t="shared" si="8"/>
        <v>97176.249053807769</v>
      </c>
      <c r="J19" s="52">
        <v>3.4099999999999998E-3</v>
      </c>
      <c r="K19" s="5">
        <f t="shared" si="0"/>
        <v>331.37100927348393</v>
      </c>
      <c r="L19" s="5">
        <f t="shared" si="9"/>
        <v>96844.878044534285</v>
      </c>
      <c r="M19" s="53">
        <f t="shared" si="10"/>
        <v>1.0000000000000016</v>
      </c>
      <c r="O19" s="33">
        <f t="shared" si="11"/>
        <v>97176.249053807609</v>
      </c>
      <c r="P19">
        <f t="shared" si="1"/>
        <v>4521.2810556502627</v>
      </c>
      <c r="Q19">
        <v>0</v>
      </c>
      <c r="R19" s="5">
        <f t="shared" si="13"/>
        <v>8726.9248563974834</v>
      </c>
      <c r="S19" s="5">
        <f t="shared" si="2"/>
        <v>331.37100927348393</v>
      </c>
      <c r="T19">
        <f t="shared" si="3"/>
        <v>90.425621113005249</v>
      </c>
      <c r="U19">
        <f t="shared" si="12"/>
        <v>4627.440431133713</v>
      </c>
      <c r="V19" s="32">
        <f t="shared" si="4"/>
        <v>0</v>
      </c>
    </row>
    <row r="20" spans="1:22" x14ac:dyDescent="0.25">
      <c r="E20">
        <v>42</v>
      </c>
      <c r="F20" s="5">
        <f t="shared" si="5"/>
        <v>96844.878044534125</v>
      </c>
      <c r="G20" s="3">
        <v>0</v>
      </c>
      <c r="H20" s="3">
        <v>0</v>
      </c>
      <c r="I20">
        <v>0</v>
      </c>
      <c r="J20" s="52">
        <v>0</v>
      </c>
      <c r="K20" s="5">
        <v>0</v>
      </c>
      <c r="L20" s="5">
        <v>0</v>
      </c>
      <c r="M20" s="53">
        <v>0</v>
      </c>
      <c r="O20" s="33">
        <f t="shared" si="11"/>
        <v>96844.878044534125</v>
      </c>
      <c r="P20">
        <v>0</v>
      </c>
      <c r="Q20">
        <v>0</v>
      </c>
      <c r="R20" s="5">
        <f t="shared" si="13"/>
        <v>-96844.878044534285</v>
      </c>
      <c r="S20" s="5">
        <f t="shared" si="2"/>
        <v>0</v>
      </c>
      <c r="T20">
        <v>0</v>
      </c>
      <c r="U20">
        <f t="shared" si="12"/>
        <v>0</v>
      </c>
      <c r="V20" s="32">
        <f t="shared" si="4"/>
        <v>96844.878044534285</v>
      </c>
    </row>
    <row r="21" spans="1:22" x14ac:dyDescent="0.25">
      <c r="A21" t="s">
        <v>14</v>
      </c>
      <c r="B21" s="6">
        <f>B19*(1-B3-B4)</f>
        <v>4.0012881189787727E-2</v>
      </c>
      <c r="E21">
        <v>43</v>
      </c>
      <c r="F21" s="5">
        <v>0</v>
      </c>
      <c r="G21">
        <v>0</v>
      </c>
      <c r="H21" s="3">
        <v>0</v>
      </c>
      <c r="I21">
        <f t="shared" si="8"/>
        <v>0</v>
      </c>
      <c r="J21" s="52">
        <v>0</v>
      </c>
      <c r="K21" s="5">
        <f t="shared" si="0"/>
        <v>0</v>
      </c>
      <c r="L21" s="5">
        <f t="shared" si="9"/>
        <v>0</v>
      </c>
      <c r="M21" s="53">
        <v>0</v>
      </c>
      <c r="O21" s="33">
        <f t="shared" si="11"/>
        <v>0</v>
      </c>
      <c r="P21">
        <v>0</v>
      </c>
      <c r="Q21">
        <v>0</v>
      </c>
      <c r="R21" s="5">
        <f t="shared" si="13"/>
        <v>0</v>
      </c>
      <c r="S21" s="5">
        <f t="shared" si="2"/>
        <v>0</v>
      </c>
      <c r="T21">
        <v>0</v>
      </c>
      <c r="U21">
        <f t="shared" si="12"/>
        <v>0</v>
      </c>
      <c r="V21" s="32">
        <f t="shared" si="4"/>
        <v>0</v>
      </c>
    </row>
    <row r="22" spans="1:22" x14ac:dyDescent="0.25">
      <c r="A22" t="s">
        <v>22</v>
      </c>
      <c r="B22" s="3">
        <f>(B8*B14-B21)/B24</f>
        <v>4.5596073913944164E-2</v>
      </c>
      <c r="E22">
        <v>44</v>
      </c>
      <c r="F22" s="5">
        <v>0</v>
      </c>
      <c r="G22">
        <v>0</v>
      </c>
      <c r="H22" s="3">
        <v>0</v>
      </c>
      <c r="I22">
        <f t="shared" si="8"/>
        <v>0</v>
      </c>
      <c r="J22" s="52">
        <v>0</v>
      </c>
      <c r="K22" s="5">
        <f t="shared" si="0"/>
        <v>0</v>
      </c>
      <c r="L22" s="5">
        <f t="shared" si="9"/>
        <v>0</v>
      </c>
      <c r="M22" s="53">
        <v>0</v>
      </c>
      <c r="O22" s="33">
        <f t="shared" si="11"/>
        <v>0</v>
      </c>
      <c r="P22">
        <v>0</v>
      </c>
      <c r="Q22">
        <v>0</v>
      </c>
      <c r="R22" s="5">
        <f t="shared" si="13"/>
        <v>0</v>
      </c>
      <c r="S22" s="5">
        <f t="shared" si="2"/>
        <v>0</v>
      </c>
      <c r="T22">
        <v>0</v>
      </c>
      <c r="U22">
        <f t="shared" si="12"/>
        <v>0</v>
      </c>
      <c r="V22" s="32">
        <f t="shared" si="4"/>
        <v>0</v>
      </c>
    </row>
    <row r="23" spans="1:22" x14ac:dyDescent="0.25">
      <c r="E23">
        <v>45</v>
      </c>
      <c r="F23" s="5">
        <f t="shared" si="5"/>
        <v>0</v>
      </c>
      <c r="G23">
        <v>0</v>
      </c>
      <c r="H23" s="3">
        <f t="shared" si="7"/>
        <v>0</v>
      </c>
      <c r="I23">
        <f t="shared" si="8"/>
        <v>0</v>
      </c>
      <c r="J23" s="52">
        <v>0</v>
      </c>
      <c r="K23" s="5">
        <f t="shared" si="0"/>
        <v>0</v>
      </c>
      <c r="L23" s="5">
        <f t="shared" si="9"/>
        <v>0</v>
      </c>
      <c r="M23" s="53">
        <v>0</v>
      </c>
      <c r="O23" s="33">
        <f t="shared" si="11"/>
        <v>0</v>
      </c>
      <c r="P23">
        <v>0</v>
      </c>
      <c r="Q23">
        <v>0</v>
      </c>
      <c r="R23" s="5">
        <f t="shared" si="13"/>
        <v>0</v>
      </c>
      <c r="S23" s="5">
        <f t="shared" si="2"/>
        <v>0</v>
      </c>
      <c r="T23">
        <v>0</v>
      </c>
      <c r="U23">
        <f t="shared" si="12"/>
        <v>0</v>
      </c>
      <c r="V23" s="32">
        <f t="shared" si="4"/>
        <v>0</v>
      </c>
    </row>
    <row r="24" spans="1:22" x14ac:dyDescent="0.25">
      <c r="A24" t="s">
        <v>23</v>
      </c>
      <c r="B24">
        <f>(B25-B16)/B17</f>
        <v>9.7877689390583296</v>
      </c>
      <c r="E24">
        <v>46</v>
      </c>
      <c r="F24" s="5">
        <f t="shared" si="5"/>
        <v>0</v>
      </c>
      <c r="G24">
        <v>0</v>
      </c>
      <c r="H24" s="3">
        <f t="shared" si="7"/>
        <v>0</v>
      </c>
      <c r="I24">
        <f t="shared" si="8"/>
        <v>0</v>
      </c>
      <c r="J24" s="52">
        <v>0</v>
      </c>
      <c r="K24" s="5">
        <f t="shared" si="0"/>
        <v>0</v>
      </c>
      <c r="L24" s="5">
        <f t="shared" si="9"/>
        <v>0</v>
      </c>
      <c r="M24" s="53">
        <v>0</v>
      </c>
      <c r="O24" s="33">
        <f t="shared" si="11"/>
        <v>0</v>
      </c>
      <c r="P24">
        <v>0</v>
      </c>
      <c r="Q24">
        <v>0</v>
      </c>
      <c r="R24" s="5">
        <f t="shared" si="13"/>
        <v>0</v>
      </c>
      <c r="S24" s="5">
        <f t="shared" si="2"/>
        <v>0</v>
      </c>
      <c r="T24">
        <v>0</v>
      </c>
      <c r="U24">
        <f t="shared" si="12"/>
        <v>0</v>
      </c>
      <c r="V24" s="32">
        <f t="shared" si="4"/>
        <v>0</v>
      </c>
    </row>
    <row r="25" spans="1:22" x14ac:dyDescent="0.25">
      <c r="A25" t="s">
        <v>24</v>
      </c>
      <c r="B25">
        <v>461867.61482797487</v>
      </c>
      <c r="E25">
        <v>47</v>
      </c>
      <c r="F25" s="5">
        <f t="shared" si="5"/>
        <v>0</v>
      </c>
      <c r="G25">
        <v>0</v>
      </c>
      <c r="H25" s="3">
        <f t="shared" si="7"/>
        <v>0</v>
      </c>
      <c r="I25">
        <f t="shared" si="8"/>
        <v>0</v>
      </c>
      <c r="J25" s="52">
        <v>0</v>
      </c>
      <c r="K25" s="5">
        <f t="shared" si="0"/>
        <v>0</v>
      </c>
      <c r="L25" s="5">
        <f t="shared" si="9"/>
        <v>0</v>
      </c>
      <c r="M25" s="53">
        <v>0</v>
      </c>
      <c r="O25" s="33">
        <f t="shared" si="11"/>
        <v>0</v>
      </c>
      <c r="P25">
        <v>0</v>
      </c>
      <c r="Q25">
        <v>0</v>
      </c>
      <c r="R25" s="5">
        <f t="shared" si="13"/>
        <v>0</v>
      </c>
      <c r="S25" s="5">
        <f t="shared" si="2"/>
        <v>0</v>
      </c>
      <c r="T25">
        <v>0</v>
      </c>
      <c r="U25">
        <f t="shared" si="12"/>
        <v>0</v>
      </c>
      <c r="V25" s="32">
        <f t="shared" si="4"/>
        <v>0</v>
      </c>
    </row>
    <row r="26" spans="1:22" x14ac:dyDescent="0.25">
      <c r="E26">
        <v>48</v>
      </c>
      <c r="F26" s="5">
        <f t="shared" si="5"/>
        <v>0</v>
      </c>
      <c r="G26">
        <v>0</v>
      </c>
      <c r="H26" s="3">
        <f t="shared" si="7"/>
        <v>0</v>
      </c>
      <c r="I26">
        <f t="shared" si="8"/>
        <v>0</v>
      </c>
      <c r="J26" s="52">
        <v>0</v>
      </c>
      <c r="K26" s="5">
        <f t="shared" si="0"/>
        <v>0</v>
      </c>
      <c r="L26" s="5">
        <f t="shared" si="9"/>
        <v>0</v>
      </c>
      <c r="M26" s="53">
        <v>0</v>
      </c>
      <c r="O26" s="33">
        <f t="shared" si="11"/>
        <v>0</v>
      </c>
      <c r="P26">
        <v>0</v>
      </c>
      <c r="Q26">
        <v>0</v>
      </c>
      <c r="R26" s="5">
        <f t="shared" si="13"/>
        <v>0</v>
      </c>
      <c r="S26" s="5">
        <f t="shared" si="2"/>
        <v>0</v>
      </c>
      <c r="T26">
        <v>0</v>
      </c>
      <c r="U26">
        <f t="shared" si="12"/>
        <v>0</v>
      </c>
      <c r="V26" s="32">
        <f t="shared" si="4"/>
        <v>0</v>
      </c>
    </row>
    <row r="27" spans="1:22" x14ac:dyDescent="0.25">
      <c r="E27">
        <v>49</v>
      </c>
      <c r="F27" s="5">
        <f t="shared" si="5"/>
        <v>0</v>
      </c>
      <c r="G27">
        <v>0</v>
      </c>
      <c r="H27" s="3">
        <f t="shared" si="7"/>
        <v>0</v>
      </c>
      <c r="I27">
        <f t="shared" si="8"/>
        <v>0</v>
      </c>
      <c r="J27" s="52">
        <v>0</v>
      </c>
      <c r="K27" s="5">
        <f t="shared" si="0"/>
        <v>0</v>
      </c>
      <c r="L27" s="5">
        <f t="shared" si="9"/>
        <v>0</v>
      </c>
      <c r="M27" s="53">
        <v>0</v>
      </c>
      <c r="O27" s="33">
        <f t="shared" si="11"/>
        <v>0</v>
      </c>
      <c r="P27">
        <v>0</v>
      </c>
      <c r="Q27">
        <v>0</v>
      </c>
      <c r="R27" s="5">
        <f t="shared" si="13"/>
        <v>0</v>
      </c>
      <c r="S27" s="5">
        <f t="shared" si="2"/>
        <v>0</v>
      </c>
      <c r="T27">
        <v>0</v>
      </c>
      <c r="U27">
        <f t="shared" si="12"/>
        <v>0</v>
      </c>
      <c r="V27" s="32">
        <f t="shared" si="4"/>
        <v>0</v>
      </c>
    </row>
    <row r="28" spans="1:22" x14ac:dyDescent="0.25">
      <c r="E28">
        <v>50</v>
      </c>
      <c r="F28" s="5">
        <f t="shared" si="5"/>
        <v>0</v>
      </c>
      <c r="G28">
        <v>0</v>
      </c>
      <c r="H28" s="3">
        <f t="shared" si="7"/>
        <v>0</v>
      </c>
      <c r="I28">
        <f t="shared" si="8"/>
        <v>0</v>
      </c>
      <c r="J28" s="52">
        <v>0</v>
      </c>
      <c r="K28" s="5">
        <f t="shared" si="0"/>
        <v>0</v>
      </c>
      <c r="L28" s="5">
        <f t="shared" si="9"/>
        <v>0</v>
      </c>
      <c r="M28" s="53">
        <v>0</v>
      </c>
      <c r="O28" s="33">
        <f t="shared" si="11"/>
        <v>0</v>
      </c>
      <c r="P28">
        <v>0</v>
      </c>
      <c r="Q28">
        <v>0</v>
      </c>
      <c r="R28" s="5">
        <f t="shared" si="13"/>
        <v>0</v>
      </c>
      <c r="S28" s="5">
        <f t="shared" si="2"/>
        <v>0</v>
      </c>
      <c r="T28">
        <v>0</v>
      </c>
      <c r="U28">
        <f t="shared" si="12"/>
        <v>0</v>
      </c>
      <c r="V28" s="32">
        <f t="shared" si="4"/>
        <v>0</v>
      </c>
    </row>
    <row r="29" spans="1:22" x14ac:dyDescent="0.25">
      <c r="E29">
        <v>51</v>
      </c>
      <c r="F29" s="5">
        <f t="shared" si="5"/>
        <v>0</v>
      </c>
      <c r="G29">
        <v>0</v>
      </c>
      <c r="H29" s="3">
        <f t="shared" si="7"/>
        <v>0</v>
      </c>
      <c r="I29">
        <f t="shared" si="8"/>
        <v>0</v>
      </c>
      <c r="J29" s="52">
        <v>0</v>
      </c>
      <c r="K29" s="5">
        <f t="shared" si="0"/>
        <v>0</v>
      </c>
      <c r="L29" s="5">
        <f t="shared" si="9"/>
        <v>0</v>
      </c>
      <c r="M29" s="53">
        <v>0</v>
      </c>
      <c r="O29" s="33">
        <f t="shared" si="11"/>
        <v>0</v>
      </c>
      <c r="P29">
        <v>0</v>
      </c>
      <c r="Q29">
        <v>0</v>
      </c>
      <c r="R29" s="5">
        <f t="shared" si="13"/>
        <v>0</v>
      </c>
      <c r="S29" s="5">
        <f t="shared" si="2"/>
        <v>0</v>
      </c>
      <c r="T29">
        <v>0</v>
      </c>
      <c r="U29">
        <f t="shared" si="12"/>
        <v>0</v>
      </c>
      <c r="V29" s="32">
        <f t="shared" si="4"/>
        <v>0</v>
      </c>
    </row>
    <row r="30" spans="1:22" x14ac:dyDescent="0.25">
      <c r="E30">
        <v>52</v>
      </c>
      <c r="F30" s="5">
        <f t="shared" si="5"/>
        <v>0</v>
      </c>
      <c r="G30">
        <v>0</v>
      </c>
      <c r="H30" s="3">
        <f t="shared" si="7"/>
        <v>0</v>
      </c>
      <c r="I30">
        <f t="shared" si="8"/>
        <v>0</v>
      </c>
      <c r="J30" s="52">
        <v>0</v>
      </c>
      <c r="K30" s="5">
        <f t="shared" si="0"/>
        <v>0</v>
      </c>
      <c r="L30" s="5">
        <f t="shared" si="9"/>
        <v>0</v>
      </c>
      <c r="M30" s="53">
        <v>0</v>
      </c>
      <c r="O30" s="33">
        <f t="shared" si="11"/>
        <v>0</v>
      </c>
      <c r="P30">
        <v>0</v>
      </c>
      <c r="Q30">
        <v>0</v>
      </c>
      <c r="R30" s="5">
        <f t="shared" si="13"/>
        <v>0</v>
      </c>
      <c r="S30" s="5">
        <f t="shared" si="2"/>
        <v>0</v>
      </c>
      <c r="T30">
        <v>0</v>
      </c>
      <c r="U30">
        <f t="shared" si="12"/>
        <v>0</v>
      </c>
      <c r="V30" s="32">
        <f t="shared" si="4"/>
        <v>0</v>
      </c>
    </row>
    <row r="31" spans="1:22" x14ac:dyDescent="0.25">
      <c r="E31">
        <v>53</v>
      </c>
      <c r="F31" s="5">
        <f t="shared" si="5"/>
        <v>0</v>
      </c>
      <c r="G31">
        <v>0</v>
      </c>
      <c r="H31" s="3">
        <f t="shared" si="7"/>
        <v>0</v>
      </c>
      <c r="I31">
        <f t="shared" si="8"/>
        <v>0</v>
      </c>
      <c r="J31" s="52">
        <v>0</v>
      </c>
      <c r="K31" s="5">
        <f t="shared" si="0"/>
        <v>0</v>
      </c>
      <c r="L31" s="5">
        <f t="shared" si="9"/>
        <v>0</v>
      </c>
      <c r="M31" s="53">
        <v>0</v>
      </c>
      <c r="O31" s="33">
        <f t="shared" si="11"/>
        <v>0</v>
      </c>
      <c r="P31">
        <v>0</v>
      </c>
      <c r="Q31">
        <v>0</v>
      </c>
      <c r="R31" s="5">
        <f t="shared" si="13"/>
        <v>0</v>
      </c>
      <c r="S31" s="5">
        <f t="shared" si="2"/>
        <v>0</v>
      </c>
      <c r="T31">
        <v>0</v>
      </c>
      <c r="U31">
        <f t="shared" si="12"/>
        <v>0</v>
      </c>
      <c r="V31" s="32">
        <f t="shared" si="4"/>
        <v>0</v>
      </c>
    </row>
    <row r="32" spans="1:22" x14ac:dyDescent="0.25">
      <c r="E32">
        <v>54</v>
      </c>
      <c r="F32" s="5">
        <f t="shared" si="5"/>
        <v>0</v>
      </c>
      <c r="G32">
        <v>0</v>
      </c>
      <c r="H32" s="3">
        <f t="shared" si="7"/>
        <v>0</v>
      </c>
      <c r="I32">
        <f t="shared" si="8"/>
        <v>0</v>
      </c>
      <c r="J32" s="52">
        <v>0</v>
      </c>
      <c r="K32" s="5">
        <f t="shared" si="0"/>
        <v>0</v>
      </c>
      <c r="L32" s="5">
        <f t="shared" si="9"/>
        <v>0</v>
      </c>
      <c r="M32" s="53">
        <v>0</v>
      </c>
      <c r="O32" s="33">
        <f t="shared" si="11"/>
        <v>0</v>
      </c>
      <c r="P32">
        <v>0</v>
      </c>
      <c r="Q32">
        <v>0</v>
      </c>
      <c r="R32" s="5">
        <f t="shared" si="13"/>
        <v>0</v>
      </c>
      <c r="S32" s="5">
        <f t="shared" si="2"/>
        <v>0</v>
      </c>
      <c r="T32">
        <v>0</v>
      </c>
      <c r="U32">
        <f t="shared" si="12"/>
        <v>0</v>
      </c>
      <c r="V32" s="32">
        <f t="shared" si="4"/>
        <v>0</v>
      </c>
    </row>
    <row r="33" spans="5:22" x14ac:dyDescent="0.25">
      <c r="E33">
        <v>55</v>
      </c>
      <c r="F33" s="5">
        <f t="shared" si="5"/>
        <v>0</v>
      </c>
      <c r="G33">
        <v>0</v>
      </c>
      <c r="H33" s="3">
        <f t="shared" si="7"/>
        <v>0</v>
      </c>
      <c r="I33">
        <f t="shared" si="8"/>
        <v>0</v>
      </c>
      <c r="J33" s="52">
        <v>0</v>
      </c>
      <c r="K33" s="5">
        <f t="shared" si="0"/>
        <v>0</v>
      </c>
      <c r="L33" s="5">
        <f t="shared" si="9"/>
        <v>0</v>
      </c>
      <c r="M33" s="53">
        <v>0</v>
      </c>
      <c r="O33" s="33">
        <f t="shared" si="11"/>
        <v>0</v>
      </c>
      <c r="P33">
        <v>0</v>
      </c>
      <c r="Q33">
        <v>0</v>
      </c>
      <c r="R33" s="5">
        <f t="shared" si="13"/>
        <v>0</v>
      </c>
      <c r="S33" s="5">
        <f t="shared" si="2"/>
        <v>0</v>
      </c>
      <c r="T33">
        <v>0</v>
      </c>
      <c r="U33">
        <f t="shared" si="12"/>
        <v>0</v>
      </c>
      <c r="V33" s="32">
        <f t="shared" si="4"/>
        <v>0</v>
      </c>
    </row>
    <row r="34" spans="5:22" x14ac:dyDescent="0.25">
      <c r="E34">
        <v>56</v>
      </c>
      <c r="F34" s="5">
        <f t="shared" si="5"/>
        <v>0</v>
      </c>
      <c r="G34">
        <v>0</v>
      </c>
      <c r="H34" s="3">
        <f t="shared" si="7"/>
        <v>0</v>
      </c>
      <c r="I34">
        <f t="shared" si="8"/>
        <v>0</v>
      </c>
      <c r="J34" s="52">
        <v>0</v>
      </c>
      <c r="K34" s="5">
        <f t="shared" si="0"/>
        <v>0</v>
      </c>
      <c r="L34" s="5">
        <f t="shared" si="9"/>
        <v>0</v>
      </c>
      <c r="M34" s="53">
        <v>0</v>
      </c>
      <c r="O34" s="33">
        <f t="shared" si="11"/>
        <v>0</v>
      </c>
      <c r="P34">
        <v>0</v>
      </c>
      <c r="Q34">
        <v>0</v>
      </c>
      <c r="R34" s="5">
        <f t="shared" si="13"/>
        <v>0</v>
      </c>
      <c r="S34" s="5">
        <f t="shared" si="2"/>
        <v>0</v>
      </c>
      <c r="T34">
        <v>0</v>
      </c>
      <c r="U34">
        <f t="shared" si="12"/>
        <v>0</v>
      </c>
      <c r="V34" s="32">
        <f t="shared" si="4"/>
        <v>0</v>
      </c>
    </row>
    <row r="35" spans="5:22" x14ac:dyDescent="0.25">
      <c r="E35">
        <v>57</v>
      </c>
      <c r="F35" s="5">
        <f t="shared" si="5"/>
        <v>0</v>
      </c>
      <c r="G35">
        <v>0</v>
      </c>
      <c r="H35" s="3">
        <f t="shared" si="7"/>
        <v>0</v>
      </c>
      <c r="I35">
        <f t="shared" si="8"/>
        <v>0</v>
      </c>
      <c r="J35" s="52">
        <v>0</v>
      </c>
      <c r="K35" s="5">
        <f t="shared" si="0"/>
        <v>0</v>
      </c>
      <c r="L35" s="5">
        <f t="shared" si="9"/>
        <v>0</v>
      </c>
      <c r="M35" s="53">
        <v>0</v>
      </c>
      <c r="O35" s="33">
        <f t="shared" si="11"/>
        <v>0</v>
      </c>
      <c r="P35">
        <v>0</v>
      </c>
      <c r="Q35">
        <v>0</v>
      </c>
      <c r="R35" s="5">
        <f t="shared" si="13"/>
        <v>0</v>
      </c>
      <c r="S35" s="5">
        <f t="shared" si="2"/>
        <v>0</v>
      </c>
      <c r="T35">
        <v>0</v>
      </c>
      <c r="U35">
        <f t="shared" si="12"/>
        <v>0</v>
      </c>
      <c r="V35" s="32">
        <f t="shared" si="4"/>
        <v>0</v>
      </c>
    </row>
    <row r="36" spans="5:22" x14ac:dyDescent="0.25">
      <c r="E36">
        <v>58</v>
      </c>
      <c r="F36" s="5">
        <f t="shared" si="5"/>
        <v>0</v>
      </c>
      <c r="G36">
        <v>0</v>
      </c>
      <c r="H36" s="3">
        <f t="shared" si="7"/>
        <v>0</v>
      </c>
      <c r="I36">
        <f t="shared" si="8"/>
        <v>0</v>
      </c>
      <c r="J36" s="52">
        <v>0</v>
      </c>
      <c r="K36" s="5">
        <f t="shared" si="0"/>
        <v>0</v>
      </c>
      <c r="L36" s="5">
        <f t="shared" si="9"/>
        <v>0</v>
      </c>
      <c r="M36" s="53">
        <v>0</v>
      </c>
      <c r="O36" s="33">
        <f t="shared" si="11"/>
        <v>0</v>
      </c>
      <c r="P36">
        <v>0</v>
      </c>
      <c r="Q36">
        <v>0</v>
      </c>
      <c r="R36" s="5">
        <f t="shared" si="13"/>
        <v>0</v>
      </c>
      <c r="S36" s="5">
        <f t="shared" si="2"/>
        <v>0</v>
      </c>
      <c r="T36">
        <v>0</v>
      </c>
      <c r="U36">
        <f t="shared" si="12"/>
        <v>0</v>
      </c>
      <c r="V36" s="32">
        <f t="shared" si="4"/>
        <v>0</v>
      </c>
    </row>
    <row r="37" spans="5:22" x14ac:dyDescent="0.25">
      <c r="E37">
        <v>59</v>
      </c>
      <c r="F37" s="5">
        <f t="shared" si="5"/>
        <v>0</v>
      </c>
      <c r="G37">
        <v>0</v>
      </c>
      <c r="H37" s="3">
        <f t="shared" si="7"/>
        <v>0</v>
      </c>
      <c r="I37">
        <f t="shared" si="8"/>
        <v>0</v>
      </c>
      <c r="J37" s="52">
        <v>0</v>
      </c>
      <c r="K37" s="5">
        <f t="shared" si="0"/>
        <v>0</v>
      </c>
      <c r="L37" s="5">
        <f t="shared" si="9"/>
        <v>0</v>
      </c>
      <c r="M37" s="53">
        <v>0</v>
      </c>
      <c r="O37" s="33">
        <f t="shared" si="11"/>
        <v>0</v>
      </c>
      <c r="P37">
        <v>0</v>
      </c>
      <c r="Q37">
        <v>0</v>
      </c>
      <c r="R37" s="5">
        <f t="shared" si="13"/>
        <v>0</v>
      </c>
      <c r="S37" s="5">
        <f t="shared" si="2"/>
        <v>0</v>
      </c>
      <c r="T37">
        <v>0</v>
      </c>
      <c r="U37">
        <f t="shared" si="12"/>
        <v>0</v>
      </c>
      <c r="V37" s="32">
        <f t="shared" si="4"/>
        <v>0</v>
      </c>
    </row>
    <row r="38" spans="5:22" x14ac:dyDescent="0.25">
      <c r="E38">
        <v>60</v>
      </c>
      <c r="F38" s="5">
        <f t="shared" si="5"/>
        <v>0</v>
      </c>
      <c r="G38">
        <v>0</v>
      </c>
      <c r="H38" s="3">
        <f t="shared" si="7"/>
        <v>0</v>
      </c>
      <c r="I38">
        <f t="shared" si="8"/>
        <v>0</v>
      </c>
      <c r="J38" s="52">
        <v>0</v>
      </c>
      <c r="K38" s="5">
        <f t="shared" si="0"/>
        <v>0</v>
      </c>
      <c r="L38" s="5">
        <f t="shared" si="9"/>
        <v>0</v>
      </c>
      <c r="M38" s="53">
        <v>0</v>
      </c>
      <c r="O38" s="33">
        <f t="shared" si="11"/>
        <v>0</v>
      </c>
      <c r="P38">
        <v>0</v>
      </c>
      <c r="Q38">
        <v>0</v>
      </c>
      <c r="R38" s="5">
        <f t="shared" si="13"/>
        <v>0</v>
      </c>
      <c r="S38" s="5">
        <f t="shared" si="2"/>
        <v>0</v>
      </c>
      <c r="T38">
        <v>0</v>
      </c>
      <c r="U38">
        <f t="shared" si="12"/>
        <v>0</v>
      </c>
      <c r="V38" s="32">
        <f t="shared" si="4"/>
        <v>0</v>
      </c>
    </row>
    <row r="39" spans="5:22" x14ac:dyDescent="0.25">
      <c r="E39">
        <v>61</v>
      </c>
      <c r="F39" s="5">
        <f t="shared" si="5"/>
        <v>0</v>
      </c>
      <c r="G39">
        <v>0</v>
      </c>
      <c r="H39" s="3">
        <f t="shared" si="7"/>
        <v>0</v>
      </c>
      <c r="I39">
        <f t="shared" si="8"/>
        <v>0</v>
      </c>
      <c r="J39" s="52">
        <v>0</v>
      </c>
      <c r="K39" s="5">
        <f t="shared" si="0"/>
        <v>0</v>
      </c>
      <c r="L39" s="5">
        <f t="shared" si="9"/>
        <v>0</v>
      </c>
      <c r="M39" s="53">
        <v>0</v>
      </c>
      <c r="O39" s="33">
        <f t="shared" si="11"/>
        <v>0</v>
      </c>
      <c r="P39">
        <v>0</v>
      </c>
      <c r="Q39">
        <v>0</v>
      </c>
      <c r="R39" s="5">
        <f t="shared" si="13"/>
        <v>0</v>
      </c>
      <c r="S39" s="5">
        <f t="shared" si="2"/>
        <v>0</v>
      </c>
      <c r="T39">
        <v>0</v>
      </c>
      <c r="U39">
        <f t="shared" si="12"/>
        <v>0</v>
      </c>
      <c r="V39" s="32">
        <f t="shared" si="4"/>
        <v>0</v>
      </c>
    </row>
    <row r="40" spans="5:22" x14ac:dyDescent="0.25">
      <c r="E40">
        <v>62</v>
      </c>
      <c r="F40" s="5">
        <f t="shared" si="5"/>
        <v>0</v>
      </c>
      <c r="G40">
        <v>0</v>
      </c>
      <c r="H40" s="3">
        <f t="shared" si="7"/>
        <v>0</v>
      </c>
      <c r="I40">
        <f t="shared" si="8"/>
        <v>0</v>
      </c>
      <c r="J40" s="52">
        <v>0</v>
      </c>
      <c r="K40" s="5">
        <f t="shared" si="0"/>
        <v>0</v>
      </c>
      <c r="L40" s="5">
        <f t="shared" si="9"/>
        <v>0</v>
      </c>
      <c r="M40" s="53">
        <v>0</v>
      </c>
      <c r="O40" s="33">
        <f t="shared" si="11"/>
        <v>0</v>
      </c>
      <c r="P40">
        <v>0</v>
      </c>
      <c r="Q40">
        <v>0</v>
      </c>
      <c r="R40" s="5">
        <f t="shared" si="13"/>
        <v>0</v>
      </c>
      <c r="S40" s="5">
        <f t="shared" si="2"/>
        <v>0</v>
      </c>
      <c r="T40">
        <v>0</v>
      </c>
      <c r="U40">
        <f t="shared" si="12"/>
        <v>0</v>
      </c>
      <c r="V40" s="32">
        <f t="shared" si="4"/>
        <v>0</v>
      </c>
    </row>
    <row r="41" spans="5:22" x14ac:dyDescent="0.25">
      <c r="E41">
        <v>63</v>
      </c>
      <c r="F41" s="5">
        <f t="shared" si="5"/>
        <v>0</v>
      </c>
      <c r="G41">
        <v>0</v>
      </c>
      <c r="H41" s="3">
        <f t="shared" si="7"/>
        <v>0</v>
      </c>
      <c r="I41">
        <f t="shared" si="8"/>
        <v>0</v>
      </c>
      <c r="J41" s="52">
        <v>0</v>
      </c>
      <c r="K41" s="5">
        <f t="shared" si="0"/>
        <v>0</v>
      </c>
      <c r="L41" s="5">
        <f t="shared" si="9"/>
        <v>0</v>
      </c>
      <c r="M41" s="53">
        <v>0</v>
      </c>
      <c r="O41" s="33">
        <f t="shared" si="11"/>
        <v>0</v>
      </c>
      <c r="P41">
        <v>0</v>
      </c>
      <c r="Q41">
        <v>0</v>
      </c>
      <c r="R41" s="5">
        <f t="shared" si="13"/>
        <v>0</v>
      </c>
      <c r="S41" s="5">
        <f t="shared" si="2"/>
        <v>0</v>
      </c>
      <c r="T41">
        <v>0</v>
      </c>
      <c r="U41">
        <f t="shared" si="12"/>
        <v>0</v>
      </c>
      <c r="V41" s="32">
        <f t="shared" si="4"/>
        <v>0</v>
      </c>
    </row>
    <row r="42" spans="5:22" x14ac:dyDescent="0.25">
      <c r="E42">
        <v>64</v>
      </c>
      <c r="F42" s="5">
        <f t="shared" si="5"/>
        <v>0</v>
      </c>
      <c r="G42">
        <v>0</v>
      </c>
      <c r="H42" s="3">
        <f t="shared" si="7"/>
        <v>0</v>
      </c>
      <c r="I42">
        <f t="shared" si="8"/>
        <v>0</v>
      </c>
      <c r="J42" s="52">
        <v>0</v>
      </c>
      <c r="K42" s="5">
        <f t="shared" si="0"/>
        <v>0</v>
      </c>
      <c r="L42" s="5">
        <f t="shared" si="9"/>
        <v>0</v>
      </c>
      <c r="M42" s="53">
        <v>0</v>
      </c>
      <c r="O42" s="33">
        <f t="shared" si="11"/>
        <v>0</v>
      </c>
      <c r="P42">
        <v>0</v>
      </c>
      <c r="Q42">
        <v>0</v>
      </c>
      <c r="R42" s="5">
        <f t="shared" si="13"/>
        <v>0</v>
      </c>
      <c r="S42" s="5">
        <f t="shared" si="2"/>
        <v>0</v>
      </c>
      <c r="T42">
        <v>0</v>
      </c>
      <c r="U42">
        <f t="shared" si="12"/>
        <v>0</v>
      </c>
      <c r="V42" s="32">
        <f t="shared" si="4"/>
        <v>0</v>
      </c>
    </row>
    <row r="43" spans="5:22" x14ac:dyDescent="0.25">
      <c r="E43">
        <v>65</v>
      </c>
      <c r="F43" s="5">
        <f t="shared" si="5"/>
        <v>0</v>
      </c>
      <c r="G43">
        <v>0</v>
      </c>
      <c r="H43" s="3">
        <f t="shared" si="7"/>
        <v>0</v>
      </c>
      <c r="I43">
        <f t="shared" si="8"/>
        <v>0</v>
      </c>
      <c r="J43" s="52">
        <v>0</v>
      </c>
      <c r="K43" s="5">
        <f t="shared" si="0"/>
        <v>0</v>
      </c>
      <c r="L43" s="5">
        <f t="shared" si="9"/>
        <v>0</v>
      </c>
      <c r="M43" s="53">
        <v>0</v>
      </c>
      <c r="O43" s="33">
        <f t="shared" si="11"/>
        <v>0</v>
      </c>
      <c r="P43">
        <v>0</v>
      </c>
      <c r="Q43">
        <v>0</v>
      </c>
      <c r="R43" s="5">
        <f t="shared" si="13"/>
        <v>0</v>
      </c>
      <c r="S43" s="5">
        <f t="shared" si="2"/>
        <v>0</v>
      </c>
      <c r="T43">
        <v>0</v>
      </c>
      <c r="U43">
        <f t="shared" si="12"/>
        <v>0</v>
      </c>
      <c r="V43" s="32">
        <f t="shared" si="4"/>
        <v>0</v>
      </c>
    </row>
    <row r="44" spans="5:22" x14ac:dyDescent="0.25">
      <c r="E44">
        <v>66</v>
      </c>
      <c r="F44" s="5">
        <f t="shared" si="5"/>
        <v>0</v>
      </c>
      <c r="G44">
        <v>0</v>
      </c>
      <c r="H44" s="3">
        <f t="shared" si="7"/>
        <v>0</v>
      </c>
      <c r="I44">
        <f t="shared" si="8"/>
        <v>0</v>
      </c>
      <c r="J44" s="52">
        <v>0</v>
      </c>
      <c r="K44" s="5">
        <f t="shared" si="0"/>
        <v>0</v>
      </c>
      <c r="L44" s="5">
        <f t="shared" si="9"/>
        <v>0</v>
      </c>
      <c r="M44" s="53">
        <v>0</v>
      </c>
      <c r="O44" s="33">
        <f t="shared" si="11"/>
        <v>0</v>
      </c>
      <c r="P44">
        <v>0</v>
      </c>
      <c r="Q44">
        <v>0</v>
      </c>
      <c r="R44" s="5">
        <f t="shared" si="13"/>
        <v>0</v>
      </c>
      <c r="S44" s="5">
        <f t="shared" si="2"/>
        <v>0</v>
      </c>
      <c r="T44">
        <v>0</v>
      </c>
      <c r="U44">
        <f t="shared" si="12"/>
        <v>0</v>
      </c>
      <c r="V44" s="32">
        <f t="shared" si="4"/>
        <v>0</v>
      </c>
    </row>
    <row r="45" spans="5:22" x14ac:dyDescent="0.25">
      <c r="E45">
        <v>67</v>
      </c>
      <c r="F45" s="5">
        <f t="shared" si="5"/>
        <v>0</v>
      </c>
      <c r="G45">
        <v>0</v>
      </c>
      <c r="H45" s="3">
        <f t="shared" si="7"/>
        <v>0</v>
      </c>
      <c r="I45">
        <f t="shared" si="8"/>
        <v>0</v>
      </c>
      <c r="J45" s="52">
        <v>0</v>
      </c>
      <c r="K45" s="5">
        <f t="shared" si="0"/>
        <v>0</v>
      </c>
      <c r="L45" s="5">
        <f t="shared" si="9"/>
        <v>0</v>
      </c>
      <c r="M45" s="53">
        <v>0</v>
      </c>
      <c r="O45" s="33">
        <f t="shared" si="11"/>
        <v>0</v>
      </c>
      <c r="P45">
        <v>0</v>
      </c>
      <c r="Q45">
        <v>0</v>
      </c>
      <c r="R45" s="5">
        <f t="shared" si="13"/>
        <v>0</v>
      </c>
      <c r="S45" s="5">
        <f t="shared" si="2"/>
        <v>0</v>
      </c>
      <c r="T45">
        <v>0</v>
      </c>
      <c r="U45">
        <f t="shared" si="12"/>
        <v>0</v>
      </c>
      <c r="V45" s="32">
        <f t="shared" si="4"/>
        <v>0</v>
      </c>
    </row>
    <row r="46" spans="5:22" x14ac:dyDescent="0.25">
      <c r="E46">
        <v>68</v>
      </c>
      <c r="F46" s="5">
        <f t="shared" si="5"/>
        <v>0</v>
      </c>
      <c r="G46">
        <v>0</v>
      </c>
      <c r="H46" s="3">
        <f t="shared" si="7"/>
        <v>0</v>
      </c>
      <c r="I46">
        <f t="shared" si="8"/>
        <v>0</v>
      </c>
      <c r="J46" s="52">
        <v>0</v>
      </c>
      <c r="K46" s="5">
        <f t="shared" si="0"/>
        <v>0</v>
      </c>
      <c r="L46" s="5">
        <f t="shared" si="9"/>
        <v>0</v>
      </c>
      <c r="M46" s="53">
        <v>0</v>
      </c>
      <c r="O46" s="33">
        <f t="shared" si="11"/>
        <v>0</v>
      </c>
      <c r="P46">
        <v>0</v>
      </c>
      <c r="Q46">
        <v>0</v>
      </c>
      <c r="R46" s="5">
        <f t="shared" si="13"/>
        <v>0</v>
      </c>
      <c r="S46" s="5">
        <f t="shared" si="2"/>
        <v>0</v>
      </c>
      <c r="T46">
        <v>0</v>
      </c>
      <c r="U46">
        <f t="shared" si="12"/>
        <v>0</v>
      </c>
      <c r="V46" s="32">
        <f t="shared" si="4"/>
        <v>0</v>
      </c>
    </row>
    <row r="47" spans="5:22" x14ac:dyDescent="0.25">
      <c r="E47">
        <v>69</v>
      </c>
      <c r="F47" s="5">
        <f t="shared" si="5"/>
        <v>0</v>
      </c>
      <c r="G47">
        <v>0</v>
      </c>
      <c r="H47" s="3">
        <f t="shared" si="7"/>
        <v>0</v>
      </c>
      <c r="I47">
        <f t="shared" si="8"/>
        <v>0</v>
      </c>
      <c r="J47" s="52">
        <v>0</v>
      </c>
      <c r="K47" s="5">
        <f t="shared" si="0"/>
        <v>0</v>
      </c>
      <c r="L47" s="5">
        <f t="shared" si="9"/>
        <v>0</v>
      </c>
      <c r="M47" s="53">
        <v>0</v>
      </c>
      <c r="O47" s="33">
        <f t="shared" si="11"/>
        <v>0</v>
      </c>
      <c r="P47">
        <v>0</v>
      </c>
      <c r="Q47">
        <v>0</v>
      </c>
      <c r="R47" s="5">
        <f t="shared" si="13"/>
        <v>0</v>
      </c>
      <c r="S47" s="5">
        <f t="shared" si="2"/>
        <v>0</v>
      </c>
      <c r="T47">
        <v>0</v>
      </c>
      <c r="U47">
        <f t="shared" si="12"/>
        <v>0</v>
      </c>
      <c r="V47" s="32">
        <f t="shared" si="4"/>
        <v>0</v>
      </c>
    </row>
    <row r="48" spans="5:22" x14ac:dyDescent="0.25">
      <c r="E48">
        <v>70</v>
      </c>
      <c r="F48" s="5">
        <f t="shared" si="5"/>
        <v>0</v>
      </c>
      <c r="G48">
        <v>0</v>
      </c>
      <c r="H48" s="3">
        <f t="shared" si="7"/>
        <v>0</v>
      </c>
      <c r="I48">
        <f t="shared" si="8"/>
        <v>0</v>
      </c>
      <c r="J48" s="52">
        <v>0</v>
      </c>
      <c r="K48" s="5">
        <f t="shared" si="0"/>
        <v>0</v>
      </c>
      <c r="L48" s="5">
        <f t="shared" si="9"/>
        <v>0</v>
      </c>
      <c r="M48" s="53">
        <v>0</v>
      </c>
      <c r="O48" s="33">
        <f t="shared" si="11"/>
        <v>0</v>
      </c>
      <c r="P48">
        <v>0</v>
      </c>
      <c r="Q48">
        <v>0</v>
      </c>
      <c r="R48" s="5">
        <f t="shared" si="13"/>
        <v>0</v>
      </c>
      <c r="S48" s="5">
        <f t="shared" si="2"/>
        <v>0</v>
      </c>
      <c r="T48">
        <v>0</v>
      </c>
      <c r="U48">
        <f t="shared" si="12"/>
        <v>0</v>
      </c>
      <c r="V48" s="32">
        <f t="shared" si="4"/>
        <v>0</v>
      </c>
    </row>
    <row r="49" spans="5:22" x14ac:dyDescent="0.25">
      <c r="E49">
        <v>71</v>
      </c>
      <c r="F49" s="5">
        <f t="shared" si="5"/>
        <v>0</v>
      </c>
      <c r="G49">
        <v>0</v>
      </c>
      <c r="H49" s="3">
        <f t="shared" si="7"/>
        <v>0</v>
      </c>
      <c r="I49">
        <f t="shared" si="8"/>
        <v>0</v>
      </c>
      <c r="J49" s="52">
        <v>0</v>
      </c>
      <c r="K49" s="5">
        <f t="shared" si="0"/>
        <v>0</v>
      </c>
      <c r="L49" s="5">
        <f t="shared" si="9"/>
        <v>0</v>
      </c>
      <c r="M49" s="53">
        <v>0</v>
      </c>
      <c r="O49" s="33">
        <f t="shared" si="11"/>
        <v>0</v>
      </c>
      <c r="P49">
        <v>0</v>
      </c>
      <c r="Q49">
        <v>0</v>
      </c>
      <c r="R49" s="5">
        <f t="shared" si="13"/>
        <v>0</v>
      </c>
      <c r="S49" s="5">
        <f t="shared" si="2"/>
        <v>0</v>
      </c>
      <c r="T49">
        <v>0</v>
      </c>
      <c r="U49">
        <f t="shared" si="12"/>
        <v>0</v>
      </c>
      <c r="V49" s="32">
        <f t="shared" si="4"/>
        <v>0</v>
      </c>
    </row>
    <row r="50" spans="5:22" x14ac:dyDescent="0.25">
      <c r="E50">
        <v>72</v>
      </c>
      <c r="F50" s="5">
        <f t="shared" si="5"/>
        <v>0</v>
      </c>
      <c r="G50">
        <v>0</v>
      </c>
      <c r="H50" s="3">
        <f t="shared" si="7"/>
        <v>0</v>
      </c>
      <c r="I50">
        <f t="shared" si="8"/>
        <v>0</v>
      </c>
      <c r="J50" s="52">
        <v>0</v>
      </c>
      <c r="K50" s="5">
        <f t="shared" si="0"/>
        <v>0</v>
      </c>
      <c r="L50" s="5">
        <f t="shared" si="9"/>
        <v>0</v>
      </c>
      <c r="M50" s="53">
        <v>0</v>
      </c>
      <c r="O50" s="33">
        <f t="shared" si="11"/>
        <v>0</v>
      </c>
      <c r="P50">
        <v>0</v>
      </c>
      <c r="Q50">
        <v>0</v>
      </c>
      <c r="R50" s="5">
        <f t="shared" si="13"/>
        <v>0</v>
      </c>
      <c r="S50" s="5">
        <f t="shared" si="2"/>
        <v>0</v>
      </c>
      <c r="T50">
        <v>0</v>
      </c>
      <c r="U50">
        <f t="shared" si="12"/>
        <v>0</v>
      </c>
      <c r="V50" s="32">
        <f t="shared" si="4"/>
        <v>0</v>
      </c>
    </row>
    <row r="51" spans="5:22" x14ac:dyDescent="0.25">
      <c r="E51">
        <v>73</v>
      </c>
      <c r="F51" s="5">
        <f t="shared" si="5"/>
        <v>0</v>
      </c>
      <c r="G51">
        <v>0</v>
      </c>
      <c r="H51" s="3">
        <f t="shared" si="7"/>
        <v>0</v>
      </c>
      <c r="I51">
        <f t="shared" si="8"/>
        <v>0</v>
      </c>
      <c r="J51" s="52">
        <v>0</v>
      </c>
      <c r="K51" s="5">
        <f t="shared" si="0"/>
        <v>0</v>
      </c>
      <c r="L51" s="5">
        <f t="shared" si="9"/>
        <v>0</v>
      </c>
      <c r="M51" s="53">
        <v>0</v>
      </c>
      <c r="O51" s="33">
        <f t="shared" si="11"/>
        <v>0</v>
      </c>
      <c r="P51">
        <v>0</v>
      </c>
      <c r="Q51">
        <v>0</v>
      </c>
      <c r="R51" s="5">
        <f t="shared" si="13"/>
        <v>0</v>
      </c>
      <c r="S51" s="5">
        <f t="shared" si="2"/>
        <v>0</v>
      </c>
      <c r="T51">
        <v>0</v>
      </c>
      <c r="U51">
        <f t="shared" si="12"/>
        <v>0</v>
      </c>
      <c r="V51" s="32">
        <f t="shared" si="4"/>
        <v>0</v>
      </c>
    </row>
    <row r="52" spans="5:22" x14ac:dyDescent="0.25">
      <c r="E52">
        <v>74</v>
      </c>
      <c r="F52" s="5">
        <f t="shared" si="5"/>
        <v>0</v>
      </c>
      <c r="G52">
        <v>0</v>
      </c>
      <c r="H52" s="3">
        <f t="shared" si="7"/>
        <v>0</v>
      </c>
      <c r="I52">
        <f t="shared" si="8"/>
        <v>0</v>
      </c>
      <c r="J52" s="52">
        <v>0</v>
      </c>
      <c r="K52" s="5">
        <f t="shared" si="0"/>
        <v>0</v>
      </c>
      <c r="L52" s="5">
        <f t="shared" si="9"/>
        <v>0</v>
      </c>
      <c r="M52" s="53">
        <v>0</v>
      </c>
      <c r="O52" s="33">
        <f t="shared" si="11"/>
        <v>0</v>
      </c>
      <c r="P52">
        <v>0</v>
      </c>
      <c r="Q52">
        <v>0</v>
      </c>
      <c r="R52" s="5">
        <f t="shared" si="13"/>
        <v>0</v>
      </c>
      <c r="S52" s="5">
        <f t="shared" si="2"/>
        <v>0</v>
      </c>
      <c r="T52">
        <v>0</v>
      </c>
      <c r="U52">
        <f t="shared" si="12"/>
        <v>0</v>
      </c>
      <c r="V52" s="32">
        <f t="shared" si="4"/>
        <v>0</v>
      </c>
    </row>
    <row r="53" spans="5:22" x14ac:dyDescent="0.25">
      <c r="E53">
        <v>75</v>
      </c>
      <c r="F53" s="5">
        <f t="shared" si="5"/>
        <v>0</v>
      </c>
      <c r="G53">
        <v>0</v>
      </c>
      <c r="H53" s="3">
        <f t="shared" si="7"/>
        <v>0</v>
      </c>
      <c r="I53">
        <f t="shared" si="8"/>
        <v>0</v>
      </c>
      <c r="J53" s="52">
        <v>0</v>
      </c>
      <c r="K53" s="5">
        <f t="shared" si="0"/>
        <v>0</v>
      </c>
      <c r="L53" s="5">
        <f t="shared" si="9"/>
        <v>0</v>
      </c>
      <c r="M53" s="53">
        <v>0</v>
      </c>
      <c r="O53" s="33">
        <f t="shared" si="11"/>
        <v>0</v>
      </c>
      <c r="P53">
        <v>0</v>
      </c>
      <c r="Q53">
        <v>0</v>
      </c>
      <c r="R53" s="5">
        <f t="shared" si="13"/>
        <v>0</v>
      </c>
      <c r="S53" s="5">
        <f t="shared" si="2"/>
        <v>0</v>
      </c>
      <c r="T53">
        <v>0</v>
      </c>
      <c r="U53">
        <f t="shared" si="12"/>
        <v>0</v>
      </c>
      <c r="V53" s="32">
        <f t="shared" si="4"/>
        <v>0</v>
      </c>
    </row>
    <row r="54" spans="5:22" x14ac:dyDescent="0.25">
      <c r="E54">
        <v>76</v>
      </c>
      <c r="F54" s="5">
        <f t="shared" si="5"/>
        <v>0</v>
      </c>
      <c r="G54">
        <v>0</v>
      </c>
      <c r="H54" s="3">
        <f t="shared" si="7"/>
        <v>0</v>
      </c>
      <c r="I54">
        <f t="shared" si="8"/>
        <v>0</v>
      </c>
      <c r="J54" s="52">
        <v>0</v>
      </c>
      <c r="K54" s="5">
        <f t="shared" si="0"/>
        <v>0</v>
      </c>
      <c r="L54" s="5">
        <f t="shared" si="9"/>
        <v>0</v>
      </c>
      <c r="M54" s="53">
        <v>0</v>
      </c>
      <c r="O54" s="33">
        <f t="shared" si="11"/>
        <v>0</v>
      </c>
      <c r="P54">
        <v>0</v>
      </c>
      <c r="Q54">
        <v>0</v>
      </c>
      <c r="R54" s="5">
        <f t="shared" si="13"/>
        <v>0</v>
      </c>
      <c r="S54" s="5">
        <f t="shared" si="2"/>
        <v>0</v>
      </c>
      <c r="T54">
        <v>0</v>
      </c>
      <c r="U54">
        <f t="shared" si="12"/>
        <v>0</v>
      </c>
      <c r="V54" s="32">
        <f t="shared" si="4"/>
        <v>0</v>
      </c>
    </row>
    <row r="55" spans="5:22" x14ac:dyDescent="0.25">
      <c r="E55">
        <v>77</v>
      </c>
      <c r="F55" s="5">
        <f t="shared" si="5"/>
        <v>0</v>
      </c>
      <c r="G55">
        <v>0</v>
      </c>
      <c r="H55" s="3">
        <f t="shared" si="7"/>
        <v>0</v>
      </c>
      <c r="I55">
        <f t="shared" si="8"/>
        <v>0</v>
      </c>
      <c r="J55" s="52">
        <v>0</v>
      </c>
      <c r="K55" s="5">
        <f t="shared" si="0"/>
        <v>0</v>
      </c>
      <c r="L55" s="5">
        <f t="shared" si="9"/>
        <v>0</v>
      </c>
      <c r="M55" s="53">
        <v>0</v>
      </c>
      <c r="O55" s="33">
        <f t="shared" si="11"/>
        <v>0</v>
      </c>
      <c r="P55">
        <v>0</v>
      </c>
      <c r="Q55">
        <v>0</v>
      </c>
      <c r="R55" s="5">
        <f t="shared" si="13"/>
        <v>0</v>
      </c>
      <c r="S55" s="5">
        <f t="shared" si="2"/>
        <v>0</v>
      </c>
      <c r="T55">
        <v>0</v>
      </c>
      <c r="U55">
        <f t="shared" si="12"/>
        <v>0</v>
      </c>
      <c r="V55" s="32">
        <f t="shared" si="4"/>
        <v>0</v>
      </c>
    </row>
    <row r="56" spans="5:22" x14ac:dyDescent="0.25">
      <c r="E56">
        <v>78</v>
      </c>
      <c r="F56" s="5">
        <f t="shared" si="5"/>
        <v>0</v>
      </c>
      <c r="G56">
        <v>0</v>
      </c>
      <c r="H56" s="3">
        <f t="shared" si="7"/>
        <v>0</v>
      </c>
      <c r="I56">
        <f t="shared" si="8"/>
        <v>0</v>
      </c>
      <c r="J56" s="52">
        <v>0</v>
      </c>
      <c r="K56" s="5">
        <f t="shared" si="0"/>
        <v>0</v>
      </c>
      <c r="L56" s="5">
        <f t="shared" si="9"/>
        <v>0</v>
      </c>
      <c r="M56" s="53">
        <v>0</v>
      </c>
      <c r="O56" s="33">
        <f t="shared" si="11"/>
        <v>0</v>
      </c>
      <c r="P56">
        <v>0</v>
      </c>
      <c r="Q56">
        <v>0</v>
      </c>
      <c r="R56" s="5">
        <f t="shared" si="13"/>
        <v>0</v>
      </c>
      <c r="S56" s="5">
        <f t="shared" si="2"/>
        <v>0</v>
      </c>
      <c r="T56">
        <v>0</v>
      </c>
      <c r="U56">
        <f t="shared" si="12"/>
        <v>0</v>
      </c>
      <c r="V56" s="32">
        <f t="shared" si="4"/>
        <v>0</v>
      </c>
    </row>
    <row r="57" spans="5:22" x14ac:dyDescent="0.25">
      <c r="E57">
        <v>79</v>
      </c>
      <c r="F57" s="5">
        <f t="shared" si="5"/>
        <v>0</v>
      </c>
      <c r="G57">
        <v>0</v>
      </c>
      <c r="H57" s="3">
        <f t="shared" si="7"/>
        <v>0</v>
      </c>
      <c r="I57">
        <f t="shared" si="8"/>
        <v>0</v>
      </c>
      <c r="J57" s="52">
        <v>0</v>
      </c>
      <c r="K57" s="5">
        <f t="shared" si="0"/>
        <v>0</v>
      </c>
      <c r="L57" s="5">
        <f t="shared" si="9"/>
        <v>0</v>
      </c>
      <c r="M57" s="53">
        <v>0</v>
      </c>
      <c r="O57" s="33">
        <f t="shared" si="11"/>
        <v>0</v>
      </c>
      <c r="P57">
        <v>0</v>
      </c>
      <c r="Q57">
        <v>0</v>
      </c>
      <c r="R57" s="5">
        <f t="shared" si="13"/>
        <v>0</v>
      </c>
      <c r="S57" s="5">
        <f t="shared" si="2"/>
        <v>0</v>
      </c>
      <c r="T57">
        <v>0</v>
      </c>
      <c r="U57">
        <f t="shared" si="12"/>
        <v>0</v>
      </c>
      <c r="V57" s="32">
        <f t="shared" si="4"/>
        <v>0</v>
      </c>
    </row>
    <row r="58" spans="5:22" x14ac:dyDescent="0.25">
      <c r="E58">
        <v>80</v>
      </c>
      <c r="F58" s="5">
        <f t="shared" si="5"/>
        <v>0</v>
      </c>
      <c r="G58">
        <v>0</v>
      </c>
      <c r="H58" s="3">
        <f t="shared" si="7"/>
        <v>0</v>
      </c>
      <c r="I58">
        <f t="shared" si="8"/>
        <v>0</v>
      </c>
      <c r="J58" s="52">
        <v>0</v>
      </c>
      <c r="K58" s="5">
        <f t="shared" si="0"/>
        <v>0</v>
      </c>
      <c r="L58" s="5">
        <f t="shared" si="9"/>
        <v>0</v>
      </c>
      <c r="M58" s="53">
        <v>0</v>
      </c>
      <c r="O58" s="33">
        <f t="shared" si="11"/>
        <v>0</v>
      </c>
      <c r="P58">
        <v>0</v>
      </c>
      <c r="Q58">
        <v>0</v>
      </c>
      <c r="R58" s="5">
        <f t="shared" si="13"/>
        <v>0</v>
      </c>
      <c r="S58" s="5">
        <f t="shared" si="2"/>
        <v>0</v>
      </c>
      <c r="T58">
        <v>0</v>
      </c>
      <c r="U58">
        <f t="shared" si="12"/>
        <v>0</v>
      </c>
      <c r="V58" s="32">
        <f t="shared" si="4"/>
        <v>0</v>
      </c>
    </row>
    <row r="59" spans="5:22" x14ac:dyDescent="0.25">
      <c r="E59">
        <v>81</v>
      </c>
      <c r="F59" s="5">
        <f t="shared" si="5"/>
        <v>0</v>
      </c>
      <c r="G59">
        <v>0</v>
      </c>
      <c r="H59" s="3">
        <f t="shared" si="7"/>
        <v>0</v>
      </c>
      <c r="I59">
        <f t="shared" si="8"/>
        <v>0</v>
      </c>
      <c r="J59" s="52">
        <v>0</v>
      </c>
      <c r="K59" s="5">
        <f t="shared" si="0"/>
        <v>0</v>
      </c>
      <c r="L59" s="5">
        <f t="shared" si="9"/>
        <v>0</v>
      </c>
      <c r="M59" s="53">
        <v>0</v>
      </c>
      <c r="O59" s="33">
        <f t="shared" si="11"/>
        <v>0</v>
      </c>
      <c r="P59">
        <v>0</v>
      </c>
      <c r="Q59">
        <v>0</v>
      </c>
      <c r="R59" s="5">
        <f t="shared" si="13"/>
        <v>0</v>
      </c>
      <c r="S59" s="5">
        <f t="shared" si="2"/>
        <v>0</v>
      </c>
      <c r="T59">
        <v>0</v>
      </c>
      <c r="U59">
        <f t="shared" si="12"/>
        <v>0</v>
      </c>
      <c r="V59" s="32">
        <f t="shared" si="4"/>
        <v>0</v>
      </c>
    </row>
    <row r="60" spans="5:22" x14ac:dyDescent="0.25">
      <c r="E60">
        <v>82</v>
      </c>
      <c r="F60" s="5">
        <f t="shared" si="5"/>
        <v>0</v>
      </c>
      <c r="G60">
        <v>0</v>
      </c>
      <c r="H60" s="3">
        <f t="shared" si="7"/>
        <v>0</v>
      </c>
      <c r="I60">
        <f t="shared" si="8"/>
        <v>0</v>
      </c>
      <c r="J60" s="52">
        <v>0</v>
      </c>
      <c r="K60" s="5">
        <f t="shared" si="0"/>
        <v>0</v>
      </c>
      <c r="L60" s="5">
        <f t="shared" si="9"/>
        <v>0</v>
      </c>
      <c r="M60" s="53">
        <v>0</v>
      </c>
      <c r="O60" s="33">
        <f t="shared" si="11"/>
        <v>0</v>
      </c>
      <c r="P60">
        <v>0</v>
      </c>
      <c r="Q60">
        <v>0</v>
      </c>
      <c r="R60" s="5">
        <f t="shared" si="13"/>
        <v>0</v>
      </c>
      <c r="S60" s="5">
        <f t="shared" si="2"/>
        <v>0</v>
      </c>
      <c r="T60">
        <v>0</v>
      </c>
      <c r="U60">
        <f t="shared" si="12"/>
        <v>0</v>
      </c>
      <c r="V60" s="32">
        <f t="shared" si="4"/>
        <v>0</v>
      </c>
    </row>
    <row r="61" spans="5:22" x14ac:dyDescent="0.25">
      <c r="E61">
        <v>83</v>
      </c>
      <c r="F61" s="5">
        <f t="shared" si="5"/>
        <v>0</v>
      </c>
      <c r="G61">
        <v>0</v>
      </c>
      <c r="H61" s="3">
        <f t="shared" si="7"/>
        <v>0</v>
      </c>
      <c r="I61">
        <f t="shared" si="8"/>
        <v>0</v>
      </c>
      <c r="J61" s="52">
        <v>0</v>
      </c>
      <c r="K61" s="5">
        <f t="shared" si="0"/>
        <v>0</v>
      </c>
      <c r="L61" s="5">
        <f t="shared" si="9"/>
        <v>0</v>
      </c>
      <c r="M61" s="53">
        <v>0</v>
      </c>
      <c r="O61" s="33">
        <f t="shared" si="11"/>
        <v>0</v>
      </c>
      <c r="P61">
        <v>0</v>
      </c>
      <c r="Q61">
        <v>0</v>
      </c>
      <c r="R61" s="5">
        <f t="shared" si="13"/>
        <v>0</v>
      </c>
      <c r="S61" s="5">
        <f t="shared" si="2"/>
        <v>0</v>
      </c>
      <c r="T61">
        <v>0</v>
      </c>
      <c r="U61">
        <f t="shared" si="12"/>
        <v>0</v>
      </c>
      <c r="V61" s="32">
        <f t="shared" si="4"/>
        <v>0</v>
      </c>
    </row>
    <row r="62" spans="5:22" x14ac:dyDescent="0.25">
      <c r="E62">
        <v>84</v>
      </c>
      <c r="F62" s="5">
        <f t="shared" si="5"/>
        <v>0</v>
      </c>
      <c r="G62">
        <v>0</v>
      </c>
      <c r="H62" s="3">
        <f t="shared" si="7"/>
        <v>0</v>
      </c>
      <c r="I62">
        <f t="shared" si="8"/>
        <v>0</v>
      </c>
      <c r="J62" s="52">
        <v>0</v>
      </c>
      <c r="K62" s="5">
        <f t="shared" si="0"/>
        <v>0</v>
      </c>
      <c r="L62" s="5">
        <f t="shared" si="9"/>
        <v>0</v>
      </c>
      <c r="M62" s="53">
        <v>0</v>
      </c>
      <c r="O62" s="33">
        <f t="shared" si="11"/>
        <v>0</v>
      </c>
      <c r="P62">
        <v>0</v>
      </c>
      <c r="Q62">
        <v>0</v>
      </c>
      <c r="R62" s="5">
        <f t="shared" si="13"/>
        <v>0</v>
      </c>
      <c r="S62" s="5">
        <f t="shared" si="2"/>
        <v>0</v>
      </c>
      <c r="T62">
        <v>0</v>
      </c>
      <c r="U62">
        <f t="shared" si="12"/>
        <v>0</v>
      </c>
      <c r="V62" s="32">
        <f t="shared" si="4"/>
        <v>0</v>
      </c>
    </row>
    <row r="63" spans="5:22" x14ac:dyDescent="0.25">
      <c r="E63">
        <v>85</v>
      </c>
      <c r="F63" s="5">
        <f t="shared" si="5"/>
        <v>0</v>
      </c>
      <c r="G63">
        <v>0</v>
      </c>
      <c r="H63" s="3">
        <f t="shared" si="7"/>
        <v>0</v>
      </c>
      <c r="I63">
        <f t="shared" si="8"/>
        <v>0</v>
      </c>
      <c r="J63" s="52">
        <v>0</v>
      </c>
      <c r="K63" s="5">
        <f t="shared" si="0"/>
        <v>0</v>
      </c>
      <c r="L63" s="5">
        <f t="shared" si="9"/>
        <v>0</v>
      </c>
      <c r="M63" s="53">
        <v>0</v>
      </c>
      <c r="O63" s="33">
        <f t="shared" si="11"/>
        <v>0</v>
      </c>
      <c r="P63">
        <v>0</v>
      </c>
      <c r="Q63">
        <v>0</v>
      </c>
      <c r="R63" s="5">
        <f t="shared" si="13"/>
        <v>0</v>
      </c>
      <c r="S63" s="5">
        <f t="shared" si="2"/>
        <v>0</v>
      </c>
      <c r="T63">
        <v>0</v>
      </c>
      <c r="U63">
        <f t="shared" si="12"/>
        <v>0</v>
      </c>
      <c r="V63" s="32">
        <f t="shared" si="4"/>
        <v>0</v>
      </c>
    </row>
    <row r="64" spans="5:22" x14ac:dyDescent="0.25">
      <c r="E64">
        <v>86</v>
      </c>
      <c r="F64" s="5">
        <f t="shared" si="5"/>
        <v>0</v>
      </c>
      <c r="G64">
        <v>0</v>
      </c>
      <c r="H64" s="3">
        <f t="shared" si="7"/>
        <v>0</v>
      </c>
      <c r="I64">
        <f t="shared" si="8"/>
        <v>0</v>
      </c>
      <c r="J64" s="52">
        <v>0</v>
      </c>
      <c r="K64" s="5">
        <f t="shared" si="0"/>
        <v>0</v>
      </c>
      <c r="L64" s="5">
        <f t="shared" si="9"/>
        <v>0</v>
      </c>
      <c r="M64" s="53">
        <v>0</v>
      </c>
      <c r="O64" s="33">
        <f t="shared" si="11"/>
        <v>0</v>
      </c>
      <c r="P64">
        <v>0</v>
      </c>
      <c r="Q64">
        <v>0</v>
      </c>
      <c r="R64" s="5">
        <f t="shared" si="13"/>
        <v>0</v>
      </c>
      <c r="S64" s="5">
        <f t="shared" si="2"/>
        <v>0</v>
      </c>
      <c r="T64">
        <v>0</v>
      </c>
      <c r="U64">
        <f t="shared" si="12"/>
        <v>0</v>
      </c>
      <c r="V64" s="32">
        <f t="shared" si="4"/>
        <v>0</v>
      </c>
    </row>
    <row r="65" spans="5:22" x14ac:dyDescent="0.25">
      <c r="E65">
        <v>87</v>
      </c>
      <c r="F65" s="5">
        <f t="shared" si="5"/>
        <v>0</v>
      </c>
      <c r="G65">
        <v>0</v>
      </c>
      <c r="H65" s="3">
        <f t="shared" si="7"/>
        <v>0</v>
      </c>
      <c r="I65">
        <f t="shared" si="8"/>
        <v>0</v>
      </c>
      <c r="J65" s="52">
        <v>0</v>
      </c>
      <c r="K65" s="5">
        <f t="shared" si="0"/>
        <v>0</v>
      </c>
      <c r="L65" s="5">
        <f t="shared" si="9"/>
        <v>0</v>
      </c>
      <c r="M65" s="53">
        <v>0</v>
      </c>
      <c r="O65" s="33">
        <f t="shared" si="11"/>
        <v>0</v>
      </c>
      <c r="P65">
        <v>0</v>
      </c>
      <c r="Q65">
        <v>0</v>
      </c>
      <c r="R65" s="5">
        <f t="shared" si="13"/>
        <v>0</v>
      </c>
      <c r="S65" s="5">
        <f t="shared" si="2"/>
        <v>0</v>
      </c>
      <c r="T65">
        <v>0</v>
      </c>
      <c r="U65">
        <f t="shared" si="12"/>
        <v>0</v>
      </c>
      <c r="V65" s="32">
        <f t="shared" si="4"/>
        <v>0</v>
      </c>
    </row>
    <row r="66" spans="5:22" x14ac:dyDescent="0.25">
      <c r="E66">
        <v>88</v>
      </c>
      <c r="F66" s="5">
        <f t="shared" si="5"/>
        <v>0</v>
      </c>
      <c r="G66">
        <v>0</v>
      </c>
      <c r="H66" s="3">
        <f t="shared" si="7"/>
        <v>0</v>
      </c>
      <c r="I66">
        <f t="shared" si="8"/>
        <v>0</v>
      </c>
      <c r="J66" s="52">
        <v>0</v>
      </c>
      <c r="K66" s="5">
        <f t="shared" si="0"/>
        <v>0</v>
      </c>
      <c r="L66" s="5">
        <f t="shared" si="9"/>
        <v>0</v>
      </c>
      <c r="M66" s="53">
        <v>0</v>
      </c>
      <c r="O66" s="33">
        <f t="shared" si="11"/>
        <v>0</v>
      </c>
      <c r="P66">
        <v>0</v>
      </c>
      <c r="Q66">
        <v>0</v>
      </c>
      <c r="R66" s="5">
        <f t="shared" si="13"/>
        <v>0</v>
      </c>
      <c r="S66" s="5">
        <f t="shared" si="2"/>
        <v>0</v>
      </c>
      <c r="T66">
        <v>0</v>
      </c>
      <c r="U66">
        <f t="shared" si="12"/>
        <v>0</v>
      </c>
      <c r="V66" s="32">
        <f t="shared" si="4"/>
        <v>0</v>
      </c>
    </row>
    <row r="67" spans="5:22" x14ac:dyDescent="0.25">
      <c r="E67">
        <v>89</v>
      </c>
      <c r="F67" s="5">
        <f t="shared" si="5"/>
        <v>0</v>
      </c>
      <c r="G67">
        <v>0</v>
      </c>
      <c r="H67" s="3">
        <f t="shared" si="7"/>
        <v>0</v>
      </c>
      <c r="I67">
        <f t="shared" si="8"/>
        <v>0</v>
      </c>
      <c r="J67" s="52">
        <v>0</v>
      </c>
      <c r="K67" s="5">
        <f t="shared" si="0"/>
        <v>0</v>
      </c>
      <c r="L67" s="5">
        <f t="shared" si="9"/>
        <v>0</v>
      </c>
      <c r="M67" s="53">
        <v>0</v>
      </c>
      <c r="O67" s="33">
        <f t="shared" si="11"/>
        <v>0</v>
      </c>
      <c r="P67">
        <v>0</v>
      </c>
      <c r="Q67">
        <v>0</v>
      </c>
      <c r="R67" s="5">
        <f t="shared" si="13"/>
        <v>0</v>
      </c>
      <c r="S67" s="5">
        <f t="shared" si="2"/>
        <v>0</v>
      </c>
      <c r="T67">
        <v>0</v>
      </c>
      <c r="U67">
        <f t="shared" si="12"/>
        <v>0</v>
      </c>
      <c r="V67" s="32">
        <f t="shared" si="4"/>
        <v>0</v>
      </c>
    </row>
    <row r="68" spans="5:22" x14ac:dyDescent="0.25">
      <c r="E68">
        <v>90</v>
      </c>
      <c r="F68" s="5">
        <f t="shared" si="5"/>
        <v>0</v>
      </c>
      <c r="G68">
        <v>0</v>
      </c>
      <c r="H68" s="3">
        <f t="shared" si="7"/>
        <v>0</v>
      </c>
      <c r="I68">
        <f t="shared" si="8"/>
        <v>0</v>
      </c>
      <c r="J68" s="52">
        <v>0</v>
      </c>
      <c r="K68" s="5">
        <f t="shared" si="0"/>
        <v>0</v>
      </c>
      <c r="L68" s="5">
        <f t="shared" si="9"/>
        <v>0</v>
      </c>
      <c r="M68" s="53">
        <v>0</v>
      </c>
      <c r="O68" s="33">
        <f t="shared" si="11"/>
        <v>0</v>
      </c>
      <c r="P68">
        <v>0</v>
      </c>
      <c r="Q68">
        <v>0</v>
      </c>
      <c r="R68" s="5">
        <f t="shared" si="13"/>
        <v>0</v>
      </c>
      <c r="S68" s="5">
        <f t="shared" si="2"/>
        <v>0</v>
      </c>
      <c r="T68">
        <v>0</v>
      </c>
      <c r="U68">
        <f t="shared" si="12"/>
        <v>0</v>
      </c>
      <c r="V68" s="32">
        <f t="shared" si="4"/>
        <v>0</v>
      </c>
    </row>
    <row r="69" spans="5:22" x14ac:dyDescent="0.25">
      <c r="E69">
        <v>91</v>
      </c>
      <c r="F69" s="5">
        <f t="shared" si="5"/>
        <v>0</v>
      </c>
      <c r="G69">
        <v>0</v>
      </c>
      <c r="H69" s="3">
        <f t="shared" si="7"/>
        <v>0</v>
      </c>
      <c r="I69">
        <f t="shared" si="8"/>
        <v>0</v>
      </c>
      <c r="J69" s="52">
        <v>0</v>
      </c>
      <c r="K69" s="5">
        <f t="shared" si="0"/>
        <v>0</v>
      </c>
      <c r="L69" s="5">
        <f t="shared" si="9"/>
        <v>0</v>
      </c>
      <c r="M69" s="53">
        <v>0</v>
      </c>
      <c r="O69" s="33">
        <f t="shared" si="11"/>
        <v>0</v>
      </c>
      <c r="P69">
        <v>0</v>
      </c>
      <c r="Q69">
        <v>0</v>
      </c>
      <c r="R69" s="5">
        <f t="shared" si="13"/>
        <v>0</v>
      </c>
      <c r="S69" s="5">
        <f t="shared" si="2"/>
        <v>0</v>
      </c>
      <c r="T69">
        <v>0</v>
      </c>
      <c r="U69">
        <f t="shared" si="12"/>
        <v>0</v>
      </c>
      <c r="V69" s="32">
        <f t="shared" si="4"/>
        <v>0</v>
      </c>
    </row>
    <row r="70" spans="5:22" x14ac:dyDescent="0.25">
      <c r="E70">
        <v>92</v>
      </c>
      <c r="F70" s="5">
        <f t="shared" si="5"/>
        <v>0</v>
      </c>
      <c r="G70">
        <v>0</v>
      </c>
      <c r="H70" s="3">
        <f t="shared" si="7"/>
        <v>0</v>
      </c>
      <c r="I70">
        <f t="shared" si="8"/>
        <v>0</v>
      </c>
      <c r="J70" s="52">
        <v>0</v>
      </c>
      <c r="K70" s="5">
        <f t="shared" ref="K70:K78" si="14">J70*F70</f>
        <v>0</v>
      </c>
      <c r="L70" s="5">
        <f t="shared" si="9"/>
        <v>0</v>
      </c>
      <c r="M70" s="53">
        <v>0</v>
      </c>
      <c r="O70" s="33">
        <f t="shared" si="11"/>
        <v>0</v>
      </c>
      <c r="P70">
        <v>0</v>
      </c>
      <c r="Q70">
        <v>0</v>
      </c>
      <c r="R70" s="5">
        <f t="shared" si="13"/>
        <v>0</v>
      </c>
      <c r="S70" s="5">
        <f t="shared" ref="S70:S78" si="15">K70</f>
        <v>0</v>
      </c>
      <c r="T70">
        <v>0</v>
      </c>
      <c r="U70">
        <f t="shared" si="12"/>
        <v>0</v>
      </c>
      <c r="V70" s="32">
        <f t="shared" ref="V70:V78" si="16">(P70+U70)-(SUM(Q70:T70))</f>
        <v>0</v>
      </c>
    </row>
    <row r="71" spans="5:22" x14ac:dyDescent="0.25">
      <c r="E71">
        <v>93</v>
      </c>
      <c r="F71" s="5">
        <f t="shared" ref="F71:F78" si="17">F70-K70</f>
        <v>0</v>
      </c>
      <c r="G71">
        <v>0</v>
      </c>
      <c r="H71" s="3">
        <f t="shared" ref="H71:H78" si="18">G71+L70</f>
        <v>0</v>
      </c>
      <c r="I71">
        <f t="shared" ref="I71:I78" si="19">H71*(1+$B$5)</f>
        <v>0</v>
      </c>
      <c r="J71" s="52">
        <v>0</v>
      </c>
      <c r="K71" s="5">
        <f t="shared" si="14"/>
        <v>0</v>
      </c>
      <c r="L71" s="5">
        <f t="shared" ref="L71:L78" si="20">I71-K71</f>
        <v>0</v>
      </c>
      <c r="M71" s="53">
        <v>0</v>
      </c>
      <c r="O71" s="33">
        <f t="shared" ref="O71:O78" si="21">F71</f>
        <v>0</v>
      </c>
      <c r="P71">
        <v>0</v>
      </c>
      <c r="Q71">
        <v>0</v>
      </c>
      <c r="R71" s="5">
        <f t="shared" si="13"/>
        <v>0</v>
      </c>
      <c r="S71" s="5">
        <f t="shared" si="15"/>
        <v>0</v>
      </c>
      <c r="T71">
        <v>0</v>
      </c>
      <c r="U71">
        <f t="shared" ref="U71:U78" si="22">I71-H71</f>
        <v>0</v>
      </c>
      <c r="V71" s="32">
        <f t="shared" si="16"/>
        <v>0</v>
      </c>
    </row>
    <row r="72" spans="5:22" x14ac:dyDescent="0.25">
      <c r="E72">
        <v>94</v>
      </c>
      <c r="F72" s="5">
        <f t="shared" si="17"/>
        <v>0</v>
      </c>
      <c r="G72">
        <v>0</v>
      </c>
      <c r="H72" s="3">
        <f t="shared" si="18"/>
        <v>0</v>
      </c>
      <c r="I72">
        <f t="shared" si="19"/>
        <v>0</v>
      </c>
      <c r="J72" s="52">
        <v>0</v>
      </c>
      <c r="K72" s="5">
        <f t="shared" si="14"/>
        <v>0</v>
      </c>
      <c r="L72" s="5">
        <f t="shared" si="20"/>
        <v>0</v>
      </c>
      <c r="M72" s="53">
        <v>0</v>
      </c>
      <c r="O72" s="33">
        <f t="shared" si="21"/>
        <v>0</v>
      </c>
      <c r="P72">
        <v>0</v>
      </c>
      <c r="Q72">
        <v>0</v>
      </c>
      <c r="R72" s="5">
        <f t="shared" ref="R72:R78" si="23">L72-L71</f>
        <v>0</v>
      </c>
      <c r="S72" s="5">
        <f t="shared" si="15"/>
        <v>0</v>
      </c>
      <c r="T72">
        <v>0</v>
      </c>
      <c r="U72">
        <f t="shared" si="22"/>
        <v>0</v>
      </c>
      <c r="V72" s="32">
        <f t="shared" si="16"/>
        <v>0</v>
      </c>
    </row>
    <row r="73" spans="5:22" x14ac:dyDescent="0.25">
      <c r="E73">
        <v>95</v>
      </c>
      <c r="F73" s="5">
        <f t="shared" si="17"/>
        <v>0</v>
      </c>
      <c r="G73">
        <v>0</v>
      </c>
      <c r="H73" s="3">
        <f t="shared" si="18"/>
        <v>0</v>
      </c>
      <c r="I73">
        <f t="shared" si="19"/>
        <v>0</v>
      </c>
      <c r="J73" s="52">
        <v>0</v>
      </c>
      <c r="K73" s="5">
        <f t="shared" si="14"/>
        <v>0</v>
      </c>
      <c r="L73" s="5">
        <f t="shared" si="20"/>
        <v>0</v>
      </c>
      <c r="M73" s="53">
        <v>0</v>
      </c>
      <c r="O73" s="33">
        <f t="shared" si="21"/>
        <v>0</v>
      </c>
      <c r="P73">
        <v>0</v>
      </c>
      <c r="Q73">
        <v>0</v>
      </c>
      <c r="R73" s="5">
        <f t="shared" si="23"/>
        <v>0</v>
      </c>
      <c r="S73" s="5">
        <f t="shared" si="15"/>
        <v>0</v>
      </c>
      <c r="T73">
        <v>0</v>
      </c>
      <c r="U73">
        <f t="shared" si="22"/>
        <v>0</v>
      </c>
      <c r="V73" s="32">
        <f t="shared" si="16"/>
        <v>0</v>
      </c>
    </row>
    <row r="74" spans="5:22" x14ac:dyDescent="0.25">
      <c r="E74">
        <v>96</v>
      </c>
      <c r="F74" s="5">
        <f t="shared" si="17"/>
        <v>0</v>
      </c>
      <c r="G74">
        <v>0</v>
      </c>
      <c r="H74" s="3">
        <f t="shared" si="18"/>
        <v>0</v>
      </c>
      <c r="I74">
        <f t="shared" si="19"/>
        <v>0</v>
      </c>
      <c r="J74" s="52">
        <v>0</v>
      </c>
      <c r="K74" s="5">
        <f t="shared" si="14"/>
        <v>0</v>
      </c>
      <c r="L74" s="5">
        <f t="shared" si="20"/>
        <v>0</v>
      </c>
      <c r="M74" s="53">
        <v>0</v>
      </c>
      <c r="O74" s="33">
        <f t="shared" si="21"/>
        <v>0</v>
      </c>
      <c r="P74">
        <v>0</v>
      </c>
      <c r="Q74">
        <v>0</v>
      </c>
      <c r="R74" s="5">
        <f t="shared" si="23"/>
        <v>0</v>
      </c>
      <c r="S74" s="5">
        <f t="shared" si="15"/>
        <v>0</v>
      </c>
      <c r="T74">
        <v>0</v>
      </c>
      <c r="U74">
        <f t="shared" si="22"/>
        <v>0</v>
      </c>
      <c r="V74" s="32">
        <f t="shared" si="16"/>
        <v>0</v>
      </c>
    </row>
    <row r="75" spans="5:22" x14ac:dyDescent="0.25">
      <c r="E75">
        <v>97</v>
      </c>
      <c r="F75" s="5">
        <f t="shared" si="17"/>
        <v>0</v>
      </c>
      <c r="G75">
        <v>0</v>
      </c>
      <c r="H75" s="3">
        <f t="shared" si="18"/>
        <v>0</v>
      </c>
      <c r="I75">
        <f t="shared" si="19"/>
        <v>0</v>
      </c>
      <c r="J75" s="52">
        <v>0</v>
      </c>
      <c r="K75" s="5">
        <f t="shared" si="14"/>
        <v>0</v>
      </c>
      <c r="L75" s="5">
        <f t="shared" si="20"/>
        <v>0</v>
      </c>
      <c r="M75" s="53">
        <v>0</v>
      </c>
      <c r="O75" s="33">
        <f t="shared" si="21"/>
        <v>0</v>
      </c>
      <c r="P75">
        <v>0</v>
      </c>
      <c r="Q75">
        <v>0</v>
      </c>
      <c r="R75" s="5">
        <f t="shared" si="23"/>
        <v>0</v>
      </c>
      <c r="S75" s="5">
        <f t="shared" si="15"/>
        <v>0</v>
      </c>
      <c r="T75">
        <v>0</v>
      </c>
      <c r="U75">
        <f t="shared" si="22"/>
        <v>0</v>
      </c>
      <c r="V75" s="32">
        <f t="shared" si="16"/>
        <v>0</v>
      </c>
    </row>
    <row r="76" spans="5:22" x14ac:dyDescent="0.25">
      <c r="E76">
        <v>98</v>
      </c>
      <c r="F76" s="5">
        <f t="shared" si="17"/>
        <v>0</v>
      </c>
      <c r="G76">
        <v>0</v>
      </c>
      <c r="H76" s="3">
        <f t="shared" si="18"/>
        <v>0</v>
      </c>
      <c r="I76">
        <f t="shared" si="19"/>
        <v>0</v>
      </c>
      <c r="J76" s="52">
        <v>0</v>
      </c>
      <c r="K76" s="5">
        <f t="shared" si="14"/>
        <v>0</v>
      </c>
      <c r="L76" s="5">
        <f t="shared" si="20"/>
        <v>0</v>
      </c>
      <c r="M76" s="53">
        <v>0</v>
      </c>
      <c r="O76" s="33">
        <f t="shared" si="21"/>
        <v>0</v>
      </c>
      <c r="P76">
        <v>0</v>
      </c>
      <c r="Q76">
        <v>0</v>
      </c>
      <c r="R76" s="5">
        <f t="shared" si="23"/>
        <v>0</v>
      </c>
      <c r="S76" s="5">
        <f t="shared" si="15"/>
        <v>0</v>
      </c>
      <c r="T76">
        <v>0</v>
      </c>
      <c r="U76">
        <f t="shared" si="22"/>
        <v>0</v>
      </c>
      <c r="V76" s="32">
        <f t="shared" si="16"/>
        <v>0</v>
      </c>
    </row>
    <row r="77" spans="5:22" x14ac:dyDescent="0.25">
      <c r="E77">
        <v>99</v>
      </c>
      <c r="F77" s="5">
        <f t="shared" si="17"/>
        <v>0</v>
      </c>
      <c r="G77">
        <v>0</v>
      </c>
      <c r="H77" s="3">
        <f t="shared" si="18"/>
        <v>0</v>
      </c>
      <c r="I77">
        <f t="shared" si="19"/>
        <v>0</v>
      </c>
      <c r="J77" s="52">
        <v>0</v>
      </c>
      <c r="K77" s="5">
        <f t="shared" si="14"/>
        <v>0</v>
      </c>
      <c r="L77" s="5">
        <f t="shared" si="20"/>
        <v>0</v>
      </c>
      <c r="M77" s="53">
        <v>0</v>
      </c>
      <c r="O77" s="33">
        <f t="shared" si="21"/>
        <v>0</v>
      </c>
      <c r="P77">
        <v>0</v>
      </c>
      <c r="Q77">
        <v>0</v>
      </c>
      <c r="R77" s="5">
        <f t="shared" si="23"/>
        <v>0</v>
      </c>
      <c r="S77" s="5">
        <f t="shared" si="15"/>
        <v>0</v>
      </c>
      <c r="T77">
        <v>0</v>
      </c>
      <c r="U77">
        <f t="shared" si="22"/>
        <v>0</v>
      </c>
      <c r="V77" s="32">
        <f t="shared" si="16"/>
        <v>0</v>
      </c>
    </row>
    <row r="78" spans="5:22" x14ac:dyDescent="0.25">
      <c r="E78">
        <v>100</v>
      </c>
      <c r="F78" s="5">
        <f t="shared" si="17"/>
        <v>0</v>
      </c>
      <c r="G78">
        <v>0</v>
      </c>
      <c r="H78" s="3">
        <f t="shared" si="18"/>
        <v>0</v>
      </c>
      <c r="I78">
        <f t="shared" si="19"/>
        <v>0</v>
      </c>
      <c r="J78" s="52">
        <v>0</v>
      </c>
      <c r="K78" s="5">
        <f t="shared" si="14"/>
        <v>0</v>
      </c>
      <c r="L78" s="5">
        <f t="shared" si="20"/>
        <v>0</v>
      </c>
      <c r="M78" s="53">
        <v>0</v>
      </c>
      <c r="O78" s="33">
        <f t="shared" si="21"/>
        <v>0</v>
      </c>
      <c r="P78">
        <v>0</v>
      </c>
      <c r="Q78">
        <v>0</v>
      </c>
      <c r="R78" s="5">
        <f t="shared" si="23"/>
        <v>0</v>
      </c>
      <c r="S78" s="5">
        <f t="shared" si="15"/>
        <v>0</v>
      </c>
      <c r="T78">
        <v>0</v>
      </c>
      <c r="U78">
        <f t="shared" si="22"/>
        <v>0</v>
      </c>
      <c r="V78" s="32">
        <f t="shared" si="16"/>
        <v>0</v>
      </c>
    </row>
  </sheetData>
  <mergeCells count="2">
    <mergeCell ref="E2:M2"/>
    <mergeCell ref="O3:V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7CDB-A1AC-4D81-9E33-80B31523E426}">
  <dimension ref="A1:AB80"/>
  <sheetViews>
    <sheetView topLeftCell="K1" zoomScale="85" zoomScaleNormal="85" workbookViewId="0">
      <selection activeCell="B3" sqref="B3"/>
    </sheetView>
  </sheetViews>
  <sheetFormatPr baseColWidth="10" defaultRowHeight="15" x14ac:dyDescent="0.25"/>
  <cols>
    <col min="2" max="2" width="12.28515625" bestFit="1" customWidth="1"/>
    <col min="7" max="7" width="12.5703125" bestFit="1" customWidth="1"/>
    <col min="10" max="10" width="13.140625" bestFit="1" customWidth="1"/>
    <col min="13" max="13" width="13.140625" bestFit="1" customWidth="1"/>
    <col min="15" max="15" width="13.140625" bestFit="1" customWidth="1"/>
    <col min="27" max="27" width="12.5703125" bestFit="1" customWidth="1"/>
  </cols>
  <sheetData>
    <row r="1" spans="1:28" x14ac:dyDescent="0.25">
      <c r="A1" t="s">
        <v>34</v>
      </c>
      <c r="B1" s="1">
        <v>0.9</v>
      </c>
    </row>
    <row r="2" spans="1:28" x14ac:dyDescent="0.25">
      <c r="A2" t="s">
        <v>36</v>
      </c>
      <c r="B2" s="1">
        <v>0.08</v>
      </c>
      <c r="D2" s="64" t="s">
        <v>44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28" x14ac:dyDescent="0.25">
      <c r="A3" t="s">
        <v>37</v>
      </c>
      <c r="B3" s="1">
        <v>0.02</v>
      </c>
      <c r="H3" s="28" t="s">
        <v>15</v>
      </c>
      <c r="I3" s="28" t="s">
        <v>17</v>
      </c>
      <c r="S3" s="64" t="s">
        <v>25</v>
      </c>
      <c r="T3" s="64"/>
      <c r="U3" s="64"/>
      <c r="V3" s="64"/>
      <c r="W3" s="64"/>
      <c r="X3" s="64"/>
      <c r="Y3" s="64"/>
      <c r="Z3" s="64"/>
      <c r="AA3" s="64"/>
      <c r="AB3" s="54"/>
    </row>
    <row r="4" spans="1:28" ht="15.75" thickBot="1" x14ac:dyDescent="0.3">
      <c r="A4" t="s">
        <v>38</v>
      </c>
      <c r="B4" s="1">
        <v>0.85</v>
      </c>
      <c r="D4" s="28" t="s">
        <v>0</v>
      </c>
      <c r="E4" s="28" t="s">
        <v>40</v>
      </c>
      <c r="F4" s="28" t="s">
        <v>39</v>
      </c>
      <c r="G4" s="28" t="s">
        <v>12</v>
      </c>
      <c r="H4" s="28" t="s">
        <v>13</v>
      </c>
      <c r="I4" s="28" t="s">
        <v>16</v>
      </c>
      <c r="J4" s="28" t="s">
        <v>18</v>
      </c>
      <c r="K4" s="28" t="s">
        <v>19</v>
      </c>
      <c r="L4" s="28" t="s">
        <v>20</v>
      </c>
      <c r="M4" s="28" t="s">
        <v>48</v>
      </c>
      <c r="N4" s="28" t="s">
        <v>47</v>
      </c>
      <c r="O4" s="28" t="s">
        <v>43</v>
      </c>
      <c r="P4" s="28" t="s">
        <v>33</v>
      </c>
      <c r="Q4" s="26" t="s">
        <v>42</v>
      </c>
      <c r="S4" s="55"/>
      <c r="T4" s="55" t="s">
        <v>26</v>
      </c>
      <c r="U4" s="55" t="s">
        <v>27</v>
      </c>
      <c r="V4" s="55" t="s">
        <v>28</v>
      </c>
      <c r="W4" s="55" t="s">
        <v>29</v>
      </c>
      <c r="X4" s="55" t="s">
        <v>50</v>
      </c>
      <c r="Y4" s="55" t="s">
        <v>30</v>
      </c>
      <c r="Z4" s="55" t="s">
        <v>31</v>
      </c>
      <c r="AA4" s="56" t="s">
        <v>32</v>
      </c>
    </row>
    <row r="5" spans="1:28" ht="15.75" thickTop="1" x14ac:dyDescent="0.25">
      <c r="A5" t="s">
        <v>41</v>
      </c>
      <c r="B5" s="1">
        <v>0.8</v>
      </c>
      <c r="D5">
        <v>27</v>
      </c>
      <c r="G5" s="33">
        <v>100000</v>
      </c>
      <c r="H5">
        <v>4001.2881189787727</v>
      </c>
      <c r="I5">
        <f>H5</f>
        <v>4001.2881189787727</v>
      </c>
      <c r="J5">
        <f>I5*(1+$B$2)</f>
        <v>4321.3911684970744</v>
      </c>
      <c r="K5" s="52">
        <v>1.207E-3</v>
      </c>
      <c r="L5" s="5">
        <f>K5*G5*$B$1</f>
        <v>108.63</v>
      </c>
      <c r="M5">
        <f>O5-N5*0.5</f>
        <v>4146.9534116962077</v>
      </c>
      <c r="N5" s="5">
        <f>O5-Q5</f>
        <v>131.6155136017328</v>
      </c>
      <c r="O5" s="5">
        <f>J5-L5</f>
        <v>4212.7611684970743</v>
      </c>
      <c r="P5" s="53">
        <v>4.085583824604009E-2</v>
      </c>
      <c r="Q5" s="3">
        <f>P5*G6</f>
        <v>4081.1456548953415</v>
      </c>
      <c r="S5" s="33">
        <f>G5</f>
        <v>100000</v>
      </c>
      <c r="T5" s="37">
        <f>S5*$B$10</f>
        <v>4652.6606034636898</v>
      </c>
      <c r="U5" s="37">
        <f>T5*0.12</f>
        <v>558.31927241564279</v>
      </c>
      <c r="V5" s="5">
        <f>Q5</f>
        <v>4081.1456548953415</v>
      </c>
      <c r="W5" s="5">
        <f>L5</f>
        <v>108.63</v>
      </c>
      <c r="X5" s="37"/>
      <c r="Y5" s="37">
        <f>T5*0.02</f>
        <v>93.053212069273798</v>
      </c>
      <c r="Z5" s="37">
        <f>J5-I5</f>
        <v>320.10304951830176</v>
      </c>
      <c r="AA5" s="37">
        <f>(Z5+T5)-(SUM(U5:Y5))</f>
        <v>131.61551360173326</v>
      </c>
    </row>
    <row r="6" spans="1:28" x14ac:dyDescent="0.25">
      <c r="D6">
        <v>28</v>
      </c>
      <c r="F6">
        <f>G6*$B$4</f>
        <v>84907.664499999999</v>
      </c>
      <c r="G6" s="33">
        <f>G5-L5</f>
        <v>99891.37</v>
      </c>
      <c r="H6">
        <f>F6*$B$8</f>
        <v>3871.4561464023727</v>
      </c>
      <c r="I6" s="5">
        <f>H6+O5</f>
        <v>8084.217314899447</v>
      </c>
      <c r="J6" s="3">
        <f>I6*(1+$B$2)</f>
        <v>8730.9547000914026</v>
      </c>
      <c r="K6" s="52">
        <v>1.2999999999999999E-3</v>
      </c>
      <c r="L6" s="5">
        <f>F6*K6*$B$1</f>
        <v>99.341967464999996</v>
      </c>
      <c r="M6" s="3">
        <f>O6-N6*0.5</f>
        <v>4315.8511618012199</v>
      </c>
      <c r="N6" s="5">
        <f>O6-P6</f>
        <v>8631.5231416503666</v>
      </c>
      <c r="O6" s="5">
        <f>J6-L6</f>
        <v>8631.6127326264032</v>
      </c>
      <c r="P6" s="53">
        <v>8.9590976036831346E-2</v>
      </c>
      <c r="Q6" s="3">
        <f t="shared" ref="Q6:Q69" si="0">P6*G7</f>
        <v>7598.0603917362068</v>
      </c>
      <c r="S6" s="33">
        <f>F6</f>
        <v>84907.664499999999</v>
      </c>
      <c r="T6" s="37">
        <f>S6*$B$10</f>
        <v>3950.4654555126249</v>
      </c>
      <c r="U6" s="37">
        <v>0</v>
      </c>
      <c r="V6" s="5">
        <f>Q6-Q5</f>
        <v>3516.9147368408653</v>
      </c>
      <c r="W6" s="5">
        <f t="shared" ref="W6:W69" si="1">L6</f>
        <v>99.341967464999996</v>
      </c>
      <c r="X6" s="37"/>
      <c r="Y6" s="37">
        <f>T6*0.02</f>
        <v>79.009309110252502</v>
      </c>
      <c r="Z6" s="37">
        <f>J6-I6</f>
        <v>646.73738519195558</v>
      </c>
      <c r="AA6" s="37">
        <f>(Z6+T6)-(SUM(U6:Y6))</f>
        <v>901.93682728846215</v>
      </c>
    </row>
    <row r="7" spans="1:28" x14ac:dyDescent="0.25">
      <c r="A7" t="s">
        <v>14</v>
      </c>
      <c r="B7">
        <v>4.0012881189787727E-2</v>
      </c>
      <c r="D7">
        <v>29</v>
      </c>
      <c r="E7">
        <f>(G7-F7)*($B$5*P6)</f>
        <v>911.76724700834541</v>
      </c>
      <c r="F7">
        <f>G7*$B$4</f>
        <v>72087.074152654735</v>
      </c>
      <c r="G7" s="33">
        <f>F6-L6</f>
        <v>84808.322532534992</v>
      </c>
      <c r="H7">
        <f t="shared" ref="H7:H19" si="2">F7*$B$8</f>
        <v>3286.8875613044193</v>
      </c>
      <c r="I7" s="5">
        <f t="shared" ref="I7:I70" si="3">H7+O6</f>
        <v>11918.500293930821</v>
      </c>
      <c r="J7" s="3">
        <f t="shared" ref="J7:J70" si="4">I7*(1+$B$2)</f>
        <v>12871.980317445288</v>
      </c>
      <c r="K7" s="52">
        <v>1.4E-3</v>
      </c>
      <c r="L7" s="5">
        <f t="shared" ref="L7:L70" si="5">F7*K7*$B$1</f>
        <v>90.82971343234496</v>
      </c>
      <c r="M7" s="3">
        <f t="shared" ref="M7:M20" si="6">O7-N7*0.5</f>
        <v>5934.7620502239333</v>
      </c>
      <c r="N7" s="5">
        <f t="shared" ref="N7:N70" si="7">O7-P7</f>
        <v>11869.242613561328</v>
      </c>
      <c r="O7" s="3">
        <f>J7-L7-E7</f>
        <v>11869.383357004597</v>
      </c>
      <c r="P7" s="53">
        <v>0.14074344326889077</v>
      </c>
      <c r="Q7" s="3">
        <f t="shared" si="0"/>
        <v>10132.999344804888</v>
      </c>
      <c r="S7" s="33">
        <f>F7</f>
        <v>72087.074152654735</v>
      </c>
      <c r="T7" s="37">
        <f t="shared" ref="T7:T19" si="8">S7*$B$10</f>
        <v>3353.9668992902234</v>
      </c>
      <c r="U7" s="37">
        <v>0</v>
      </c>
      <c r="V7" s="5">
        <f>Q7-Q6</f>
        <v>2534.9389530686813</v>
      </c>
      <c r="W7" s="5">
        <f t="shared" si="1"/>
        <v>90.82971343234496</v>
      </c>
      <c r="X7" s="37">
        <f>E7</f>
        <v>911.76724700834541</v>
      </c>
      <c r="Y7" s="37">
        <f t="shared" ref="Y7:Y19" si="9">T7*0.02</f>
        <v>67.079337985804472</v>
      </c>
      <c r="Z7" s="37">
        <f t="shared" ref="Z7:Z70" si="10">J7-I7</f>
        <v>953.48002351446667</v>
      </c>
      <c r="AA7" s="37">
        <f t="shared" ref="AA7:AA70" si="11">(Z7+T7)-(SUM(U7:Y7))</f>
        <v>702.83167130951415</v>
      </c>
    </row>
    <row r="8" spans="1:28" x14ac:dyDescent="0.25">
      <c r="A8" t="s">
        <v>22</v>
      </c>
      <c r="B8">
        <v>4.5596073913944164E-2</v>
      </c>
      <c r="D8">
        <v>30</v>
      </c>
      <c r="E8">
        <f t="shared" ref="E8:E71" si="12">(G8-F8)*($B$5*P7)</f>
        <v>1215.9599213765869</v>
      </c>
      <c r="F8">
        <f>G8*$B$4</f>
        <v>61196.807773339024</v>
      </c>
      <c r="G8" s="33">
        <f t="shared" ref="G8:G71" si="13">F7-L7</f>
        <v>71996.244439222384</v>
      </c>
      <c r="H8">
        <f t="shared" si="2"/>
        <v>2790.3341705305988</v>
      </c>
      <c r="I8" s="5">
        <f t="shared" si="3"/>
        <v>14659.717527535196</v>
      </c>
      <c r="J8" s="3">
        <f t="shared" si="4"/>
        <v>15832.494929738014</v>
      </c>
      <c r="K8" s="52">
        <v>1.508E-3</v>
      </c>
      <c r="L8" s="5">
        <f t="shared" si="5"/>
        <v>83.056307509975724</v>
      </c>
      <c r="M8" s="3">
        <f t="shared" si="6"/>
        <v>7266.8365712812965</v>
      </c>
      <c r="N8" s="5">
        <f t="shared" si="7"/>
        <v>14533.284259140308</v>
      </c>
      <c r="O8" s="3">
        <f>J8-L8-E8</f>
        <v>14533.47870085145</v>
      </c>
      <c r="P8" s="53">
        <v>0.19444171114237935</v>
      </c>
      <c r="Q8" s="3">
        <f t="shared" si="0"/>
        <v>11883.062409345894</v>
      </c>
      <c r="S8" s="33">
        <f t="shared" ref="S8:S71" si="14">F8</f>
        <v>61196.807773339024</v>
      </c>
      <c r="T8" s="37">
        <f t="shared" si="8"/>
        <v>2847.2797658475497</v>
      </c>
      <c r="U8" s="37">
        <v>0</v>
      </c>
      <c r="V8" s="5">
        <f t="shared" ref="V8:V71" si="15">Q8-Q7</f>
        <v>1750.0630645410056</v>
      </c>
      <c r="W8" s="5">
        <f t="shared" si="1"/>
        <v>83.056307509975724</v>
      </c>
      <c r="X8" s="37">
        <f t="shared" ref="X8:X71" si="16">E8</f>
        <v>1215.9599213765869</v>
      </c>
      <c r="Y8" s="37">
        <f t="shared" si="9"/>
        <v>56.945595316950993</v>
      </c>
      <c r="Z8" s="37">
        <f t="shared" si="10"/>
        <v>1172.777402202817</v>
      </c>
      <c r="AA8" s="37">
        <f t="shared" si="11"/>
        <v>914.03227930584762</v>
      </c>
    </row>
    <row r="9" spans="1:28" x14ac:dyDescent="0.25">
      <c r="D9">
        <v>31</v>
      </c>
      <c r="E9">
        <f t="shared" si="12"/>
        <v>1425.9674891215079</v>
      </c>
      <c r="F9">
        <f t="shared" ref="F9:F72" si="17">G9*$B$4</f>
        <v>51946.688745954685</v>
      </c>
      <c r="G9" s="33">
        <f t="shared" si="13"/>
        <v>61113.751465829046</v>
      </c>
      <c r="H9">
        <f t="shared" si="2"/>
        <v>2368.5650596452015</v>
      </c>
      <c r="I9" s="5">
        <f t="shared" si="3"/>
        <v>16902.04376049665</v>
      </c>
      <c r="J9" s="3">
        <f t="shared" si="4"/>
        <v>18254.207261336382</v>
      </c>
      <c r="K9" s="52">
        <v>1.624E-3</v>
      </c>
      <c r="L9" s="5">
        <f t="shared" si="5"/>
        <v>75.925280271087374</v>
      </c>
      <c r="M9" s="3">
        <f t="shared" si="6"/>
        <v>8376.2826574773335</v>
      </c>
      <c r="N9" s="5">
        <f t="shared" si="7"/>
        <v>16752.063668932908</v>
      </c>
      <c r="O9" s="3">
        <f t="shared" ref="O9:O72" si="18">J9-L9-E9</f>
        <v>16752.314491943787</v>
      </c>
      <c r="P9" s="53">
        <v>0.25082301087880682</v>
      </c>
      <c r="Q9" s="3">
        <f t="shared" si="0"/>
        <v>13010.381069045172</v>
      </c>
      <c r="S9" s="33">
        <f t="shared" si="14"/>
        <v>51946.688745954685</v>
      </c>
      <c r="T9" s="37">
        <f t="shared" si="8"/>
        <v>2416.9031220869397</v>
      </c>
      <c r="U9" s="37">
        <v>0</v>
      </c>
      <c r="V9" s="5">
        <f t="shared" si="15"/>
        <v>1127.3186596992782</v>
      </c>
      <c r="W9" s="5">
        <f t="shared" si="1"/>
        <v>75.925280271087374</v>
      </c>
      <c r="X9" s="37">
        <f t="shared" si="16"/>
        <v>1425.9674891215079</v>
      </c>
      <c r="Y9" s="37">
        <f t="shared" si="9"/>
        <v>48.338062441738792</v>
      </c>
      <c r="Z9" s="37">
        <f t="shared" si="10"/>
        <v>1352.1635008397316</v>
      </c>
      <c r="AA9" s="37">
        <f t="shared" si="11"/>
        <v>1091.5171313930591</v>
      </c>
    </row>
    <row r="10" spans="1:28" x14ac:dyDescent="0.25">
      <c r="A10" t="s">
        <v>10</v>
      </c>
      <c r="B10" s="6">
        <v>4.6526606034636896E-2</v>
      </c>
      <c r="D10">
        <v>32</v>
      </c>
      <c r="E10">
        <f t="shared" si="12"/>
        <v>1561.2457282854211</v>
      </c>
      <c r="F10">
        <f t="shared" si="17"/>
        <v>44090.148945831053</v>
      </c>
      <c r="G10" s="33">
        <f t="shared" si="13"/>
        <v>51870.763465683594</v>
      </c>
      <c r="H10">
        <f t="shared" si="2"/>
        <v>2010.3376902109201</v>
      </c>
      <c r="I10" s="5">
        <f t="shared" si="3"/>
        <v>18762.652182154707</v>
      </c>
      <c r="J10" s="3">
        <f t="shared" si="4"/>
        <v>20263.664356727084</v>
      </c>
      <c r="K10" s="52">
        <v>1.7489999999999999E-3</v>
      </c>
      <c r="L10" s="5">
        <f t="shared" si="5"/>
        <v>69.402303455632662</v>
      </c>
      <c r="M10" s="3">
        <f t="shared" si="6"/>
        <v>9316.6631791366399</v>
      </c>
      <c r="N10" s="5">
        <f t="shared" si="7"/>
        <v>18632.706291698774</v>
      </c>
      <c r="O10" s="3">
        <f t="shared" si="18"/>
        <v>18633.016324986027</v>
      </c>
      <c r="P10" s="53">
        <v>0.31003328725179197</v>
      </c>
      <c r="Q10" s="3">
        <f t="shared" si="0"/>
        <v>13647.896788813936</v>
      </c>
      <c r="S10" s="33">
        <f t="shared" si="14"/>
        <v>44090.148945831053</v>
      </c>
      <c r="T10" s="37">
        <f t="shared" si="8"/>
        <v>2051.3649900111427</v>
      </c>
      <c r="U10" s="37">
        <v>0</v>
      </c>
      <c r="V10" s="5">
        <f t="shared" si="15"/>
        <v>637.51571976876403</v>
      </c>
      <c r="W10" s="5">
        <f t="shared" si="1"/>
        <v>69.402303455632662</v>
      </c>
      <c r="X10" s="37">
        <f t="shared" si="16"/>
        <v>1561.2457282854211</v>
      </c>
      <c r="Y10" s="37">
        <f t="shared" si="9"/>
        <v>41.027299800222856</v>
      </c>
      <c r="Z10" s="37">
        <f t="shared" si="10"/>
        <v>1501.0121745723773</v>
      </c>
      <c r="AA10" s="37">
        <f t="shared" si="11"/>
        <v>1243.1861132734794</v>
      </c>
    </row>
    <row r="11" spans="1:28" x14ac:dyDescent="0.25">
      <c r="D11">
        <v>33</v>
      </c>
      <c r="E11">
        <f t="shared" si="12"/>
        <v>1637.7476146576735</v>
      </c>
      <c r="F11">
        <f t="shared" si="17"/>
        <v>37417.634646019105</v>
      </c>
      <c r="G11" s="33">
        <f t="shared" si="13"/>
        <v>44020.746642375423</v>
      </c>
      <c r="H11">
        <f t="shared" si="2"/>
        <v>1706.0972350048451</v>
      </c>
      <c r="I11" s="5">
        <f t="shared" si="3"/>
        <v>20339.113559990874</v>
      </c>
      <c r="J11" s="3">
        <f t="shared" si="4"/>
        <v>21966.242644790145</v>
      </c>
      <c r="K11" s="52">
        <v>1.884E-3</v>
      </c>
      <c r="L11" s="5">
        <f t="shared" si="5"/>
        <v>63.445341305790002</v>
      </c>
      <c r="M11" s="3">
        <f t="shared" si="6"/>
        <v>10132.710958466831</v>
      </c>
      <c r="N11" s="5">
        <f t="shared" si="7"/>
        <v>20264.677460719704</v>
      </c>
      <c r="O11" s="3">
        <f t="shared" si="18"/>
        <v>20265.049688826683</v>
      </c>
      <c r="P11" s="53">
        <v>0.3722281069775687</v>
      </c>
      <c r="Q11" s="3">
        <f t="shared" si="0"/>
        <v>13904.279172575179</v>
      </c>
      <c r="S11" s="33">
        <f t="shared" si="14"/>
        <v>37417.634646019105</v>
      </c>
      <c r="T11" s="37">
        <f t="shared" si="8"/>
        <v>1740.9155459233111</v>
      </c>
      <c r="U11" s="37">
        <v>0</v>
      </c>
      <c r="V11" s="5">
        <f t="shared" si="15"/>
        <v>256.38238376124355</v>
      </c>
      <c r="W11" s="5">
        <f t="shared" si="1"/>
        <v>63.445341305790002</v>
      </c>
      <c r="X11" s="37">
        <f t="shared" si="16"/>
        <v>1637.7476146576735</v>
      </c>
      <c r="Y11" s="37">
        <f t="shared" si="9"/>
        <v>34.818310918466224</v>
      </c>
      <c r="Z11" s="37">
        <f t="shared" si="10"/>
        <v>1627.1290847992714</v>
      </c>
      <c r="AA11" s="37">
        <f t="shared" si="11"/>
        <v>1375.6509800794092</v>
      </c>
    </row>
    <row r="12" spans="1:28" x14ac:dyDescent="0.25">
      <c r="B12">
        <f>B10*15</f>
        <v>0.69789909051955346</v>
      </c>
      <c r="D12">
        <v>34</v>
      </c>
      <c r="E12">
        <f t="shared" si="12"/>
        <v>1668.5135007090216</v>
      </c>
      <c r="F12">
        <f t="shared" si="17"/>
        <v>31751.060909006315</v>
      </c>
      <c r="G12" s="33">
        <f t="shared" si="13"/>
        <v>37354.189304713313</v>
      </c>
      <c r="H12">
        <f t="shared" si="2"/>
        <v>1447.7237200531952</v>
      </c>
      <c r="I12" s="5">
        <f t="shared" si="3"/>
        <v>21712.773408879879</v>
      </c>
      <c r="J12" s="3">
        <f t="shared" si="4"/>
        <v>23449.795281590272</v>
      </c>
      <c r="K12" s="52">
        <v>2.029E-3</v>
      </c>
      <c r="L12" s="5">
        <f t="shared" si="5"/>
        <v>57.980612325936434</v>
      </c>
      <c r="M12" s="3">
        <f t="shared" si="6"/>
        <v>10861.86937139168</v>
      </c>
      <c r="N12" s="5">
        <f t="shared" si="7"/>
        <v>21722.863594327267</v>
      </c>
      <c r="O12" s="3">
        <f t="shared" si="18"/>
        <v>21723.301168555314</v>
      </c>
      <c r="P12" s="53">
        <v>0.4375742280447914</v>
      </c>
      <c r="Q12" s="3">
        <f t="shared" si="0"/>
        <v>13868.075145181505</v>
      </c>
      <c r="S12" s="33">
        <f t="shared" si="14"/>
        <v>31751.060909006315</v>
      </c>
      <c r="T12" s="37">
        <f t="shared" si="8"/>
        <v>1477.269102095097</v>
      </c>
      <c r="U12" s="37">
        <v>0</v>
      </c>
      <c r="V12" s="5">
        <f t="shared" si="15"/>
        <v>-36.204027393674551</v>
      </c>
      <c r="W12" s="5">
        <f t="shared" si="1"/>
        <v>57.980612325936434</v>
      </c>
      <c r="X12" s="37">
        <f t="shared" si="16"/>
        <v>1668.5135007090216</v>
      </c>
      <c r="Y12" s="37">
        <f t="shared" si="9"/>
        <v>29.545382041901942</v>
      </c>
      <c r="Z12" s="37">
        <f t="shared" si="10"/>
        <v>1737.0218727103929</v>
      </c>
      <c r="AA12" s="37">
        <f t="shared" si="11"/>
        <v>1494.4555071223044</v>
      </c>
    </row>
    <row r="13" spans="1:28" x14ac:dyDescent="0.25">
      <c r="D13">
        <v>35</v>
      </c>
      <c r="E13">
        <f>(G13-F13)*($B$5*P12)</f>
        <v>1664.1690174217815</v>
      </c>
      <c r="F13">
        <f t="shared" si="17"/>
        <v>26939.118252178319</v>
      </c>
      <c r="G13" s="33">
        <f t="shared" si="13"/>
        <v>31693.080296680379</v>
      </c>
      <c r="H13">
        <f t="shared" si="2"/>
        <v>1228.3180270028049</v>
      </c>
      <c r="I13" s="5">
        <f t="shared" si="3"/>
        <v>22951.61919555812</v>
      </c>
      <c r="J13" s="3">
        <f t="shared" si="4"/>
        <v>24787.74873120277</v>
      </c>
      <c r="K13" s="52">
        <v>2.186E-3</v>
      </c>
      <c r="L13" s="5">
        <f t="shared" si="5"/>
        <v>53.000021249335624</v>
      </c>
      <c r="M13" s="3">
        <f t="shared" si="6"/>
        <v>11535.542971005036</v>
      </c>
      <c r="N13" s="5">
        <f t="shared" si="7"/>
        <v>23070.073443053236</v>
      </c>
      <c r="O13" s="3">
        <f t="shared" si="18"/>
        <v>23070.579692531654</v>
      </c>
      <c r="P13" s="53">
        <v>0.50624947841649082</v>
      </c>
      <c r="Q13" s="3">
        <f t="shared" si="0"/>
        <v>13611.083331051903</v>
      </c>
      <c r="S13" s="33">
        <f t="shared" si="14"/>
        <v>26939.118252178319</v>
      </c>
      <c r="T13" s="37">
        <f t="shared" si="8"/>
        <v>1253.3857418395967</v>
      </c>
      <c r="U13" s="37">
        <v>0</v>
      </c>
      <c r="V13" s="5">
        <f t="shared" si="15"/>
        <v>-256.99181412960206</v>
      </c>
      <c r="W13" s="5">
        <f t="shared" si="1"/>
        <v>53.000021249335624</v>
      </c>
      <c r="X13" s="37">
        <f t="shared" si="16"/>
        <v>1664.1690174217815</v>
      </c>
      <c r="Y13" s="37">
        <f t="shared" si="9"/>
        <v>25.067714836791936</v>
      </c>
      <c r="Z13" s="37">
        <f t="shared" si="10"/>
        <v>1836.1295356446499</v>
      </c>
      <c r="AA13" s="37">
        <f t="shared" si="11"/>
        <v>1604.2703381059393</v>
      </c>
    </row>
    <row r="14" spans="1:28" x14ac:dyDescent="0.25">
      <c r="D14">
        <v>36</v>
      </c>
      <c r="E14">
        <f t="shared" si="12"/>
        <v>1633.3299997262286</v>
      </c>
      <c r="F14">
        <f t="shared" si="17"/>
        <v>22853.200496289635</v>
      </c>
      <c r="G14" s="33">
        <f t="shared" si="13"/>
        <v>26886.118230928983</v>
      </c>
      <c r="H14">
        <f t="shared" si="2"/>
        <v>1042.0162189990076</v>
      </c>
      <c r="I14" s="5">
        <f t="shared" si="3"/>
        <v>24112.595911530661</v>
      </c>
      <c r="J14" s="3">
        <f t="shared" si="4"/>
        <v>26041.603584453114</v>
      </c>
      <c r="K14" s="52">
        <v>2.3540000000000002E-3</v>
      </c>
      <c r="L14" s="5">
        <f t="shared" si="5"/>
        <v>48.416790571439229</v>
      </c>
      <c r="M14" s="3">
        <f t="shared" si="6"/>
        <v>12180.217619823039</v>
      </c>
      <c r="N14" s="5">
        <f t="shared" si="7"/>
        <v>24359.278348664815</v>
      </c>
      <c r="O14" s="3">
        <f t="shared" si="18"/>
        <v>24359.856794155447</v>
      </c>
      <c r="P14" s="53">
        <v>0.5784454906319042</v>
      </c>
      <c r="Q14" s="3">
        <f t="shared" si="0"/>
        <v>13191.324299408618</v>
      </c>
      <c r="S14" s="33">
        <f t="shared" si="14"/>
        <v>22853.200496289635</v>
      </c>
      <c r="T14" s="37">
        <f t="shared" si="8"/>
        <v>1063.2818561214362</v>
      </c>
      <c r="U14" s="37">
        <v>0</v>
      </c>
      <c r="V14" s="5">
        <f t="shared" si="15"/>
        <v>-419.7590316432852</v>
      </c>
      <c r="W14" s="5">
        <f t="shared" si="1"/>
        <v>48.416790571439229</v>
      </c>
      <c r="X14" s="37">
        <f t="shared" si="16"/>
        <v>1633.3299997262286</v>
      </c>
      <c r="Y14" s="37">
        <f t="shared" si="9"/>
        <v>21.265637122428725</v>
      </c>
      <c r="Z14" s="37">
        <f t="shared" si="10"/>
        <v>1929.0076729224529</v>
      </c>
      <c r="AA14" s="37">
        <f t="shared" si="11"/>
        <v>1709.036133267078</v>
      </c>
    </row>
    <row r="15" spans="1:28" x14ac:dyDescent="0.25">
      <c r="D15">
        <v>37</v>
      </c>
      <c r="E15">
        <f t="shared" si="12"/>
        <v>1582.9589159290338</v>
      </c>
      <c r="F15">
        <f t="shared" si="17"/>
        <v>19384.066149860468</v>
      </c>
      <c r="G15" s="33">
        <f t="shared" si="13"/>
        <v>22804.783705718197</v>
      </c>
      <c r="H15">
        <f t="shared" si="2"/>
        <v>883.83731292182097</v>
      </c>
      <c r="I15" s="5">
        <f t="shared" si="3"/>
        <v>25243.694107077266</v>
      </c>
      <c r="J15" s="3">
        <f t="shared" si="4"/>
        <v>27263.189635643448</v>
      </c>
      <c r="K15" s="52">
        <v>2.5349999999999999E-3</v>
      </c>
      <c r="L15" s="5">
        <f t="shared" si="5"/>
        <v>44.224746920906654</v>
      </c>
      <c r="M15" s="3">
        <f t="shared" si="6"/>
        <v>12818.330170128902</v>
      </c>
      <c r="N15" s="5">
        <f t="shared" si="7"/>
        <v>25635.351605329211</v>
      </c>
      <c r="O15" s="3">
        <f t="shared" si="18"/>
        <v>25636.005972793508</v>
      </c>
      <c r="P15" s="53">
        <v>0.65436746429512893</v>
      </c>
      <c r="Q15" s="3">
        <f t="shared" si="0"/>
        <v>12655.36297871151</v>
      </c>
      <c r="S15" s="33">
        <f t="shared" si="14"/>
        <v>19384.066149860468</v>
      </c>
      <c r="T15" s="37">
        <f t="shared" si="8"/>
        <v>901.87480910389877</v>
      </c>
      <c r="U15" s="37">
        <v>0</v>
      </c>
      <c r="V15" s="5">
        <f t="shared" si="15"/>
        <v>-535.96132069710802</v>
      </c>
      <c r="W15" s="5">
        <f t="shared" si="1"/>
        <v>44.224746920906654</v>
      </c>
      <c r="X15" s="37">
        <f t="shared" si="16"/>
        <v>1582.9589159290338</v>
      </c>
      <c r="Y15" s="37">
        <f t="shared" si="9"/>
        <v>18.037496182077977</v>
      </c>
      <c r="Z15" s="37">
        <f t="shared" si="10"/>
        <v>2019.4955285661817</v>
      </c>
      <c r="AA15" s="37">
        <f t="shared" si="11"/>
        <v>1812.1104993351701</v>
      </c>
    </row>
    <row r="16" spans="1:28" x14ac:dyDescent="0.25">
      <c r="D16">
        <v>38</v>
      </c>
      <c r="E16">
        <f t="shared" si="12"/>
        <v>1518.6435574453817</v>
      </c>
      <c r="F16">
        <f t="shared" si="17"/>
        <v>16438.865192498626</v>
      </c>
      <c r="G16" s="33">
        <f t="shared" si="13"/>
        <v>19339.841402939561</v>
      </c>
      <c r="H16">
        <f t="shared" si="2"/>
        <v>749.54771237853129</v>
      </c>
      <c r="I16" s="5">
        <f t="shared" si="3"/>
        <v>26385.553685172039</v>
      </c>
      <c r="J16" s="3">
        <f t="shared" si="4"/>
        <v>28496.397979985803</v>
      </c>
      <c r="K16" s="52">
        <v>2.7299999999999998E-3</v>
      </c>
      <c r="L16" s="5">
        <f t="shared" si="5"/>
        <v>40.390291777969125</v>
      </c>
      <c r="M16" s="3">
        <f t="shared" si="6"/>
        <v>13469.04918347117</v>
      </c>
      <c r="N16" s="5">
        <f t="shared" si="7"/>
        <v>26936.629894582558</v>
      </c>
      <c r="O16" s="3">
        <f t="shared" si="18"/>
        <v>26937.364130762449</v>
      </c>
      <c r="P16" s="53">
        <v>0.73423617989062828</v>
      </c>
      <c r="Q16" s="3">
        <f t="shared" si="0"/>
        <v>12040.353567137485</v>
      </c>
      <c r="S16" s="33">
        <f t="shared" si="14"/>
        <v>16438.865192498626</v>
      </c>
      <c r="T16" s="37">
        <f t="shared" si="8"/>
        <v>764.84460446788898</v>
      </c>
      <c r="U16" s="37">
        <v>0</v>
      </c>
      <c r="V16" s="5">
        <f t="shared" si="15"/>
        <v>-615.00941157402485</v>
      </c>
      <c r="W16" s="5">
        <f t="shared" si="1"/>
        <v>40.390291777969125</v>
      </c>
      <c r="X16" s="37">
        <f t="shared" si="16"/>
        <v>1518.6435574453817</v>
      </c>
      <c r="Y16" s="37">
        <f t="shared" si="9"/>
        <v>15.29689208935778</v>
      </c>
      <c r="Z16" s="37">
        <f t="shared" si="10"/>
        <v>2110.8442948137636</v>
      </c>
      <c r="AA16" s="37">
        <f t="shared" si="11"/>
        <v>1916.3675695429688</v>
      </c>
    </row>
    <row r="17" spans="4:27" x14ac:dyDescent="0.25">
      <c r="D17">
        <v>39</v>
      </c>
      <c r="E17">
        <f t="shared" si="12"/>
        <v>1444.8424280564984</v>
      </c>
      <c r="F17">
        <f t="shared" si="17"/>
        <v>13938.703665612557</v>
      </c>
      <c r="G17" s="33">
        <f t="shared" si="13"/>
        <v>16398.474900720656</v>
      </c>
      <c r="H17">
        <f t="shared" si="2"/>
        <v>635.55016260183459</v>
      </c>
      <c r="I17" s="5">
        <f t="shared" si="3"/>
        <v>27572.914293364283</v>
      </c>
      <c r="J17" s="3">
        <f t="shared" si="4"/>
        <v>29778.74743683343</v>
      </c>
      <c r="K17" s="52">
        <v>2.9399999999999999E-3</v>
      </c>
      <c r="L17" s="5">
        <f t="shared" si="5"/>
        <v>36.881809899210829</v>
      </c>
      <c r="M17" s="3">
        <f t="shared" si="6"/>
        <v>14148.920744257875</v>
      </c>
      <c r="N17" s="5">
        <f t="shared" si="7"/>
        <v>28296.204909239688</v>
      </c>
      <c r="O17" s="3">
        <f t="shared" si="18"/>
        <v>28297.02319887772</v>
      </c>
      <c r="P17" s="53">
        <v>0.81828963803061117</v>
      </c>
      <c r="Q17" s="3">
        <f t="shared" si="0"/>
        <v>11375.716774277713</v>
      </c>
      <c r="S17" s="33">
        <f t="shared" si="14"/>
        <v>13938.703665612557</v>
      </c>
      <c r="T17" s="37">
        <f t="shared" si="8"/>
        <v>648.52057408350458</v>
      </c>
      <c r="U17" s="37">
        <v>0</v>
      </c>
      <c r="V17" s="5">
        <f t="shared" si="15"/>
        <v>-664.63679285977196</v>
      </c>
      <c r="W17" s="5">
        <f t="shared" si="1"/>
        <v>36.881809899210829</v>
      </c>
      <c r="X17" s="37">
        <f t="shared" si="16"/>
        <v>1444.8424280564984</v>
      </c>
      <c r="Y17" s="37">
        <f t="shared" si="9"/>
        <v>12.970411481670093</v>
      </c>
      <c r="Z17" s="37">
        <f t="shared" si="10"/>
        <v>2205.8331434691463</v>
      </c>
      <c r="AA17" s="37">
        <f t="shared" si="11"/>
        <v>2024.2958609750435</v>
      </c>
    </row>
    <row r="18" spans="4:27" x14ac:dyDescent="0.25">
      <c r="D18">
        <v>40</v>
      </c>
      <c r="E18">
        <f t="shared" si="12"/>
        <v>1365.0860129133262</v>
      </c>
      <c r="F18">
        <f t="shared" si="17"/>
        <v>11816.548577356343</v>
      </c>
      <c r="G18" s="33">
        <f t="shared" si="13"/>
        <v>13901.821855713346</v>
      </c>
      <c r="H18">
        <f t="shared" si="2"/>
        <v>538.78822234085158</v>
      </c>
      <c r="I18" s="5">
        <f t="shared" si="3"/>
        <v>28835.811421218572</v>
      </c>
      <c r="J18" s="3">
        <f t="shared" si="4"/>
        <v>31142.676334916061</v>
      </c>
      <c r="K18" s="52">
        <v>3.166E-3</v>
      </c>
      <c r="L18" s="5">
        <f t="shared" si="5"/>
        <v>33.670073516319164</v>
      </c>
      <c r="M18" s="3">
        <f t="shared" si="6"/>
        <v>14872.413516682442</v>
      </c>
      <c r="N18" s="5">
        <f t="shared" si="7"/>
        <v>29743.013463607953</v>
      </c>
      <c r="O18" s="3">
        <f t="shared" si="18"/>
        <v>29743.920248486418</v>
      </c>
      <c r="P18" s="53">
        <v>0.90678487846700973</v>
      </c>
      <c r="Q18" s="3">
        <f t="shared" si="0"/>
        <v>10684.536052096117</v>
      </c>
      <c r="S18" s="33">
        <f t="shared" si="14"/>
        <v>11816.548577356343</v>
      </c>
      <c r="T18" s="37">
        <f t="shared" si="8"/>
        <v>549.78390034780762</v>
      </c>
      <c r="U18" s="37">
        <v>0</v>
      </c>
      <c r="V18" s="5">
        <f t="shared" si="15"/>
        <v>-691.18072218159614</v>
      </c>
      <c r="W18" s="5">
        <f t="shared" si="1"/>
        <v>33.670073516319164</v>
      </c>
      <c r="X18" s="37">
        <f t="shared" si="16"/>
        <v>1365.0860129133262</v>
      </c>
      <c r="Y18" s="37">
        <f t="shared" si="9"/>
        <v>10.995678006956153</v>
      </c>
      <c r="Z18" s="37">
        <f t="shared" si="10"/>
        <v>2306.8649136974891</v>
      </c>
      <c r="AA18" s="37">
        <f t="shared" si="11"/>
        <v>2138.0777717902911</v>
      </c>
    </row>
    <row r="19" spans="4:27" x14ac:dyDescent="0.25">
      <c r="D19">
        <v>41</v>
      </c>
      <c r="E19">
        <f t="shared" si="12"/>
        <v>1282.1443262515345</v>
      </c>
      <c r="F19">
        <f t="shared" si="17"/>
        <v>10015.44672826402</v>
      </c>
      <c r="G19" s="33">
        <f t="shared" si="13"/>
        <v>11782.878503840024</v>
      </c>
      <c r="H19">
        <f t="shared" si="2"/>
        <v>456.66504930309651</v>
      </c>
      <c r="I19" s="5">
        <f t="shared" si="3"/>
        <v>30200.585297789516</v>
      </c>
      <c r="J19" s="3">
        <f t="shared" si="4"/>
        <v>32616.632121612678</v>
      </c>
      <c r="K19" s="52">
        <v>3.4099999999999998E-3</v>
      </c>
      <c r="L19" s="5">
        <f t="shared" si="5"/>
        <v>30.737406009042278</v>
      </c>
      <c r="M19" s="3">
        <f t="shared" si="6"/>
        <v>15652.375194676051</v>
      </c>
      <c r="N19" s="5">
        <f t="shared" si="7"/>
        <v>31302.750389352103</v>
      </c>
      <c r="O19" s="3">
        <f t="shared" si="18"/>
        <v>31303.750389352103</v>
      </c>
      <c r="P19" s="53">
        <v>1.0000000000000016</v>
      </c>
      <c r="Q19" s="3">
        <f t="shared" si="0"/>
        <v>9984.7093222549938</v>
      </c>
      <c r="S19" s="33">
        <f t="shared" si="14"/>
        <v>10015.44672826402</v>
      </c>
      <c r="T19" s="37">
        <f t="shared" si="8"/>
        <v>465.9847441868331</v>
      </c>
      <c r="U19" s="37">
        <v>0</v>
      </c>
      <c r="V19" s="5">
        <f t="shared" si="15"/>
        <v>-699.82672984112287</v>
      </c>
      <c r="W19" s="5">
        <f t="shared" si="1"/>
        <v>30.737406009042278</v>
      </c>
      <c r="X19" s="37">
        <f t="shared" si="16"/>
        <v>1282.1443262515345</v>
      </c>
      <c r="Y19" s="37">
        <f t="shared" si="9"/>
        <v>9.3196948837366627</v>
      </c>
      <c r="Z19" s="37">
        <f t="shared" si="10"/>
        <v>2416.0468238231624</v>
      </c>
      <c r="AA19" s="37">
        <f t="shared" si="11"/>
        <v>2259.656870706805</v>
      </c>
    </row>
    <row r="20" spans="4:27" x14ac:dyDescent="0.25">
      <c r="D20">
        <v>42</v>
      </c>
      <c r="E20">
        <v>0</v>
      </c>
      <c r="F20">
        <v>0</v>
      </c>
      <c r="G20" s="33">
        <f t="shared" si="13"/>
        <v>9984.7093222549775</v>
      </c>
      <c r="H20">
        <v>0</v>
      </c>
      <c r="I20" s="5">
        <v>0</v>
      </c>
      <c r="J20" s="3">
        <f t="shared" si="4"/>
        <v>0</v>
      </c>
      <c r="K20" s="52">
        <v>0</v>
      </c>
      <c r="L20" s="5">
        <f t="shared" si="5"/>
        <v>0</v>
      </c>
      <c r="M20" s="3">
        <f t="shared" si="6"/>
        <v>0</v>
      </c>
      <c r="N20" s="5">
        <f t="shared" si="7"/>
        <v>0</v>
      </c>
      <c r="O20" s="3">
        <f t="shared" si="18"/>
        <v>0</v>
      </c>
      <c r="P20" s="53">
        <v>0</v>
      </c>
      <c r="Q20" s="3">
        <f t="shared" si="0"/>
        <v>0</v>
      </c>
      <c r="S20" s="33">
        <f t="shared" si="14"/>
        <v>0</v>
      </c>
      <c r="T20" s="37">
        <v>0</v>
      </c>
      <c r="U20" s="37">
        <v>0</v>
      </c>
      <c r="V20" s="5">
        <f t="shared" si="15"/>
        <v>-9984.7093222549938</v>
      </c>
      <c r="W20" s="5">
        <f t="shared" si="1"/>
        <v>0</v>
      </c>
      <c r="X20" s="37">
        <f t="shared" si="16"/>
        <v>0</v>
      </c>
      <c r="Y20" s="37">
        <v>0</v>
      </c>
      <c r="Z20" s="37">
        <f t="shared" si="10"/>
        <v>0</v>
      </c>
      <c r="AA20" s="37">
        <f t="shared" si="11"/>
        <v>9984.7093222549938</v>
      </c>
    </row>
    <row r="21" spans="4:27" x14ac:dyDescent="0.25">
      <c r="D21">
        <v>43</v>
      </c>
      <c r="E21">
        <v>0</v>
      </c>
      <c r="F21">
        <v>0</v>
      </c>
      <c r="G21" s="33">
        <v>0</v>
      </c>
      <c r="H21">
        <v>0</v>
      </c>
      <c r="I21" s="5">
        <v>0</v>
      </c>
      <c r="J21" s="3">
        <v>0</v>
      </c>
      <c r="K21" s="52">
        <v>0</v>
      </c>
      <c r="L21" s="5">
        <f t="shared" si="5"/>
        <v>0</v>
      </c>
      <c r="M21" s="3">
        <v>0</v>
      </c>
      <c r="N21" s="5">
        <f t="shared" si="7"/>
        <v>0</v>
      </c>
      <c r="O21" s="3">
        <f t="shared" si="18"/>
        <v>0</v>
      </c>
      <c r="P21" s="53">
        <v>0</v>
      </c>
      <c r="Q21" s="3">
        <f t="shared" si="0"/>
        <v>0</v>
      </c>
      <c r="S21" s="33">
        <f t="shared" si="14"/>
        <v>0</v>
      </c>
      <c r="T21" s="37">
        <v>0</v>
      </c>
      <c r="U21" s="37">
        <v>0</v>
      </c>
      <c r="V21" s="5">
        <f t="shared" si="15"/>
        <v>0</v>
      </c>
      <c r="W21" s="5">
        <f t="shared" si="1"/>
        <v>0</v>
      </c>
      <c r="X21" s="37">
        <f t="shared" si="16"/>
        <v>0</v>
      </c>
      <c r="Y21" s="37">
        <v>0</v>
      </c>
      <c r="Z21" s="37">
        <f t="shared" si="10"/>
        <v>0</v>
      </c>
      <c r="AA21" s="37">
        <f t="shared" si="11"/>
        <v>0</v>
      </c>
    </row>
    <row r="22" spans="4:27" x14ac:dyDescent="0.25">
      <c r="D22">
        <v>44</v>
      </c>
      <c r="E22">
        <f t="shared" si="12"/>
        <v>0</v>
      </c>
      <c r="F22">
        <f t="shared" si="17"/>
        <v>0</v>
      </c>
      <c r="G22" s="33">
        <f t="shared" si="13"/>
        <v>0</v>
      </c>
      <c r="H22">
        <v>0</v>
      </c>
      <c r="I22" s="5">
        <f t="shared" si="3"/>
        <v>0</v>
      </c>
      <c r="J22" s="3">
        <f t="shared" si="4"/>
        <v>0</v>
      </c>
      <c r="K22" s="52">
        <v>0</v>
      </c>
      <c r="L22" s="5">
        <f t="shared" si="5"/>
        <v>0</v>
      </c>
      <c r="M22" s="3">
        <v>0</v>
      </c>
      <c r="N22" s="5">
        <f t="shared" si="7"/>
        <v>0</v>
      </c>
      <c r="O22" s="3">
        <f t="shared" si="18"/>
        <v>0</v>
      </c>
      <c r="P22" s="53">
        <v>0</v>
      </c>
      <c r="Q22" s="3">
        <f t="shared" si="0"/>
        <v>0</v>
      </c>
      <c r="S22" s="33">
        <f t="shared" si="14"/>
        <v>0</v>
      </c>
      <c r="T22" s="37">
        <v>0</v>
      </c>
      <c r="U22" s="37">
        <v>0</v>
      </c>
      <c r="V22" s="5">
        <f t="shared" si="15"/>
        <v>0</v>
      </c>
      <c r="W22" s="5">
        <f t="shared" si="1"/>
        <v>0</v>
      </c>
      <c r="X22" s="37">
        <f t="shared" si="16"/>
        <v>0</v>
      </c>
      <c r="Y22" s="37">
        <v>0</v>
      </c>
      <c r="Z22" s="37">
        <f t="shared" si="10"/>
        <v>0</v>
      </c>
      <c r="AA22" s="37">
        <f t="shared" si="11"/>
        <v>0</v>
      </c>
    </row>
    <row r="23" spans="4:27" x14ac:dyDescent="0.25">
      <c r="D23">
        <v>45</v>
      </c>
      <c r="E23">
        <f t="shared" si="12"/>
        <v>0</v>
      </c>
      <c r="F23">
        <f t="shared" si="17"/>
        <v>0</v>
      </c>
      <c r="G23" s="33">
        <f t="shared" si="13"/>
        <v>0</v>
      </c>
      <c r="H23">
        <v>0</v>
      </c>
      <c r="I23" s="5">
        <f t="shared" si="3"/>
        <v>0</v>
      </c>
      <c r="J23" s="3">
        <f t="shared" si="4"/>
        <v>0</v>
      </c>
      <c r="K23" s="52">
        <v>0</v>
      </c>
      <c r="L23" s="5">
        <f t="shared" si="5"/>
        <v>0</v>
      </c>
      <c r="M23" s="3">
        <v>0</v>
      </c>
      <c r="N23" s="5">
        <f t="shared" si="7"/>
        <v>0</v>
      </c>
      <c r="O23" s="3">
        <f t="shared" si="18"/>
        <v>0</v>
      </c>
      <c r="P23" s="53">
        <v>0</v>
      </c>
      <c r="Q23" s="3">
        <f t="shared" si="0"/>
        <v>0</v>
      </c>
      <c r="S23" s="33">
        <f t="shared" si="14"/>
        <v>0</v>
      </c>
      <c r="T23" s="37">
        <v>0</v>
      </c>
      <c r="U23" s="37">
        <v>0</v>
      </c>
      <c r="V23" s="5">
        <f t="shared" si="15"/>
        <v>0</v>
      </c>
      <c r="W23" s="5">
        <f t="shared" si="1"/>
        <v>0</v>
      </c>
      <c r="X23" s="37">
        <f t="shared" si="16"/>
        <v>0</v>
      </c>
      <c r="Y23" s="37">
        <v>0</v>
      </c>
      <c r="Z23" s="37">
        <f t="shared" si="10"/>
        <v>0</v>
      </c>
      <c r="AA23" s="37">
        <f t="shared" si="11"/>
        <v>0</v>
      </c>
    </row>
    <row r="24" spans="4:27" x14ac:dyDescent="0.25">
      <c r="D24">
        <v>46</v>
      </c>
      <c r="E24">
        <f t="shared" si="12"/>
        <v>0</v>
      </c>
      <c r="F24">
        <f t="shared" si="17"/>
        <v>0</v>
      </c>
      <c r="G24" s="33">
        <f t="shared" si="13"/>
        <v>0</v>
      </c>
      <c r="H24">
        <v>0</v>
      </c>
      <c r="I24" s="5">
        <f t="shared" si="3"/>
        <v>0</v>
      </c>
      <c r="J24" s="3">
        <f t="shared" si="4"/>
        <v>0</v>
      </c>
      <c r="K24" s="52">
        <v>0</v>
      </c>
      <c r="L24" s="5">
        <f t="shared" si="5"/>
        <v>0</v>
      </c>
      <c r="M24" s="3">
        <v>0</v>
      </c>
      <c r="N24" s="5">
        <f t="shared" si="7"/>
        <v>0</v>
      </c>
      <c r="O24" s="3">
        <f t="shared" si="18"/>
        <v>0</v>
      </c>
      <c r="P24" s="53">
        <v>0</v>
      </c>
      <c r="Q24" s="3">
        <f t="shared" si="0"/>
        <v>0</v>
      </c>
      <c r="S24" s="33">
        <f t="shared" si="14"/>
        <v>0</v>
      </c>
      <c r="T24" s="37">
        <v>0</v>
      </c>
      <c r="U24" s="37">
        <v>0</v>
      </c>
      <c r="V24" s="5">
        <f t="shared" si="15"/>
        <v>0</v>
      </c>
      <c r="W24" s="5">
        <f t="shared" si="1"/>
        <v>0</v>
      </c>
      <c r="X24" s="37">
        <f t="shared" si="16"/>
        <v>0</v>
      </c>
      <c r="Y24" s="37">
        <v>0</v>
      </c>
      <c r="Z24" s="37">
        <f t="shared" si="10"/>
        <v>0</v>
      </c>
      <c r="AA24" s="37">
        <f t="shared" si="11"/>
        <v>0</v>
      </c>
    </row>
    <row r="25" spans="4:27" x14ac:dyDescent="0.25">
      <c r="D25">
        <v>47</v>
      </c>
      <c r="E25">
        <f t="shared" si="12"/>
        <v>0</v>
      </c>
      <c r="F25">
        <f t="shared" si="17"/>
        <v>0</v>
      </c>
      <c r="G25" s="33">
        <f t="shared" si="13"/>
        <v>0</v>
      </c>
      <c r="H25">
        <v>0</v>
      </c>
      <c r="I25" s="5">
        <f t="shared" si="3"/>
        <v>0</v>
      </c>
      <c r="J25" s="3">
        <f t="shared" si="4"/>
        <v>0</v>
      </c>
      <c r="K25" s="52">
        <v>0</v>
      </c>
      <c r="L25" s="5">
        <f t="shared" si="5"/>
        <v>0</v>
      </c>
      <c r="M25" s="3">
        <v>0</v>
      </c>
      <c r="N25" s="5">
        <f t="shared" si="7"/>
        <v>0</v>
      </c>
      <c r="O25" s="3">
        <f t="shared" si="18"/>
        <v>0</v>
      </c>
      <c r="P25" s="53">
        <v>0</v>
      </c>
      <c r="Q25" s="3">
        <f t="shared" si="0"/>
        <v>0</v>
      </c>
      <c r="S25" s="33">
        <f t="shared" si="14"/>
        <v>0</v>
      </c>
      <c r="T25" s="37">
        <v>0</v>
      </c>
      <c r="U25" s="37">
        <v>0</v>
      </c>
      <c r="V25" s="5">
        <f t="shared" si="15"/>
        <v>0</v>
      </c>
      <c r="W25" s="5">
        <f t="shared" si="1"/>
        <v>0</v>
      </c>
      <c r="X25" s="37">
        <f t="shared" si="16"/>
        <v>0</v>
      </c>
      <c r="Y25" s="37">
        <v>0</v>
      </c>
      <c r="Z25" s="37">
        <f t="shared" si="10"/>
        <v>0</v>
      </c>
      <c r="AA25" s="37">
        <f t="shared" si="11"/>
        <v>0</v>
      </c>
    </row>
    <row r="26" spans="4:27" x14ac:dyDescent="0.25">
      <c r="D26">
        <v>48</v>
      </c>
      <c r="E26">
        <f t="shared" si="12"/>
        <v>0</v>
      </c>
      <c r="F26">
        <f t="shared" si="17"/>
        <v>0</v>
      </c>
      <c r="G26" s="33">
        <f t="shared" si="13"/>
        <v>0</v>
      </c>
      <c r="H26">
        <v>0</v>
      </c>
      <c r="I26" s="5">
        <f t="shared" si="3"/>
        <v>0</v>
      </c>
      <c r="J26" s="3">
        <f t="shared" si="4"/>
        <v>0</v>
      </c>
      <c r="K26" s="52">
        <v>0</v>
      </c>
      <c r="L26" s="5">
        <f t="shared" si="5"/>
        <v>0</v>
      </c>
      <c r="M26" s="3">
        <v>0</v>
      </c>
      <c r="N26" s="5">
        <f t="shared" si="7"/>
        <v>0</v>
      </c>
      <c r="O26" s="3">
        <f t="shared" si="18"/>
        <v>0</v>
      </c>
      <c r="P26" s="53">
        <v>0</v>
      </c>
      <c r="Q26" s="3">
        <f t="shared" si="0"/>
        <v>0</v>
      </c>
      <c r="S26" s="33">
        <f t="shared" si="14"/>
        <v>0</v>
      </c>
      <c r="T26" s="37">
        <v>0</v>
      </c>
      <c r="U26" s="37">
        <v>0</v>
      </c>
      <c r="V26" s="5">
        <f t="shared" si="15"/>
        <v>0</v>
      </c>
      <c r="W26" s="5">
        <f t="shared" si="1"/>
        <v>0</v>
      </c>
      <c r="X26" s="37">
        <f t="shared" si="16"/>
        <v>0</v>
      </c>
      <c r="Y26" s="37">
        <v>0</v>
      </c>
      <c r="Z26" s="37">
        <f t="shared" si="10"/>
        <v>0</v>
      </c>
      <c r="AA26" s="37">
        <f t="shared" si="11"/>
        <v>0</v>
      </c>
    </row>
    <row r="27" spans="4:27" x14ac:dyDescent="0.25">
      <c r="D27">
        <v>49</v>
      </c>
      <c r="E27">
        <f t="shared" si="12"/>
        <v>0</v>
      </c>
      <c r="F27">
        <f t="shared" si="17"/>
        <v>0</v>
      </c>
      <c r="G27" s="33">
        <f t="shared" si="13"/>
        <v>0</v>
      </c>
      <c r="H27">
        <v>0</v>
      </c>
      <c r="I27" s="5">
        <f t="shared" si="3"/>
        <v>0</v>
      </c>
      <c r="J27" s="3">
        <f t="shared" si="4"/>
        <v>0</v>
      </c>
      <c r="K27" s="52">
        <v>0</v>
      </c>
      <c r="L27" s="5">
        <f t="shared" si="5"/>
        <v>0</v>
      </c>
      <c r="M27" s="3">
        <v>0</v>
      </c>
      <c r="N27" s="5">
        <f t="shared" si="7"/>
        <v>0</v>
      </c>
      <c r="O27" s="3">
        <f t="shared" si="18"/>
        <v>0</v>
      </c>
      <c r="P27" s="53">
        <v>0</v>
      </c>
      <c r="Q27" s="3">
        <f t="shared" si="0"/>
        <v>0</v>
      </c>
      <c r="S27" s="33">
        <f t="shared" si="14"/>
        <v>0</v>
      </c>
      <c r="T27" s="37">
        <v>0</v>
      </c>
      <c r="U27" s="37">
        <v>0</v>
      </c>
      <c r="V27" s="5">
        <f t="shared" si="15"/>
        <v>0</v>
      </c>
      <c r="W27" s="5">
        <f t="shared" si="1"/>
        <v>0</v>
      </c>
      <c r="X27" s="37">
        <f t="shared" si="16"/>
        <v>0</v>
      </c>
      <c r="Y27" s="37">
        <v>0</v>
      </c>
      <c r="Z27" s="37">
        <f t="shared" si="10"/>
        <v>0</v>
      </c>
      <c r="AA27" s="37">
        <f t="shared" si="11"/>
        <v>0</v>
      </c>
    </row>
    <row r="28" spans="4:27" x14ac:dyDescent="0.25">
      <c r="D28">
        <v>50</v>
      </c>
      <c r="E28">
        <f t="shared" si="12"/>
        <v>0</v>
      </c>
      <c r="F28">
        <f t="shared" si="17"/>
        <v>0</v>
      </c>
      <c r="G28" s="33">
        <f t="shared" si="13"/>
        <v>0</v>
      </c>
      <c r="H28">
        <v>0</v>
      </c>
      <c r="I28" s="5">
        <f t="shared" si="3"/>
        <v>0</v>
      </c>
      <c r="J28" s="3">
        <f t="shared" si="4"/>
        <v>0</v>
      </c>
      <c r="K28" s="52">
        <v>0</v>
      </c>
      <c r="L28" s="5">
        <f t="shared" si="5"/>
        <v>0</v>
      </c>
      <c r="M28" s="3">
        <v>0</v>
      </c>
      <c r="N28" s="5">
        <f t="shared" si="7"/>
        <v>0</v>
      </c>
      <c r="O28" s="3">
        <f t="shared" si="18"/>
        <v>0</v>
      </c>
      <c r="P28" s="53">
        <v>0</v>
      </c>
      <c r="Q28" s="3">
        <f t="shared" si="0"/>
        <v>0</v>
      </c>
      <c r="S28" s="33">
        <f t="shared" si="14"/>
        <v>0</v>
      </c>
      <c r="T28" s="37">
        <v>0</v>
      </c>
      <c r="U28" s="37">
        <v>0</v>
      </c>
      <c r="V28" s="5">
        <f t="shared" si="15"/>
        <v>0</v>
      </c>
      <c r="W28" s="5">
        <f t="shared" si="1"/>
        <v>0</v>
      </c>
      <c r="X28" s="37">
        <f t="shared" si="16"/>
        <v>0</v>
      </c>
      <c r="Y28" s="37">
        <v>0</v>
      </c>
      <c r="Z28" s="37">
        <f t="shared" si="10"/>
        <v>0</v>
      </c>
      <c r="AA28" s="37">
        <f t="shared" si="11"/>
        <v>0</v>
      </c>
    </row>
    <row r="29" spans="4:27" x14ac:dyDescent="0.25">
      <c r="D29">
        <v>51</v>
      </c>
      <c r="E29">
        <f t="shared" si="12"/>
        <v>0</v>
      </c>
      <c r="F29">
        <f t="shared" si="17"/>
        <v>0</v>
      </c>
      <c r="G29" s="33">
        <f t="shared" si="13"/>
        <v>0</v>
      </c>
      <c r="H29">
        <v>0</v>
      </c>
      <c r="I29" s="5">
        <f t="shared" si="3"/>
        <v>0</v>
      </c>
      <c r="J29" s="3">
        <f t="shared" si="4"/>
        <v>0</v>
      </c>
      <c r="K29" s="52">
        <v>0</v>
      </c>
      <c r="L29" s="5">
        <f t="shared" si="5"/>
        <v>0</v>
      </c>
      <c r="M29" s="3">
        <v>0</v>
      </c>
      <c r="N29" s="5">
        <f t="shared" si="7"/>
        <v>0</v>
      </c>
      <c r="O29" s="3">
        <f t="shared" si="18"/>
        <v>0</v>
      </c>
      <c r="P29" s="53">
        <v>0</v>
      </c>
      <c r="Q29" s="3">
        <f t="shared" si="0"/>
        <v>0</v>
      </c>
      <c r="S29" s="33">
        <f t="shared" si="14"/>
        <v>0</v>
      </c>
      <c r="T29" s="37">
        <v>0</v>
      </c>
      <c r="U29" s="37">
        <v>0</v>
      </c>
      <c r="V29" s="5">
        <f t="shared" si="15"/>
        <v>0</v>
      </c>
      <c r="W29" s="5">
        <f t="shared" si="1"/>
        <v>0</v>
      </c>
      <c r="X29" s="37">
        <f t="shared" si="16"/>
        <v>0</v>
      </c>
      <c r="Y29" s="37">
        <v>0</v>
      </c>
      <c r="Z29" s="37">
        <f t="shared" si="10"/>
        <v>0</v>
      </c>
      <c r="AA29" s="37">
        <f t="shared" si="11"/>
        <v>0</v>
      </c>
    </row>
    <row r="30" spans="4:27" x14ac:dyDescent="0.25">
      <c r="D30">
        <v>52</v>
      </c>
      <c r="E30">
        <f t="shared" si="12"/>
        <v>0</v>
      </c>
      <c r="F30">
        <f t="shared" si="17"/>
        <v>0</v>
      </c>
      <c r="G30" s="33">
        <f t="shared" si="13"/>
        <v>0</v>
      </c>
      <c r="H30">
        <v>0</v>
      </c>
      <c r="I30" s="5">
        <f t="shared" si="3"/>
        <v>0</v>
      </c>
      <c r="J30" s="3">
        <f t="shared" si="4"/>
        <v>0</v>
      </c>
      <c r="K30" s="52">
        <v>0</v>
      </c>
      <c r="L30" s="5">
        <f t="shared" si="5"/>
        <v>0</v>
      </c>
      <c r="M30" s="3">
        <v>0</v>
      </c>
      <c r="N30" s="5">
        <f t="shared" si="7"/>
        <v>0</v>
      </c>
      <c r="O30" s="3">
        <f t="shared" si="18"/>
        <v>0</v>
      </c>
      <c r="P30" s="53">
        <v>0</v>
      </c>
      <c r="Q30" s="3">
        <f t="shared" si="0"/>
        <v>0</v>
      </c>
      <c r="S30" s="33">
        <f t="shared" si="14"/>
        <v>0</v>
      </c>
      <c r="T30" s="37">
        <v>0</v>
      </c>
      <c r="U30" s="37">
        <v>0</v>
      </c>
      <c r="V30" s="5">
        <f t="shared" si="15"/>
        <v>0</v>
      </c>
      <c r="W30" s="5">
        <f t="shared" si="1"/>
        <v>0</v>
      </c>
      <c r="X30" s="37">
        <f t="shared" si="16"/>
        <v>0</v>
      </c>
      <c r="Y30" s="37">
        <v>0</v>
      </c>
      <c r="Z30" s="37">
        <f t="shared" si="10"/>
        <v>0</v>
      </c>
      <c r="AA30" s="37">
        <f t="shared" si="11"/>
        <v>0</v>
      </c>
    </row>
    <row r="31" spans="4:27" x14ac:dyDescent="0.25">
      <c r="D31">
        <v>53</v>
      </c>
      <c r="E31">
        <f t="shared" si="12"/>
        <v>0</v>
      </c>
      <c r="F31">
        <f t="shared" si="17"/>
        <v>0</v>
      </c>
      <c r="G31" s="33">
        <f t="shared" si="13"/>
        <v>0</v>
      </c>
      <c r="H31">
        <v>0</v>
      </c>
      <c r="I31" s="5">
        <f t="shared" si="3"/>
        <v>0</v>
      </c>
      <c r="J31" s="3">
        <f t="shared" si="4"/>
        <v>0</v>
      </c>
      <c r="K31" s="52">
        <v>0</v>
      </c>
      <c r="L31" s="5">
        <f t="shared" si="5"/>
        <v>0</v>
      </c>
      <c r="M31" s="3">
        <v>0</v>
      </c>
      <c r="N31" s="5">
        <f t="shared" si="7"/>
        <v>0</v>
      </c>
      <c r="O31" s="3">
        <f t="shared" si="18"/>
        <v>0</v>
      </c>
      <c r="P31" s="53">
        <v>0</v>
      </c>
      <c r="Q31" s="3">
        <f t="shared" si="0"/>
        <v>0</v>
      </c>
      <c r="S31" s="33">
        <f t="shared" si="14"/>
        <v>0</v>
      </c>
      <c r="T31" s="37">
        <v>0</v>
      </c>
      <c r="U31" s="37">
        <v>0</v>
      </c>
      <c r="V31" s="5">
        <f t="shared" si="15"/>
        <v>0</v>
      </c>
      <c r="W31" s="5">
        <f t="shared" si="1"/>
        <v>0</v>
      </c>
      <c r="X31" s="37">
        <f t="shared" si="16"/>
        <v>0</v>
      </c>
      <c r="Y31" s="37">
        <v>0</v>
      </c>
      <c r="Z31" s="37">
        <f t="shared" si="10"/>
        <v>0</v>
      </c>
      <c r="AA31" s="37">
        <f t="shared" si="11"/>
        <v>0</v>
      </c>
    </row>
    <row r="32" spans="4:27" x14ac:dyDescent="0.25">
      <c r="D32">
        <v>54</v>
      </c>
      <c r="E32">
        <f t="shared" si="12"/>
        <v>0</v>
      </c>
      <c r="F32">
        <f t="shared" si="17"/>
        <v>0</v>
      </c>
      <c r="G32" s="33">
        <f t="shared" si="13"/>
        <v>0</v>
      </c>
      <c r="H32">
        <v>0</v>
      </c>
      <c r="I32" s="5">
        <f t="shared" si="3"/>
        <v>0</v>
      </c>
      <c r="J32" s="3">
        <f t="shared" si="4"/>
        <v>0</v>
      </c>
      <c r="K32" s="52">
        <v>0</v>
      </c>
      <c r="L32" s="5">
        <f t="shared" si="5"/>
        <v>0</v>
      </c>
      <c r="M32" s="3">
        <v>0</v>
      </c>
      <c r="N32" s="5">
        <f t="shared" si="7"/>
        <v>0</v>
      </c>
      <c r="O32" s="3">
        <f t="shared" si="18"/>
        <v>0</v>
      </c>
      <c r="P32" s="53">
        <v>0</v>
      </c>
      <c r="Q32" s="3">
        <f t="shared" si="0"/>
        <v>0</v>
      </c>
      <c r="S32" s="33">
        <f t="shared" si="14"/>
        <v>0</v>
      </c>
      <c r="T32" s="37">
        <v>0</v>
      </c>
      <c r="U32" s="37">
        <v>0</v>
      </c>
      <c r="V32" s="5">
        <f t="shared" si="15"/>
        <v>0</v>
      </c>
      <c r="W32" s="5">
        <f t="shared" si="1"/>
        <v>0</v>
      </c>
      <c r="X32" s="37">
        <f t="shared" si="16"/>
        <v>0</v>
      </c>
      <c r="Y32" s="37">
        <v>0</v>
      </c>
      <c r="Z32" s="37">
        <f t="shared" si="10"/>
        <v>0</v>
      </c>
      <c r="AA32" s="37">
        <f t="shared" si="11"/>
        <v>0</v>
      </c>
    </row>
    <row r="33" spans="4:27" x14ac:dyDescent="0.25">
      <c r="D33">
        <v>55</v>
      </c>
      <c r="E33">
        <f t="shared" si="12"/>
        <v>0</v>
      </c>
      <c r="F33">
        <f t="shared" si="17"/>
        <v>0</v>
      </c>
      <c r="G33" s="33">
        <f t="shared" si="13"/>
        <v>0</v>
      </c>
      <c r="H33">
        <v>0</v>
      </c>
      <c r="I33" s="5">
        <f t="shared" si="3"/>
        <v>0</v>
      </c>
      <c r="J33" s="3">
        <f t="shared" si="4"/>
        <v>0</v>
      </c>
      <c r="K33" s="52">
        <v>0</v>
      </c>
      <c r="L33" s="5">
        <f t="shared" si="5"/>
        <v>0</v>
      </c>
      <c r="M33" s="3">
        <v>0</v>
      </c>
      <c r="N33" s="5">
        <f t="shared" si="7"/>
        <v>0</v>
      </c>
      <c r="O33" s="3">
        <f t="shared" si="18"/>
        <v>0</v>
      </c>
      <c r="P33" s="53">
        <v>0</v>
      </c>
      <c r="Q33" s="3">
        <f t="shared" si="0"/>
        <v>0</v>
      </c>
      <c r="S33" s="33">
        <f t="shared" si="14"/>
        <v>0</v>
      </c>
      <c r="T33" s="37">
        <v>0</v>
      </c>
      <c r="U33" s="37">
        <v>0</v>
      </c>
      <c r="V33" s="5">
        <f t="shared" si="15"/>
        <v>0</v>
      </c>
      <c r="W33" s="5">
        <f t="shared" si="1"/>
        <v>0</v>
      </c>
      <c r="X33" s="37">
        <f t="shared" si="16"/>
        <v>0</v>
      </c>
      <c r="Y33" s="37">
        <v>0</v>
      </c>
      <c r="Z33" s="37">
        <f t="shared" si="10"/>
        <v>0</v>
      </c>
      <c r="AA33" s="37">
        <f t="shared" si="11"/>
        <v>0</v>
      </c>
    </row>
    <row r="34" spans="4:27" x14ac:dyDescent="0.25">
      <c r="D34">
        <v>56</v>
      </c>
      <c r="E34">
        <f t="shared" si="12"/>
        <v>0</v>
      </c>
      <c r="F34">
        <f t="shared" si="17"/>
        <v>0</v>
      </c>
      <c r="G34" s="33">
        <f t="shared" si="13"/>
        <v>0</v>
      </c>
      <c r="H34">
        <v>0</v>
      </c>
      <c r="I34" s="5">
        <f t="shared" si="3"/>
        <v>0</v>
      </c>
      <c r="J34" s="3">
        <f t="shared" si="4"/>
        <v>0</v>
      </c>
      <c r="K34" s="52">
        <v>0</v>
      </c>
      <c r="L34" s="5">
        <f t="shared" si="5"/>
        <v>0</v>
      </c>
      <c r="M34" s="3">
        <v>0</v>
      </c>
      <c r="N34" s="5">
        <f t="shared" si="7"/>
        <v>0</v>
      </c>
      <c r="O34" s="3">
        <f t="shared" si="18"/>
        <v>0</v>
      </c>
      <c r="P34" s="53">
        <v>0</v>
      </c>
      <c r="Q34" s="3">
        <f t="shared" si="0"/>
        <v>0</v>
      </c>
      <c r="S34" s="33">
        <f t="shared" si="14"/>
        <v>0</v>
      </c>
      <c r="T34" s="37">
        <v>0</v>
      </c>
      <c r="U34" s="37">
        <v>0</v>
      </c>
      <c r="V34" s="5">
        <f t="shared" si="15"/>
        <v>0</v>
      </c>
      <c r="W34" s="5">
        <f t="shared" si="1"/>
        <v>0</v>
      </c>
      <c r="X34" s="37">
        <f t="shared" si="16"/>
        <v>0</v>
      </c>
      <c r="Y34" s="37">
        <v>0</v>
      </c>
      <c r="Z34" s="37">
        <f t="shared" si="10"/>
        <v>0</v>
      </c>
      <c r="AA34" s="37">
        <f t="shared" si="11"/>
        <v>0</v>
      </c>
    </row>
    <row r="35" spans="4:27" x14ac:dyDescent="0.25">
      <c r="D35">
        <v>57</v>
      </c>
      <c r="E35">
        <f t="shared" si="12"/>
        <v>0</v>
      </c>
      <c r="F35">
        <f t="shared" si="17"/>
        <v>0</v>
      </c>
      <c r="G35" s="33">
        <f t="shared" si="13"/>
        <v>0</v>
      </c>
      <c r="H35">
        <v>0</v>
      </c>
      <c r="I35" s="5">
        <f t="shared" si="3"/>
        <v>0</v>
      </c>
      <c r="J35" s="3">
        <f t="shared" si="4"/>
        <v>0</v>
      </c>
      <c r="K35" s="52">
        <v>0</v>
      </c>
      <c r="L35" s="5">
        <f t="shared" si="5"/>
        <v>0</v>
      </c>
      <c r="M35" s="3">
        <v>0</v>
      </c>
      <c r="N35" s="5">
        <f t="shared" si="7"/>
        <v>0</v>
      </c>
      <c r="O35" s="3">
        <f t="shared" si="18"/>
        <v>0</v>
      </c>
      <c r="P35" s="53">
        <v>0</v>
      </c>
      <c r="Q35" s="3">
        <f t="shared" si="0"/>
        <v>0</v>
      </c>
      <c r="S35" s="33">
        <f t="shared" si="14"/>
        <v>0</v>
      </c>
      <c r="T35" s="37">
        <v>0</v>
      </c>
      <c r="U35" s="37">
        <v>0</v>
      </c>
      <c r="V35" s="5">
        <f t="shared" si="15"/>
        <v>0</v>
      </c>
      <c r="W35" s="5">
        <f t="shared" si="1"/>
        <v>0</v>
      </c>
      <c r="X35" s="37">
        <f t="shared" si="16"/>
        <v>0</v>
      </c>
      <c r="Y35" s="37">
        <v>0</v>
      </c>
      <c r="Z35" s="37">
        <f t="shared" si="10"/>
        <v>0</v>
      </c>
      <c r="AA35" s="37">
        <f t="shared" si="11"/>
        <v>0</v>
      </c>
    </row>
    <row r="36" spans="4:27" x14ac:dyDescent="0.25">
      <c r="D36">
        <v>58</v>
      </c>
      <c r="E36">
        <f t="shared" si="12"/>
        <v>0</v>
      </c>
      <c r="F36">
        <f t="shared" si="17"/>
        <v>0</v>
      </c>
      <c r="G36" s="33">
        <f t="shared" si="13"/>
        <v>0</v>
      </c>
      <c r="H36">
        <v>0</v>
      </c>
      <c r="I36" s="5">
        <f t="shared" si="3"/>
        <v>0</v>
      </c>
      <c r="J36" s="3">
        <f t="shared" si="4"/>
        <v>0</v>
      </c>
      <c r="K36" s="52">
        <v>0</v>
      </c>
      <c r="L36" s="5">
        <f t="shared" si="5"/>
        <v>0</v>
      </c>
      <c r="M36" s="3">
        <v>0</v>
      </c>
      <c r="N36" s="5">
        <f t="shared" si="7"/>
        <v>0</v>
      </c>
      <c r="O36" s="3">
        <f t="shared" si="18"/>
        <v>0</v>
      </c>
      <c r="P36" s="53">
        <v>0</v>
      </c>
      <c r="Q36" s="3">
        <f t="shared" si="0"/>
        <v>0</v>
      </c>
      <c r="S36" s="33">
        <f t="shared" si="14"/>
        <v>0</v>
      </c>
      <c r="T36" s="37">
        <v>0</v>
      </c>
      <c r="U36" s="37">
        <v>0</v>
      </c>
      <c r="V36" s="5">
        <f t="shared" si="15"/>
        <v>0</v>
      </c>
      <c r="W36" s="5">
        <f t="shared" si="1"/>
        <v>0</v>
      </c>
      <c r="X36" s="37">
        <f t="shared" si="16"/>
        <v>0</v>
      </c>
      <c r="Y36" s="37">
        <v>0</v>
      </c>
      <c r="Z36" s="37">
        <f t="shared" si="10"/>
        <v>0</v>
      </c>
      <c r="AA36" s="37">
        <f t="shared" si="11"/>
        <v>0</v>
      </c>
    </row>
    <row r="37" spans="4:27" x14ac:dyDescent="0.25">
      <c r="D37">
        <v>59</v>
      </c>
      <c r="E37">
        <f t="shared" si="12"/>
        <v>0</v>
      </c>
      <c r="F37">
        <f t="shared" si="17"/>
        <v>0</v>
      </c>
      <c r="G37" s="33">
        <f t="shared" si="13"/>
        <v>0</v>
      </c>
      <c r="H37">
        <v>0</v>
      </c>
      <c r="I37" s="5">
        <f t="shared" si="3"/>
        <v>0</v>
      </c>
      <c r="J37" s="3">
        <f t="shared" si="4"/>
        <v>0</v>
      </c>
      <c r="K37" s="52">
        <v>0</v>
      </c>
      <c r="L37" s="5">
        <f t="shared" si="5"/>
        <v>0</v>
      </c>
      <c r="M37" s="3">
        <v>0</v>
      </c>
      <c r="N37" s="5">
        <f t="shared" si="7"/>
        <v>0</v>
      </c>
      <c r="O37" s="3">
        <f t="shared" si="18"/>
        <v>0</v>
      </c>
      <c r="P37" s="53">
        <v>0</v>
      </c>
      <c r="Q37" s="3">
        <f t="shared" si="0"/>
        <v>0</v>
      </c>
      <c r="S37" s="33">
        <f t="shared" si="14"/>
        <v>0</v>
      </c>
      <c r="T37" s="37">
        <v>0</v>
      </c>
      <c r="U37" s="37">
        <v>0</v>
      </c>
      <c r="V37" s="5">
        <f t="shared" si="15"/>
        <v>0</v>
      </c>
      <c r="W37" s="5">
        <f t="shared" si="1"/>
        <v>0</v>
      </c>
      <c r="X37" s="37">
        <f t="shared" si="16"/>
        <v>0</v>
      </c>
      <c r="Y37" s="37">
        <v>0</v>
      </c>
      <c r="Z37" s="37">
        <f t="shared" si="10"/>
        <v>0</v>
      </c>
      <c r="AA37" s="37">
        <f t="shared" si="11"/>
        <v>0</v>
      </c>
    </row>
    <row r="38" spans="4:27" x14ac:dyDescent="0.25">
      <c r="D38">
        <v>60</v>
      </c>
      <c r="E38">
        <f t="shared" si="12"/>
        <v>0</v>
      </c>
      <c r="F38">
        <f t="shared" si="17"/>
        <v>0</v>
      </c>
      <c r="G38" s="33">
        <f t="shared" si="13"/>
        <v>0</v>
      </c>
      <c r="H38">
        <v>0</v>
      </c>
      <c r="I38" s="5">
        <f t="shared" si="3"/>
        <v>0</v>
      </c>
      <c r="J38" s="3">
        <f t="shared" si="4"/>
        <v>0</v>
      </c>
      <c r="K38" s="52">
        <v>0</v>
      </c>
      <c r="L38" s="5">
        <f t="shared" si="5"/>
        <v>0</v>
      </c>
      <c r="M38" s="3">
        <v>0</v>
      </c>
      <c r="N38" s="5">
        <f t="shared" si="7"/>
        <v>0</v>
      </c>
      <c r="O38" s="3">
        <f t="shared" si="18"/>
        <v>0</v>
      </c>
      <c r="P38" s="53">
        <v>0</v>
      </c>
      <c r="Q38" s="3">
        <f t="shared" si="0"/>
        <v>0</v>
      </c>
      <c r="S38" s="33">
        <f t="shared" si="14"/>
        <v>0</v>
      </c>
      <c r="T38" s="37">
        <v>0</v>
      </c>
      <c r="U38" s="37">
        <v>0</v>
      </c>
      <c r="V38" s="5">
        <f t="shared" si="15"/>
        <v>0</v>
      </c>
      <c r="W38" s="5">
        <f t="shared" si="1"/>
        <v>0</v>
      </c>
      <c r="X38" s="37">
        <f t="shared" si="16"/>
        <v>0</v>
      </c>
      <c r="Y38" s="37">
        <v>0</v>
      </c>
      <c r="Z38" s="37">
        <f t="shared" si="10"/>
        <v>0</v>
      </c>
      <c r="AA38" s="37">
        <f t="shared" si="11"/>
        <v>0</v>
      </c>
    </row>
    <row r="39" spans="4:27" x14ac:dyDescent="0.25">
      <c r="D39">
        <v>61</v>
      </c>
      <c r="E39">
        <f t="shared" si="12"/>
        <v>0</v>
      </c>
      <c r="F39">
        <f t="shared" si="17"/>
        <v>0</v>
      </c>
      <c r="G39" s="33">
        <f t="shared" si="13"/>
        <v>0</v>
      </c>
      <c r="H39">
        <v>0</v>
      </c>
      <c r="I39" s="5">
        <f t="shared" si="3"/>
        <v>0</v>
      </c>
      <c r="J39" s="3">
        <f t="shared" si="4"/>
        <v>0</v>
      </c>
      <c r="K39" s="52">
        <v>0</v>
      </c>
      <c r="L39" s="5">
        <f t="shared" si="5"/>
        <v>0</v>
      </c>
      <c r="M39" s="3">
        <v>0</v>
      </c>
      <c r="N39" s="5">
        <f t="shared" si="7"/>
        <v>0</v>
      </c>
      <c r="O39" s="3">
        <f t="shared" si="18"/>
        <v>0</v>
      </c>
      <c r="P39" s="53">
        <v>0</v>
      </c>
      <c r="Q39" s="3">
        <f t="shared" si="0"/>
        <v>0</v>
      </c>
      <c r="S39" s="33">
        <f t="shared" si="14"/>
        <v>0</v>
      </c>
      <c r="T39" s="37">
        <v>0</v>
      </c>
      <c r="U39" s="37">
        <v>0</v>
      </c>
      <c r="V39" s="5">
        <f t="shared" si="15"/>
        <v>0</v>
      </c>
      <c r="W39" s="5">
        <f t="shared" si="1"/>
        <v>0</v>
      </c>
      <c r="X39" s="37">
        <f t="shared" si="16"/>
        <v>0</v>
      </c>
      <c r="Y39" s="37">
        <v>0</v>
      </c>
      <c r="Z39" s="37">
        <f t="shared" si="10"/>
        <v>0</v>
      </c>
      <c r="AA39" s="37">
        <f t="shared" si="11"/>
        <v>0</v>
      </c>
    </row>
    <row r="40" spans="4:27" x14ac:dyDescent="0.25">
      <c r="D40">
        <v>62</v>
      </c>
      <c r="E40">
        <f t="shared" si="12"/>
        <v>0</v>
      </c>
      <c r="F40">
        <f t="shared" si="17"/>
        <v>0</v>
      </c>
      <c r="G40" s="33">
        <f t="shared" si="13"/>
        <v>0</v>
      </c>
      <c r="H40">
        <v>0</v>
      </c>
      <c r="I40" s="5">
        <f t="shared" si="3"/>
        <v>0</v>
      </c>
      <c r="J40" s="3">
        <f t="shared" si="4"/>
        <v>0</v>
      </c>
      <c r="K40" s="52">
        <v>0</v>
      </c>
      <c r="L40" s="5">
        <f t="shared" si="5"/>
        <v>0</v>
      </c>
      <c r="M40" s="3">
        <v>0</v>
      </c>
      <c r="N40" s="5">
        <f t="shared" si="7"/>
        <v>0</v>
      </c>
      <c r="O40" s="3">
        <f t="shared" si="18"/>
        <v>0</v>
      </c>
      <c r="P40" s="53">
        <v>0</v>
      </c>
      <c r="Q40" s="3">
        <f t="shared" si="0"/>
        <v>0</v>
      </c>
      <c r="S40" s="33">
        <f t="shared" si="14"/>
        <v>0</v>
      </c>
      <c r="T40" s="37">
        <v>0</v>
      </c>
      <c r="U40" s="37">
        <v>0</v>
      </c>
      <c r="V40" s="5">
        <f t="shared" si="15"/>
        <v>0</v>
      </c>
      <c r="W40" s="5">
        <f t="shared" si="1"/>
        <v>0</v>
      </c>
      <c r="X40" s="37">
        <f t="shared" si="16"/>
        <v>0</v>
      </c>
      <c r="Y40" s="37">
        <v>0</v>
      </c>
      <c r="Z40" s="37">
        <f t="shared" si="10"/>
        <v>0</v>
      </c>
      <c r="AA40" s="37">
        <f t="shared" si="11"/>
        <v>0</v>
      </c>
    </row>
    <row r="41" spans="4:27" x14ac:dyDescent="0.25">
      <c r="D41">
        <v>63</v>
      </c>
      <c r="E41">
        <f t="shared" si="12"/>
        <v>0</v>
      </c>
      <c r="F41">
        <f t="shared" si="17"/>
        <v>0</v>
      </c>
      <c r="G41" s="33">
        <f t="shared" si="13"/>
        <v>0</v>
      </c>
      <c r="H41">
        <v>0</v>
      </c>
      <c r="I41" s="5">
        <f t="shared" si="3"/>
        <v>0</v>
      </c>
      <c r="J41" s="3">
        <f t="shared" si="4"/>
        <v>0</v>
      </c>
      <c r="K41" s="52">
        <v>0</v>
      </c>
      <c r="L41" s="5">
        <f t="shared" si="5"/>
        <v>0</v>
      </c>
      <c r="M41" s="3">
        <v>0</v>
      </c>
      <c r="N41" s="5">
        <f t="shared" si="7"/>
        <v>0</v>
      </c>
      <c r="O41" s="3">
        <f t="shared" si="18"/>
        <v>0</v>
      </c>
      <c r="P41" s="53">
        <v>0</v>
      </c>
      <c r="Q41" s="3">
        <f t="shared" si="0"/>
        <v>0</v>
      </c>
      <c r="S41" s="33">
        <f t="shared" si="14"/>
        <v>0</v>
      </c>
      <c r="T41" s="37">
        <v>0</v>
      </c>
      <c r="U41" s="37">
        <v>0</v>
      </c>
      <c r="V41" s="5">
        <f t="shared" si="15"/>
        <v>0</v>
      </c>
      <c r="W41" s="5">
        <f t="shared" si="1"/>
        <v>0</v>
      </c>
      <c r="X41" s="37">
        <f t="shared" si="16"/>
        <v>0</v>
      </c>
      <c r="Y41" s="37">
        <v>0</v>
      </c>
      <c r="Z41" s="37">
        <f t="shared" si="10"/>
        <v>0</v>
      </c>
      <c r="AA41" s="37">
        <f t="shared" si="11"/>
        <v>0</v>
      </c>
    </row>
    <row r="42" spans="4:27" x14ac:dyDescent="0.25">
      <c r="D42">
        <v>64</v>
      </c>
      <c r="E42">
        <f t="shared" si="12"/>
        <v>0</v>
      </c>
      <c r="F42">
        <f t="shared" si="17"/>
        <v>0</v>
      </c>
      <c r="G42" s="33">
        <f t="shared" si="13"/>
        <v>0</v>
      </c>
      <c r="H42">
        <v>0</v>
      </c>
      <c r="I42" s="5">
        <f t="shared" si="3"/>
        <v>0</v>
      </c>
      <c r="J42" s="3">
        <f t="shared" si="4"/>
        <v>0</v>
      </c>
      <c r="K42" s="52">
        <v>0</v>
      </c>
      <c r="L42" s="5">
        <f t="shared" si="5"/>
        <v>0</v>
      </c>
      <c r="M42" s="3">
        <v>0</v>
      </c>
      <c r="N42" s="5">
        <f t="shared" si="7"/>
        <v>0</v>
      </c>
      <c r="O42" s="3">
        <f t="shared" si="18"/>
        <v>0</v>
      </c>
      <c r="P42" s="53">
        <v>0</v>
      </c>
      <c r="Q42" s="3">
        <f t="shared" si="0"/>
        <v>0</v>
      </c>
      <c r="S42" s="33">
        <f t="shared" si="14"/>
        <v>0</v>
      </c>
      <c r="T42" s="37">
        <v>0</v>
      </c>
      <c r="U42" s="37">
        <v>0</v>
      </c>
      <c r="V42" s="5">
        <f t="shared" si="15"/>
        <v>0</v>
      </c>
      <c r="W42" s="5">
        <f t="shared" si="1"/>
        <v>0</v>
      </c>
      <c r="X42" s="37">
        <f t="shared" si="16"/>
        <v>0</v>
      </c>
      <c r="Y42" s="37">
        <v>0</v>
      </c>
      <c r="Z42" s="37">
        <f t="shared" si="10"/>
        <v>0</v>
      </c>
      <c r="AA42" s="37">
        <f t="shared" si="11"/>
        <v>0</v>
      </c>
    </row>
    <row r="43" spans="4:27" x14ac:dyDescent="0.25">
      <c r="D43">
        <v>65</v>
      </c>
      <c r="E43">
        <f t="shared" si="12"/>
        <v>0</v>
      </c>
      <c r="F43">
        <f t="shared" si="17"/>
        <v>0</v>
      </c>
      <c r="G43" s="33">
        <f t="shared" si="13"/>
        <v>0</v>
      </c>
      <c r="H43">
        <v>0</v>
      </c>
      <c r="I43" s="5">
        <f t="shared" si="3"/>
        <v>0</v>
      </c>
      <c r="J43" s="3">
        <f t="shared" si="4"/>
        <v>0</v>
      </c>
      <c r="K43" s="52">
        <v>0</v>
      </c>
      <c r="L43" s="5">
        <f t="shared" si="5"/>
        <v>0</v>
      </c>
      <c r="M43" s="3">
        <v>0</v>
      </c>
      <c r="N43" s="5">
        <f t="shared" si="7"/>
        <v>0</v>
      </c>
      <c r="O43" s="3">
        <f t="shared" si="18"/>
        <v>0</v>
      </c>
      <c r="P43" s="53">
        <v>0</v>
      </c>
      <c r="Q43" s="3">
        <f t="shared" si="0"/>
        <v>0</v>
      </c>
      <c r="S43" s="33">
        <f t="shared" si="14"/>
        <v>0</v>
      </c>
      <c r="T43" s="37">
        <v>0</v>
      </c>
      <c r="U43" s="37">
        <v>0</v>
      </c>
      <c r="V43" s="5">
        <f t="shared" si="15"/>
        <v>0</v>
      </c>
      <c r="W43" s="5">
        <f t="shared" si="1"/>
        <v>0</v>
      </c>
      <c r="X43" s="37">
        <f t="shared" si="16"/>
        <v>0</v>
      </c>
      <c r="Y43" s="37">
        <v>0</v>
      </c>
      <c r="Z43" s="37">
        <f t="shared" si="10"/>
        <v>0</v>
      </c>
      <c r="AA43" s="37">
        <f t="shared" si="11"/>
        <v>0</v>
      </c>
    </row>
    <row r="44" spans="4:27" x14ac:dyDescent="0.25">
      <c r="D44">
        <v>66</v>
      </c>
      <c r="E44">
        <f t="shared" si="12"/>
        <v>0</v>
      </c>
      <c r="F44">
        <f t="shared" si="17"/>
        <v>0</v>
      </c>
      <c r="G44" s="33">
        <f t="shared" si="13"/>
        <v>0</v>
      </c>
      <c r="H44">
        <v>0</v>
      </c>
      <c r="I44" s="5">
        <f t="shared" si="3"/>
        <v>0</v>
      </c>
      <c r="J44" s="3">
        <f t="shared" si="4"/>
        <v>0</v>
      </c>
      <c r="K44" s="52">
        <v>0</v>
      </c>
      <c r="L44" s="5">
        <f t="shared" si="5"/>
        <v>0</v>
      </c>
      <c r="M44" s="3">
        <v>0</v>
      </c>
      <c r="N44" s="5">
        <f t="shared" si="7"/>
        <v>0</v>
      </c>
      <c r="O44" s="3">
        <f t="shared" si="18"/>
        <v>0</v>
      </c>
      <c r="P44" s="53">
        <v>0</v>
      </c>
      <c r="Q44" s="3">
        <f t="shared" si="0"/>
        <v>0</v>
      </c>
      <c r="S44" s="33">
        <f t="shared" si="14"/>
        <v>0</v>
      </c>
      <c r="T44" s="37">
        <v>0</v>
      </c>
      <c r="U44" s="37">
        <v>0</v>
      </c>
      <c r="V44" s="5">
        <f t="shared" si="15"/>
        <v>0</v>
      </c>
      <c r="W44" s="5">
        <f t="shared" si="1"/>
        <v>0</v>
      </c>
      <c r="X44" s="37">
        <f t="shared" si="16"/>
        <v>0</v>
      </c>
      <c r="Y44" s="37">
        <v>0</v>
      </c>
      <c r="Z44" s="37">
        <f t="shared" si="10"/>
        <v>0</v>
      </c>
      <c r="AA44" s="37">
        <f t="shared" si="11"/>
        <v>0</v>
      </c>
    </row>
    <row r="45" spans="4:27" x14ac:dyDescent="0.25">
      <c r="D45">
        <v>67</v>
      </c>
      <c r="E45">
        <f t="shared" si="12"/>
        <v>0</v>
      </c>
      <c r="F45">
        <f t="shared" si="17"/>
        <v>0</v>
      </c>
      <c r="G45" s="33">
        <f t="shared" si="13"/>
        <v>0</v>
      </c>
      <c r="H45">
        <v>0</v>
      </c>
      <c r="I45" s="5">
        <f t="shared" si="3"/>
        <v>0</v>
      </c>
      <c r="J45" s="3">
        <f t="shared" si="4"/>
        <v>0</v>
      </c>
      <c r="K45" s="52">
        <v>0</v>
      </c>
      <c r="L45" s="5">
        <f t="shared" si="5"/>
        <v>0</v>
      </c>
      <c r="M45" s="3">
        <v>0</v>
      </c>
      <c r="N45" s="5">
        <f t="shared" si="7"/>
        <v>0</v>
      </c>
      <c r="O45" s="3">
        <f t="shared" si="18"/>
        <v>0</v>
      </c>
      <c r="P45" s="53">
        <v>0</v>
      </c>
      <c r="Q45" s="3">
        <f t="shared" si="0"/>
        <v>0</v>
      </c>
      <c r="S45" s="33">
        <f t="shared" si="14"/>
        <v>0</v>
      </c>
      <c r="T45" s="37">
        <v>0</v>
      </c>
      <c r="U45" s="37">
        <v>0</v>
      </c>
      <c r="V45" s="5">
        <f t="shared" si="15"/>
        <v>0</v>
      </c>
      <c r="W45" s="5">
        <f t="shared" si="1"/>
        <v>0</v>
      </c>
      <c r="X45" s="37">
        <f t="shared" si="16"/>
        <v>0</v>
      </c>
      <c r="Y45" s="37">
        <v>0</v>
      </c>
      <c r="Z45" s="37">
        <f t="shared" si="10"/>
        <v>0</v>
      </c>
      <c r="AA45" s="37">
        <f t="shared" si="11"/>
        <v>0</v>
      </c>
    </row>
    <row r="46" spans="4:27" x14ac:dyDescent="0.25">
      <c r="D46">
        <v>68</v>
      </c>
      <c r="E46">
        <f t="shared" si="12"/>
        <v>0</v>
      </c>
      <c r="F46">
        <f t="shared" si="17"/>
        <v>0</v>
      </c>
      <c r="G46" s="33">
        <f t="shared" si="13"/>
        <v>0</v>
      </c>
      <c r="H46">
        <v>0</v>
      </c>
      <c r="I46" s="5">
        <f t="shared" si="3"/>
        <v>0</v>
      </c>
      <c r="J46" s="3">
        <f t="shared" si="4"/>
        <v>0</v>
      </c>
      <c r="K46" s="52">
        <v>0</v>
      </c>
      <c r="L46" s="5">
        <f t="shared" si="5"/>
        <v>0</v>
      </c>
      <c r="M46" s="3">
        <v>0</v>
      </c>
      <c r="N46" s="5">
        <f t="shared" si="7"/>
        <v>0</v>
      </c>
      <c r="O46" s="3">
        <f t="shared" si="18"/>
        <v>0</v>
      </c>
      <c r="P46" s="53">
        <v>0</v>
      </c>
      <c r="Q46" s="3">
        <f t="shared" si="0"/>
        <v>0</v>
      </c>
      <c r="S46" s="33">
        <f t="shared" si="14"/>
        <v>0</v>
      </c>
      <c r="T46" s="37">
        <v>0</v>
      </c>
      <c r="U46" s="37">
        <v>0</v>
      </c>
      <c r="V46" s="5">
        <f t="shared" si="15"/>
        <v>0</v>
      </c>
      <c r="W46" s="5">
        <f t="shared" si="1"/>
        <v>0</v>
      </c>
      <c r="X46" s="37">
        <f t="shared" si="16"/>
        <v>0</v>
      </c>
      <c r="Y46" s="37">
        <v>0</v>
      </c>
      <c r="Z46" s="37">
        <f t="shared" si="10"/>
        <v>0</v>
      </c>
      <c r="AA46" s="37">
        <f t="shared" si="11"/>
        <v>0</v>
      </c>
    </row>
    <row r="47" spans="4:27" x14ac:dyDescent="0.25">
      <c r="D47">
        <v>69</v>
      </c>
      <c r="E47">
        <f t="shared" si="12"/>
        <v>0</v>
      </c>
      <c r="F47">
        <f t="shared" si="17"/>
        <v>0</v>
      </c>
      <c r="G47" s="33">
        <f t="shared" si="13"/>
        <v>0</v>
      </c>
      <c r="H47">
        <v>0</v>
      </c>
      <c r="I47" s="5">
        <f t="shared" si="3"/>
        <v>0</v>
      </c>
      <c r="J47" s="3">
        <f t="shared" si="4"/>
        <v>0</v>
      </c>
      <c r="K47" s="52">
        <v>0</v>
      </c>
      <c r="L47" s="5">
        <f t="shared" si="5"/>
        <v>0</v>
      </c>
      <c r="M47" s="3">
        <v>0</v>
      </c>
      <c r="N47" s="5">
        <f t="shared" si="7"/>
        <v>0</v>
      </c>
      <c r="O47" s="3">
        <f t="shared" si="18"/>
        <v>0</v>
      </c>
      <c r="P47" s="53">
        <v>0</v>
      </c>
      <c r="Q47" s="3">
        <f t="shared" si="0"/>
        <v>0</v>
      </c>
      <c r="S47" s="33">
        <f t="shared" si="14"/>
        <v>0</v>
      </c>
      <c r="T47" s="37">
        <v>0</v>
      </c>
      <c r="U47" s="37">
        <v>0</v>
      </c>
      <c r="V47" s="5">
        <f t="shared" si="15"/>
        <v>0</v>
      </c>
      <c r="W47" s="5">
        <f t="shared" si="1"/>
        <v>0</v>
      </c>
      <c r="X47" s="37">
        <f t="shared" si="16"/>
        <v>0</v>
      </c>
      <c r="Y47" s="37">
        <v>0</v>
      </c>
      <c r="Z47" s="37">
        <f t="shared" si="10"/>
        <v>0</v>
      </c>
      <c r="AA47" s="37">
        <f t="shared" si="11"/>
        <v>0</v>
      </c>
    </row>
    <row r="48" spans="4:27" x14ac:dyDescent="0.25">
      <c r="D48">
        <v>70</v>
      </c>
      <c r="E48">
        <f t="shared" si="12"/>
        <v>0</v>
      </c>
      <c r="F48">
        <f t="shared" si="17"/>
        <v>0</v>
      </c>
      <c r="G48" s="33">
        <f t="shared" si="13"/>
        <v>0</v>
      </c>
      <c r="H48">
        <v>0</v>
      </c>
      <c r="I48" s="5">
        <f t="shared" si="3"/>
        <v>0</v>
      </c>
      <c r="J48" s="3">
        <f t="shared" si="4"/>
        <v>0</v>
      </c>
      <c r="K48" s="52">
        <v>0</v>
      </c>
      <c r="L48" s="5">
        <f t="shared" si="5"/>
        <v>0</v>
      </c>
      <c r="M48" s="3">
        <v>0</v>
      </c>
      <c r="N48" s="5">
        <f t="shared" si="7"/>
        <v>0</v>
      </c>
      <c r="O48" s="3">
        <f t="shared" si="18"/>
        <v>0</v>
      </c>
      <c r="P48" s="53">
        <v>0</v>
      </c>
      <c r="Q48" s="3">
        <f t="shared" si="0"/>
        <v>0</v>
      </c>
      <c r="S48" s="33">
        <f t="shared" si="14"/>
        <v>0</v>
      </c>
      <c r="T48" s="37">
        <v>0</v>
      </c>
      <c r="U48" s="37">
        <v>0</v>
      </c>
      <c r="V48" s="5">
        <f t="shared" si="15"/>
        <v>0</v>
      </c>
      <c r="W48" s="5">
        <f t="shared" si="1"/>
        <v>0</v>
      </c>
      <c r="X48" s="37">
        <f t="shared" si="16"/>
        <v>0</v>
      </c>
      <c r="Y48" s="37">
        <v>0</v>
      </c>
      <c r="Z48" s="37">
        <f t="shared" si="10"/>
        <v>0</v>
      </c>
      <c r="AA48" s="37">
        <f t="shared" si="11"/>
        <v>0</v>
      </c>
    </row>
    <row r="49" spans="4:27" x14ac:dyDescent="0.25">
      <c r="D49">
        <v>71</v>
      </c>
      <c r="E49">
        <f t="shared" si="12"/>
        <v>0</v>
      </c>
      <c r="F49">
        <f t="shared" si="17"/>
        <v>0</v>
      </c>
      <c r="G49" s="33">
        <f t="shared" si="13"/>
        <v>0</v>
      </c>
      <c r="H49">
        <v>0</v>
      </c>
      <c r="I49" s="5">
        <f t="shared" si="3"/>
        <v>0</v>
      </c>
      <c r="J49" s="3">
        <f t="shared" si="4"/>
        <v>0</v>
      </c>
      <c r="K49" s="52">
        <v>0</v>
      </c>
      <c r="L49" s="5">
        <f t="shared" si="5"/>
        <v>0</v>
      </c>
      <c r="M49" s="3">
        <v>0</v>
      </c>
      <c r="N49" s="5">
        <f t="shared" si="7"/>
        <v>0</v>
      </c>
      <c r="O49" s="3">
        <f t="shared" si="18"/>
        <v>0</v>
      </c>
      <c r="P49" s="53">
        <v>0</v>
      </c>
      <c r="Q49" s="3">
        <f t="shared" si="0"/>
        <v>0</v>
      </c>
      <c r="S49" s="33">
        <f t="shared" si="14"/>
        <v>0</v>
      </c>
      <c r="T49" s="37">
        <v>0</v>
      </c>
      <c r="U49" s="37">
        <v>0</v>
      </c>
      <c r="V49" s="5">
        <f t="shared" si="15"/>
        <v>0</v>
      </c>
      <c r="W49" s="5">
        <f t="shared" si="1"/>
        <v>0</v>
      </c>
      <c r="X49" s="37">
        <f t="shared" si="16"/>
        <v>0</v>
      </c>
      <c r="Y49" s="37">
        <v>0</v>
      </c>
      <c r="Z49" s="37">
        <f t="shared" si="10"/>
        <v>0</v>
      </c>
      <c r="AA49" s="37">
        <f t="shared" si="11"/>
        <v>0</v>
      </c>
    </row>
    <row r="50" spans="4:27" x14ac:dyDescent="0.25">
      <c r="D50">
        <v>72</v>
      </c>
      <c r="E50">
        <f t="shared" si="12"/>
        <v>0</v>
      </c>
      <c r="F50">
        <f t="shared" si="17"/>
        <v>0</v>
      </c>
      <c r="G50" s="33">
        <f t="shared" si="13"/>
        <v>0</v>
      </c>
      <c r="H50">
        <v>0</v>
      </c>
      <c r="I50" s="5">
        <f t="shared" si="3"/>
        <v>0</v>
      </c>
      <c r="J50" s="3">
        <f t="shared" si="4"/>
        <v>0</v>
      </c>
      <c r="K50" s="52">
        <v>0</v>
      </c>
      <c r="L50" s="5">
        <f t="shared" si="5"/>
        <v>0</v>
      </c>
      <c r="M50" s="3">
        <v>0</v>
      </c>
      <c r="N50" s="5">
        <f t="shared" si="7"/>
        <v>0</v>
      </c>
      <c r="O50" s="3">
        <f t="shared" si="18"/>
        <v>0</v>
      </c>
      <c r="P50" s="53">
        <v>0</v>
      </c>
      <c r="Q50" s="3">
        <f t="shared" si="0"/>
        <v>0</v>
      </c>
      <c r="S50" s="33">
        <f t="shared" si="14"/>
        <v>0</v>
      </c>
      <c r="T50" s="37">
        <v>0</v>
      </c>
      <c r="U50" s="37">
        <v>0</v>
      </c>
      <c r="V50" s="5">
        <f t="shared" si="15"/>
        <v>0</v>
      </c>
      <c r="W50" s="5">
        <f t="shared" si="1"/>
        <v>0</v>
      </c>
      <c r="X50" s="37">
        <f t="shared" si="16"/>
        <v>0</v>
      </c>
      <c r="Y50" s="37">
        <v>0</v>
      </c>
      <c r="Z50" s="37">
        <f t="shared" si="10"/>
        <v>0</v>
      </c>
      <c r="AA50" s="37">
        <f t="shared" si="11"/>
        <v>0</v>
      </c>
    </row>
    <row r="51" spans="4:27" x14ac:dyDescent="0.25">
      <c r="D51">
        <v>73</v>
      </c>
      <c r="E51">
        <f t="shared" si="12"/>
        <v>0</v>
      </c>
      <c r="F51">
        <f t="shared" si="17"/>
        <v>0</v>
      </c>
      <c r="G51" s="33">
        <f t="shared" si="13"/>
        <v>0</v>
      </c>
      <c r="H51">
        <v>0</v>
      </c>
      <c r="I51" s="5">
        <f t="shared" si="3"/>
        <v>0</v>
      </c>
      <c r="J51" s="3">
        <f t="shared" si="4"/>
        <v>0</v>
      </c>
      <c r="K51" s="52">
        <v>0</v>
      </c>
      <c r="L51" s="5">
        <f t="shared" si="5"/>
        <v>0</v>
      </c>
      <c r="M51" s="3">
        <v>0</v>
      </c>
      <c r="N51" s="5">
        <f t="shared" si="7"/>
        <v>0</v>
      </c>
      <c r="O51" s="3">
        <f t="shared" si="18"/>
        <v>0</v>
      </c>
      <c r="P51" s="53">
        <v>0</v>
      </c>
      <c r="Q51" s="3">
        <f t="shared" si="0"/>
        <v>0</v>
      </c>
      <c r="S51" s="33">
        <f t="shared" si="14"/>
        <v>0</v>
      </c>
      <c r="T51" s="37">
        <v>0</v>
      </c>
      <c r="U51" s="37">
        <v>0</v>
      </c>
      <c r="V51" s="5">
        <f t="shared" si="15"/>
        <v>0</v>
      </c>
      <c r="W51" s="5">
        <f t="shared" si="1"/>
        <v>0</v>
      </c>
      <c r="X51" s="37">
        <f t="shared" si="16"/>
        <v>0</v>
      </c>
      <c r="Y51" s="37">
        <v>0</v>
      </c>
      <c r="Z51" s="37">
        <f t="shared" si="10"/>
        <v>0</v>
      </c>
      <c r="AA51" s="37">
        <f t="shared" si="11"/>
        <v>0</v>
      </c>
    </row>
    <row r="52" spans="4:27" x14ac:dyDescent="0.25">
      <c r="D52">
        <v>74</v>
      </c>
      <c r="E52">
        <f t="shared" si="12"/>
        <v>0</v>
      </c>
      <c r="F52">
        <f t="shared" si="17"/>
        <v>0</v>
      </c>
      <c r="G52" s="33">
        <f t="shared" si="13"/>
        <v>0</v>
      </c>
      <c r="H52">
        <v>0</v>
      </c>
      <c r="I52" s="5">
        <f t="shared" si="3"/>
        <v>0</v>
      </c>
      <c r="J52" s="3">
        <f t="shared" si="4"/>
        <v>0</v>
      </c>
      <c r="K52" s="52">
        <v>0</v>
      </c>
      <c r="L52" s="5">
        <f t="shared" si="5"/>
        <v>0</v>
      </c>
      <c r="M52" s="3">
        <v>0</v>
      </c>
      <c r="N52" s="5">
        <f t="shared" si="7"/>
        <v>0</v>
      </c>
      <c r="O52" s="3">
        <f t="shared" si="18"/>
        <v>0</v>
      </c>
      <c r="P52" s="53">
        <v>0</v>
      </c>
      <c r="Q52" s="3">
        <f t="shared" si="0"/>
        <v>0</v>
      </c>
      <c r="S52" s="33">
        <f t="shared" si="14"/>
        <v>0</v>
      </c>
      <c r="T52" s="37">
        <v>0</v>
      </c>
      <c r="U52" s="37">
        <v>0</v>
      </c>
      <c r="V52" s="5">
        <f t="shared" si="15"/>
        <v>0</v>
      </c>
      <c r="W52" s="5">
        <f t="shared" si="1"/>
        <v>0</v>
      </c>
      <c r="X52" s="37">
        <f t="shared" si="16"/>
        <v>0</v>
      </c>
      <c r="Y52" s="37">
        <v>0</v>
      </c>
      <c r="Z52" s="37">
        <f t="shared" si="10"/>
        <v>0</v>
      </c>
      <c r="AA52" s="37">
        <f t="shared" si="11"/>
        <v>0</v>
      </c>
    </row>
    <row r="53" spans="4:27" x14ac:dyDescent="0.25">
      <c r="D53">
        <v>75</v>
      </c>
      <c r="E53">
        <f t="shared" si="12"/>
        <v>0</v>
      </c>
      <c r="F53">
        <f t="shared" si="17"/>
        <v>0</v>
      </c>
      <c r="G53" s="33">
        <f t="shared" si="13"/>
        <v>0</v>
      </c>
      <c r="H53">
        <v>0</v>
      </c>
      <c r="I53" s="5">
        <f t="shared" si="3"/>
        <v>0</v>
      </c>
      <c r="J53" s="3">
        <f t="shared" si="4"/>
        <v>0</v>
      </c>
      <c r="K53" s="52">
        <v>0</v>
      </c>
      <c r="L53" s="5">
        <f t="shared" si="5"/>
        <v>0</v>
      </c>
      <c r="M53" s="3">
        <v>0</v>
      </c>
      <c r="N53" s="5">
        <f t="shared" si="7"/>
        <v>0</v>
      </c>
      <c r="O53" s="3">
        <f t="shared" si="18"/>
        <v>0</v>
      </c>
      <c r="P53" s="53">
        <v>0</v>
      </c>
      <c r="Q53" s="3">
        <f t="shared" si="0"/>
        <v>0</v>
      </c>
      <c r="S53" s="33">
        <f t="shared" si="14"/>
        <v>0</v>
      </c>
      <c r="T53" s="37">
        <v>0</v>
      </c>
      <c r="U53" s="37">
        <v>0</v>
      </c>
      <c r="V53" s="5">
        <f t="shared" si="15"/>
        <v>0</v>
      </c>
      <c r="W53" s="5">
        <f t="shared" si="1"/>
        <v>0</v>
      </c>
      <c r="X53" s="37">
        <f t="shared" si="16"/>
        <v>0</v>
      </c>
      <c r="Y53" s="37">
        <v>0</v>
      </c>
      <c r="Z53" s="37">
        <f t="shared" si="10"/>
        <v>0</v>
      </c>
      <c r="AA53" s="37">
        <f t="shared" si="11"/>
        <v>0</v>
      </c>
    </row>
    <row r="54" spans="4:27" x14ac:dyDescent="0.25">
      <c r="D54">
        <v>76</v>
      </c>
      <c r="E54">
        <f t="shared" si="12"/>
        <v>0</v>
      </c>
      <c r="F54">
        <f t="shared" si="17"/>
        <v>0</v>
      </c>
      <c r="G54" s="33">
        <f t="shared" si="13"/>
        <v>0</v>
      </c>
      <c r="H54">
        <v>0</v>
      </c>
      <c r="I54" s="5">
        <f t="shared" si="3"/>
        <v>0</v>
      </c>
      <c r="J54" s="3">
        <f t="shared" si="4"/>
        <v>0</v>
      </c>
      <c r="K54" s="52">
        <v>0</v>
      </c>
      <c r="L54" s="5">
        <f t="shared" si="5"/>
        <v>0</v>
      </c>
      <c r="M54" s="3">
        <v>0</v>
      </c>
      <c r="N54" s="5">
        <f t="shared" si="7"/>
        <v>0</v>
      </c>
      <c r="O54" s="3">
        <f t="shared" si="18"/>
        <v>0</v>
      </c>
      <c r="P54" s="53">
        <v>0</v>
      </c>
      <c r="Q54" s="3">
        <f t="shared" si="0"/>
        <v>0</v>
      </c>
      <c r="S54" s="33">
        <f t="shared" si="14"/>
        <v>0</v>
      </c>
      <c r="T54" s="37">
        <v>0</v>
      </c>
      <c r="U54" s="37">
        <v>0</v>
      </c>
      <c r="V54" s="5">
        <f t="shared" si="15"/>
        <v>0</v>
      </c>
      <c r="W54" s="5">
        <f t="shared" si="1"/>
        <v>0</v>
      </c>
      <c r="X54" s="37">
        <f t="shared" si="16"/>
        <v>0</v>
      </c>
      <c r="Y54" s="37">
        <v>0</v>
      </c>
      <c r="Z54" s="37">
        <f t="shared" si="10"/>
        <v>0</v>
      </c>
      <c r="AA54" s="37">
        <f t="shared" si="11"/>
        <v>0</v>
      </c>
    </row>
    <row r="55" spans="4:27" x14ac:dyDescent="0.25">
      <c r="D55">
        <v>77</v>
      </c>
      <c r="E55">
        <f t="shared" si="12"/>
        <v>0</v>
      </c>
      <c r="F55">
        <f t="shared" si="17"/>
        <v>0</v>
      </c>
      <c r="G55" s="33">
        <f t="shared" si="13"/>
        <v>0</v>
      </c>
      <c r="H55">
        <v>0</v>
      </c>
      <c r="I55" s="5">
        <f t="shared" si="3"/>
        <v>0</v>
      </c>
      <c r="J55" s="3">
        <f t="shared" si="4"/>
        <v>0</v>
      </c>
      <c r="K55" s="52">
        <v>0</v>
      </c>
      <c r="L55" s="5">
        <f t="shared" si="5"/>
        <v>0</v>
      </c>
      <c r="M55" s="3">
        <v>0</v>
      </c>
      <c r="N55" s="5">
        <f t="shared" si="7"/>
        <v>0</v>
      </c>
      <c r="O55" s="3">
        <f t="shared" si="18"/>
        <v>0</v>
      </c>
      <c r="P55" s="53">
        <v>0</v>
      </c>
      <c r="Q55" s="3">
        <f t="shared" si="0"/>
        <v>0</v>
      </c>
      <c r="S55" s="33">
        <f t="shared" si="14"/>
        <v>0</v>
      </c>
      <c r="T55" s="37">
        <v>0</v>
      </c>
      <c r="U55" s="37">
        <v>0</v>
      </c>
      <c r="V55" s="5">
        <f t="shared" si="15"/>
        <v>0</v>
      </c>
      <c r="W55" s="5">
        <f t="shared" si="1"/>
        <v>0</v>
      </c>
      <c r="X55" s="37">
        <f t="shared" si="16"/>
        <v>0</v>
      </c>
      <c r="Y55" s="37">
        <v>0</v>
      </c>
      <c r="Z55" s="37">
        <f t="shared" si="10"/>
        <v>0</v>
      </c>
      <c r="AA55" s="37">
        <f t="shared" si="11"/>
        <v>0</v>
      </c>
    </row>
    <row r="56" spans="4:27" x14ac:dyDescent="0.25">
      <c r="D56">
        <v>78</v>
      </c>
      <c r="E56">
        <f t="shared" si="12"/>
        <v>0</v>
      </c>
      <c r="F56">
        <f t="shared" si="17"/>
        <v>0</v>
      </c>
      <c r="G56" s="33">
        <f t="shared" si="13"/>
        <v>0</v>
      </c>
      <c r="H56">
        <v>0</v>
      </c>
      <c r="I56" s="5">
        <f t="shared" si="3"/>
        <v>0</v>
      </c>
      <c r="J56" s="3">
        <f t="shared" si="4"/>
        <v>0</v>
      </c>
      <c r="K56" s="52">
        <v>0</v>
      </c>
      <c r="L56" s="5">
        <f t="shared" si="5"/>
        <v>0</v>
      </c>
      <c r="M56" s="3">
        <v>0</v>
      </c>
      <c r="N56" s="5">
        <f t="shared" si="7"/>
        <v>0</v>
      </c>
      <c r="O56" s="3">
        <f t="shared" si="18"/>
        <v>0</v>
      </c>
      <c r="P56" s="53">
        <v>0</v>
      </c>
      <c r="Q56" s="3">
        <f t="shared" si="0"/>
        <v>0</v>
      </c>
      <c r="S56" s="33">
        <f t="shared" si="14"/>
        <v>0</v>
      </c>
      <c r="T56" s="37">
        <v>0</v>
      </c>
      <c r="U56" s="37">
        <v>0</v>
      </c>
      <c r="V56" s="5">
        <f t="shared" si="15"/>
        <v>0</v>
      </c>
      <c r="W56" s="5">
        <f t="shared" si="1"/>
        <v>0</v>
      </c>
      <c r="X56" s="37">
        <f t="shared" si="16"/>
        <v>0</v>
      </c>
      <c r="Y56" s="37">
        <v>0</v>
      </c>
      <c r="Z56" s="37">
        <f t="shared" si="10"/>
        <v>0</v>
      </c>
      <c r="AA56" s="37">
        <f t="shared" si="11"/>
        <v>0</v>
      </c>
    </row>
    <row r="57" spans="4:27" x14ac:dyDescent="0.25">
      <c r="D57">
        <v>79</v>
      </c>
      <c r="E57">
        <f t="shared" si="12"/>
        <v>0</v>
      </c>
      <c r="F57">
        <f t="shared" si="17"/>
        <v>0</v>
      </c>
      <c r="G57" s="33">
        <f t="shared" si="13"/>
        <v>0</v>
      </c>
      <c r="H57">
        <v>0</v>
      </c>
      <c r="I57" s="5">
        <f t="shared" si="3"/>
        <v>0</v>
      </c>
      <c r="J57" s="3">
        <f t="shared" si="4"/>
        <v>0</v>
      </c>
      <c r="K57" s="52">
        <v>0</v>
      </c>
      <c r="L57" s="5">
        <f t="shared" si="5"/>
        <v>0</v>
      </c>
      <c r="M57" s="3">
        <v>0</v>
      </c>
      <c r="N57" s="5">
        <f t="shared" si="7"/>
        <v>0</v>
      </c>
      <c r="O57" s="3">
        <f t="shared" si="18"/>
        <v>0</v>
      </c>
      <c r="P57" s="53">
        <v>0</v>
      </c>
      <c r="Q57" s="3">
        <f t="shared" si="0"/>
        <v>0</v>
      </c>
      <c r="S57" s="33">
        <f t="shared" si="14"/>
        <v>0</v>
      </c>
      <c r="T57" s="37">
        <v>0</v>
      </c>
      <c r="U57" s="37">
        <v>0</v>
      </c>
      <c r="V57" s="5">
        <f t="shared" si="15"/>
        <v>0</v>
      </c>
      <c r="W57" s="5">
        <f t="shared" si="1"/>
        <v>0</v>
      </c>
      <c r="X57" s="37">
        <f t="shared" si="16"/>
        <v>0</v>
      </c>
      <c r="Y57" s="37">
        <v>0</v>
      </c>
      <c r="Z57" s="37">
        <f t="shared" si="10"/>
        <v>0</v>
      </c>
      <c r="AA57" s="37">
        <f t="shared" si="11"/>
        <v>0</v>
      </c>
    </row>
    <row r="58" spans="4:27" x14ac:dyDescent="0.25">
      <c r="D58">
        <v>80</v>
      </c>
      <c r="E58">
        <f t="shared" si="12"/>
        <v>0</v>
      </c>
      <c r="F58">
        <f t="shared" si="17"/>
        <v>0</v>
      </c>
      <c r="G58" s="33">
        <f t="shared" si="13"/>
        <v>0</v>
      </c>
      <c r="H58">
        <v>0</v>
      </c>
      <c r="I58" s="5">
        <f t="shared" si="3"/>
        <v>0</v>
      </c>
      <c r="J58" s="3">
        <f t="shared" si="4"/>
        <v>0</v>
      </c>
      <c r="K58" s="52">
        <v>0</v>
      </c>
      <c r="L58" s="5">
        <f t="shared" si="5"/>
        <v>0</v>
      </c>
      <c r="M58" s="3">
        <v>0</v>
      </c>
      <c r="N58" s="5">
        <f t="shared" si="7"/>
        <v>0</v>
      </c>
      <c r="O58" s="3">
        <f t="shared" si="18"/>
        <v>0</v>
      </c>
      <c r="P58" s="53">
        <v>0</v>
      </c>
      <c r="Q58" s="3">
        <f t="shared" si="0"/>
        <v>0</v>
      </c>
      <c r="S58" s="33">
        <f t="shared" si="14"/>
        <v>0</v>
      </c>
      <c r="T58" s="37">
        <v>0</v>
      </c>
      <c r="U58" s="37">
        <v>0</v>
      </c>
      <c r="V58" s="5">
        <f t="shared" si="15"/>
        <v>0</v>
      </c>
      <c r="W58" s="5">
        <f t="shared" si="1"/>
        <v>0</v>
      </c>
      <c r="X58" s="37">
        <f t="shared" si="16"/>
        <v>0</v>
      </c>
      <c r="Y58" s="37">
        <v>0</v>
      </c>
      <c r="Z58" s="37">
        <f t="shared" si="10"/>
        <v>0</v>
      </c>
      <c r="AA58" s="37">
        <f t="shared" si="11"/>
        <v>0</v>
      </c>
    </row>
    <row r="59" spans="4:27" x14ac:dyDescent="0.25">
      <c r="D59">
        <v>81</v>
      </c>
      <c r="E59">
        <f t="shared" si="12"/>
        <v>0</v>
      </c>
      <c r="F59">
        <f t="shared" si="17"/>
        <v>0</v>
      </c>
      <c r="G59" s="33">
        <f t="shared" si="13"/>
        <v>0</v>
      </c>
      <c r="H59">
        <v>0</v>
      </c>
      <c r="I59" s="5">
        <f t="shared" si="3"/>
        <v>0</v>
      </c>
      <c r="J59" s="3">
        <f t="shared" si="4"/>
        <v>0</v>
      </c>
      <c r="K59" s="52">
        <v>0</v>
      </c>
      <c r="L59" s="5">
        <f t="shared" si="5"/>
        <v>0</v>
      </c>
      <c r="M59" s="3">
        <v>0</v>
      </c>
      <c r="N59" s="5">
        <f t="shared" si="7"/>
        <v>0</v>
      </c>
      <c r="O59" s="3">
        <f t="shared" si="18"/>
        <v>0</v>
      </c>
      <c r="P59" s="53">
        <v>0</v>
      </c>
      <c r="Q59" s="3">
        <f t="shared" si="0"/>
        <v>0</v>
      </c>
      <c r="S59" s="33">
        <f t="shared" si="14"/>
        <v>0</v>
      </c>
      <c r="T59" s="37">
        <v>0</v>
      </c>
      <c r="U59" s="37">
        <v>0</v>
      </c>
      <c r="V59" s="5">
        <f t="shared" si="15"/>
        <v>0</v>
      </c>
      <c r="W59" s="5">
        <f t="shared" si="1"/>
        <v>0</v>
      </c>
      <c r="X59" s="37">
        <f t="shared" si="16"/>
        <v>0</v>
      </c>
      <c r="Y59" s="37">
        <v>0</v>
      </c>
      <c r="Z59" s="37">
        <f t="shared" si="10"/>
        <v>0</v>
      </c>
      <c r="AA59" s="37">
        <f t="shared" si="11"/>
        <v>0</v>
      </c>
    </row>
    <row r="60" spans="4:27" x14ac:dyDescent="0.25">
      <c r="D60">
        <v>82</v>
      </c>
      <c r="E60">
        <f t="shared" si="12"/>
        <v>0</v>
      </c>
      <c r="F60">
        <f t="shared" si="17"/>
        <v>0</v>
      </c>
      <c r="G60" s="33">
        <f t="shared" si="13"/>
        <v>0</v>
      </c>
      <c r="H60">
        <v>0</v>
      </c>
      <c r="I60" s="5">
        <f t="shared" si="3"/>
        <v>0</v>
      </c>
      <c r="J60" s="3">
        <f t="shared" si="4"/>
        <v>0</v>
      </c>
      <c r="K60" s="52">
        <v>0</v>
      </c>
      <c r="L60" s="5">
        <f t="shared" si="5"/>
        <v>0</v>
      </c>
      <c r="M60" s="3">
        <v>0</v>
      </c>
      <c r="N60" s="5">
        <f t="shared" si="7"/>
        <v>0</v>
      </c>
      <c r="O60" s="3">
        <f t="shared" si="18"/>
        <v>0</v>
      </c>
      <c r="P60" s="53">
        <v>0</v>
      </c>
      <c r="Q60" s="3">
        <f t="shared" si="0"/>
        <v>0</v>
      </c>
      <c r="S60" s="33">
        <f t="shared" si="14"/>
        <v>0</v>
      </c>
      <c r="T60" s="37">
        <v>0</v>
      </c>
      <c r="U60" s="37">
        <v>0</v>
      </c>
      <c r="V60" s="5">
        <f t="shared" si="15"/>
        <v>0</v>
      </c>
      <c r="W60" s="5">
        <f t="shared" si="1"/>
        <v>0</v>
      </c>
      <c r="X60" s="37">
        <f t="shared" si="16"/>
        <v>0</v>
      </c>
      <c r="Y60" s="37">
        <v>0</v>
      </c>
      <c r="Z60" s="37">
        <f t="shared" si="10"/>
        <v>0</v>
      </c>
      <c r="AA60" s="37">
        <f t="shared" si="11"/>
        <v>0</v>
      </c>
    </row>
    <row r="61" spans="4:27" x14ac:dyDescent="0.25">
      <c r="D61">
        <v>83</v>
      </c>
      <c r="E61">
        <f t="shared" si="12"/>
        <v>0</v>
      </c>
      <c r="F61">
        <f t="shared" si="17"/>
        <v>0</v>
      </c>
      <c r="G61" s="33">
        <f t="shared" si="13"/>
        <v>0</v>
      </c>
      <c r="H61">
        <v>0</v>
      </c>
      <c r="I61" s="5">
        <f t="shared" si="3"/>
        <v>0</v>
      </c>
      <c r="J61" s="3">
        <f t="shared" si="4"/>
        <v>0</v>
      </c>
      <c r="K61" s="52">
        <v>0</v>
      </c>
      <c r="L61" s="5">
        <f t="shared" si="5"/>
        <v>0</v>
      </c>
      <c r="M61" s="3">
        <v>0</v>
      </c>
      <c r="N61" s="5">
        <f t="shared" si="7"/>
        <v>0</v>
      </c>
      <c r="O61" s="3">
        <f t="shared" si="18"/>
        <v>0</v>
      </c>
      <c r="P61" s="53">
        <v>0</v>
      </c>
      <c r="Q61" s="3">
        <f t="shared" si="0"/>
        <v>0</v>
      </c>
      <c r="S61" s="33">
        <f t="shared" si="14"/>
        <v>0</v>
      </c>
      <c r="T61" s="37">
        <v>0</v>
      </c>
      <c r="U61" s="37">
        <v>0</v>
      </c>
      <c r="V61" s="5">
        <f t="shared" si="15"/>
        <v>0</v>
      </c>
      <c r="W61" s="5">
        <f t="shared" si="1"/>
        <v>0</v>
      </c>
      <c r="X61" s="37">
        <f t="shared" si="16"/>
        <v>0</v>
      </c>
      <c r="Y61" s="37">
        <v>0</v>
      </c>
      <c r="Z61" s="37">
        <f t="shared" si="10"/>
        <v>0</v>
      </c>
      <c r="AA61" s="37">
        <f t="shared" si="11"/>
        <v>0</v>
      </c>
    </row>
    <row r="62" spans="4:27" x14ac:dyDescent="0.25">
      <c r="D62">
        <v>84</v>
      </c>
      <c r="E62">
        <f t="shared" si="12"/>
        <v>0</v>
      </c>
      <c r="F62">
        <f t="shared" si="17"/>
        <v>0</v>
      </c>
      <c r="G62" s="33">
        <f t="shared" si="13"/>
        <v>0</v>
      </c>
      <c r="H62">
        <v>0</v>
      </c>
      <c r="I62" s="5">
        <f t="shared" si="3"/>
        <v>0</v>
      </c>
      <c r="J62" s="3">
        <f t="shared" si="4"/>
        <v>0</v>
      </c>
      <c r="K62" s="52">
        <v>0</v>
      </c>
      <c r="L62" s="5">
        <f t="shared" si="5"/>
        <v>0</v>
      </c>
      <c r="M62" s="3">
        <v>0</v>
      </c>
      <c r="N62" s="5">
        <f t="shared" si="7"/>
        <v>0</v>
      </c>
      <c r="O62" s="3">
        <f t="shared" si="18"/>
        <v>0</v>
      </c>
      <c r="P62" s="53">
        <v>0</v>
      </c>
      <c r="Q62" s="3">
        <f t="shared" si="0"/>
        <v>0</v>
      </c>
      <c r="S62" s="33">
        <f t="shared" si="14"/>
        <v>0</v>
      </c>
      <c r="T62" s="37">
        <v>0</v>
      </c>
      <c r="U62" s="37">
        <v>0</v>
      </c>
      <c r="V62" s="5">
        <f t="shared" si="15"/>
        <v>0</v>
      </c>
      <c r="W62" s="5">
        <f t="shared" si="1"/>
        <v>0</v>
      </c>
      <c r="X62" s="37">
        <f t="shared" si="16"/>
        <v>0</v>
      </c>
      <c r="Y62" s="37">
        <v>0</v>
      </c>
      <c r="Z62" s="37">
        <f t="shared" si="10"/>
        <v>0</v>
      </c>
      <c r="AA62" s="37">
        <f t="shared" si="11"/>
        <v>0</v>
      </c>
    </row>
    <row r="63" spans="4:27" x14ac:dyDescent="0.25">
      <c r="D63">
        <v>85</v>
      </c>
      <c r="E63">
        <f t="shared" si="12"/>
        <v>0</v>
      </c>
      <c r="F63">
        <f t="shared" si="17"/>
        <v>0</v>
      </c>
      <c r="G63" s="33">
        <f t="shared" si="13"/>
        <v>0</v>
      </c>
      <c r="H63">
        <v>0</v>
      </c>
      <c r="I63" s="5">
        <f t="shared" si="3"/>
        <v>0</v>
      </c>
      <c r="J63" s="3">
        <f t="shared" si="4"/>
        <v>0</v>
      </c>
      <c r="K63" s="52">
        <v>0</v>
      </c>
      <c r="L63" s="5">
        <f t="shared" si="5"/>
        <v>0</v>
      </c>
      <c r="M63" s="3">
        <v>0</v>
      </c>
      <c r="N63" s="5">
        <f t="shared" si="7"/>
        <v>0</v>
      </c>
      <c r="O63" s="3">
        <f t="shared" si="18"/>
        <v>0</v>
      </c>
      <c r="P63" s="53">
        <v>0</v>
      </c>
      <c r="Q63" s="3">
        <f t="shared" si="0"/>
        <v>0</v>
      </c>
      <c r="S63" s="33">
        <f t="shared" si="14"/>
        <v>0</v>
      </c>
      <c r="T63" s="37">
        <v>0</v>
      </c>
      <c r="U63" s="37">
        <v>0</v>
      </c>
      <c r="V63" s="5">
        <f t="shared" si="15"/>
        <v>0</v>
      </c>
      <c r="W63" s="5">
        <f t="shared" si="1"/>
        <v>0</v>
      </c>
      <c r="X63" s="37">
        <f t="shared" si="16"/>
        <v>0</v>
      </c>
      <c r="Y63" s="37">
        <v>0</v>
      </c>
      <c r="Z63" s="37">
        <f t="shared" si="10"/>
        <v>0</v>
      </c>
      <c r="AA63" s="37">
        <f t="shared" si="11"/>
        <v>0</v>
      </c>
    </row>
    <row r="64" spans="4:27" x14ac:dyDescent="0.25">
      <c r="D64">
        <v>86</v>
      </c>
      <c r="E64">
        <f t="shared" si="12"/>
        <v>0</v>
      </c>
      <c r="F64">
        <f t="shared" si="17"/>
        <v>0</v>
      </c>
      <c r="G64" s="33">
        <f t="shared" si="13"/>
        <v>0</v>
      </c>
      <c r="H64">
        <v>0</v>
      </c>
      <c r="I64" s="5">
        <f t="shared" si="3"/>
        <v>0</v>
      </c>
      <c r="J64" s="3">
        <f t="shared" si="4"/>
        <v>0</v>
      </c>
      <c r="K64" s="52">
        <v>0</v>
      </c>
      <c r="L64" s="5">
        <f t="shared" si="5"/>
        <v>0</v>
      </c>
      <c r="M64" s="3">
        <v>0</v>
      </c>
      <c r="N64" s="5">
        <f t="shared" si="7"/>
        <v>0</v>
      </c>
      <c r="O64" s="3">
        <f t="shared" si="18"/>
        <v>0</v>
      </c>
      <c r="P64" s="53">
        <v>0</v>
      </c>
      <c r="Q64" s="3">
        <f t="shared" si="0"/>
        <v>0</v>
      </c>
      <c r="S64" s="33">
        <f t="shared" si="14"/>
        <v>0</v>
      </c>
      <c r="T64" s="37">
        <v>0</v>
      </c>
      <c r="U64" s="37">
        <v>0</v>
      </c>
      <c r="V64" s="5">
        <f t="shared" si="15"/>
        <v>0</v>
      </c>
      <c r="W64" s="5">
        <f t="shared" si="1"/>
        <v>0</v>
      </c>
      <c r="X64" s="37">
        <f t="shared" si="16"/>
        <v>0</v>
      </c>
      <c r="Y64" s="37">
        <v>0</v>
      </c>
      <c r="Z64" s="37">
        <f t="shared" si="10"/>
        <v>0</v>
      </c>
      <c r="AA64" s="37">
        <f t="shared" si="11"/>
        <v>0</v>
      </c>
    </row>
    <row r="65" spans="4:27" x14ac:dyDescent="0.25">
      <c r="D65">
        <v>87</v>
      </c>
      <c r="E65">
        <f t="shared" si="12"/>
        <v>0</v>
      </c>
      <c r="F65">
        <f t="shared" si="17"/>
        <v>0</v>
      </c>
      <c r="G65" s="33">
        <f t="shared" si="13"/>
        <v>0</v>
      </c>
      <c r="H65">
        <v>0</v>
      </c>
      <c r="I65" s="5">
        <f t="shared" si="3"/>
        <v>0</v>
      </c>
      <c r="J65" s="3">
        <f t="shared" si="4"/>
        <v>0</v>
      </c>
      <c r="K65" s="52">
        <v>0</v>
      </c>
      <c r="L65" s="5">
        <f t="shared" si="5"/>
        <v>0</v>
      </c>
      <c r="M65" s="3">
        <v>0</v>
      </c>
      <c r="N65" s="5">
        <f t="shared" si="7"/>
        <v>0</v>
      </c>
      <c r="O65" s="3">
        <f t="shared" si="18"/>
        <v>0</v>
      </c>
      <c r="P65" s="53">
        <v>0</v>
      </c>
      <c r="Q65" s="3">
        <f t="shared" si="0"/>
        <v>0</v>
      </c>
      <c r="S65" s="33">
        <f t="shared" si="14"/>
        <v>0</v>
      </c>
      <c r="T65" s="37">
        <v>0</v>
      </c>
      <c r="U65" s="37">
        <v>0</v>
      </c>
      <c r="V65" s="5">
        <f t="shared" si="15"/>
        <v>0</v>
      </c>
      <c r="W65" s="5">
        <f t="shared" si="1"/>
        <v>0</v>
      </c>
      <c r="X65" s="37">
        <f t="shared" si="16"/>
        <v>0</v>
      </c>
      <c r="Y65" s="37">
        <v>0</v>
      </c>
      <c r="Z65" s="37">
        <f t="shared" si="10"/>
        <v>0</v>
      </c>
      <c r="AA65" s="37">
        <f t="shared" si="11"/>
        <v>0</v>
      </c>
    </row>
    <row r="66" spans="4:27" x14ac:dyDescent="0.25">
      <c r="D66">
        <v>88</v>
      </c>
      <c r="E66">
        <f t="shared" si="12"/>
        <v>0</v>
      </c>
      <c r="F66">
        <f t="shared" si="17"/>
        <v>0</v>
      </c>
      <c r="G66" s="33">
        <f t="shared" si="13"/>
        <v>0</v>
      </c>
      <c r="H66">
        <v>0</v>
      </c>
      <c r="I66" s="5">
        <f t="shared" si="3"/>
        <v>0</v>
      </c>
      <c r="J66" s="3">
        <f t="shared" si="4"/>
        <v>0</v>
      </c>
      <c r="K66" s="52">
        <v>0</v>
      </c>
      <c r="L66" s="5">
        <f t="shared" si="5"/>
        <v>0</v>
      </c>
      <c r="M66" s="3">
        <v>0</v>
      </c>
      <c r="N66" s="5">
        <f t="shared" si="7"/>
        <v>0</v>
      </c>
      <c r="O66" s="3">
        <f t="shared" si="18"/>
        <v>0</v>
      </c>
      <c r="P66" s="53">
        <v>0</v>
      </c>
      <c r="Q66" s="3">
        <f t="shared" si="0"/>
        <v>0</v>
      </c>
      <c r="S66" s="33">
        <f t="shared" si="14"/>
        <v>0</v>
      </c>
      <c r="T66" s="37">
        <v>0</v>
      </c>
      <c r="U66" s="37">
        <v>0</v>
      </c>
      <c r="V66" s="5">
        <f t="shared" si="15"/>
        <v>0</v>
      </c>
      <c r="W66" s="5">
        <f t="shared" si="1"/>
        <v>0</v>
      </c>
      <c r="X66" s="37">
        <f t="shared" si="16"/>
        <v>0</v>
      </c>
      <c r="Y66" s="37">
        <v>0</v>
      </c>
      <c r="Z66" s="37">
        <f t="shared" si="10"/>
        <v>0</v>
      </c>
      <c r="AA66" s="37">
        <f t="shared" si="11"/>
        <v>0</v>
      </c>
    </row>
    <row r="67" spans="4:27" x14ac:dyDescent="0.25">
      <c r="D67">
        <v>89</v>
      </c>
      <c r="E67">
        <f t="shared" si="12"/>
        <v>0</v>
      </c>
      <c r="F67">
        <f t="shared" si="17"/>
        <v>0</v>
      </c>
      <c r="G67" s="33">
        <f t="shared" si="13"/>
        <v>0</v>
      </c>
      <c r="H67">
        <v>0</v>
      </c>
      <c r="I67" s="5">
        <f t="shared" si="3"/>
        <v>0</v>
      </c>
      <c r="J67" s="3">
        <f t="shared" si="4"/>
        <v>0</v>
      </c>
      <c r="K67" s="52">
        <v>0</v>
      </c>
      <c r="L67" s="5">
        <f t="shared" si="5"/>
        <v>0</v>
      </c>
      <c r="M67" s="3">
        <v>0</v>
      </c>
      <c r="N67" s="5">
        <f t="shared" si="7"/>
        <v>0</v>
      </c>
      <c r="O67" s="3">
        <f t="shared" si="18"/>
        <v>0</v>
      </c>
      <c r="P67" s="53">
        <v>0</v>
      </c>
      <c r="Q67" s="3">
        <f t="shared" si="0"/>
        <v>0</v>
      </c>
      <c r="S67" s="33">
        <f t="shared" si="14"/>
        <v>0</v>
      </c>
      <c r="T67" s="37">
        <v>0</v>
      </c>
      <c r="U67" s="37">
        <v>0</v>
      </c>
      <c r="V67" s="5">
        <f t="shared" si="15"/>
        <v>0</v>
      </c>
      <c r="W67" s="5">
        <f t="shared" si="1"/>
        <v>0</v>
      </c>
      <c r="X67" s="37">
        <f t="shared" si="16"/>
        <v>0</v>
      </c>
      <c r="Y67" s="37">
        <v>0</v>
      </c>
      <c r="Z67" s="37">
        <f t="shared" si="10"/>
        <v>0</v>
      </c>
      <c r="AA67" s="37">
        <f t="shared" si="11"/>
        <v>0</v>
      </c>
    </row>
    <row r="68" spans="4:27" x14ac:dyDescent="0.25">
      <c r="D68">
        <v>90</v>
      </c>
      <c r="E68">
        <f t="shared" si="12"/>
        <v>0</v>
      </c>
      <c r="F68">
        <f t="shared" si="17"/>
        <v>0</v>
      </c>
      <c r="G68" s="33">
        <f t="shared" si="13"/>
        <v>0</v>
      </c>
      <c r="H68">
        <v>0</v>
      </c>
      <c r="I68" s="5">
        <f t="shared" si="3"/>
        <v>0</v>
      </c>
      <c r="J68" s="3">
        <f t="shared" si="4"/>
        <v>0</v>
      </c>
      <c r="K68" s="52">
        <v>0</v>
      </c>
      <c r="L68" s="5">
        <f t="shared" si="5"/>
        <v>0</v>
      </c>
      <c r="M68" s="3">
        <v>0</v>
      </c>
      <c r="N68" s="5">
        <f t="shared" si="7"/>
        <v>0</v>
      </c>
      <c r="O68" s="3">
        <f t="shared" si="18"/>
        <v>0</v>
      </c>
      <c r="P68" s="53">
        <v>0</v>
      </c>
      <c r="Q68" s="3">
        <f t="shared" si="0"/>
        <v>0</v>
      </c>
      <c r="S68" s="33">
        <f t="shared" si="14"/>
        <v>0</v>
      </c>
      <c r="T68" s="37">
        <v>0</v>
      </c>
      <c r="U68" s="37">
        <v>0</v>
      </c>
      <c r="V68" s="5">
        <f t="shared" si="15"/>
        <v>0</v>
      </c>
      <c r="W68" s="5">
        <f t="shared" si="1"/>
        <v>0</v>
      </c>
      <c r="X68" s="37">
        <f t="shared" si="16"/>
        <v>0</v>
      </c>
      <c r="Y68" s="37">
        <v>0</v>
      </c>
      <c r="Z68" s="37">
        <f t="shared" si="10"/>
        <v>0</v>
      </c>
      <c r="AA68" s="37">
        <f t="shared" si="11"/>
        <v>0</v>
      </c>
    </row>
    <row r="69" spans="4:27" x14ac:dyDescent="0.25">
      <c r="D69">
        <v>91</v>
      </c>
      <c r="E69">
        <f t="shared" si="12"/>
        <v>0</v>
      </c>
      <c r="F69">
        <f t="shared" si="17"/>
        <v>0</v>
      </c>
      <c r="G69" s="33">
        <f t="shared" si="13"/>
        <v>0</v>
      </c>
      <c r="H69">
        <v>0</v>
      </c>
      <c r="I69" s="5">
        <f t="shared" si="3"/>
        <v>0</v>
      </c>
      <c r="J69" s="3">
        <f t="shared" si="4"/>
        <v>0</v>
      </c>
      <c r="K69" s="52">
        <v>0</v>
      </c>
      <c r="L69" s="5">
        <f t="shared" si="5"/>
        <v>0</v>
      </c>
      <c r="M69" s="3">
        <v>0</v>
      </c>
      <c r="N69" s="5">
        <f t="shared" si="7"/>
        <v>0</v>
      </c>
      <c r="O69" s="3">
        <f t="shared" si="18"/>
        <v>0</v>
      </c>
      <c r="P69" s="53">
        <v>0</v>
      </c>
      <c r="Q69" s="3">
        <f t="shared" si="0"/>
        <v>0</v>
      </c>
      <c r="S69" s="33">
        <f t="shared" si="14"/>
        <v>0</v>
      </c>
      <c r="T69" s="37">
        <v>0</v>
      </c>
      <c r="U69" s="37">
        <v>0</v>
      </c>
      <c r="V69" s="5">
        <f t="shared" si="15"/>
        <v>0</v>
      </c>
      <c r="W69" s="5">
        <f t="shared" si="1"/>
        <v>0</v>
      </c>
      <c r="X69" s="37">
        <f t="shared" si="16"/>
        <v>0</v>
      </c>
      <c r="Y69" s="37">
        <v>0</v>
      </c>
      <c r="Z69" s="37">
        <f t="shared" si="10"/>
        <v>0</v>
      </c>
      <c r="AA69" s="37">
        <f t="shared" si="11"/>
        <v>0</v>
      </c>
    </row>
    <row r="70" spans="4:27" x14ac:dyDescent="0.25">
      <c r="D70">
        <v>92</v>
      </c>
      <c r="E70">
        <f t="shared" si="12"/>
        <v>0</v>
      </c>
      <c r="F70">
        <f t="shared" si="17"/>
        <v>0</v>
      </c>
      <c r="G70" s="33">
        <f t="shared" si="13"/>
        <v>0</v>
      </c>
      <c r="H70">
        <v>0</v>
      </c>
      <c r="I70" s="5">
        <f t="shared" si="3"/>
        <v>0</v>
      </c>
      <c r="J70" s="3">
        <f t="shared" si="4"/>
        <v>0</v>
      </c>
      <c r="K70" s="52">
        <v>0</v>
      </c>
      <c r="L70" s="5">
        <f t="shared" si="5"/>
        <v>0</v>
      </c>
      <c r="M70" s="3">
        <v>0</v>
      </c>
      <c r="N70" s="5">
        <f t="shared" si="7"/>
        <v>0</v>
      </c>
      <c r="O70" s="3">
        <f t="shared" si="18"/>
        <v>0</v>
      </c>
      <c r="P70" s="53">
        <v>0</v>
      </c>
      <c r="Q70" s="3">
        <f t="shared" ref="Q70:Q78" si="19">P70*G71</f>
        <v>0</v>
      </c>
      <c r="S70" s="33">
        <f t="shared" si="14"/>
        <v>0</v>
      </c>
      <c r="T70" s="37">
        <v>0</v>
      </c>
      <c r="U70" s="37">
        <v>0</v>
      </c>
      <c r="V70" s="5">
        <f t="shared" si="15"/>
        <v>0</v>
      </c>
      <c r="W70" s="5">
        <f t="shared" ref="W70:W79" si="20">L70</f>
        <v>0</v>
      </c>
      <c r="X70" s="37">
        <f t="shared" si="16"/>
        <v>0</v>
      </c>
      <c r="Y70" s="37">
        <v>0</v>
      </c>
      <c r="Z70" s="37">
        <f t="shared" si="10"/>
        <v>0</v>
      </c>
      <c r="AA70" s="37">
        <f t="shared" si="11"/>
        <v>0</v>
      </c>
    </row>
    <row r="71" spans="4:27" x14ac:dyDescent="0.25">
      <c r="D71">
        <v>93</v>
      </c>
      <c r="E71">
        <f t="shared" si="12"/>
        <v>0</v>
      </c>
      <c r="F71">
        <f t="shared" si="17"/>
        <v>0</v>
      </c>
      <c r="G71" s="33">
        <f t="shared" si="13"/>
        <v>0</v>
      </c>
      <c r="H71">
        <v>0</v>
      </c>
      <c r="I71" s="5">
        <f t="shared" ref="I71:I78" si="21">H71+O70</f>
        <v>0</v>
      </c>
      <c r="J71" s="3">
        <f t="shared" ref="J71:J78" si="22">I71*(1+$B$2)</f>
        <v>0</v>
      </c>
      <c r="K71" s="52">
        <v>0</v>
      </c>
      <c r="L71" s="5">
        <f t="shared" ref="L71:L78" si="23">F71*K71*$B$1</f>
        <v>0</v>
      </c>
      <c r="M71" s="3">
        <v>0</v>
      </c>
      <c r="N71" s="5">
        <f t="shared" ref="N71:N78" si="24">O71-P71</f>
        <v>0</v>
      </c>
      <c r="O71" s="3">
        <f t="shared" si="18"/>
        <v>0</v>
      </c>
      <c r="P71" s="53">
        <v>0</v>
      </c>
      <c r="Q71" s="3">
        <f t="shared" si="19"/>
        <v>0</v>
      </c>
      <c r="S71" s="33">
        <f t="shared" si="14"/>
        <v>0</v>
      </c>
      <c r="T71" s="37">
        <v>0</v>
      </c>
      <c r="U71" s="37">
        <v>0</v>
      </c>
      <c r="V71" s="5">
        <f t="shared" si="15"/>
        <v>0</v>
      </c>
      <c r="W71" s="5">
        <f t="shared" si="20"/>
        <v>0</v>
      </c>
      <c r="X71" s="37">
        <f t="shared" si="16"/>
        <v>0</v>
      </c>
      <c r="Y71" s="37">
        <v>0</v>
      </c>
      <c r="Z71" s="37">
        <f t="shared" ref="Z71:Z79" si="25">J71-I71</f>
        <v>0</v>
      </c>
      <c r="AA71" s="37">
        <f t="shared" ref="AA71:AA79" si="26">(Z71+T71)-(SUM(U71:Y71))</f>
        <v>0</v>
      </c>
    </row>
    <row r="72" spans="4:27" x14ac:dyDescent="0.25">
      <c r="D72">
        <v>94</v>
      </c>
      <c r="E72">
        <f t="shared" ref="E72:E78" si="27">(G72-F72)*($B$5*P71)</f>
        <v>0</v>
      </c>
      <c r="F72">
        <f t="shared" si="17"/>
        <v>0</v>
      </c>
      <c r="G72" s="33">
        <f t="shared" ref="G72:G78" si="28">F71-L71</f>
        <v>0</v>
      </c>
      <c r="H72">
        <v>0</v>
      </c>
      <c r="I72" s="5">
        <f t="shared" si="21"/>
        <v>0</v>
      </c>
      <c r="J72" s="3">
        <f t="shared" si="22"/>
        <v>0</v>
      </c>
      <c r="K72" s="52">
        <v>0</v>
      </c>
      <c r="L72" s="5">
        <f t="shared" si="23"/>
        <v>0</v>
      </c>
      <c r="M72" s="3">
        <v>0</v>
      </c>
      <c r="N72" s="5">
        <f t="shared" si="24"/>
        <v>0</v>
      </c>
      <c r="O72" s="3">
        <f t="shared" si="18"/>
        <v>0</v>
      </c>
      <c r="P72" s="53">
        <v>0</v>
      </c>
      <c r="Q72" s="3">
        <f t="shared" si="19"/>
        <v>0</v>
      </c>
      <c r="S72" s="33">
        <f t="shared" ref="S72:S79" si="29">F72</f>
        <v>0</v>
      </c>
      <c r="T72" s="37">
        <v>0</v>
      </c>
      <c r="U72" s="37">
        <v>0</v>
      </c>
      <c r="V72" s="5">
        <f t="shared" ref="V72:V79" si="30">Q72-Q71</f>
        <v>0</v>
      </c>
      <c r="W72" s="5">
        <f t="shared" si="20"/>
        <v>0</v>
      </c>
      <c r="X72" s="37">
        <f t="shared" ref="X72:X79" si="31">E72</f>
        <v>0</v>
      </c>
      <c r="Y72" s="37">
        <v>0</v>
      </c>
      <c r="Z72" s="37">
        <f t="shared" si="25"/>
        <v>0</v>
      </c>
      <c r="AA72" s="37">
        <f t="shared" si="26"/>
        <v>0</v>
      </c>
    </row>
    <row r="73" spans="4:27" x14ac:dyDescent="0.25">
      <c r="D73">
        <v>95</v>
      </c>
      <c r="E73">
        <f t="shared" si="27"/>
        <v>0</v>
      </c>
      <c r="F73">
        <f t="shared" ref="F73:F78" si="32">G73*$B$4</f>
        <v>0</v>
      </c>
      <c r="G73" s="33">
        <f t="shared" si="28"/>
        <v>0</v>
      </c>
      <c r="H73">
        <v>0</v>
      </c>
      <c r="I73" s="5">
        <f t="shared" si="21"/>
        <v>0</v>
      </c>
      <c r="J73" s="3">
        <f t="shared" si="22"/>
        <v>0</v>
      </c>
      <c r="K73" s="52">
        <v>0</v>
      </c>
      <c r="L73" s="5">
        <f t="shared" si="23"/>
        <v>0</v>
      </c>
      <c r="M73" s="3">
        <v>0</v>
      </c>
      <c r="N73" s="5">
        <f t="shared" si="24"/>
        <v>0</v>
      </c>
      <c r="O73" s="3">
        <f t="shared" ref="O73:O78" si="33">J73-L73-E73</f>
        <v>0</v>
      </c>
      <c r="P73" s="53">
        <v>0</v>
      </c>
      <c r="Q73" s="3">
        <f t="shared" si="19"/>
        <v>0</v>
      </c>
      <c r="S73" s="33">
        <f t="shared" si="29"/>
        <v>0</v>
      </c>
      <c r="T73" s="37">
        <v>0</v>
      </c>
      <c r="U73" s="37">
        <v>0</v>
      </c>
      <c r="V73" s="5">
        <f t="shared" si="30"/>
        <v>0</v>
      </c>
      <c r="W73" s="5">
        <f t="shared" si="20"/>
        <v>0</v>
      </c>
      <c r="X73" s="37">
        <f t="shared" si="31"/>
        <v>0</v>
      </c>
      <c r="Y73" s="37">
        <v>0</v>
      </c>
      <c r="Z73" s="37">
        <f t="shared" si="25"/>
        <v>0</v>
      </c>
      <c r="AA73" s="37">
        <f t="shared" si="26"/>
        <v>0</v>
      </c>
    </row>
    <row r="74" spans="4:27" x14ac:dyDescent="0.25">
      <c r="D74">
        <v>96</v>
      </c>
      <c r="E74">
        <f t="shared" si="27"/>
        <v>0</v>
      </c>
      <c r="F74">
        <f t="shared" si="32"/>
        <v>0</v>
      </c>
      <c r="G74" s="33">
        <f t="shared" si="28"/>
        <v>0</v>
      </c>
      <c r="H74">
        <v>0</v>
      </c>
      <c r="I74" s="5">
        <f t="shared" si="21"/>
        <v>0</v>
      </c>
      <c r="J74" s="3">
        <f t="shared" si="22"/>
        <v>0</v>
      </c>
      <c r="K74" s="52">
        <v>0</v>
      </c>
      <c r="L74" s="5">
        <f t="shared" si="23"/>
        <v>0</v>
      </c>
      <c r="M74" s="3">
        <v>0</v>
      </c>
      <c r="N74" s="5">
        <f t="shared" si="24"/>
        <v>0</v>
      </c>
      <c r="O74" s="3">
        <f t="shared" si="33"/>
        <v>0</v>
      </c>
      <c r="P74" s="53">
        <v>0</v>
      </c>
      <c r="Q74" s="3">
        <f t="shared" si="19"/>
        <v>0</v>
      </c>
      <c r="S74" s="33">
        <f t="shared" si="29"/>
        <v>0</v>
      </c>
      <c r="T74" s="37">
        <v>0</v>
      </c>
      <c r="U74" s="37">
        <v>0</v>
      </c>
      <c r="V74" s="5">
        <f t="shared" si="30"/>
        <v>0</v>
      </c>
      <c r="W74" s="5">
        <f t="shared" si="20"/>
        <v>0</v>
      </c>
      <c r="X74" s="37">
        <f t="shared" si="31"/>
        <v>0</v>
      </c>
      <c r="Y74" s="37">
        <v>0</v>
      </c>
      <c r="Z74" s="37">
        <f t="shared" si="25"/>
        <v>0</v>
      </c>
      <c r="AA74" s="37">
        <f t="shared" si="26"/>
        <v>0</v>
      </c>
    </row>
    <row r="75" spans="4:27" x14ac:dyDescent="0.25">
      <c r="D75">
        <v>97</v>
      </c>
      <c r="E75">
        <f t="shared" si="27"/>
        <v>0</v>
      </c>
      <c r="F75">
        <f t="shared" si="32"/>
        <v>0</v>
      </c>
      <c r="G75" s="33">
        <f t="shared" si="28"/>
        <v>0</v>
      </c>
      <c r="H75">
        <v>0</v>
      </c>
      <c r="I75" s="5">
        <f t="shared" si="21"/>
        <v>0</v>
      </c>
      <c r="J75" s="3">
        <f t="shared" si="22"/>
        <v>0</v>
      </c>
      <c r="K75" s="52">
        <v>0</v>
      </c>
      <c r="L75" s="5">
        <f t="shared" si="23"/>
        <v>0</v>
      </c>
      <c r="M75" s="3">
        <v>0</v>
      </c>
      <c r="N75" s="5">
        <f t="shared" si="24"/>
        <v>0</v>
      </c>
      <c r="O75" s="3">
        <f t="shared" si="33"/>
        <v>0</v>
      </c>
      <c r="P75" s="53">
        <v>0</v>
      </c>
      <c r="Q75" s="3">
        <f t="shared" si="19"/>
        <v>0</v>
      </c>
      <c r="S75" s="33">
        <f t="shared" si="29"/>
        <v>0</v>
      </c>
      <c r="T75" s="37">
        <v>0</v>
      </c>
      <c r="U75" s="37">
        <v>0</v>
      </c>
      <c r="V75" s="5">
        <f t="shared" si="30"/>
        <v>0</v>
      </c>
      <c r="W75" s="5">
        <f t="shared" si="20"/>
        <v>0</v>
      </c>
      <c r="X75" s="37">
        <f t="shared" si="31"/>
        <v>0</v>
      </c>
      <c r="Y75" s="37">
        <v>0</v>
      </c>
      <c r="Z75" s="37">
        <f t="shared" si="25"/>
        <v>0</v>
      </c>
      <c r="AA75" s="37">
        <f t="shared" si="26"/>
        <v>0</v>
      </c>
    </row>
    <row r="76" spans="4:27" x14ac:dyDescent="0.25">
      <c r="D76">
        <v>98</v>
      </c>
      <c r="E76">
        <f t="shared" si="27"/>
        <v>0</v>
      </c>
      <c r="F76">
        <f t="shared" si="32"/>
        <v>0</v>
      </c>
      <c r="G76" s="33">
        <f t="shared" si="28"/>
        <v>0</v>
      </c>
      <c r="H76">
        <v>0</v>
      </c>
      <c r="I76" s="5">
        <f t="shared" si="21"/>
        <v>0</v>
      </c>
      <c r="J76" s="3">
        <f t="shared" si="22"/>
        <v>0</v>
      </c>
      <c r="K76" s="52">
        <v>0</v>
      </c>
      <c r="L76" s="5">
        <f t="shared" si="23"/>
        <v>0</v>
      </c>
      <c r="M76" s="3">
        <v>0</v>
      </c>
      <c r="N76" s="5">
        <f t="shared" si="24"/>
        <v>0</v>
      </c>
      <c r="O76" s="3">
        <f t="shared" si="33"/>
        <v>0</v>
      </c>
      <c r="P76" s="53">
        <v>0</v>
      </c>
      <c r="Q76" s="3">
        <f t="shared" si="19"/>
        <v>0</v>
      </c>
      <c r="S76" s="33">
        <f t="shared" si="29"/>
        <v>0</v>
      </c>
      <c r="T76" s="37">
        <v>0</v>
      </c>
      <c r="U76" s="37">
        <v>0</v>
      </c>
      <c r="V76" s="5">
        <f t="shared" si="30"/>
        <v>0</v>
      </c>
      <c r="W76" s="5">
        <f t="shared" si="20"/>
        <v>0</v>
      </c>
      <c r="X76" s="37">
        <f t="shared" si="31"/>
        <v>0</v>
      </c>
      <c r="Y76" s="37">
        <v>0</v>
      </c>
      <c r="Z76" s="37">
        <f t="shared" si="25"/>
        <v>0</v>
      </c>
      <c r="AA76" s="37">
        <f t="shared" si="26"/>
        <v>0</v>
      </c>
    </row>
    <row r="77" spans="4:27" x14ac:dyDescent="0.25">
      <c r="D77">
        <v>99</v>
      </c>
      <c r="E77">
        <f t="shared" si="27"/>
        <v>0</v>
      </c>
      <c r="F77">
        <f t="shared" si="32"/>
        <v>0</v>
      </c>
      <c r="G77" s="33">
        <f t="shared" si="28"/>
        <v>0</v>
      </c>
      <c r="H77">
        <v>0</v>
      </c>
      <c r="I77" s="5">
        <f t="shared" si="21"/>
        <v>0</v>
      </c>
      <c r="J77" s="3">
        <f t="shared" si="22"/>
        <v>0</v>
      </c>
      <c r="K77" s="52">
        <v>0</v>
      </c>
      <c r="L77" s="5">
        <f t="shared" si="23"/>
        <v>0</v>
      </c>
      <c r="M77" s="3">
        <v>0</v>
      </c>
      <c r="N77" s="5">
        <f t="shared" si="24"/>
        <v>0</v>
      </c>
      <c r="O77" s="3">
        <f t="shared" si="33"/>
        <v>0</v>
      </c>
      <c r="P77" s="53">
        <v>0</v>
      </c>
      <c r="Q77" s="3">
        <f t="shared" si="19"/>
        <v>0</v>
      </c>
      <c r="S77" s="33">
        <f t="shared" si="29"/>
        <v>0</v>
      </c>
      <c r="T77" s="37">
        <v>0</v>
      </c>
      <c r="U77" s="37">
        <v>0</v>
      </c>
      <c r="V77" s="5">
        <f t="shared" si="30"/>
        <v>0</v>
      </c>
      <c r="W77" s="5">
        <f t="shared" si="20"/>
        <v>0</v>
      </c>
      <c r="X77" s="37">
        <f t="shared" si="31"/>
        <v>0</v>
      </c>
      <c r="Y77" s="37">
        <v>0</v>
      </c>
      <c r="Z77" s="37">
        <f t="shared" si="25"/>
        <v>0</v>
      </c>
      <c r="AA77" s="37">
        <f t="shared" si="26"/>
        <v>0</v>
      </c>
    </row>
    <row r="78" spans="4:27" x14ac:dyDescent="0.25">
      <c r="D78">
        <v>100</v>
      </c>
      <c r="E78">
        <f t="shared" si="27"/>
        <v>0</v>
      </c>
      <c r="F78">
        <f t="shared" si="32"/>
        <v>0</v>
      </c>
      <c r="G78" s="33">
        <f t="shared" si="28"/>
        <v>0</v>
      </c>
      <c r="H78">
        <v>0</v>
      </c>
      <c r="I78" s="5">
        <f t="shared" si="21"/>
        <v>0</v>
      </c>
      <c r="J78" s="3">
        <f t="shared" si="22"/>
        <v>0</v>
      </c>
      <c r="K78" s="52">
        <v>0</v>
      </c>
      <c r="L78" s="5">
        <f t="shared" si="23"/>
        <v>0</v>
      </c>
      <c r="M78" s="3">
        <v>0</v>
      </c>
      <c r="N78" s="5">
        <f t="shared" si="24"/>
        <v>0</v>
      </c>
      <c r="O78" s="3">
        <f t="shared" si="33"/>
        <v>0</v>
      </c>
      <c r="P78" s="53">
        <v>0</v>
      </c>
      <c r="Q78" s="3">
        <f t="shared" si="19"/>
        <v>0</v>
      </c>
      <c r="S78" s="33">
        <f t="shared" si="29"/>
        <v>0</v>
      </c>
      <c r="T78" s="37">
        <v>0</v>
      </c>
      <c r="U78" s="37">
        <v>0</v>
      </c>
      <c r="V78" s="5">
        <f t="shared" si="30"/>
        <v>0</v>
      </c>
      <c r="W78" s="5">
        <f t="shared" si="20"/>
        <v>0</v>
      </c>
      <c r="X78" s="37">
        <f t="shared" si="31"/>
        <v>0</v>
      </c>
      <c r="Y78" s="37">
        <v>0</v>
      </c>
      <c r="Z78" s="37">
        <f t="shared" si="25"/>
        <v>0</v>
      </c>
      <c r="AA78" s="37">
        <f t="shared" si="26"/>
        <v>0</v>
      </c>
    </row>
    <row r="79" spans="4:27" x14ac:dyDescent="0.25">
      <c r="G79" s="33"/>
      <c r="I79" s="5"/>
      <c r="J79" s="3"/>
      <c r="L79" s="3"/>
      <c r="M79" s="3"/>
      <c r="N79" s="5"/>
      <c r="O79" s="3"/>
      <c r="P79" s="53"/>
      <c r="Q79" s="5"/>
      <c r="S79" s="33">
        <f t="shared" si="29"/>
        <v>0</v>
      </c>
      <c r="T79" s="37">
        <v>0</v>
      </c>
      <c r="U79" s="37">
        <v>0</v>
      </c>
      <c r="V79" s="5">
        <f t="shared" si="30"/>
        <v>0</v>
      </c>
      <c r="W79" s="5">
        <f t="shared" si="20"/>
        <v>0</v>
      </c>
      <c r="X79">
        <f t="shared" si="31"/>
        <v>0</v>
      </c>
      <c r="Y79">
        <v>0</v>
      </c>
      <c r="Z79">
        <f t="shared" si="25"/>
        <v>0</v>
      </c>
      <c r="AA79">
        <f t="shared" si="26"/>
        <v>0</v>
      </c>
    </row>
    <row r="80" spans="4:27" x14ac:dyDescent="0.25">
      <c r="V80" s="5"/>
      <c r="AA80" s="57">
        <f>SUM(AA5:AA79)</f>
        <v>31303.750389352099</v>
      </c>
    </row>
  </sheetData>
  <mergeCells count="2">
    <mergeCell ref="D2:P2"/>
    <mergeCell ref="S3:AA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18AB-2E12-4FD6-BC2E-96CFA7E0452F}">
  <dimension ref="A2:W78"/>
  <sheetViews>
    <sheetView zoomScale="91" zoomScaleNormal="91" workbookViewId="0">
      <selection activeCell="D7" sqref="D7"/>
    </sheetView>
  </sheetViews>
  <sheetFormatPr baseColWidth="10" defaultRowHeight="15" x14ac:dyDescent="0.25"/>
  <cols>
    <col min="1" max="1" width="21.28515625" bestFit="1" customWidth="1"/>
    <col min="2" max="2" width="17.7109375" bestFit="1" customWidth="1"/>
    <col min="13" max="13" width="13" bestFit="1" customWidth="1"/>
  </cols>
  <sheetData>
    <row r="2" spans="1:23" x14ac:dyDescent="0.25">
      <c r="A2" t="s">
        <v>1</v>
      </c>
      <c r="B2">
        <v>27</v>
      </c>
      <c r="E2" s="64" t="s">
        <v>11</v>
      </c>
      <c r="F2" s="64"/>
      <c r="G2" s="64"/>
      <c r="H2" s="64"/>
      <c r="I2" s="64"/>
      <c r="J2" s="64"/>
      <c r="K2" s="64"/>
      <c r="L2" s="64"/>
      <c r="M2" s="64"/>
      <c r="W2" s="54"/>
    </row>
    <row r="3" spans="1:23" x14ac:dyDescent="0.25">
      <c r="A3" t="s">
        <v>2</v>
      </c>
      <c r="B3" s="1">
        <v>0.12</v>
      </c>
      <c r="G3" s="28" t="s">
        <v>15</v>
      </c>
      <c r="H3" s="28" t="s">
        <v>17</v>
      </c>
      <c r="O3" s="64" t="s">
        <v>55</v>
      </c>
      <c r="P3" s="64"/>
      <c r="Q3" s="64"/>
      <c r="R3" s="64"/>
      <c r="S3" s="64"/>
      <c r="T3" s="64"/>
      <c r="U3" s="64"/>
      <c r="V3" s="64"/>
    </row>
    <row r="4" spans="1:23" x14ac:dyDescent="0.25">
      <c r="A4" t="s">
        <v>3</v>
      </c>
      <c r="B4" s="1">
        <v>0.02</v>
      </c>
      <c r="E4" s="50" t="s">
        <v>0</v>
      </c>
      <c r="F4" s="50" t="s">
        <v>12</v>
      </c>
      <c r="G4" s="50" t="s">
        <v>13</v>
      </c>
      <c r="H4" s="50" t="s">
        <v>16</v>
      </c>
      <c r="I4" s="50" t="s">
        <v>18</v>
      </c>
      <c r="J4" s="50" t="s">
        <v>19</v>
      </c>
      <c r="K4" s="50" t="s">
        <v>20</v>
      </c>
      <c r="L4" s="50" t="s">
        <v>21</v>
      </c>
      <c r="M4" s="50" t="s">
        <v>33</v>
      </c>
      <c r="O4" s="50"/>
      <c r="P4" s="50" t="s">
        <v>26</v>
      </c>
      <c r="Q4" s="50" t="s">
        <v>27</v>
      </c>
      <c r="R4" s="50" t="s">
        <v>28</v>
      </c>
      <c r="S4" s="50" t="s">
        <v>29</v>
      </c>
      <c r="T4" s="50" t="s">
        <v>30</v>
      </c>
      <c r="U4" s="50" t="s">
        <v>31</v>
      </c>
      <c r="V4" s="50" t="s">
        <v>32</v>
      </c>
    </row>
    <row r="5" spans="1:23" x14ac:dyDescent="0.25">
      <c r="A5" t="s">
        <v>4</v>
      </c>
      <c r="B5" s="1">
        <v>0.05</v>
      </c>
      <c r="E5">
        <v>27</v>
      </c>
      <c r="F5">
        <v>100000</v>
      </c>
      <c r="G5">
        <f>F5*B21</f>
        <v>168.31602583698324</v>
      </c>
      <c r="H5">
        <f>G5</f>
        <v>168.31602583698324</v>
      </c>
      <c r="I5">
        <f>H5*(1+$B$5)</f>
        <v>176.73182712883241</v>
      </c>
      <c r="J5" s="52">
        <v>1.207E-3</v>
      </c>
      <c r="K5" s="5">
        <f>J5*F5</f>
        <v>120.69999999999999</v>
      </c>
      <c r="L5" s="5">
        <f>I5-K5</f>
        <v>56.031827128832418</v>
      </c>
      <c r="M5" s="53">
        <f>L5/F6</f>
        <v>5.6099539272734609E-4</v>
      </c>
      <c r="O5" s="33">
        <f>F5</f>
        <v>100000</v>
      </c>
      <c r="P5">
        <f>O5*$B$19</f>
        <v>195.71630911277123</v>
      </c>
      <c r="Q5">
        <f>P5*B3</f>
        <v>23.485957093532548</v>
      </c>
      <c r="R5" s="5">
        <f>L5</f>
        <v>56.031827128832418</v>
      </c>
      <c r="S5" s="5">
        <f>K5</f>
        <v>120.69999999999999</v>
      </c>
      <c r="T5">
        <f>P5*$B$4</f>
        <v>3.9143261822554245</v>
      </c>
      <c r="U5">
        <f>I5-H5</f>
        <v>8.4158012918491636</v>
      </c>
      <c r="V5" s="32">
        <f>(P5+U5)-(SUM(Q5:T5))</f>
        <v>0</v>
      </c>
    </row>
    <row r="6" spans="1:23" x14ac:dyDescent="0.25">
      <c r="A6" t="s">
        <v>53</v>
      </c>
      <c r="B6" s="32">
        <v>15</v>
      </c>
      <c r="E6">
        <v>28</v>
      </c>
      <c r="F6" s="5">
        <f>F5-K5</f>
        <v>99879.3</v>
      </c>
      <c r="G6" s="3">
        <f>F6*$B$22</f>
        <v>191.57047793711877</v>
      </c>
      <c r="H6" s="3">
        <f>G6+L5</f>
        <v>247.60230506595119</v>
      </c>
      <c r="I6">
        <f>H6*(1+$B$5)</f>
        <v>259.98242031924877</v>
      </c>
      <c r="J6" s="52">
        <v>1.2999999999999999E-3</v>
      </c>
      <c r="K6" s="5">
        <f t="shared" ref="K6:K69" si="0">J6*F6</f>
        <v>129.84308999999999</v>
      </c>
      <c r="L6" s="5">
        <f>I6-K6</f>
        <v>130.13933031924878</v>
      </c>
      <c r="M6" s="53">
        <f>L6/F7</f>
        <v>1.3046620437910589E-3</v>
      </c>
      <c r="O6" s="33">
        <f>F6</f>
        <v>99879.3</v>
      </c>
      <c r="P6">
        <f t="shared" ref="P6:P19" si="1">O6*$B$19</f>
        <v>195.4800795276721</v>
      </c>
      <c r="Q6">
        <v>0</v>
      </c>
      <c r="R6" s="5">
        <f>L6-L5</f>
        <v>74.107503190416367</v>
      </c>
      <c r="S6" s="5">
        <f t="shared" ref="S6:S69" si="2">K6</f>
        <v>129.84308999999999</v>
      </c>
      <c r="T6">
        <f t="shared" ref="T6:T19" si="3">P6*$B$4</f>
        <v>3.909601590553442</v>
      </c>
      <c r="U6">
        <f>I6-H6</f>
        <v>12.380115253297589</v>
      </c>
      <c r="V6" s="32">
        <f t="shared" ref="V6:V69" si="4">(P6+U6)-(SUM(Q6:T6))</f>
        <v>0</v>
      </c>
    </row>
    <row r="7" spans="1:23" x14ac:dyDescent="0.25">
      <c r="E7">
        <v>29</v>
      </c>
      <c r="F7" s="5">
        <f t="shared" ref="F7:F70" si="5">F6-K6</f>
        <v>99749.456910000008</v>
      </c>
      <c r="G7" s="3">
        <f t="shared" ref="G7:G19" si="6">F7*$B$22</f>
        <v>191.3214363158005</v>
      </c>
      <c r="H7" s="3">
        <f t="shared" ref="H7:H70" si="7">G7+L6</f>
        <v>321.46076663504925</v>
      </c>
      <c r="I7">
        <f t="shared" ref="I7:I70" si="8">H7*(1+$B$5)</f>
        <v>337.53380496680171</v>
      </c>
      <c r="J7" s="52">
        <v>1.4E-3</v>
      </c>
      <c r="K7" s="5">
        <f t="shared" si="0"/>
        <v>139.649239674</v>
      </c>
      <c r="L7" s="5">
        <f t="shared" ref="L7:L70" si="9">I7-K7</f>
        <v>197.88456529280171</v>
      </c>
      <c r="M7" s="53">
        <f t="shared" ref="M7:M19" si="10">L7/F8</f>
        <v>1.9865972028349976E-3</v>
      </c>
      <c r="O7" s="33">
        <f t="shared" ref="O7:O70" si="11">F7</f>
        <v>99749.456910000008</v>
      </c>
      <c r="P7">
        <f t="shared" si="1"/>
        <v>195.22595542428616</v>
      </c>
      <c r="Q7">
        <v>0</v>
      </c>
      <c r="R7" s="5">
        <f>L7-L6</f>
        <v>67.745234973552925</v>
      </c>
      <c r="S7" s="5">
        <f t="shared" si="2"/>
        <v>139.649239674</v>
      </c>
      <c r="T7">
        <f t="shared" si="3"/>
        <v>3.9045191084857231</v>
      </c>
      <c r="U7">
        <f t="shared" ref="U7:U70" si="12">I7-H7</f>
        <v>16.073038331752457</v>
      </c>
      <c r="V7" s="32">
        <f t="shared" si="4"/>
        <v>0</v>
      </c>
    </row>
    <row r="8" spans="1:23" x14ac:dyDescent="0.25">
      <c r="A8" t="s">
        <v>5</v>
      </c>
      <c r="B8" s="6">
        <f>(B10-B13)/(B11-B12)</f>
        <v>1.8962489170561026E-3</v>
      </c>
      <c r="E8">
        <v>30</v>
      </c>
      <c r="F8" s="5">
        <f t="shared" si="5"/>
        <v>99609.807670326001</v>
      </c>
      <c r="G8" s="3">
        <f t="shared" si="6"/>
        <v>191.05358630495837</v>
      </c>
      <c r="H8" s="3">
        <f t="shared" si="7"/>
        <v>388.93815159776011</v>
      </c>
      <c r="I8">
        <f t="shared" si="8"/>
        <v>408.38505917764815</v>
      </c>
      <c r="J8" s="52">
        <v>1.508E-3</v>
      </c>
      <c r="K8" s="5">
        <f t="shared" si="0"/>
        <v>150.21158996685162</v>
      </c>
      <c r="L8" s="5">
        <f t="shared" si="9"/>
        <v>258.1734692107965</v>
      </c>
      <c r="M8" s="53">
        <f t="shared" si="10"/>
        <v>2.5957622932854391E-3</v>
      </c>
      <c r="O8" s="33">
        <f t="shared" si="11"/>
        <v>99609.807670326001</v>
      </c>
      <c r="P8">
        <f t="shared" si="1"/>
        <v>194.95263908669213</v>
      </c>
      <c r="Q8">
        <v>0</v>
      </c>
      <c r="R8" s="5">
        <f t="shared" ref="R8:R71" si="13">L8-L7</f>
        <v>60.288903917994787</v>
      </c>
      <c r="S8" s="5">
        <f t="shared" si="2"/>
        <v>150.21158996685162</v>
      </c>
      <c r="T8">
        <f t="shared" si="3"/>
        <v>3.8990527817338427</v>
      </c>
      <c r="U8">
        <f t="shared" si="12"/>
        <v>19.446907579888034</v>
      </c>
      <c r="V8" s="32">
        <f t="shared" si="4"/>
        <v>0</v>
      </c>
    </row>
    <row r="9" spans="1:23" x14ac:dyDescent="0.25">
      <c r="A9" t="s">
        <v>57</v>
      </c>
      <c r="B9" s="58">
        <v>12346.820046941326</v>
      </c>
      <c r="E9">
        <v>31</v>
      </c>
      <c r="F9" s="5">
        <f t="shared" si="5"/>
        <v>99459.596080359144</v>
      </c>
      <c r="G9" s="3">
        <f t="shared" si="6"/>
        <v>190.76547749681049</v>
      </c>
      <c r="H9" s="3">
        <f t="shared" si="7"/>
        <v>448.93894670760699</v>
      </c>
      <c r="I9">
        <f t="shared" si="8"/>
        <v>471.38589404298733</v>
      </c>
      <c r="J9" s="52">
        <v>1.624E-3</v>
      </c>
      <c r="K9" s="5">
        <f t="shared" si="0"/>
        <v>161.52238403450326</v>
      </c>
      <c r="L9" s="5">
        <f t="shared" si="9"/>
        <v>309.86351000848407</v>
      </c>
      <c r="M9" s="53">
        <f t="shared" si="10"/>
        <v>3.1205389840301924E-3</v>
      </c>
      <c r="O9" s="33">
        <f t="shared" si="11"/>
        <v>99459.596080359144</v>
      </c>
      <c r="P9">
        <f t="shared" si="1"/>
        <v>194.65865050694939</v>
      </c>
      <c r="Q9">
        <v>0</v>
      </c>
      <c r="R9" s="5">
        <f t="shared" si="13"/>
        <v>51.690040797687573</v>
      </c>
      <c r="S9" s="5">
        <f t="shared" si="2"/>
        <v>161.52238403450326</v>
      </c>
      <c r="T9">
        <f t="shared" si="3"/>
        <v>3.8931730101389879</v>
      </c>
      <c r="U9">
        <f t="shared" si="12"/>
        <v>22.446947335380344</v>
      </c>
      <c r="V9" s="32">
        <f t="shared" si="4"/>
        <v>0</v>
      </c>
    </row>
    <row r="10" spans="1:23" x14ac:dyDescent="0.25">
      <c r="A10" t="s">
        <v>6</v>
      </c>
      <c r="B10" s="2">
        <v>3248.5880641498252</v>
      </c>
      <c r="E10">
        <v>32</v>
      </c>
      <c r="F10" s="5">
        <f t="shared" si="5"/>
        <v>99298.073696324645</v>
      </c>
      <c r="G10" s="3">
        <f t="shared" si="6"/>
        <v>190.45567436135568</v>
      </c>
      <c r="H10" s="3">
        <f t="shared" si="7"/>
        <v>500.31918436983972</v>
      </c>
      <c r="I10">
        <f t="shared" si="8"/>
        <v>525.33514358833168</v>
      </c>
      <c r="J10" s="52">
        <v>1.7489999999999999E-3</v>
      </c>
      <c r="K10" s="5">
        <f t="shared" si="0"/>
        <v>173.67233089487181</v>
      </c>
      <c r="L10" s="5">
        <f t="shared" si="9"/>
        <v>351.66281269345984</v>
      </c>
      <c r="M10" s="53">
        <f t="shared" si="10"/>
        <v>3.5476916667272237E-3</v>
      </c>
      <c r="O10" s="33">
        <f t="shared" si="11"/>
        <v>99298.073696324645</v>
      </c>
      <c r="P10">
        <f t="shared" si="1"/>
        <v>194.3425248585261</v>
      </c>
      <c r="Q10">
        <v>0</v>
      </c>
      <c r="R10" s="5">
        <f t="shared" si="13"/>
        <v>41.799302684975771</v>
      </c>
      <c r="S10" s="5">
        <f t="shared" si="2"/>
        <v>173.67233089487181</v>
      </c>
      <c r="T10">
        <f t="shared" si="3"/>
        <v>3.886850497170522</v>
      </c>
      <c r="U10">
        <f t="shared" si="12"/>
        <v>25.015959218491957</v>
      </c>
      <c r="V10" s="32">
        <f t="shared" si="4"/>
        <v>0</v>
      </c>
    </row>
    <row r="11" spans="1:23" x14ac:dyDescent="0.25">
      <c r="A11" t="s">
        <v>7</v>
      </c>
      <c r="B11" s="51">
        <v>488372.01303673099</v>
      </c>
      <c r="E11">
        <v>33</v>
      </c>
      <c r="F11" s="5">
        <f t="shared" si="5"/>
        <v>99124.401365429774</v>
      </c>
      <c r="G11" s="3">
        <f t="shared" si="6"/>
        <v>190.12256738689766</v>
      </c>
      <c r="H11" s="3">
        <f t="shared" si="7"/>
        <v>541.78538008035753</v>
      </c>
      <c r="I11">
        <f t="shared" si="8"/>
        <v>568.87464908437539</v>
      </c>
      <c r="J11" s="52">
        <v>1.884E-3</v>
      </c>
      <c r="K11" s="5">
        <f t="shared" si="0"/>
        <v>186.7503721724697</v>
      </c>
      <c r="L11" s="5">
        <f t="shared" si="9"/>
        <v>382.12427691190567</v>
      </c>
      <c r="M11" s="53">
        <f t="shared" si="10"/>
        <v>3.8622735942856353E-3</v>
      </c>
      <c r="O11" s="33">
        <f t="shared" si="11"/>
        <v>99124.401365429774</v>
      </c>
      <c r="P11">
        <f t="shared" si="1"/>
        <v>194.00261978254855</v>
      </c>
      <c r="Q11">
        <v>0</v>
      </c>
      <c r="R11" s="5">
        <f t="shared" si="13"/>
        <v>30.461464218445826</v>
      </c>
      <c r="S11" s="5">
        <f t="shared" si="2"/>
        <v>186.7503721724697</v>
      </c>
      <c r="T11">
        <f t="shared" si="3"/>
        <v>3.8800523956509712</v>
      </c>
      <c r="U11">
        <f t="shared" si="12"/>
        <v>27.089269004017865</v>
      </c>
      <c r="V11" s="32">
        <f t="shared" si="4"/>
        <v>0</v>
      </c>
    </row>
    <row r="12" spans="1:23" x14ac:dyDescent="0.25">
      <c r="A12" t="s">
        <v>54</v>
      </c>
      <c r="B12" s="3">
        <v>202448.68929187901</v>
      </c>
      <c r="E12">
        <v>34</v>
      </c>
      <c r="F12" s="5">
        <f t="shared" si="5"/>
        <v>98937.65099325731</v>
      </c>
      <c r="G12" s="3">
        <f t="shared" si="6"/>
        <v>189.76437646994077</v>
      </c>
      <c r="H12" s="3">
        <f t="shared" si="7"/>
        <v>571.88865338184644</v>
      </c>
      <c r="I12">
        <f t="shared" si="8"/>
        <v>600.48308605093882</v>
      </c>
      <c r="J12" s="52">
        <v>2.029E-3</v>
      </c>
      <c r="K12" s="5">
        <f t="shared" si="0"/>
        <v>200.74449386531907</v>
      </c>
      <c r="L12" s="5">
        <f t="shared" si="9"/>
        <v>399.73859218561972</v>
      </c>
      <c r="M12" s="53">
        <f t="shared" si="10"/>
        <v>4.0485225470182342E-3</v>
      </c>
      <c r="O12" s="33">
        <f t="shared" si="11"/>
        <v>98937.65099325731</v>
      </c>
      <c r="P12">
        <f t="shared" si="1"/>
        <v>193.63711884687825</v>
      </c>
      <c r="Q12">
        <v>0</v>
      </c>
      <c r="R12" s="5">
        <f t="shared" si="13"/>
        <v>17.614315273714055</v>
      </c>
      <c r="S12" s="5">
        <f t="shared" si="2"/>
        <v>200.74449386531907</v>
      </c>
      <c r="T12">
        <f t="shared" si="3"/>
        <v>3.8727423769375653</v>
      </c>
      <c r="U12">
        <f t="shared" si="12"/>
        <v>28.594432669092384</v>
      </c>
      <c r="V12" s="32">
        <f t="shared" si="4"/>
        <v>0</v>
      </c>
    </row>
    <row r="13" spans="1:23" x14ac:dyDescent="0.25">
      <c r="A13" t="s">
        <v>56</v>
      </c>
      <c r="B13">
        <v>2706.4062711375682</v>
      </c>
      <c r="E13">
        <v>35</v>
      </c>
      <c r="F13" s="5">
        <f t="shared" si="5"/>
        <v>98736.906499391989</v>
      </c>
      <c r="G13" s="3">
        <f t="shared" si="6"/>
        <v>189.37934455008326</v>
      </c>
      <c r="H13" s="3">
        <f t="shared" si="7"/>
        <v>589.11793673570298</v>
      </c>
      <c r="I13">
        <f t="shared" si="8"/>
        <v>618.57383357248818</v>
      </c>
      <c r="J13" s="52">
        <v>2.186E-3</v>
      </c>
      <c r="K13" s="5">
        <f t="shared" si="0"/>
        <v>215.8388776076709</v>
      </c>
      <c r="L13" s="5">
        <f t="shared" si="9"/>
        <v>402.73495596481729</v>
      </c>
      <c r="M13" s="53">
        <f t="shared" si="10"/>
        <v>4.0878054378266524E-3</v>
      </c>
      <c r="O13" s="33">
        <f t="shared" si="11"/>
        <v>98736.906499391989</v>
      </c>
      <c r="P13">
        <f t="shared" si="1"/>
        <v>193.24422913273793</v>
      </c>
      <c r="Q13">
        <v>0</v>
      </c>
      <c r="R13" s="5">
        <f t="shared" si="13"/>
        <v>2.9963637791975657</v>
      </c>
      <c r="S13" s="5">
        <f t="shared" si="2"/>
        <v>215.8388776076709</v>
      </c>
      <c r="T13">
        <f t="shared" si="3"/>
        <v>3.8648845826547586</v>
      </c>
      <c r="U13">
        <f t="shared" si="12"/>
        <v>29.4558968367852</v>
      </c>
      <c r="V13" s="32">
        <f t="shared" si="4"/>
        <v>0</v>
      </c>
    </row>
    <row r="14" spans="1:23" x14ac:dyDescent="0.25">
      <c r="A14" t="s">
        <v>8</v>
      </c>
      <c r="B14">
        <f>(B15-B16)/B17</f>
        <v>10.787768939058331</v>
      </c>
      <c r="E14">
        <v>36</v>
      </c>
      <c r="F14" s="5">
        <f t="shared" si="5"/>
        <v>98521.067621784314</v>
      </c>
      <c r="G14" s="3">
        <f t="shared" si="6"/>
        <v>188.96536130289675</v>
      </c>
      <c r="H14" s="3">
        <f t="shared" si="7"/>
        <v>591.70031726771401</v>
      </c>
      <c r="I14">
        <f t="shared" si="8"/>
        <v>621.28533313109972</v>
      </c>
      <c r="J14" s="52">
        <v>2.3540000000000002E-3</v>
      </c>
      <c r="K14" s="5">
        <f t="shared" si="0"/>
        <v>231.91859318168028</v>
      </c>
      <c r="L14" s="5">
        <f t="shared" si="9"/>
        <v>389.36673994941941</v>
      </c>
      <c r="M14" s="53">
        <f t="shared" si="10"/>
        <v>3.9614417644018036E-3</v>
      </c>
      <c r="O14" s="33">
        <f t="shared" si="11"/>
        <v>98521.067621784314</v>
      </c>
      <c r="P14">
        <f t="shared" si="1"/>
        <v>192.82179724785374</v>
      </c>
      <c r="Q14">
        <v>0</v>
      </c>
      <c r="R14" s="5">
        <f t="shared" si="13"/>
        <v>-13.368216015397877</v>
      </c>
      <c r="S14" s="5">
        <f t="shared" si="2"/>
        <v>231.91859318168028</v>
      </c>
      <c r="T14">
        <f t="shared" si="3"/>
        <v>3.8564359449570746</v>
      </c>
      <c r="U14">
        <f t="shared" si="12"/>
        <v>29.585015863385706</v>
      </c>
      <c r="V14" s="32">
        <f t="shared" si="4"/>
        <v>0</v>
      </c>
    </row>
    <row r="15" spans="1:23" x14ac:dyDescent="0.25">
      <c r="A15" t="s">
        <v>7</v>
      </c>
      <c r="B15" s="51">
        <v>488372.01303673099</v>
      </c>
      <c r="E15">
        <v>37</v>
      </c>
      <c r="F15" s="5">
        <f t="shared" si="5"/>
        <v>98289.149028602638</v>
      </c>
      <c r="G15" s="3">
        <f t="shared" si="6"/>
        <v>188.52053684238976</v>
      </c>
      <c r="H15" s="3">
        <f t="shared" si="7"/>
        <v>577.8872767918092</v>
      </c>
      <c r="I15">
        <f t="shared" si="8"/>
        <v>606.78164063139968</v>
      </c>
      <c r="J15" s="52">
        <v>2.5349999999999999E-3</v>
      </c>
      <c r="K15" s="5">
        <f t="shared" si="0"/>
        <v>249.16299278750768</v>
      </c>
      <c r="L15" s="5">
        <f t="shared" si="9"/>
        <v>357.61864784389201</v>
      </c>
      <c r="M15" s="53">
        <f t="shared" si="10"/>
        <v>3.6476815461117039E-3</v>
      </c>
      <c r="O15" s="33">
        <f t="shared" si="11"/>
        <v>98289.149028602638</v>
      </c>
      <c r="P15">
        <f t="shared" si="1"/>
        <v>192.3678947371323</v>
      </c>
      <c r="Q15">
        <v>0</v>
      </c>
      <c r="R15" s="5">
        <f t="shared" si="13"/>
        <v>-31.748092105527405</v>
      </c>
      <c r="S15" s="5">
        <f t="shared" si="2"/>
        <v>249.16299278750768</v>
      </c>
      <c r="T15">
        <f t="shared" si="3"/>
        <v>3.8473578947426463</v>
      </c>
      <c r="U15">
        <f t="shared" si="12"/>
        <v>28.894363839590483</v>
      </c>
      <c r="V15" s="32">
        <f t="shared" si="4"/>
        <v>0</v>
      </c>
    </row>
    <row r="16" spans="1:23" x14ac:dyDescent="0.25">
      <c r="A16" t="s">
        <v>54</v>
      </c>
      <c r="B16" s="3">
        <v>202448.68929187901</v>
      </c>
      <c r="E16">
        <v>38</v>
      </c>
      <c r="F16" s="5">
        <f t="shared" si="5"/>
        <v>98039.986035815135</v>
      </c>
      <c r="G16" s="3">
        <f t="shared" si="6"/>
        <v>188.04263728149431</v>
      </c>
      <c r="H16" s="3">
        <f t="shared" si="7"/>
        <v>545.66128512538626</v>
      </c>
      <c r="I16">
        <f t="shared" si="8"/>
        <v>572.94434938165557</v>
      </c>
      <c r="J16" s="52">
        <v>2.7299999999999998E-3</v>
      </c>
      <c r="K16" s="5">
        <f t="shared" si="0"/>
        <v>267.64916187777527</v>
      </c>
      <c r="L16" s="5">
        <f t="shared" si="9"/>
        <v>305.2951875038803</v>
      </c>
      <c r="M16" s="53">
        <f t="shared" si="10"/>
        <v>3.122510898941817E-3</v>
      </c>
      <c r="O16" s="33">
        <f t="shared" si="11"/>
        <v>98039.986035815135</v>
      </c>
      <c r="P16">
        <f t="shared" si="1"/>
        <v>191.88024212397369</v>
      </c>
      <c r="Q16">
        <v>0</v>
      </c>
      <c r="R16" s="5">
        <f t="shared" si="13"/>
        <v>-52.323460340011707</v>
      </c>
      <c r="S16" s="5">
        <f t="shared" si="2"/>
        <v>267.64916187777527</v>
      </c>
      <c r="T16">
        <f t="shared" si="3"/>
        <v>3.837604842479474</v>
      </c>
      <c r="U16">
        <f t="shared" si="12"/>
        <v>27.283064256269313</v>
      </c>
      <c r="V16" s="32">
        <f t="shared" si="4"/>
        <v>0</v>
      </c>
    </row>
    <row r="17" spans="1:22" x14ac:dyDescent="0.25">
      <c r="A17" t="s">
        <v>9</v>
      </c>
      <c r="B17" s="51">
        <v>26504.398208756065</v>
      </c>
      <c r="E17">
        <v>39</v>
      </c>
      <c r="F17" s="5">
        <f t="shared" si="5"/>
        <v>97772.336873937355</v>
      </c>
      <c r="G17" s="3">
        <f t="shared" si="6"/>
        <v>187.52928088171581</v>
      </c>
      <c r="H17" s="3">
        <f t="shared" si="7"/>
        <v>492.82446838559611</v>
      </c>
      <c r="I17">
        <f t="shared" si="8"/>
        <v>517.46569180487597</v>
      </c>
      <c r="J17" s="52">
        <v>2.9399999999999999E-3</v>
      </c>
      <c r="K17" s="5">
        <f t="shared" si="0"/>
        <v>287.45067040937579</v>
      </c>
      <c r="L17" s="5">
        <f t="shared" si="9"/>
        <v>230.01502139550018</v>
      </c>
      <c r="M17" s="53">
        <f t="shared" si="10"/>
        <v>2.3594941775412974E-3</v>
      </c>
      <c r="O17" s="33">
        <f t="shared" si="11"/>
        <v>97772.336873937355</v>
      </c>
      <c r="P17">
        <f t="shared" si="1"/>
        <v>191.35640906297522</v>
      </c>
      <c r="Q17">
        <v>0</v>
      </c>
      <c r="R17" s="5">
        <f t="shared" si="13"/>
        <v>-75.280166108380115</v>
      </c>
      <c r="S17" s="5">
        <f t="shared" si="2"/>
        <v>287.45067040937579</v>
      </c>
      <c r="T17">
        <f t="shared" si="3"/>
        <v>3.8271281812595044</v>
      </c>
      <c r="U17">
        <f t="shared" si="12"/>
        <v>24.641223419279868</v>
      </c>
      <c r="V17" s="32">
        <f t="shared" si="4"/>
        <v>0</v>
      </c>
    </row>
    <row r="18" spans="1:22" x14ac:dyDescent="0.25">
      <c r="E18">
        <v>40</v>
      </c>
      <c r="F18" s="5">
        <f t="shared" si="5"/>
        <v>97484.886203527974</v>
      </c>
      <c r="G18" s="3">
        <f t="shared" si="6"/>
        <v>186.97794479592355</v>
      </c>
      <c r="H18" s="3">
        <f t="shared" si="7"/>
        <v>416.99296619142376</v>
      </c>
      <c r="I18">
        <f t="shared" si="8"/>
        <v>437.84261450099496</v>
      </c>
      <c r="J18" s="52">
        <v>3.166E-3</v>
      </c>
      <c r="K18" s="5">
        <f t="shared" si="0"/>
        <v>308.63714972036956</v>
      </c>
      <c r="L18" s="5">
        <f t="shared" si="9"/>
        <v>129.20546478062539</v>
      </c>
      <c r="M18" s="53">
        <f t="shared" si="10"/>
        <v>1.329599218313961E-3</v>
      </c>
      <c r="O18" s="33">
        <f t="shared" si="11"/>
        <v>97484.886203527974</v>
      </c>
      <c r="P18">
        <f t="shared" si="1"/>
        <v>190.79382122033007</v>
      </c>
      <c r="Q18">
        <v>0</v>
      </c>
      <c r="R18" s="5">
        <f t="shared" si="13"/>
        <v>-100.80955661487479</v>
      </c>
      <c r="S18" s="5">
        <f t="shared" si="2"/>
        <v>308.63714972036956</v>
      </c>
      <c r="T18">
        <f t="shared" si="3"/>
        <v>3.8158764244066017</v>
      </c>
      <c r="U18">
        <f t="shared" si="12"/>
        <v>20.849648309571194</v>
      </c>
      <c r="V18" s="32">
        <f t="shared" si="4"/>
        <v>0</v>
      </c>
    </row>
    <row r="19" spans="1:22" x14ac:dyDescent="0.25">
      <c r="A19" t="s">
        <v>10</v>
      </c>
      <c r="B19" s="6">
        <f>B8/(1-B4-(B3/B14))</f>
        <v>1.9571630911277122E-3</v>
      </c>
      <c r="E19">
        <v>41</v>
      </c>
      <c r="F19" s="5">
        <f t="shared" si="5"/>
        <v>97176.249053807609</v>
      </c>
      <c r="G19" s="3">
        <f t="shared" si="6"/>
        <v>186.38597262269968</v>
      </c>
      <c r="H19" s="3">
        <f t="shared" si="7"/>
        <v>315.59143740332507</v>
      </c>
      <c r="I19">
        <f t="shared" si="8"/>
        <v>331.37100927349132</v>
      </c>
      <c r="J19" s="52">
        <v>3.4099999999999998E-3</v>
      </c>
      <c r="K19" s="5">
        <f t="shared" si="0"/>
        <v>331.37100927348393</v>
      </c>
      <c r="L19" s="5">
        <f t="shared" si="9"/>
        <v>7.3896444519050419E-12</v>
      </c>
      <c r="M19" s="60">
        <f t="shared" si="10"/>
        <v>7.6303926455531421E-17</v>
      </c>
      <c r="O19" s="33">
        <f t="shared" si="11"/>
        <v>97176.249053807609</v>
      </c>
      <c r="P19">
        <f t="shared" si="1"/>
        <v>190.18976798234652</v>
      </c>
      <c r="Q19">
        <v>0</v>
      </c>
      <c r="R19" s="5">
        <f t="shared" si="13"/>
        <v>-129.205464780618</v>
      </c>
      <c r="S19" s="5">
        <f t="shared" si="2"/>
        <v>331.37100927348393</v>
      </c>
      <c r="T19">
        <f t="shared" si="3"/>
        <v>3.8037953596469305</v>
      </c>
      <c r="U19">
        <f t="shared" si="12"/>
        <v>15.779571870166251</v>
      </c>
      <c r="V19" s="32">
        <f t="shared" si="4"/>
        <v>0</v>
      </c>
    </row>
    <row r="20" spans="1:22" x14ac:dyDescent="0.25">
      <c r="E20">
        <v>42</v>
      </c>
      <c r="F20" s="5">
        <f t="shared" si="5"/>
        <v>96844.878044534125</v>
      </c>
      <c r="G20" s="3">
        <v>0</v>
      </c>
      <c r="H20" s="3">
        <v>0</v>
      </c>
      <c r="I20">
        <v>0</v>
      </c>
      <c r="J20" s="52">
        <v>0</v>
      </c>
      <c r="K20" s="5">
        <v>0</v>
      </c>
      <c r="L20" s="5">
        <v>0</v>
      </c>
      <c r="M20" s="53">
        <v>0</v>
      </c>
      <c r="O20" s="33">
        <f t="shared" si="11"/>
        <v>96844.878044534125</v>
      </c>
      <c r="P20">
        <v>0</v>
      </c>
      <c r="Q20">
        <v>0</v>
      </c>
      <c r="R20" s="5">
        <f t="shared" si="13"/>
        <v>-7.3896444519050419E-12</v>
      </c>
      <c r="S20" s="5">
        <f t="shared" si="2"/>
        <v>0</v>
      </c>
      <c r="T20">
        <v>0</v>
      </c>
      <c r="U20">
        <f t="shared" si="12"/>
        <v>0</v>
      </c>
      <c r="V20" s="32">
        <f t="shared" si="4"/>
        <v>7.3896444519050419E-12</v>
      </c>
    </row>
    <row r="21" spans="1:22" x14ac:dyDescent="0.25">
      <c r="A21" t="s">
        <v>14</v>
      </c>
      <c r="B21" s="6">
        <f>B19*(1-B3-B4)</f>
        <v>1.6831602583698324E-3</v>
      </c>
      <c r="E21">
        <v>43</v>
      </c>
      <c r="F21" s="5">
        <v>0</v>
      </c>
      <c r="G21">
        <v>0</v>
      </c>
      <c r="H21" s="3">
        <v>0</v>
      </c>
      <c r="I21">
        <f t="shared" si="8"/>
        <v>0</v>
      </c>
      <c r="J21" s="52">
        <v>0</v>
      </c>
      <c r="K21" s="5">
        <f t="shared" si="0"/>
        <v>0</v>
      </c>
      <c r="L21" s="5">
        <f t="shared" si="9"/>
        <v>0</v>
      </c>
      <c r="M21" s="53">
        <v>0</v>
      </c>
      <c r="O21" s="33">
        <f t="shared" si="11"/>
        <v>0</v>
      </c>
      <c r="P21">
        <v>0</v>
      </c>
      <c r="Q21">
        <v>0</v>
      </c>
      <c r="R21" s="5">
        <f t="shared" si="13"/>
        <v>0</v>
      </c>
      <c r="S21" s="5">
        <f t="shared" si="2"/>
        <v>0</v>
      </c>
      <c r="T21">
        <v>0</v>
      </c>
      <c r="U21">
        <f t="shared" si="12"/>
        <v>0</v>
      </c>
      <c r="V21" s="32">
        <f t="shared" si="4"/>
        <v>0</v>
      </c>
    </row>
    <row r="22" spans="1:22" x14ac:dyDescent="0.25">
      <c r="A22" t="s">
        <v>22</v>
      </c>
      <c r="B22" s="59">
        <f>(B8*B14-B21)/B24</f>
        <v>1.9180198293051588E-3</v>
      </c>
      <c r="E22">
        <v>44</v>
      </c>
      <c r="F22" s="5">
        <v>0</v>
      </c>
      <c r="G22">
        <v>0</v>
      </c>
      <c r="H22" s="3">
        <v>0</v>
      </c>
      <c r="I22">
        <f t="shared" si="8"/>
        <v>0</v>
      </c>
      <c r="J22" s="52">
        <v>0</v>
      </c>
      <c r="K22" s="5">
        <f t="shared" si="0"/>
        <v>0</v>
      </c>
      <c r="L22" s="5">
        <f t="shared" si="9"/>
        <v>0</v>
      </c>
      <c r="M22" s="53">
        <v>0</v>
      </c>
      <c r="O22" s="33">
        <f t="shared" si="11"/>
        <v>0</v>
      </c>
      <c r="P22">
        <v>0</v>
      </c>
      <c r="Q22">
        <v>0</v>
      </c>
      <c r="R22" s="5">
        <f t="shared" si="13"/>
        <v>0</v>
      </c>
      <c r="S22" s="5">
        <f t="shared" si="2"/>
        <v>0</v>
      </c>
      <c r="T22">
        <v>0</v>
      </c>
      <c r="U22">
        <f t="shared" si="12"/>
        <v>0</v>
      </c>
      <c r="V22" s="32">
        <f t="shared" si="4"/>
        <v>0</v>
      </c>
    </row>
    <row r="23" spans="1:22" x14ac:dyDescent="0.25">
      <c r="E23">
        <v>45</v>
      </c>
      <c r="F23" s="5">
        <f t="shared" si="5"/>
        <v>0</v>
      </c>
      <c r="G23">
        <v>0</v>
      </c>
      <c r="H23" s="3">
        <f t="shared" si="7"/>
        <v>0</v>
      </c>
      <c r="I23">
        <f t="shared" si="8"/>
        <v>0</v>
      </c>
      <c r="J23" s="52">
        <v>0</v>
      </c>
      <c r="K23" s="5">
        <f t="shared" si="0"/>
        <v>0</v>
      </c>
      <c r="L23" s="5">
        <f t="shared" si="9"/>
        <v>0</v>
      </c>
      <c r="M23" s="53">
        <v>0</v>
      </c>
      <c r="O23" s="33">
        <f t="shared" si="11"/>
        <v>0</v>
      </c>
      <c r="P23">
        <v>0</v>
      </c>
      <c r="Q23">
        <v>0</v>
      </c>
      <c r="R23" s="5">
        <f t="shared" si="13"/>
        <v>0</v>
      </c>
      <c r="S23" s="5">
        <f t="shared" si="2"/>
        <v>0</v>
      </c>
      <c r="T23">
        <v>0</v>
      </c>
      <c r="U23">
        <f t="shared" si="12"/>
        <v>0</v>
      </c>
      <c r="V23" s="32">
        <f t="shared" si="4"/>
        <v>0</v>
      </c>
    </row>
    <row r="24" spans="1:22" x14ac:dyDescent="0.25">
      <c r="A24" t="s">
        <v>23</v>
      </c>
      <c r="B24">
        <f>(B25-B16)/B17</f>
        <v>9.7877689390583296</v>
      </c>
      <c r="E24">
        <v>46</v>
      </c>
      <c r="F24" s="5">
        <f t="shared" si="5"/>
        <v>0</v>
      </c>
      <c r="G24">
        <v>0</v>
      </c>
      <c r="H24" s="3">
        <f t="shared" si="7"/>
        <v>0</v>
      </c>
      <c r="I24">
        <f t="shared" si="8"/>
        <v>0</v>
      </c>
      <c r="J24" s="52">
        <v>0</v>
      </c>
      <c r="K24" s="5">
        <f t="shared" si="0"/>
        <v>0</v>
      </c>
      <c r="L24" s="5">
        <f t="shared" si="9"/>
        <v>0</v>
      </c>
      <c r="M24" s="53">
        <v>0</v>
      </c>
      <c r="O24" s="33">
        <f t="shared" si="11"/>
        <v>0</v>
      </c>
      <c r="P24">
        <v>0</v>
      </c>
      <c r="Q24">
        <v>0</v>
      </c>
      <c r="R24" s="5">
        <f t="shared" si="13"/>
        <v>0</v>
      </c>
      <c r="S24" s="5">
        <f t="shared" si="2"/>
        <v>0</v>
      </c>
      <c r="T24">
        <v>0</v>
      </c>
      <c r="U24">
        <f t="shared" si="12"/>
        <v>0</v>
      </c>
      <c r="V24" s="32">
        <f t="shared" si="4"/>
        <v>0</v>
      </c>
    </row>
    <row r="25" spans="1:22" x14ac:dyDescent="0.25">
      <c r="A25" t="s">
        <v>24</v>
      </c>
      <c r="B25">
        <v>461867.61482797487</v>
      </c>
      <c r="E25">
        <v>47</v>
      </c>
      <c r="F25" s="5">
        <f t="shared" si="5"/>
        <v>0</v>
      </c>
      <c r="G25">
        <v>0</v>
      </c>
      <c r="H25" s="3">
        <f t="shared" si="7"/>
        <v>0</v>
      </c>
      <c r="I25">
        <f t="shared" si="8"/>
        <v>0</v>
      </c>
      <c r="J25" s="52">
        <v>0</v>
      </c>
      <c r="K25" s="5">
        <f t="shared" si="0"/>
        <v>0</v>
      </c>
      <c r="L25" s="5">
        <f t="shared" si="9"/>
        <v>0</v>
      </c>
      <c r="M25" s="53">
        <v>0</v>
      </c>
      <c r="O25" s="33">
        <f t="shared" si="11"/>
        <v>0</v>
      </c>
      <c r="P25">
        <v>0</v>
      </c>
      <c r="Q25">
        <v>0</v>
      </c>
      <c r="R25" s="5">
        <f t="shared" si="13"/>
        <v>0</v>
      </c>
      <c r="S25" s="5">
        <f t="shared" si="2"/>
        <v>0</v>
      </c>
      <c r="T25">
        <v>0</v>
      </c>
      <c r="U25">
        <f t="shared" si="12"/>
        <v>0</v>
      </c>
      <c r="V25" s="32">
        <f t="shared" si="4"/>
        <v>0</v>
      </c>
    </row>
    <row r="26" spans="1:22" x14ac:dyDescent="0.25">
      <c r="E26">
        <v>48</v>
      </c>
      <c r="F26" s="5">
        <f t="shared" si="5"/>
        <v>0</v>
      </c>
      <c r="G26">
        <v>0</v>
      </c>
      <c r="H26" s="3">
        <f t="shared" si="7"/>
        <v>0</v>
      </c>
      <c r="I26">
        <f t="shared" si="8"/>
        <v>0</v>
      </c>
      <c r="J26" s="52">
        <v>0</v>
      </c>
      <c r="K26" s="5">
        <f t="shared" si="0"/>
        <v>0</v>
      </c>
      <c r="L26" s="5">
        <f t="shared" si="9"/>
        <v>0</v>
      </c>
      <c r="M26" s="53">
        <v>0</v>
      </c>
      <c r="O26" s="33">
        <f t="shared" si="11"/>
        <v>0</v>
      </c>
      <c r="P26">
        <v>0</v>
      </c>
      <c r="Q26">
        <v>0</v>
      </c>
      <c r="R26" s="5">
        <f t="shared" si="13"/>
        <v>0</v>
      </c>
      <c r="S26" s="5">
        <f t="shared" si="2"/>
        <v>0</v>
      </c>
      <c r="T26">
        <v>0</v>
      </c>
      <c r="U26">
        <f t="shared" si="12"/>
        <v>0</v>
      </c>
      <c r="V26" s="32">
        <f t="shared" si="4"/>
        <v>0</v>
      </c>
    </row>
    <row r="27" spans="1:22" x14ac:dyDescent="0.25">
      <c r="E27">
        <v>49</v>
      </c>
      <c r="F27" s="5">
        <f t="shared" si="5"/>
        <v>0</v>
      </c>
      <c r="G27">
        <v>0</v>
      </c>
      <c r="H27" s="3">
        <f t="shared" si="7"/>
        <v>0</v>
      </c>
      <c r="I27">
        <f t="shared" si="8"/>
        <v>0</v>
      </c>
      <c r="J27" s="52">
        <v>0</v>
      </c>
      <c r="K27" s="5">
        <f t="shared" si="0"/>
        <v>0</v>
      </c>
      <c r="L27" s="5">
        <f t="shared" si="9"/>
        <v>0</v>
      </c>
      <c r="M27" s="53">
        <v>0</v>
      </c>
      <c r="O27" s="33">
        <f t="shared" si="11"/>
        <v>0</v>
      </c>
      <c r="P27">
        <v>0</v>
      </c>
      <c r="Q27">
        <v>0</v>
      </c>
      <c r="R27" s="5">
        <f t="shared" si="13"/>
        <v>0</v>
      </c>
      <c r="S27" s="5">
        <f t="shared" si="2"/>
        <v>0</v>
      </c>
      <c r="T27">
        <v>0</v>
      </c>
      <c r="U27">
        <f t="shared" si="12"/>
        <v>0</v>
      </c>
      <c r="V27" s="32">
        <f t="shared" si="4"/>
        <v>0</v>
      </c>
    </row>
    <row r="28" spans="1:22" x14ac:dyDescent="0.25">
      <c r="E28">
        <v>50</v>
      </c>
      <c r="F28" s="5">
        <f t="shared" si="5"/>
        <v>0</v>
      </c>
      <c r="G28">
        <v>0</v>
      </c>
      <c r="H28" s="3">
        <f t="shared" si="7"/>
        <v>0</v>
      </c>
      <c r="I28">
        <f t="shared" si="8"/>
        <v>0</v>
      </c>
      <c r="J28" s="52">
        <v>0</v>
      </c>
      <c r="K28" s="5">
        <f t="shared" si="0"/>
        <v>0</v>
      </c>
      <c r="L28" s="5">
        <f t="shared" si="9"/>
        <v>0</v>
      </c>
      <c r="M28" s="53">
        <v>0</v>
      </c>
      <c r="O28" s="33">
        <f t="shared" si="11"/>
        <v>0</v>
      </c>
      <c r="P28">
        <v>0</v>
      </c>
      <c r="Q28">
        <v>0</v>
      </c>
      <c r="R28" s="5">
        <f t="shared" si="13"/>
        <v>0</v>
      </c>
      <c r="S28" s="5">
        <f t="shared" si="2"/>
        <v>0</v>
      </c>
      <c r="T28">
        <v>0</v>
      </c>
      <c r="U28">
        <f t="shared" si="12"/>
        <v>0</v>
      </c>
      <c r="V28" s="32">
        <f t="shared" si="4"/>
        <v>0</v>
      </c>
    </row>
    <row r="29" spans="1:22" x14ac:dyDescent="0.25">
      <c r="E29">
        <v>51</v>
      </c>
      <c r="F29" s="5">
        <f t="shared" si="5"/>
        <v>0</v>
      </c>
      <c r="G29">
        <v>0</v>
      </c>
      <c r="H29" s="3">
        <f t="shared" si="7"/>
        <v>0</v>
      </c>
      <c r="I29">
        <f t="shared" si="8"/>
        <v>0</v>
      </c>
      <c r="J29" s="52">
        <v>0</v>
      </c>
      <c r="K29" s="5">
        <f t="shared" si="0"/>
        <v>0</v>
      </c>
      <c r="L29" s="5">
        <f t="shared" si="9"/>
        <v>0</v>
      </c>
      <c r="M29" s="53">
        <v>0</v>
      </c>
      <c r="O29" s="33">
        <f t="shared" si="11"/>
        <v>0</v>
      </c>
      <c r="P29">
        <v>0</v>
      </c>
      <c r="Q29">
        <v>0</v>
      </c>
      <c r="R29" s="5">
        <f t="shared" si="13"/>
        <v>0</v>
      </c>
      <c r="S29" s="5">
        <f t="shared" si="2"/>
        <v>0</v>
      </c>
      <c r="T29">
        <v>0</v>
      </c>
      <c r="U29">
        <f t="shared" si="12"/>
        <v>0</v>
      </c>
      <c r="V29" s="32">
        <f t="shared" si="4"/>
        <v>0</v>
      </c>
    </row>
    <row r="30" spans="1:22" x14ac:dyDescent="0.25">
      <c r="E30">
        <v>52</v>
      </c>
      <c r="F30" s="5">
        <f t="shared" si="5"/>
        <v>0</v>
      </c>
      <c r="G30">
        <v>0</v>
      </c>
      <c r="H30" s="3">
        <f t="shared" si="7"/>
        <v>0</v>
      </c>
      <c r="I30">
        <f t="shared" si="8"/>
        <v>0</v>
      </c>
      <c r="J30" s="52">
        <v>0</v>
      </c>
      <c r="K30" s="5">
        <f t="shared" si="0"/>
        <v>0</v>
      </c>
      <c r="L30" s="5">
        <f t="shared" si="9"/>
        <v>0</v>
      </c>
      <c r="M30" s="53">
        <v>0</v>
      </c>
      <c r="O30" s="33">
        <f t="shared" si="11"/>
        <v>0</v>
      </c>
      <c r="P30">
        <v>0</v>
      </c>
      <c r="Q30">
        <v>0</v>
      </c>
      <c r="R30" s="5">
        <f t="shared" si="13"/>
        <v>0</v>
      </c>
      <c r="S30" s="5">
        <f t="shared" si="2"/>
        <v>0</v>
      </c>
      <c r="T30">
        <v>0</v>
      </c>
      <c r="U30">
        <f t="shared" si="12"/>
        <v>0</v>
      </c>
      <c r="V30" s="32">
        <f t="shared" si="4"/>
        <v>0</v>
      </c>
    </row>
    <row r="31" spans="1:22" x14ac:dyDescent="0.25">
      <c r="E31">
        <v>53</v>
      </c>
      <c r="F31" s="5">
        <f t="shared" si="5"/>
        <v>0</v>
      </c>
      <c r="G31">
        <v>0</v>
      </c>
      <c r="H31" s="3">
        <f t="shared" si="7"/>
        <v>0</v>
      </c>
      <c r="I31">
        <f t="shared" si="8"/>
        <v>0</v>
      </c>
      <c r="J31" s="52">
        <v>0</v>
      </c>
      <c r="K31" s="5">
        <f t="shared" si="0"/>
        <v>0</v>
      </c>
      <c r="L31" s="5">
        <f t="shared" si="9"/>
        <v>0</v>
      </c>
      <c r="M31" s="53">
        <v>0</v>
      </c>
      <c r="O31" s="33">
        <f t="shared" si="11"/>
        <v>0</v>
      </c>
      <c r="P31">
        <v>0</v>
      </c>
      <c r="Q31">
        <v>0</v>
      </c>
      <c r="R31" s="5">
        <f t="shared" si="13"/>
        <v>0</v>
      </c>
      <c r="S31" s="5">
        <f t="shared" si="2"/>
        <v>0</v>
      </c>
      <c r="T31">
        <v>0</v>
      </c>
      <c r="U31">
        <f t="shared" si="12"/>
        <v>0</v>
      </c>
      <c r="V31" s="32">
        <f t="shared" si="4"/>
        <v>0</v>
      </c>
    </row>
    <row r="32" spans="1:22" x14ac:dyDescent="0.25">
      <c r="E32">
        <v>54</v>
      </c>
      <c r="F32" s="5">
        <f t="shared" si="5"/>
        <v>0</v>
      </c>
      <c r="G32">
        <v>0</v>
      </c>
      <c r="H32" s="3">
        <f t="shared" si="7"/>
        <v>0</v>
      </c>
      <c r="I32">
        <f t="shared" si="8"/>
        <v>0</v>
      </c>
      <c r="J32" s="52">
        <v>0</v>
      </c>
      <c r="K32" s="5">
        <f t="shared" si="0"/>
        <v>0</v>
      </c>
      <c r="L32" s="5">
        <f t="shared" si="9"/>
        <v>0</v>
      </c>
      <c r="M32" s="53">
        <v>0</v>
      </c>
      <c r="O32" s="33">
        <f t="shared" si="11"/>
        <v>0</v>
      </c>
      <c r="P32">
        <v>0</v>
      </c>
      <c r="Q32">
        <v>0</v>
      </c>
      <c r="R32" s="5">
        <f t="shared" si="13"/>
        <v>0</v>
      </c>
      <c r="S32" s="5">
        <f t="shared" si="2"/>
        <v>0</v>
      </c>
      <c r="T32">
        <v>0</v>
      </c>
      <c r="U32">
        <f t="shared" si="12"/>
        <v>0</v>
      </c>
      <c r="V32" s="32">
        <f t="shared" si="4"/>
        <v>0</v>
      </c>
    </row>
    <row r="33" spans="5:22" x14ac:dyDescent="0.25">
      <c r="E33">
        <v>55</v>
      </c>
      <c r="F33" s="5">
        <f t="shared" si="5"/>
        <v>0</v>
      </c>
      <c r="G33">
        <v>0</v>
      </c>
      <c r="H33" s="3">
        <f t="shared" si="7"/>
        <v>0</v>
      </c>
      <c r="I33">
        <f t="shared" si="8"/>
        <v>0</v>
      </c>
      <c r="J33" s="52">
        <v>0</v>
      </c>
      <c r="K33" s="5">
        <f t="shared" si="0"/>
        <v>0</v>
      </c>
      <c r="L33" s="5">
        <f t="shared" si="9"/>
        <v>0</v>
      </c>
      <c r="M33" s="53">
        <v>0</v>
      </c>
      <c r="O33" s="33">
        <f t="shared" si="11"/>
        <v>0</v>
      </c>
      <c r="P33">
        <v>0</v>
      </c>
      <c r="Q33">
        <v>0</v>
      </c>
      <c r="R33" s="5">
        <f t="shared" si="13"/>
        <v>0</v>
      </c>
      <c r="S33" s="5">
        <f t="shared" si="2"/>
        <v>0</v>
      </c>
      <c r="T33">
        <v>0</v>
      </c>
      <c r="U33">
        <f t="shared" si="12"/>
        <v>0</v>
      </c>
      <c r="V33" s="32">
        <f t="shared" si="4"/>
        <v>0</v>
      </c>
    </row>
    <row r="34" spans="5:22" x14ac:dyDescent="0.25">
      <c r="E34">
        <v>56</v>
      </c>
      <c r="F34" s="5">
        <f t="shared" si="5"/>
        <v>0</v>
      </c>
      <c r="G34">
        <v>0</v>
      </c>
      <c r="H34" s="3">
        <f t="shared" si="7"/>
        <v>0</v>
      </c>
      <c r="I34">
        <f t="shared" si="8"/>
        <v>0</v>
      </c>
      <c r="J34" s="52">
        <v>0</v>
      </c>
      <c r="K34" s="5">
        <f t="shared" si="0"/>
        <v>0</v>
      </c>
      <c r="L34" s="5">
        <f t="shared" si="9"/>
        <v>0</v>
      </c>
      <c r="M34" s="53">
        <v>0</v>
      </c>
      <c r="O34" s="33">
        <f t="shared" si="11"/>
        <v>0</v>
      </c>
      <c r="P34">
        <v>0</v>
      </c>
      <c r="Q34">
        <v>0</v>
      </c>
      <c r="R34" s="5">
        <f t="shared" si="13"/>
        <v>0</v>
      </c>
      <c r="S34" s="5">
        <f t="shared" si="2"/>
        <v>0</v>
      </c>
      <c r="T34">
        <v>0</v>
      </c>
      <c r="U34">
        <f t="shared" si="12"/>
        <v>0</v>
      </c>
      <c r="V34" s="32">
        <f t="shared" si="4"/>
        <v>0</v>
      </c>
    </row>
    <row r="35" spans="5:22" x14ac:dyDescent="0.25">
      <c r="E35">
        <v>57</v>
      </c>
      <c r="F35" s="5">
        <f t="shared" si="5"/>
        <v>0</v>
      </c>
      <c r="G35">
        <v>0</v>
      </c>
      <c r="H35" s="3">
        <f t="shared" si="7"/>
        <v>0</v>
      </c>
      <c r="I35">
        <f t="shared" si="8"/>
        <v>0</v>
      </c>
      <c r="J35" s="52">
        <v>0</v>
      </c>
      <c r="K35" s="5">
        <f t="shared" si="0"/>
        <v>0</v>
      </c>
      <c r="L35" s="5">
        <f t="shared" si="9"/>
        <v>0</v>
      </c>
      <c r="M35" s="53">
        <v>0</v>
      </c>
      <c r="O35" s="33">
        <f t="shared" si="11"/>
        <v>0</v>
      </c>
      <c r="P35">
        <v>0</v>
      </c>
      <c r="Q35">
        <v>0</v>
      </c>
      <c r="R35" s="5">
        <f t="shared" si="13"/>
        <v>0</v>
      </c>
      <c r="S35" s="5">
        <f t="shared" si="2"/>
        <v>0</v>
      </c>
      <c r="T35">
        <v>0</v>
      </c>
      <c r="U35">
        <f t="shared" si="12"/>
        <v>0</v>
      </c>
      <c r="V35" s="32">
        <f t="shared" si="4"/>
        <v>0</v>
      </c>
    </row>
    <row r="36" spans="5:22" x14ac:dyDescent="0.25">
      <c r="E36">
        <v>58</v>
      </c>
      <c r="F36" s="5">
        <f t="shared" si="5"/>
        <v>0</v>
      </c>
      <c r="G36">
        <v>0</v>
      </c>
      <c r="H36" s="3">
        <f t="shared" si="7"/>
        <v>0</v>
      </c>
      <c r="I36">
        <f t="shared" si="8"/>
        <v>0</v>
      </c>
      <c r="J36" s="52">
        <v>0</v>
      </c>
      <c r="K36" s="5">
        <f t="shared" si="0"/>
        <v>0</v>
      </c>
      <c r="L36" s="5">
        <f t="shared" si="9"/>
        <v>0</v>
      </c>
      <c r="M36" s="53">
        <v>0</v>
      </c>
      <c r="O36" s="33">
        <f t="shared" si="11"/>
        <v>0</v>
      </c>
      <c r="P36">
        <v>0</v>
      </c>
      <c r="Q36">
        <v>0</v>
      </c>
      <c r="R36" s="5">
        <f t="shared" si="13"/>
        <v>0</v>
      </c>
      <c r="S36" s="5">
        <f t="shared" si="2"/>
        <v>0</v>
      </c>
      <c r="T36">
        <v>0</v>
      </c>
      <c r="U36">
        <f t="shared" si="12"/>
        <v>0</v>
      </c>
      <c r="V36" s="32">
        <f t="shared" si="4"/>
        <v>0</v>
      </c>
    </row>
    <row r="37" spans="5:22" x14ac:dyDescent="0.25">
      <c r="E37">
        <v>59</v>
      </c>
      <c r="F37" s="5">
        <f t="shared" si="5"/>
        <v>0</v>
      </c>
      <c r="G37">
        <v>0</v>
      </c>
      <c r="H37" s="3">
        <f t="shared" si="7"/>
        <v>0</v>
      </c>
      <c r="I37">
        <f t="shared" si="8"/>
        <v>0</v>
      </c>
      <c r="J37" s="52">
        <v>0</v>
      </c>
      <c r="K37" s="5">
        <f t="shared" si="0"/>
        <v>0</v>
      </c>
      <c r="L37" s="5">
        <f t="shared" si="9"/>
        <v>0</v>
      </c>
      <c r="M37" s="53">
        <v>0</v>
      </c>
      <c r="O37" s="33">
        <f t="shared" si="11"/>
        <v>0</v>
      </c>
      <c r="P37">
        <v>0</v>
      </c>
      <c r="Q37">
        <v>0</v>
      </c>
      <c r="R37" s="5">
        <f t="shared" si="13"/>
        <v>0</v>
      </c>
      <c r="S37" s="5">
        <f t="shared" si="2"/>
        <v>0</v>
      </c>
      <c r="T37">
        <v>0</v>
      </c>
      <c r="U37">
        <f t="shared" si="12"/>
        <v>0</v>
      </c>
      <c r="V37" s="32">
        <f t="shared" si="4"/>
        <v>0</v>
      </c>
    </row>
    <row r="38" spans="5:22" x14ac:dyDescent="0.25">
      <c r="E38">
        <v>60</v>
      </c>
      <c r="F38" s="5">
        <f t="shared" si="5"/>
        <v>0</v>
      </c>
      <c r="G38">
        <v>0</v>
      </c>
      <c r="H38" s="3">
        <f t="shared" si="7"/>
        <v>0</v>
      </c>
      <c r="I38">
        <f t="shared" si="8"/>
        <v>0</v>
      </c>
      <c r="J38" s="52">
        <v>0</v>
      </c>
      <c r="K38" s="5">
        <f t="shared" si="0"/>
        <v>0</v>
      </c>
      <c r="L38" s="5">
        <f t="shared" si="9"/>
        <v>0</v>
      </c>
      <c r="M38" s="53">
        <v>0</v>
      </c>
      <c r="O38" s="33">
        <f t="shared" si="11"/>
        <v>0</v>
      </c>
      <c r="P38">
        <v>0</v>
      </c>
      <c r="Q38">
        <v>0</v>
      </c>
      <c r="R38" s="5">
        <f t="shared" si="13"/>
        <v>0</v>
      </c>
      <c r="S38" s="5">
        <f t="shared" si="2"/>
        <v>0</v>
      </c>
      <c r="T38">
        <v>0</v>
      </c>
      <c r="U38">
        <f t="shared" si="12"/>
        <v>0</v>
      </c>
      <c r="V38" s="32">
        <f t="shared" si="4"/>
        <v>0</v>
      </c>
    </row>
    <row r="39" spans="5:22" x14ac:dyDescent="0.25">
      <c r="E39">
        <v>61</v>
      </c>
      <c r="F39" s="5">
        <f t="shared" si="5"/>
        <v>0</v>
      </c>
      <c r="G39">
        <v>0</v>
      </c>
      <c r="H39" s="3">
        <f t="shared" si="7"/>
        <v>0</v>
      </c>
      <c r="I39">
        <f t="shared" si="8"/>
        <v>0</v>
      </c>
      <c r="J39" s="52">
        <v>0</v>
      </c>
      <c r="K39" s="5">
        <f t="shared" si="0"/>
        <v>0</v>
      </c>
      <c r="L39" s="5">
        <f t="shared" si="9"/>
        <v>0</v>
      </c>
      <c r="M39" s="53">
        <v>0</v>
      </c>
      <c r="O39" s="33">
        <f t="shared" si="11"/>
        <v>0</v>
      </c>
      <c r="P39">
        <v>0</v>
      </c>
      <c r="Q39">
        <v>0</v>
      </c>
      <c r="R39" s="5">
        <f t="shared" si="13"/>
        <v>0</v>
      </c>
      <c r="S39" s="5">
        <f t="shared" si="2"/>
        <v>0</v>
      </c>
      <c r="T39">
        <v>0</v>
      </c>
      <c r="U39">
        <f t="shared" si="12"/>
        <v>0</v>
      </c>
      <c r="V39" s="32">
        <f t="shared" si="4"/>
        <v>0</v>
      </c>
    </row>
    <row r="40" spans="5:22" x14ac:dyDescent="0.25">
      <c r="E40">
        <v>62</v>
      </c>
      <c r="F40" s="5">
        <f t="shared" si="5"/>
        <v>0</v>
      </c>
      <c r="G40">
        <v>0</v>
      </c>
      <c r="H40" s="3">
        <f t="shared" si="7"/>
        <v>0</v>
      </c>
      <c r="I40">
        <f t="shared" si="8"/>
        <v>0</v>
      </c>
      <c r="J40" s="52">
        <v>0</v>
      </c>
      <c r="K40" s="5">
        <f t="shared" si="0"/>
        <v>0</v>
      </c>
      <c r="L40" s="5">
        <f t="shared" si="9"/>
        <v>0</v>
      </c>
      <c r="M40" s="53">
        <v>0</v>
      </c>
      <c r="O40" s="33">
        <f t="shared" si="11"/>
        <v>0</v>
      </c>
      <c r="P40">
        <v>0</v>
      </c>
      <c r="Q40">
        <v>0</v>
      </c>
      <c r="R40" s="5">
        <f t="shared" si="13"/>
        <v>0</v>
      </c>
      <c r="S40" s="5">
        <f t="shared" si="2"/>
        <v>0</v>
      </c>
      <c r="T40">
        <v>0</v>
      </c>
      <c r="U40">
        <f t="shared" si="12"/>
        <v>0</v>
      </c>
      <c r="V40" s="32">
        <f t="shared" si="4"/>
        <v>0</v>
      </c>
    </row>
    <row r="41" spans="5:22" x14ac:dyDescent="0.25">
      <c r="E41">
        <v>63</v>
      </c>
      <c r="F41" s="5">
        <f t="shared" si="5"/>
        <v>0</v>
      </c>
      <c r="G41">
        <v>0</v>
      </c>
      <c r="H41" s="3">
        <f t="shared" si="7"/>
        <v>0</v>
      </c>
      <c r="I41">
        <f t="shared" si="8"/>
        <v>0</v>
      </c>
      <c r="J41" s="52">
        <v>0</v>
      </c>
      <c r="K41" s="5">
        <f t="shared" si="0"/>
        <v>0</v>
      </c>
      <c r="L41" s="5">
        <f t="shared" si="9"/>
        <v>0</v>
      </c>
      <c r="M41" s="53">
        <v>0</v>
      </c>
      <c r="O41" s="33">
        <f t="shared" si="11"/>
        <v>0</v>
      </c>
      <c r="P41">
        <v>0</v>
      </c>
      <c r="Q41">
        <v>0</v>
      </c>
      <c r="R41" s="5">
        <f t="shared" si="13"/>
        <v>0</v>
      </c>
      <c r="S41" s="5">
        <f t="shared" si="2"/>
        <v>0</v>
      </c>
      <c r="T41">
        <v>0</v>
      </c>
      <c r="U41">
        <f t="shared" si="12"/>
        <v>0</v>
      </c>
      <c r="V41" s="32">
        <f t="shared" si="4"/>
        <v>0</v>
      </c>
    </row>
    <row r="42" spans="5:22" x14ac:dyDescent="0.25">
      <c r="E42">
        <v>64</v>
      </c>
      <c r="F42" s="5">
        <f t="shared" si="5"/>
        <v>0</v>
      </c>
      <c r="G42">
        <v>0</v>
      </c>
      <c r="H42" s="3">
        <f t="shared" si="7"/>
        <v>0</v>
      </c>
      <c r="I42">
        <f t="shared" si="8"/>
        <v>0</v>
      </c>
      <c r="J42" s="52">
        <v>0</v>
      </c>
      <c r="K42" s="5">
        <f t="shared" si="0"/>
        <v>0</v>
      </c>
      <c r="L42" s="5">
        <f t="shared" si="9"/>
        <v>0</v>
      </c>
      <c r="M42" s="53">
        <v>0</v>
      </c>
      <c r="O42" s="33">
        <f t="shared" si="11"/>
        <v>0</v>
      </c>
      <c r="P42">
        <v>0</v>
      </c>
      <c r="Q42">
        <v>0</v>
      </c>
      <c r="R42" s="5">
        <f t="shared" si="13"/>
        <v>0</v>
      </c>
      <c r="S42" s="5">
        <f t="shared" si="2"/>
        <v>0</v>
      </c>
      <c r="T42">
        <v>0</v>
      </c>
      <c r="U42">
        <f t="shared" si="12"/>
        <v>0</v>
      </c>
      <c r="V42" s="32">
        <f t="shared" si="4"/>
        <v>0</v>
      </c>
    </row>
    <row r="43" spans="5:22" x14ac:dyDescent="0.25">
      <c r="E43">
        <v>65</v>
      </c>
      <c r="F43" s="5">
        <f t="shared" si="5"/>
        <v>0</v>
      </c>
      <c r="G43">
        <v>0</v>
      </c>
      <c r="H43" s="3">
        <f t="shared" si="7"/>
        <v>0</v>
      </c>
      <c r="I43">
        <f t="shared" si="8"/>
        <v>0</v>
      </c>
      <c r="J43" s="52">
        <v>0</v>
      </c>
      <c r="K43" s="5">
        <f t="shared" si="0"/>
        <v>0</v>
      </c>
      <c r="L43" s="5">
        <f t="shared" si="9"/>
        <v>0</v>
      </c>
      <c r="M43" s="53">
        <v>0</v>
      </c>
      <c r="O43" s="33">
        <f t="shared" si="11"/>
        <v>0</v>
      </c>
      <c r="P43">
        <v>0</v>
      </c>
      <c r="Q43">
        <v>0</v>
      </c>
      <c r="R43" s="5">
        <f t="shared" si="13"/>
        <v>0</v>
      </c>
      <c r="S43" s="5">
        <f t="shared" si="2"/>
        <v>0</v>
      </c>
      <c r="T43">
        <v>0</v>
      </c>
      <c r="U43">
        <f t="shared" si="12"/>
        <v>0</v>
      </c>
      <c r="V43" s="32">
        <f t="shared" si="4"/>
        <v>0</v>
      </c>
    </row>
    <row r="44" spans="5:22" x14ac:dyDescent="0.25">
      <c r="E44">
        <v>66</v>
      </c>
      <c r="F44" s="5">
        <f t="shared" si="5"/>
        <v>0</v>
      </c>
      <c r="G44">
        <v>0</v>
      </c>
      <c r="H44" s="3">
        <f t="shared" si="7"/>
        <v>0</v>
      </c>
      <c r="I44">
        <f t="shared" si="8"/>
        <v>0</v>
      </c>
      <c r="J44" s="52">
        <v>0</v>
      </c>
      <c r="K44" s="5">
        <f t="shared" si="0"/>
        <v>0</v>
      </c>
      <c r="L44" s="5">
        <f t="shared" si="9"/>
        <v>0</v>
      </c>
      <c r="M44" s="53">
        <v>0</v>
      </c>
      <c r="O44" s="33">
        <f t="shared" si="11"/>
        <v>0</v>
      </c>
      <c r="P44">
        <v>0</v>
      </c>
      <c r="Q44">
        <v>0</v>
      </c>
      <c r="R44" s="5">
        <f t="shared" si="13"/>
        <v>0</v>
      </c>
      <c r="S44" s="5">
        <f t="shared" si="2"/>
        <v>0</v>
      </c>
      <c r="T44">
        <v>0</v>
      </c>
      <c r="U44">
        <f t="shared" si="12"/>
        <v>0</v>
      </c>
      <c r="V44" s="32">
        <f t="shared" si="4"/>
        <v>0</v>
      </c>
    </row>
    <row r="45" spans="5:22" x14ac:dyDescent="0.25">
      <c r="E45">
        <v>67</v>
      </c>
      <c r="F45" s="5">
        <f t="shared" si="5"/>
        <v>0</v>
      </c>
      <c r="G45">
        <v>0</v>
      </c>
      <c r="H45" s="3">
        <f t="shared" si="7"/>
        <v>0</v>
      </c>
      <c r="I45">
        <f t="shared" si="8"/>
        <v>0</v>
      </c>
      <c r="J45" s="52">
        <v>0</v>
      </c>
      <c r="K45" s="5">
        <f t="shared" si="0"/>
        <v>0</v>
      </c>
      <c r="L45" s="5">
        <f t="shared" si="9"/>
        <v>0</v>
      </c>
      <c r="M45" s="53">
        <v>0</v>
      </c>
      <c r="O45" s="33">
        <f t="shared" si="11"/>
        <v>0</v>
      </c>
      <c r="P45">
        <v>0</v>
      </c>
      <c r="Q45">
        <v>0</v>
      </c>
      <c r="R45" s="5">
        <f t="shared" si="13"/>
        <v>0</v>
      </c>
      <c r="S45" s="5">
        <f t="shared" si="2"/>
        <v>0</v>
      </c>
      <c r="T45">
        <v>0</v>
      </c>
      <c r="U45">
        <f t="shared" si="12"/>
        <v>0</v>
      </c>
      <c r="V45" s="32">
        <f t="shared" si="4"/>
        <v>0</v>
      </c>
    </row>
    <row r="46" spans="5:22" x14ac:dyDescent="0.25">
      <c r="E46">
        <v>68</v>
      </c>
      <c r="F46" s="5">
        <f t="shared" si="5"/>
        <v>0</v>
      </c>
      <c r="G46">
        <v>0</v>
      </c>
      <c r="H46" s="3">
        <f t="shared" si="7"/>
        <v>0</v>
      </c>
      <c r="I46">
        <f t="shared" si="8"/>
        <v>0</v>
      </c>
      <c r="J46" s="52">
        <v>0</v>
      </c>
      <c r="K46" s="5">
        <f t="shared" si="0"/>
        <v>0</v>
      </c>
      <c r="L46" s="5">
        <f t="shared" si="9"/>
        <v>0</v>
      </c>
      <c r="M46" s="53">
        <v>0</v>
      </c>
      <c r="O46" s="33">
        <f t="shared" si="11"/>
        <v>0</v>
      </c>
      <c r="P46">
        <v>0</v>
      </c>
      <c r="Q46">
        <v>0</v>
      </c>
      <c r="R46" s="5">
        <f t="shared" si="13"/>
        <v>0</v>
      </c>
      <c r="S46" s="5">
        <f t="shared" si="2"/>
        <v>0</v>
      </c>
      <c r="T46">
        <v>0</v>
      </c>
      <c r="U46">
        <f t="shared" si="12"/>
        <v>0</v>
      </c>
      <c r="V46" s="32">
        <f t="shared" si="4"/>
        <v>0</v>
      </c>
    </row>
    <row r="47" spans="5:22" x14ac:dyDescent="0.25">
      <c r="E47">
        <v>69</v>
      </c>
      <c r="F47" s="5">
        <f t="shared" si="5"/>
        <v>0</v>
      </c>
      <c r="G47">
        <v>0</v>
      </c>
      <c r="H47" s="3">
        <f t="shared" si="7"/>
        <v>0</v>
      </c>
      <c r="I47">
        <f t="shared" si="8"/>
        <v>0</v>
      </c>
      <c r="J47" s="52">
        <v>0</v>
      </c>
      <c r="K47" s="5">
        <f t="shared" si="0"/>
        <v>0</v>
      </c>
      <c r="L47" s="5">
        <f t="shared" si="9"/>
        <v>0</v>
      </c>
      <c r="M47" s="53">
        <v>0</v>
      </c>
      <c r="O47" s="33">
        <f t="shared" si="11"/>
        <v>0</v>
      </c>
      <c r="P47">
        <v>0</v>
      </c>
      <c r="Q47">
        <v>0</v>
      </c>
      <c r="R47" s="5">
        <f t="shared" si="13"/>
        <v>0</v>
      </c>
      <c r="S47" s="5">
        <f t="shared" si="2"/>
        <v>0</v>
      </c>
      <c r="T47">
        <v>0</v>
      </c>
      <c r="U47">
        <f t="shared" si="12"/>
        <v>0</v>
      </c>
      <c r="V47" s="32">
        <f t="shared" si="4"/>
        <v>0</v>
      </c>
    </row>
    <row r="48" spans="5:22" x14ac:dyDescent="0.25">
      <c r="E48">
        <v>70</v>
      </c>
      <c r="F48" s="5">
        <f t="shared" si="5"/>
        <v>0</v>
      </c>
      <c r="G48">
        <v>0</v>
      </c>
      <c r="H48" s="3">
        <f t="shared" si="7"/>
        <v>0</v>
      </c>
      <c r="I48">
        <f t="shared" si="8"/>
        <v>0</v>
      </c>
      <c r="J48" s="52">
        <v>0</v>
      </c>
      <c r="K48" s="5">
        <f t="shared" si="0"/>
        <v>0</v>
      </c>
      <c r="L48" s="5">
        <f t="shared" si="9"/>
        <v>0</v>
      </c>
      <c r="M48" s="53">
        <v>0</v>
      </c>
      <c r="O48" s="33">
        <f t="shared" si="11"/>
        <v>0</v>
      </c>
      <c r="P48">
        <v>0</v>
      </c>
      <c r="Q48">
        <v>0</v>
      </c>
      <c r="R48" s="5">
        <f t="shared" si="13"/>
        <v>0</v>
      </c>
      <c r="S48" s="5">
        <f t="shared" si="2"/>
        <v>0</v>
      </c>
      <c r="T48">
        <v>0</v>
      </c>
      <c r="U48">
        <f t="shared" si="12"/>
        <v>0</v>
      </c>
      <c r="V48" s="32">
        <f t="shared" si="4"/>
        <v>0</v>
      </c>
    </row>
    <row r="49" spans="5:22" x14ac:dyDescent="0.25">
      <c r="E49">
        <v>71</v>
      </c>
      <c r="F49" s="5">
        <f t="shared" si="5"/>
        <v>0</v>
      </c>
      <c r="G49">
        <v>0</v>
      </c>
      <c r="H49" s="3">
        <f t="shared" si="7"/>
        <v>0</v>
      </c>
      <c r="I49">
        <f t="shared" si="8"/>
        <v>0</v>
      </c>
      <c r="J49" s="52">
        <v>0</v>
      </c>
      <c r="K49" s="5">
        <f t="shared" si="0"/>
        <v>0</v>
      </c>
      <c r="L49" s="5">
        <f t="shared" si="9"/>
        <v>0</v>
      </c>
      <c r="M49" s="53">
        <v>0</v>
      </c>
      <c r="O49" s="33">
        <f t="shared" si="11"/>
        <v>0</v>
      </c>
      <c r="P49">
        <v>0</v>
      </c>
      <c r="Q49">
        <v>0</v>
      </c>
      <c r="R49" s="5">
        <f t="shared" si="13"/>
        <v>0</v>
      </c>
      <c r="S49" s="5">
        <f t="shared" si="2"/>
        <v>0</v>
      </c>
      <c r="T49">
        <v>0</v>
      </c>
      <c r="U49">
        <f t="shared" si="12"/>
        <v>0</v>
      </c>
      <c r="V49" s="32">
        <f t="shared" si="4"/>
        <v>0</v>
      </c>
    </row>
    <row r="50" spans="5:22" x14ac:dyDescent="0.25">
      <c r="E50">
        <v>72</v>
      </c>
      <c r="F50" s="5">
        <f t="shared" si="5"/>
        <v>0</v>
      </c>
      <c r="G50">
        <v>0</v>
      </c>
      <c r="H50" s="3">
        <f t="shared" si="7"/>
        <v>0</v>
      </c>
      <c r="I50">
        <f t="shared" si="8"/>
        <v>0</v>
      </c>
      <c r="J50" s="52">
        <v>0</v>
      </c>
      <c r="K50" s="5">
        <f t="shared" si="0"/>
        <v>0</v>
      </c>
      <c r="L50" s="5">
        <f t="shared" si="9"/>
        <v>0</v>
      </c>
      <c r="M50" s="53">
        <v>0</v>
      </c>
      <c r="O50" s="33">
        <f t="shared" si="11"/>
        <v>0</v>
      </c>
      <c r="P50">
        <v>0</v>
      </c>
      <c r="Q50">
        <v>0</v>
      </c>
      <c r="R50" s="5">
        <f t="shared" si="13"/>
        <v>0</v>
      </c>
      <c r="S50" s="5">
        <f t="shared" si="2"/>
        <v>0</v>
      </c>
      <c r="T50">
        <v>0</v>
      </c>
      <c r="U50">
        <f t="shared" si="12"/>
        <v>0</v>
      </c>
      <c r="V50" s="32">
        <f t="shared" si="4"/>
        <v>0</v>
      </c>
    </row>
    <row r="51" spans="5:22" x14ac:dyDescent="0.25">
      <c r="E51">
        <v>73</v>
      </c>
      <c r="F51" s="5">
        <f t="shared" si="5"/>
        <v>0</v>
      </c>
      <c r="G51">
        <v>0</v>
      </c>
      <c r="H51" s="3">
        <f t="shared" si="7"/>
        <v>0</v>
      </c>
      <c r="I51">
        <f t="shared" si="8"/>
        <v>0</v>
      </c>
      <c r="J51" s="52">
        <v>0</v>
      </c>
      <c r="K51" s="5">
        <f t="shared" si="0"/>
        <v>0</v>
      </c>
      <c r="L51" s="5">
        <f t="shared" si="9"/>
        <v>0</v>
      </c>
      <c r="M51" s="53">
        <v>0</v>
      </c>
      <c r="O51" s="33">
        <f t="shared" si="11"/>
        <v>0</v>
      </c>
      <c r="P51">
        <v>0</v>
      </c>
      <c r="Q51">
        <v>0</v>
      </c>
      <c r="R51" s="5">
        <f t="shared" si="13"/>
        <v>0</v>
      </c>
      <c r="S51" s="5">
        <f t="shared" si="2"/>
        <v>0</v>
      </c>
      <c r="T51">
        <v>0</v>
      </c>
      <c r="U51">
        <f t="shared" si="12"/>
        <v>0</v>
      </c>
      <c r="V51" s="32">
        <f t="shared" si="4"/>
        <v>0</v>
      </c>
    </row>
    <row r="52" spans="5:22" x14ac:dyDescent="0.25">
      <c r="E52">
        <v>74</v>
      </c>
      <c r="F52" s="5">
        <f t="shared" si="5"/>
        <v>0</v>
      </c>
      <c r="G52">
        <v>0</v>
      </c>
      <c r="H52" s="3">
        <f t="shared" si="7"/>
        <v>0</v>
      </c>
      <c r="I52">
        <f t="shared" si="8"/>
        <v>0</v>
      </c>
      <c r="J52" s="52">
        <v>0</v>
      </c>
      <c r="K52" s="5">
        <f t="shared" si="0"/>
        <v>0</v>
      </c>
      <c r="L52" s="5">
        <f t="shared" si="9"/>
        <v>0</v>
      </c>
      <c r="M52" s="53">
        <v>0</v>
      </c>
      <c r="O52" s="33">
        <f t="shared" si="11"/>
        <v>0</v>
      </c>
      <c r="P52">
        <v>0</v>
      </c>
      <c r="Q52">
        <v>0</v>
      </c>
      <c r="R52" s="5">
        <f t="shared" si="13"/>
        <v>0</v>
      </c>
      <c r="S52" s="5">
        <f t="shared" si="2"/>
        <v>0</v>
      </c>
      <c r="T52">
        <v>0</v>
      </c>
      <c r="U52">
        <f t="shared" si="12"/>
        <v>0</v>
      </c>
      <c r="V52" s="32">
        <f t="shared" si="4"/>
        <v>0</v>
      </c>
    </row>
    <row r="53" spans="5:22" x14ac:dyDescent="0.25">
      <c r="E53">
        <v>75</v>
      </c>
      <c r="F53" s="5">
        <f t="shared" si="5"/>
        <v>0</v>
      </c>
      <c r="G53">
        <v>0</v>
      </c>
      <c r="H53" s="3">
        <f t="shared" si="7"/>
        <v>0</v>
      </c>
      <c r="I53">
        <f t="shared" si="8"/>
        <v>0</v>
      </c>
      <c r="J53" s="52">
        <v>0</v>
      </c>
      <c r="K53" s="5">
        <f t="shared" si="0"/>
        <v>0</v>
      </c>
      <c r="L53" s="5">
        <f t="shared" si="9"/>
        <v>0</v>
      </c>
      <c r="M53" s="53">
        <v>0</v>
      </c>
      <c r="O53" s="33">
        <f t="shared" si="11"/>
        <v>0</v>
      </c>
      <c r="P53">
        <v>0</v>
      </c>
      <c r="Q53">
        <v>0</v>
      </c>
      <c r="R53" s="5">
        <f t="shared" si="13"/>
        <v>0</v>
      </c>
      <c r="S53" s="5">
        <f t="shared" si="2"/>
        <v>0</v>
      </c>
      <c r="T53">
        <v>0</v>
      </c>
      <c r="U53">
        <f t="shared" si="12"/>
        <v>0</v>
      </c>
      <c r="V53" s="32">
        <f t="shared" si="4"/>
        <v>0</v>
      </c>
    </row>
    <row r="54" spans="5:22" x14ac:dyDescent="0.25">
      <c r="E54">
        <v>76</v>
      </c>
      <c r="F54" s="5">
        <f t="shared" si="5"/>
        <v>0</v>
      </c>
      <c r="G54">
        <v>0</v>
      </c>
      <c r="H54" s="3">
        <f t="shared" si="7"/>
        <v>0</v>
      </c>
      <c r="I54">
        <f t="shared" si="8"/>
        <v>0</v>
      </c>
      <c r="J54" s="52">
        <v>0</v>
      </c>
      <c r="K54" s="5">
        <f t="shared" si="0"/>
        <v>0</v>
      </c>
      <c r="L54" s="5">
        <f t="shared" si="9"/>
        <v>0</v>
      </c>
      <c r="M54" s="53">
        <v>0</v>
      </c>
      <c r="O54" s="33">
        <f t="shared" si="11"/>
        <v>0</v>
      </c>
      <c r="P54">
        <v>0</v>
      </c>
      <c r="Q54">
        <v>0</v>
      </c>
      <c r="R54" s="5">
        <f t="shared" si="13"/>
        <v>0</v>
      </c>
      <c r="S54" s="5">
        <f t="shared" si="2"/>
        <v>0</v>
      </c>
      <c r="T54">
        <v>0</v>
      </c>
      <c r="U54">
        <f t="shared" si="12"/>
        <v>0</v>
      </c>
      <c r="V54" s="32">
        <f t="shared" si="4"/>
        <v>0</v>
      </c>
    </row>
    <row r="55" spans="5:22" x14ac:dyDescent="0.25">
      <c r="E55">
        <v>77</v>
      </c>
      <c r="F55" s="5">
        <f t="shared" si="5"/>
        <v>0</v>
      </c>
      <c r="G55">
        <v>0</v>
      </c>
      <c r="H55" s="3">
        <f t="shared" si="7"/>
        <v>0</v>
      </c>
      <c r="I55">
        <f t="shared" si="8"/>
        <v>0</v>
      </c>
      <c r="J55" s="52">
        <v>0</v>
      </c>
      <c r="K55" s="5">
        <f t="shared" si="0"/>
        <v>0</v>
      </c>
      <c r="L55" s="5">
        <f t="shared" si="9"/>
        <v>0</v>
      </c>
      <c r="M55" s="53">
        <v>0</v>
      </c>
      <c r="O55" s="33">
        <f t="shared" si="11"/>
        <v>0</v>
      </c>
      <c r="P55">
        <v>0</v>
      </c>
      <c r="Q55">
        <v>0</v>
      </c>
      <c r="R55" s="5">
        <f t="shared" si="13"/>
        <v>0</v>
      </c>
      <c r="S55" s="5">
        <f t="shared" si="2"/>
        <v>0</v>
      </c>
      <c r="T55">
        <v>0</v>
      </c>
      <c r="U55">
        <f t="shared" si="12"/>
        <v>0</v>
      </c>
      <c r="V55" s="32">
        <f t="shared" si="4"/>
        <v>0</v>
      </c>
    </row>
    <row r="56" spans="5:22" x14ac:dyDescent="0.25">
      <c r="E56">
        <v>78</v>
      </c>
      <c r="F56" s="5">
        <f t="shared" si="5"/>
        <v>0</v>
      </c>
      <c r="G56">
        <v>0</v>
      </c>
      <c r="H56" s="3">
        <f t="shared" si="7"/>
        <v>0</v>
      </c>
      <c r="I56">
        <f t="shared" si="8"/>
        <v>0</v>
      </c>
      <c r="J56" s="52">
        <v>0</v>
      </c>
      <c r="K56" s="5">
        <f t="shared" si="0"/>
        <v>0</v>
      </c>
      <c r="L56" s="5">
        <f t="shared" si="9"/>
        <v>0</v>
      </c>
      <c r="M56" s="53">
        <v>0</v>
      </c>
      <c r="O56" s="33">
        <f t="shared" si="11"/>
        <v>0</v>
      </c>
      <c r="P56">
        <v>0</v>
      </c>
      <c r="Q56">
        <v>0</v>
      </c>
      <c r="R56" s="5">
        <f t="shared" si="13"/>
        <v>0</v>
      </c>
      <c r="S56" s="5">
        <f t="shared" si="2"/>
        <v>0</v>
      </c>
      <c r="T56">
        <v>0</v>
      </c>
      <c r="U56">
        <f t="shared" si="12"/>
        <v>0</v>
      </c>
      <c r="V56" s="32">
        <f t="shared" si="4"/>
        <v>0</v>
      </c>
    </row>
    <row r="57" spans="5:22" x14ac:dyDescent="0.25">
      <c r="E57">
        <v>79</v>
      </c>
      <c r="F57" s="5">
        <f t="shared" si="5"/>
        <v>0</v>
      </c>
      <c r="G57">
        <v>0</v>
      </c>
      <c r="H57" s="3">
        <f t="shared" si="7"/>
        <v>0</v>
      </c>
      <c r="I57">
        <f t="shared" si="8"/>
        <v>0</v>
      </c>
      <c r="J57" s="52">
        <v>0</v>
      </c>
      <c r="K57" s="5">
        <f t="shared" si="0"/>
        <v>0</v>
      </c>
      <c r="L57" s="5">
        <f t="shared" si="9"/>
        <v>0</v>
      </c>
      <c r="M57" s="53">
        <v>0</v>
      </c>
      <c r="O57" s="33">
        <f t="shared" si="11"/>
        <v>0</v>
      </c>
      <c r="P57">
        <v>0</v>
      </c>
      <c r="Q57">
        <v>0</v>
      </c>
      <c r="R57" s="5">
        <f t="shared" si="13"/>
        <v>0</v>
      </c>
      <c r="S57" s="5">
        <f t="shared" si="2"/>
        <v>0</v>
      </c>
      <c r="T57">
        <v>0</v>
      </c>
      <c r="U57">
        <f t="shared" si="12"/>
        <v>0</v>
      </c>
      <c r="V57" s="32">
        <f t="shared" si="4"/>
        <v>0</v>
      </c>
    </row>
    <row r="58" spans="5:22" x14ac:dyDescent="0.25">
      <c r="E58">
        <v>80</v>
      </c>
      <c r="F58" s="5">
        <f t="shared" si="5"/>
        <v>0</v>
      </c>
      <c r="G58">
        <v>0</v>
      </c>
      <c r="H58" s="3">
        <f t="shared" si="7"/>
        <v>0</v>
      </c>
      <c r="I58">
        <f t="shared" si="8"/>
        <v>0</v>
      </c>
      <c r="J58" s="52">
        <v>0</v>
      </c>
      <c r="K58" s="5">
        <f t="shared" si="0"/>
        <v>0</v>
      </c>
      <c r="L58" s="5">
        <f t="shared" si="9"/>
        <v>0</v>
      </c>
      <c r="M58" s="53">
        <v>0</v>
      </c>
      <c r="O58" s="33">
        <f t="shared" si="11"/>
        <v>0</v>
      </c>
      <c r="P58">
        <v>0</v>
      </c>
      <c r="Q58">
        <v>0</v>
      </c>
      <c r="R58" s="5">
        <f t="shared" si="13"/>
        <v>0</v>
      </c>
      <c r="S58" s="5">
        <f t="shared" si="2"/>
        <v>0</v>
      </c>
      <c r="T58">
        <v>0</v>
      </c>
      <c r="U58">
        <f t="shared" si="12"/>
        <v>0</v>
      </c>
      <c r="V58" s="32">
        <f t="shared" si="4"/>
        <v>0</v>
      </c>
    </row>
    <row r="59" spans="5:22" x14ac:dyDescent="0.25">
      <c r="E59">
        <v>81</v>
      </c>
      <c r="F59" s="5">
        <f t="shared" si="5"/>
        <v>0</v>
      </c>
      <c r="G59">
        <v>0</v>
      </c>
      <c r="H59" s="3">
        <f t="shared" si="7"/>
        <v>0</v>
      </c>
      <c r="I59">
        <f t="shared" si="8"/>
        <v>0</v>
      </c>
      <c r="J59" s="52">
        <v>0</v>
      </c>
      <c r="K59" s="5">
        <f t="shared" si="0"/>
        <v>0</v>
      </c>
      <c r="L59" s="5">
        <f t="shared" si="9"/>
        <v>0</v>
      </c>
      <c r="M59" s="53">
        <v>0</v>
      </c>
      <c r="O59" s="33">
        <f t="shared" si="11"/>
        <v>0</v>
      </c>
      <c r="P59">
        <v>0</v>
      </c>
      <c r="Q59">
        <v>0</v>
      </c>
      <c r="R59" s="5">
        <f t="shared" si="13"/>
        <v>0</v>
      </c>
      <c r="S59" s="5">
        <f t="shared" si="2"/>
        <v>0</v>
      </c>
      <c r="T59">
        <v>0</v>
      </c>
      <c r="U59">
        <f t="shared" si="12"/>
        <v>0</v>
      </c>
      <c r="V59" s="32">
        <f t="shared" si="4"/>
        <v>0</v>
      </c>
    </row>
    <row r="60" spans="5:22" x14ac:dyDescent="0.25">
      <c r="E60">
        <v>82</v>
      </c>
      <c r="F60" s="5">
        <f t="shared" si="5"/>
        <v>0</v>
      </c>
      <c r="G60">
        <v>0</v>
      </c>
      <c r="H60" s="3">
        <f t="shared" si="7"/>
        <v>0</v>
      </c>
      <c r="I60">
        <f t="shared" si="8"/>
        <v>0</v>
      </c>
      <c r="J60" s="52">
        <v>0</v>
      </c>
      <c r="K60" s="5">
        <f t="shared" si="0"/>
        <v>0</v>
      </c>
      <c r="L60" s="5">
        <f t="shared" si="9"/>
        <v>0</v>
      </c>
      <c r="M60" s="53">
        <v>0</v>
      </c>
      <c r="O60" s="33">
        <f t="shared" si="11"/>
        <v>0</v>
      </c>
      <c r="P60">
        <v>0</v>
      </c>
      <c r="Q60">
        <v>0</v>
      </c>
      <c r="R60" s="5">
        <f t="shared" si="13"/>
        <v>0</v>
      </c>
      <c r="S60" s="5">
        <f t="shared" si="2"/>
        <v>0</v>
      </c>
      <c r="T60">
        <v>0</v>
      </c>
      <c r="U60">
        <f t="shared" si="12"/>
        <v>0</v>
      </c>
      <c r="V60" s="32">
        <f t="shared" si="4"/>
        <v>0</v>
      </c>
    </row>
    <row r="61" spans="5:22" x14ac:dyDescent="0.25">
      <c r="E61">
        <v>83</v>
      </c>
      <c r="F61" s="5">
        <f t="shared" si="5"/>
        <v>0</v>
      </c>
      <c r="G61">
        <v>0</v>
      </c>
      <c r="H61" s="3">
        <f t="shared" si="7"/>
        <v>0</v>
      </c>
      <c r="I61">
        <f t="shared" si="8"/>
        <v>0</v>
      </c>
      <c r="J61" s="52">
        <v>0</v>
      </c>
      <c r="K61" s="5">
        <f t="shared" si="0"/>
        <v>0</v>
      </c>
      <c r="L61" s="5">
        <f t="shared" si="9"/>
        <v>0</v>
      </c>
      <c r="M61" s="53">
        <v>0</v>
      </c>
      <c r="O61" s="33">
        <f t="shared" si="11"/>
        <v>0</v>
      </c>
      <c r="P61">
        <v>0</v>
      </c>
      <c r="Q61">
        <v>0</v>
      </c>
      <c r="R61" s="5">
        <f t="shared" si="13"/>
        <v>0</v>
      </c>
      <c r="S61" s="5">
        <f t="shared" si="2"/>
        <v>0</v>
      </c>
      <c r="T61">
        <v>0</v>
      </c>
      <c r="U61">
        <f t="shared" si="12"/>
        <v>0</v>
      </c>
      <c r="V61" s="32">
        <f t="shared" si="4"/>
        <v>0</v>
      </c>
    </row>
    <row r="62" spans="5:22" x14ac:dyDescent="0.25">
      <c r="E62">
        <v>84</v>
      </c>
      <c r="F62" s="5">
        <f t="shared" si="5"/>
        <v>0</v>
      </c>
      <c r="G62">
        <v>0</v>
      </c>
      <c r="H62" s="3">
        <f t="shared" si="7"/>
        <v>0</v>
      </c>
      <c r="I62">
        <f t="shared" si="8"/>
        <v>0</v>
      </c>
      <c r="J62" s="52">
        <v>0</v>
      </c>
      <c r="K62" s="5">
        <f t="shared" si="0"/>
        <v>0</v>
      </c>
      <c r="L62" s="5">
        <f t="shared" si="9"/>
        <v>0</v>
      </c>
      <c r="M62" s="53">
        <v>0</v>
      </c>
      <c r="O62" s="33">
        <f t="shared" si="11"/>
        <v>0</v>
      </c>
      <c r="P62">
        <v>0</v>
      </c>
      <c r="Q62">
        <v>0</v>
      </c>
      <c r="R62" s="5">
        <f t="shared" si="13"/>
        <v>0</v>
      </c>
      <c r="S62" s="5">
        <f t="shared" si="2"/>
        <v>0</v>
      </c>
      <c r="T62">
        <v>0</v>
      </c>
      <c r="U62">
        <f t="shared" si="12"/>
        <v>0</v>
      </c>
      <c r="V62" s="32">
        <f t="shared" si="4"/>
        <v>0</v>
      </c>
    </row>
    <row r="63" spans="5:22" x14ac:dyDescent="0.25">
      <c r="E63">
        <v>85</v>
      </c>
      <c r="F63" s="5">
        <f t="shared" si="5"/>
        <v>0</v>
      </c>
      <c r="G63">
        <v>0</v>
      </c>
      <c r="H63" s="3">
        <f t="shared" si="7"/>
        <v>0</v>
      </c>
      <c r="I63">
        <f t="shared" si="8"/>
        <v>0</v>
      </c>
      <c r="J63" s="52">
        <v>0</v>
      </c>
      <c r="K63" s="5">
        <f t="shared" si="0"/>
        <v>0</v>
      </c>
      <c r="L63" s="5">
        <f t="shared" si="9"/>
        <v>0</v>
      </c>
      <c r="M63" s="53">
        <v>0</v>
      </c>
      <c r="O63" s="33">
        <f t="shared" si="11"/>
        <v>0</v>
      </c>
      <c r="P63">
        <v>0</v>
      </c>
      <c r="Q63">
        <v>0</v>
      </c>
      <c r="R63" s="5">
        <f t="shared" si="13"/>
        <v>0</v>
      </c>
      <c r="S63" s="5">
        <f t="shared" si="2"/>
        <v>0</v>
      </c>
      <c r="T63">
        <v>0</v>
      </c>
      <c r="U63">
        <f t="shared" si="12"/>
        <v>0</v>
      </c>
      <c r="V63" s="32">
        <f t="shared" si="4"/>
        <v>0</v>
      </c>
    </row>
    <row r="64" spans="5:22" x14ac:dyDescent="0.25">
      <c r="E64">
        <v>86</v>
      </c>
      <c r="F64" s="5">
        <f t="shared" si="5"/>
        <v>0</v>
      </c>
      <c r="G64">
        <v>0</v>
      </c>
      <c r="H64" s="3">
        <f t="shared" si="7"/>
        <v>0</v>
      </c>
      <c r="I64">
        <f t="shared" si="8"/>
        <v>0</v>
      </c>
      <c r="J64" s="52">
        <v>0</v>
      </c>
      <c r="K64" s="5">
        <f t="shared" si="0"/>
        <v>0</v>
      </c>
      <c r="L64" s="5">
        <f t="shared" si="9"/>
        <v>0</v>
      </c>
      <c r="M64" s="53">
        <v>0</v>
      </c>
      <c r="O64" s="33">
        <f t="shared" si="11"/>
        <v>0</v>
      </c>
      <c r="P64">
        <v>0</v>
      </c>
      <c r="Q64">
        <v>0</v>
      </c>
      <c r="R64" s="5">
        <f t="shared" si="13"/>
        <v>0</v>
      </c>
      <c r="S64" s="5">
        <f t="shared" si="2"/>
        <v>0</v>
      </c>
      <c r="T64">
        <v>0</v>
      </c>
      <c r="U64">
        <f t="shared" si="12"/>
        <v>0</v>
      </c>
      <c r="V64" s="32">
        <f t="shared" si="4"/>
        <v>0</v>
      </c>
    </row>
    <row r="65" spans="5:22" x14ac:dyDescent="0.25">
      <c r="E65">
        <v>87</v>
      </c>
      <c r="F65" s="5">
        <f t="shared" si="5"/>
        <v>0</v>
      </c>
      <c r="G65">
        <v>0</v>
      </c>
      <c r="H65" s="3">
        <f t="shared" si="7"/>
        <v>0</v>
      </c>
      <c r="I65">
        <f t="shared" si="8"/>
        <v>0</v>
      </c>
      <c r="J65" s="52">
        <v>0</v>
      </c>
      <c r="K65" s="5">
        <f t="shared" si="0"/>
        <v>0</v>
      </c>
      <c r="L65" s="5">
        <f t="shared" si="9"/>
        <v>0</v>
      </c>
      <c r="M65" s="53">
        <v>0</v>
      </c>
      <c r="O65" s="33">
        <f t="shared" si="11"/>
        <v>0</v>
      </c>
      <c r="P65">
        <v>0</v>
      </c>
      <c r="Q65">
        <v>0</v>
      </c>
      <c r="R65" s="5">
        <f t="shared" si="13"/>
        <v>0</v>
      </c>
      <c r="S65" s="5">
        <f t="shared" si="2"/>
        <v>0</v>
      </c>
      <c r="T65">
        <v>0</v>
      </c>
      <c r="U65">
        <f t="shared" si="12"/>
        <v>0</v>
      </c>
      <c r="V65" s="32">
        <f t="shared" si="4"/>
        <v>0</v>
      </c>
    </row>
    <row r="66" spans="5:22" x14ac:dyDescent="0.25">
      <c r="E66">
        <v>88</v>
      </c>
      <c r="F66" s="5">
        <f t="shared" si="5"/>
        <v>0</v>
      </c>
      <c r="G66">
        <v>0</v>
      </c>
      <c r="H66" s="3">
        <f t="shared" si="7"/>
        <v>0</v>
      </c>
      <c r="I66">
        <f t="shared" si="8"/>
        <v>0</v>
      </c>
      <c r="J66" s="52">
        <v>0</v>
      </c>
      <c r="K66" s="5">
        <f t="shared" si="0"/>
        <v>0</v>
      </c>
      <c r="L66" s="5">
        <f t="shared" si="9"/>
        <v>0</v>
      </c>
      <c r="M66" s="53">
        <v>0</v>
      </c>
      <c r="O66" s="33">
        <f t="shared" si="11"/>
        <v>0</v>
      </c>
      <c r="P66">
        <v>0</v>
      </c>
      <c r="Q66">
        <v>0</v>
      </c>
      <c r="R66" s="5">
        <f t="shared" si="13"/>
        <v>0</v>
      </c>
      <c r="S66" s="5">
        <f t="shared" si="2"/>
        <v>0</v>
      </c>
      <c r="T66">
        <v>0</v>
      </c>
      <c r="U66">
        <f t="shared" si="12"/>
        <v>0</v>
      </c>
      <c r="V66" s="32">
        <f t="shared" si="4"/>
        <v>0</v>
      </c>
    </row>
    <row r="67" spans="5:22" x14ac:dyDescent="0.25">
      <c r="E67">
        <v>89</v>
      </c>
      <c r="F67" s="5">
        <f t="shared" si="5"/>
        <v>0</v>
      </c>
      <c r="G67">
        <v>0</v>
      </c>
      <c r="H67" s="3">
        <f t="shared" si="7"/>
        <v>0</v>
      </c>
      <c r="I67">
        <f t="shared" si="8"/>
        <v>0</v>
      </c>
      <c r="J67" s="52">
        <v>0</v>
      </c>
      <c r="K67" s="5">
        <f t="shared" si="0"/>
        <v>0</v>
      </c>
      <c r="L67" s="5">
        <f t="shared" si="9"/>
        <v>0</v>
      </c>
      <c r="M67" s="53">
        <v>0</v>
      </c>
      <c r="O67" s="33">
        <f t="shared" si="11"/>
        <v>0</v>
      </c>
      <c r="P67">
        <v>0</v>
      </c>
      <c r="Q67">
        <v>0</v>
      </c>
      <c r="R67" s="5">
        <f t="shared" si="13"/>
        <v>0</v>
      </c>
      <c r="S67" s="5">
        <f t="shared" si="2"/>
        <v>0</v>
      </c>
      <c r="T67">
        <v>0</v>
      </c>
      <c r="U67">
        <f t="shared" si="12"/>
        <v>0</v>
      </c>
      <c r="V67" s="32">
        <f t="shared" si="4"/>
        <v>0</v>
      </c>
    </row>
    <row r="68" spans="5:22" x14ac:dyDescent="0.25">
      <c r="E68">
        <v>90</v>
      </c>
      <c r="F68" s="5">
        <f t="shared" si="5"/>
        <v>0</v>
      </c>
      <c r="G68">
        <v>0</v>
      </c>
      <c r="H68" s="3">
        <f t="shared" si="7"/>
        <v>0</v>
      </c>
      <c r="I68">
        <f t="shared" si="8"/>
        <v>0</v>
      </c>
      <c r="J68" s="52">
        <v>0</v>
      </c>
      <c r="K68" s="5">
        <f t="shared" si="0"/>
        <v>0</v>
      </c>
      <c r="L68" s="5">
        <f t="shared" si="9"/>
        <v>0</v>
      </c>
      <c r="M68" s="53">
        <v>0</v>
      </c>
      <c r="O68" s="33">
        <f t="shared" si="11"/>
        <v>0</v>
      </c>
      <c r="P68">
        <v>0</v>
      </c>
      <c r="Q68">
        <v>0</v>
      </c>
      <c r="R68" s="5">
        <f t="shared" si="13"/>
        <v>0</v>
      </c>
      <c r="S68" s="5">
        <f t="shared" si="2"/>
        <v>0</v>
      </c>
      <c r="T68">
        <v>0</v>
      </c>
      <c r="U68">
        <f t="shared" si="12"/>
        <v>0</v>
      </c>
      <c r="V68" s="32">
        <f t="shared" si="4"/>
        <v>0</v>
      </c>
    </row>
    <row r="69" spans="5:22" x14ac:dyDescent="0.25">
      <c r="E69">
        <v>91</v>
      </c>
      <c r="F69" s="5">
        <f t="shared" si="5"/>
        <v>0</v>
      </c>
      <c r="G69">
        <v>0</v>
      </c>
      <c r="H69" s="3">
        <f t="shared" si="7"/>
        <v>0</v>
      </c>
      <c r="I69">
        <f t="shared" si="8"/>
        <v>0</v>
      </c>
      <c r="J69" s="52">
        <v>0</v>
      </c>
      <c r="K69" s="5">
        <f t="shared" si="0"/>
        <v>0</v>
      </c>
      <c r="L69" s="5">
        <f t="shared" si="9"/>
        <v>0</v>
      </c>
      <c r="M69" s="53">
        <v>0</v>
      </c>
      <c r="O69" s="33">
        <f t="shared" si="11"/>
        <v>0</v>
      </c>
      <c r="P69">
        <v>0</v>
      </c>
      <c r="Q69">
        <v>0</v>
      </c>
      <c r="R69" s="5">
        <f t="shared" si="13"/>
        <v>0</v>
      </c>
      <c r="S69" s="5">
        <f t="shared" si="2"/>
        <v>0</v>
      </c>
      <c r="T69">
        <v>0</v>
      </c>
      <c r="U69">
        <f t="shared" si="12"/>
        <v>0</v>
      </c>
      <c r="V69" s="32">
        <f t="shared" si="4"/>
        <v>0</v>
      </c>
    </row>
    <row r="70" spans="5:22" x14ac:dyDescent="0.25">
      <c r="E70">
        <v>92</v>
      </c>
      <c r="F70" s="5">
        <f t="shared" si="5"/>
        <v>0</v>
      </c>
      <c r="G70">
        <v>0</v>
      </c>
      <c r="H70" s="3">
        <f t="shared" si="7"/>
        <v>0</v>
      </c>
      <c r="I70">
        <f t="shared" si="8"/>
        <v>0</v>
      </c>
      <c r="J70" s="52">
        <v>0</v>
      </c>
      <c r="K70" s="5">
        <f t="shared" ref="K70:K78" si="14">J70*F70</f>
        <v>0</v>
      </c>
      <c r="L70" s="5">
        <f t="shared" si="9"/>
        <v>0</v>
      </c>
      <c r="M70" s="53">
        <v>0</v>
      </c>
      <c r="O70" s="33">
        <f t="shared" si="11"/>
        <v>0</v>
      </c>
      <c r="P70">
        <v>0</v>
      </c>
      <c r="Q70">
        <v>0</v>
      </c>
      <c r="R70" s="5">
        <f t="shared" si="13"/>
        <v>0</v>
      </c>
      <c r="S70" s="5">
        <f t="shared" ref="S70:S78" si="15">K70</f>
        <v>0</v>
      </c>
      <c r="T70">
        <v>0</v>
      </c>
      <c r="U70">
        <f t="shared" si="12"/>
        <v>0</v>
      </c>
      <c r="V70" s="32">
        <f t="shared" ref="V70:V78" si="16">(P70+U70)-(SUM(Q70:T70))</f>
        <v>0</v>
      </c>
    </row>
    <row r="71" spans="5:22" x14ac:dyDescent="0.25">
      <c r="E71">
        <v>93</v>
      </c>
      <c r="F71" s="5">
        <f t="shared" ref="F71:F78" si="17">F70-K70</f>
        <v>0</v>
      </c>
      <c r="G71">
        <v>0</v>
      </c>
      <c r="H71" s="3">
        <f t="shared" ref="H71:H78" si="18">G71+L70</f>
        <v>0</v>
      </c>
      <c r="I71">
        <f t="shared" ref="I71:I78" si="19">H71*(1+$B$5)</f>
        <v>0</v>
      </c>
      <c r="J71" s="52">
        <v>0</v>
      </c>
      <c r="K71" s="5">
        <f t="shared" si="14"/>
        <v>0</v>
      </c>
      <c r="L71" s="5">
        <f t="shared" ref="L71:L78" si="20">I71-K71</f>
        <v>0</v>
      </c>
      <c r="M71" s="53">
        <v>0</v>
      </c>
      <c r="O71" s="33">
        <f t="shared" ref="O71:O78" si="21">F71</f>
        <v>0</v>
      </c>
      <c r="P71">
        <v>0</v>
      </c>
      <c r="Q71">
        <v>0</v>
      </c>
      <c r="R71" s="5">
        <f t="shared" si="13"/>
        <v>0</v>
      </c>
      <c r="S71" s="5">
        <f t="shared" si="15"/>
        <v>0</v>
      </c>
      <c r="T71">
        <v>0</v>
      </c>
      <c r="U71">
        <f t="shared" ref="U71:U78" si="22">I71-H71</f>
        <v>0</v>
      </c>
      <c r="V71" s="32">
        <f t="shared" si="16"/>
        <v>0</v>
      </c>
    </row>
    <row r="72" spans="5:22" x14ac:dyDescent="0.25">
      <c r="E72">
        <v>94</v>
      </c>
      <c r="F72" s="5">
        <f t="shared" si="17"/>
        <v>0</v>
      </c>
      <c r="G72">
        <v>0</v>
      </c>
      <c r="H72" s="3">
        <f t="shared" si="18"/>
        <v>0</v>
      </c>
      <c r="I72">
        <f t="shared" si="19"/>
        <v>0</v>
      </c>
      <c r="J72" s="52">
        <v>0</v>
      </c>
      <c r="K72" s="5">
        <f t="shared" si="14"/>
        <v>0</v>
      </c>
      <c r="L72" s="5">
        <f t="shared" si="20"/>
        <v>0</v>
      </c>
      <c r="M72" s="53">
        <v>0</v>
      </c>
      <c r="O72" s="33">
        <f t="shared" si="21"/>
        <v>0</v>
      </c>
      <c r="P72">
        <v>0</v>
      </c>
      <c r="Q72">
        <v>0</v>
      </c>
      <c r="R72" s="5">
        <f t="shared" ref="R72:R78" si="23">L72-L71</f>
        <v>0</v>
      </c>
      <c r="S72" s="5">
        <f t="shared" si="15"/>
        <v>0</v>
      </c>
      <c r="T72">
        <v>0</v>
      </c>
      <c r="U72">
        <f t="shared" si="22"/>
        <v>0</v>
      </c>
      <c r="V72" s="32">
        <f t="shared" si="16"/>
        <v>0</v>
      </c>
    </row>
    <row r="73" spans="5:22" x14ac:dyDescent="0.25">
      <c r="E73">
        <v>95</v>
      </c>
      <c r="F73" s="5">
        <f t="shared" si="17"/>
        <v>0</v>
      </c>
      <c r="G73">
        <v>0</v>
      </c>
      <c r="H73" s="3">
        <f t="shared" si="18"/>
        <v>0</v>
      </c>
      <c r="I73">
        <f t="shared" si="19"/>
        <v>0</v>
      </c>
      <c r="J73" s="52">
        <v>0</v>
      </c>
      <c r="K73" s="5">
        <f t="shared" si="14"/>
        <v>0</v>
      </c>
      <c r="L73" s="5">
        <f t="shared" si="20"/>
        <v>0</v>
      </c>
      <c r="M73" s="53">
        <v>0</v>
      </c>
      <c r="O73" s="33">
        <f t="shared" si="21"/>
        <v>0</v>
      </c>
      <c r="P73">
        <v>0</v>
      </c>
      <c r="Q73">
        <v>0</v>
      </c>
      <c r="R73" s="5">
        <f t="shared" si="23"/>
        <v>0</v>
      </c>
      <c r="S73" s="5">
        <f t="shared" si="15"/>
        <v>0</v>
      </c>
      <c r="T73">
        <v>0</v>
      </c>
      <c r="U73">
        <f t="shared" si="22"/>
        <v>0</v>
      </c>
      <c r="V73" s="32">
        <f t="shared" si="16"/>
        <v>0</v>
      </c>
    </row>
    <row r="74" spans="5:22" x14ac:dyDescent="0.25">
      <c r="E74">
        <v>96</v>
      </c>
      <c r="F74" s="5">
        <f t="shared" si="17"/>
        <v>0</v>
      </c>
      <c r="G74">
        <v>0</v>
      </c>
      <c r="H74" s="3">
        <f t="shared" si="18"/>
        <v>0</v>
      </c>
      <c r="I74">
        <f t="shared" si="19"/>
        <v>0</v>
      </c>
      <c r="J74" s="52">
        <v>0</v>
      </c>
      <c r="K74" s="5">
        <f t="shared" si="14"/>
        <v>0</v>
      </c>
      <c r="L74" s="5">
        <f t="shared" si="20"/>
        <v>0</v>
      </c>
      <c r="M74" s="53">
        <v>0</v>
      </c>
      <c r="O74" s="33">
        <f t="shared" si="21"/>
        <v>0</v>
      </c>
      <c r="P74">
        <v>0</v>
      </c>
      <c r="Q74">
        <v>0</v>
      </c>
      <c r="R74" s="5">
        <f t="shared" si="23"/>
        <v>0</v>
      </c>
      <c r="S74" s="5">
        <f t="shared" si="15"/>
        <v>0</v>
      </c>
      <c r="T74">
        <v>0</v>
      </c>
      <c r="U74">
        <f t="shared" si="22"/>
        <v>0</v>
      </c>
      <c r="V74" s="32">
        <f t="shared" si="16"/>
        <v>0</v>
      </c>
    </row>
    <row r="75" spans="5:22" x14ac:dyDescent="0.25">
      <c r="E75">
        <v>97</v>
      </c>
      <c r="F75" s="5">
        <f t="shared" si="17"/>
        <v>0</v>
      </c>
      <c r="G75">
        <v>0</v>
      </c>
      <c r="H75" s="3">
        <f t="shared" si="18"/>
        <v>0</v>
      </c>
      <c r="I75">
        <f t="shared" si="19"/>
        <v>0</v>
      </c>
      <c r="J75" s="52">
        <v>0</v>
      </c>
      <c r="K75" s="5">
        <f t="shared" si="14"/>
        <v>0</v>
      </c>
      <c r="L75" s="5">
        <f t="shared" si="20"/>
        <v>0</v>
      </c>
      <c r="M75" s="53">
        <v>0</v>
      </c>
      <c r="O75" s="33">
        <f t="shared" si="21"/>
        <v>0</v>
      </c>
      <c r="P75">
        <v>0</v>
      </c>
      <c r="Q75">
        <v>0</v>
      </c>
      <c r="R75" s="5">
        <f t="shared" si="23"/>
        <v>0</v>
      </c>
      <c r="S75" s="5">
        <f t="shared" si="15"/>
        <v>0</v>
      </c>
      <c r="T75">
        <v>0</v>
      </c>
      <c r="U75">
        <f t="shared" si="22"/>
        <v>0</v>
      </c>
      <c r="V75" s="32">
        <f t="shared" si="16"/>
        <v>0</v>
      </c>
    </row>
    <row r="76" spans="5:22" x14ac:dyDescent="0.25">
      <c r="E76">
        <v>98</v>
      </c>
      <c r="F76" s="5">
        <f t="shared" si="17"/>
        <v>0</v>
      </c>
      <c r="G76">
        <v>0</v>
      </c>
      <c r="H76" s="3">
        <f t="shared" si="18"/>
        <v>0</v>
      </c>
      <c r="I76">
        <f t="shared" si="19"/>
        <v>0</v>
      </c>
      <c r="J76" s="52">
        <v>0</v>
      </c>
      <c r="K76" s="5">
        <f t="shared" si="14"/>
        <v>0</v>
      </c>
      <c r="L76" s="5">
        <f t="shared" si="20"/>
        <v>0</v>
      </c>
      <c r="M76" s="53">
        <v>0</v>
      </c>
      <c r="O76" s="33">
        <f t="shared" si="21"/>
        <v>0</v>
      </c>
      <c r="P76">
        <v>0</v>
      </c>
      <c r="Q76">
        <v>0</v>
      </c>
      <c r="R76" s="5">
        <f t="shared" si="23"/>
        <v>0</v>
      </c>
      <c r="S76" s="5">
        <f t="shared" si="15"/>
        <v>0</v>
      </c>
      <c r="T76">
        <v>0</v>
      </c>
      <c r="U76">
        <f t="shared" si="22"/>
        <v>0</v>
      </c>
      <c r="V76" s="32">
        <f t="shared" si="16"/>
        <v>0</v>
      </c>
    </row>
    <row r="77" spans="5:22" x14ac:dyDescent="0.25">
      <c r="E77">
        <v>99</v>
      </c>
      <c r="F77" s="5">
        <f t="shared" si="17"/>
        <v>0</v>
      </c>
      <c r="G77">
        <v>0</v>
      </c>
      <c r="H77" s="3">
        <f t="shared" si="18"/>
        <v>0</v>
      </c>
      <c r="I77">
        <f t="shared" si="19"/>
        <v>0</v>
      </c>
      <c r="J77" s="52">
        <v>0</v>
      </c>
      <c r="K77" s="5">
        <f t="shared" si="14"/>
        <v>0</v>
      </c>
      <c r="L77" s="5">
        <f t="shared" si="20"/>
        <v>0</v>
      </c>
      <c r="M77" s="53">
        <v>0</v>
      </c>
      <c r="O77" s="33">
        <f t="shared" si="21"/>
        <v>0</v>
      </c>
      <c r="P77">
        <v>0</v>
      </c>
      <c r="Q77">
        <v>0</v>
      </c>
      <c r="R77" s="5">
        <f t="shared" si="23"/>
        <v>0</v>
      </c>
      <c r="S77" s="5">
        <f t="shared" si="15"/>
        <v>0</v>
      </c>
      <c r="T77">
        <v>0</v>
      </c>
      <c r="U77">
        <f t="shared" si="22"/>
        <v>0</v>
      </c>
      <c r="V77" s="32">
        <f t="shared" si="16"/>
        <v>0</v>
      </c>
    </row>
    <row r="78" spans="5:22" x14ac:dyDescent="0.25">
      <c r="E78">
        <v>100</v>
      </c>
      <c r="F78" s="5">
        <f t="shared" si="17"/>
        <v>0</v>
      </c>
      <c r="G78">
        <v>0</v>
      </c>
      <c r="H78" s="3">
        <f t="shared" si="18"/>
        <v>0</v>
      </c>
      <c r="I78">
        <f t="shared" si="19"/>
        <v>0</v>
      </c>
      <c r="J78" s="52">
        <v>0</v>
      </c>
      <c r="K78" s="5">
        <f t="shared" si="14"/>
        <v>0</v>
      </c>
      <c r="L78" s="5">
        <f t="shared" si="20"/>
        <v>0</v>
      </c>
      <c r="M78" s="53">
        <v>0</v>
      </c>
      <c r="O78" s="33">
        <f t="shared" si="21"/>
        <v>0</v>
      </c>
      <c r="P78">
        <v>0</v>
      </c>
      <c r="Q78">
        <v>0</v>
      </c>
      <c r="R78" s="5">
        <f t="shared" si="23"/>
        <v>0</v>
      </c>
      <c r="S78" s="5">
        <f t="shared" si="15"/>
        <v>0</v>
      </c>
      <c r="T78">
        <v>0</v>
      </c>
      <c r="U78">
        <f t="shared" si="22"/>
        <v>0</v>
      </c>
      <c r="V78" s="32">
        <f t="shared" si="16"/>
        <v>0</v>
      </c>
    </row>
  </sheetData>
  <mergeCells count="2">
    <mergeCell ref="E2:M2"/>
    <mergeCell ref="O3:V3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76D1-B417-4458-B2AD-CC5EECA45D8F}">
  <dimension ref="A1:AB80"/>
  <sheetViews>
    <sheetView topLeftCell="D1" zoomScale="85" zoomScaleNormal="85" workbookViewId="0">
      <selection activeCell="Z5" sqref="Z5:Z19"/>
    </sheetView>
  </sheetViews>
  <sheetFormatPr baseColWidth="10" defaultRowHeight="15" x14ac:dyDescent="0.25"/>
  <cols>
    <col min="2" max="2" width="12.28515625" bestFit="1" customWidth="1"/>
    <col min="7" max="7" width="12.5703125" bestFit="1" customWidth="1"/>
    <col min="10" max="10" width="13.140625" bestFit="1" customWidth="1"/>
    <col min="13" max="13" width="13.140625" bestFit="1" customWidth="1"/>
    <col min="15" max="15" width="13.140625" bestFit="1" customWidth="1"/>
    <col min="27" max="27" width="12.5703125" bestFit="1" customWidth="1"/>
  </cols>
  <sheetData>
    <row r="1" spans="1:28" x14ac:dyDescent="0.25">
      <c r="A1" t="s">
        <v>34</v>
      </c>
      <c r="B1" s="1">
        <v>0.9</v>
      </c>
    </row>
    <row r="2" spans="1:28" x14ac:dyDescent="0.25">
      <c r="A2" t="s">
        <v>36</v>
      </c>
      <c r="B2" s="1">
        <v>0.08</v>
      </c>
      <c r="D2" s="64" t="s">
        <v>44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28" x14ac:dyDescent="0.25">
      <c r="A3" t="s">
        <v>37</v>
      </c>
      <c r="B3" s="1">
        <v>0.02</v>
      </c>
      <c r="H3" s="28" t="s">
        <v>15</v>
      </c>
      <c r="I3" s="28" t="s">
        <v>17</v>
      </c>
      <c r="S3" s="64" t="s">
        <v>25</v>
      </c>
      <c r="T3" s="64"/>
      <c r="U3" s="64"/>
      <c r="V3" s="64"/>
      <c r="W3" s="64"/>
      <c r="X3" s="64"/>
      <c r="Y3" s="64"/>
      <c r="Z3" s="64"/>
      <c r="AA3" s="64"/>
      <c r="AB3" s="54"/>
    </row>
    <row r="4" spans="1:28" ht="15.75" thickBot="1" x14ac:dyDescent="0.3">
      <c r="A4" t="s">
        <v>38</v>
      </c>
      <c r="B4" s="1">
        <v>0.85</v>
      </c>
      <c r="D4" s="28" t="s">
        <v>0</v>
      </c>
      <c r="E4" s="28" t="s">
        <v>40</v>
      </c>
      <c r="F4" s="28" t="s">
        <v>39</v>
      </c>
      <c r="G4" s="28" t="s">
        <v>12</v>
      </c>
      <c r="H4" s="28" t="s">
        <v>13</v>
      </c>
      <c r="I4" s="28" t="s">
        <v>16</v>
      </c>
      <c r="J4" s="28" t="s">
        <v>18</v>
      </c>
      <c r="K4" s="28" t="s">
        <v>19</v>
      </c>
      <c r="L4" s="28" t="s">
        <v>20</v>
      </c>
      <c r="M4" s="28" t="s">
        <v>48</v>
      </c>
      <c r="N4" s="28" t="s">
        <v>47</v>
      </c>
      <c r="O4" s="28" t="s">
        <v>43</v>
      </c>
      <c r="P4" s="28" t="s">
        <v>33</v>
      </c>
      <c r="Q4" s="26" t="s">
        <v>42</v>
      </c>
      <c r="S4" s="55"/>
      <c r="T4" s="55" t="s">
        <v>26</v>
      </c>
      <c r="U4" s="55" t="s">
        <v>27</v>
      </c>
      <c r="V4" s="55" t="s">
        <v>28</v>
      </c>
      <c r="W4" s="55" t="s">
        <v>29</v>
      </c>
      <c r="X4" s="55" t="s">
        <v>50</v>
      </c>
      <c r="Y4" s="55" t="s">
        <v>30</v>
      </c>
      <c r="Z4" s="56" t="s">
        <v>31</v>
      </c>
      <c r="AA4" s="56" t="s">
        <v>32</v>
      </c>
    </row>
    <row r="5" spans="1:28" ht="15.75" thickTop="1" x14ac:dyDescent="0.25">
      <c r="A5" t="s">
        <v>41</v>
      </c>
      <c r="B5" s="1">
        <v>0.8</v>
      </c>
      <c r="D5">
        <v>27</v>
      </c>
      <c r="G5" s="33">
        <v>100000</v>
      </c>
      <c r="H5">
        <v>168.31602583698324</v>
      </c>
      <c r="I5">
        <f>H5</f>
        <v>168.31602583698324</v>
      </c>
      <c r="J5">
        <f>I5*(1+$B$2)</f>
        <v>181.78130790394192</v>
      </c>
      <c r="K5" s="52">
        <v>1.207E-3</v>
      </c>
      <c r="L5" s="5">
        <f>K5*G5*$B$1</f>
        <v>108.63</v>
      </c>
      <c r="M5" s="3">
        <f>O5-N5*0.5</f>
        <v>64.594953123582286</v>
      </c>
      <c r="N5" s="5">
        <f>O5-Q5</f>
        <v>17.112709560719289</v>
      </c>
      <c r="O5" s="5">
        <f>J5-L5</f>
        <v>73.151307903941927</v>
      </c>
      <c r="P5" s="53">
        <v>5.6099539272734609E-4</v>
      </c>
      <c r="Q5" s="3">
        <f>P5*G6</f>
        <v>56.038598343222638</v>
      </c>
      <c r="S5" s="33">
        <f>G5</f>
        <v>100000</v>
      </c>
      <c r="T5" s="37">
        <f>S5*$B$10</f>
        <v>195.71630911277123</v>
      </c>
      <c r="U5" s="37">
        <f>T5*0.12</f>
        <v>23.485957093532548</v>
      </c>
      <c r="V5" s="5">
        <f>Q5</f>
        <v>56.038598343222638</v>
      </c>
      <c r="W5" s="5">
        <f>L5</f>
        <v>108.63</v>
      </c>
      <c r="X5" s="37"/>
      <c r="Y5" s="37">
        <f>T5*0.02</f>
        <v>3.9143261822554245</v>
      </c>
      <c r="Z5" s="37">
        <f>J5-I5</f>
        <v>13.465282066958679</v>
      </c>
      <c r="AA5" s="37">
        <f>(Z5+T5)-(SUM(U5:Y5))</f>
        <v>17.11270956071931</v>
      </c>
    </row>
    <row r="6" spans="1:28" x14ac:dyDescent="0.25">
      <c r="D6">
        <v>28</v>
      </c>
      <c r="F6">
        <f>G6*$B$4</f>
        <v>84907.664499999999</v>
      </c>
      <c r="G6" s="33">
        <f>G5-L5</f>
        <v>99891.37</v>
      </c>
      <c r="H6">
        <f>F6*$B$8</f>
        <v>162.85458417098968</v>
      </c>
      <c r="I6" s="5">
        <f>H6+O5</f>
        <v>236.00589207493161</v>
      </c>
      <c r="J6" s="3">
        <f>I6*(1+$B$2)</f>
        <v>254.88636344092615</v>
      </c>
      <c r="K6" s="52">
        <v>1.2999999999999999E-3</v>
      </c>
      <c r="L6" s="5">
        <f>F6*K6*$B$1</f>
        <v>99.341967464999996</v>
      </c>
      <c r="M6" s="3">
        <f>O6-N6*0.5</f>
        <v>77.772850318984965</v>
      </c>
      <c r="N6" s="5">
        <f>O6-P6</f>
        <v>155.54309131388234</v>
      </c>
      <c r="O6" s="5">
        <f>J6-L6</f>
        <v>155.54439597592614</v>
      </c>
      <c r="P6" s="53">
        <v>1.3046620437910589E-3</v>
      </c>
      <c r="Q6" s="3">
        <f t="shared" ref="Q6:Q69" si="0">P6*G7</f>
        <v>110.64619940578842</v>
      </c>
      <c r="S6" s="33">
        <f>F6</f>
        <v>84907.664499999999</v>
      </c>
      <c r="T6" s="37">
        <f>S6*$B$10</f>
        <v>166.17814711325471</v>
      </c>
      <c r="U6" s="37">
        <v>0</v>
      </c>
      <c r="V6" s="5">
        <f>Q6-Q5</f>
        <v>54.607601062565784</v>
      </c>
      <c r="W6" s="5">
        <f t="shared" ref="W6:W69" si="1">L6</f>
        <v>99.341967464999996</v>
      </c>
      <c r="X6" s="37"/>
      <c r="Y6" s="37">
        <f>T6*0.02</f>
        <v>3.3235629422650943</v>
      </c>
      <c r="Z6" s="37">
        <f>J6-I6</f>
        <v>18.880471365994538</v>
      </c>
      <c r="AA6" s="37">
        <f>(Z6+T6)-(SUM(U6:Y6))</f>
        <v>27.785487009418375</v>
      </c>
    </row>
    <row r="7" spans="1:28" x14ac:dyDescent="0.25">
      <c r="A7" t="s">
        <v>14</v>
      </c>
      <c r="B7">
        <v>1.6831602583698324E-3</v>
      </c>
      <c r="D7">
        <v>29</v>
      </c>
      <c r="E7">
        <f>(G7-F7)*($B$5*P6)</f>
        <v>13.27754392869462</v>
      </c>
      <c r="F7">
        <f>G7*$B$4</f>
        <v>72087.074152654735</v>
      </c>
      <c r="G7" s="33">
        <f>F6-L6</f>
        <v>84808.322532534992</v>
      </c>
      <c r="H7">
        <f t="shared" ref="H7:H19" si="2">F7*$B$8</f>
        <v>138.26443766138317</v>
      </c>
      <c r="I7" s="5">
        <f t="shared" ref="I7:I70" si="3">H7+O6</f>
        <v>293.80883363730931</v>
      </c>
      <c r="J7" s="3">
        <f t="shared" ref="J7:J70" si="4">I7*(1+$B$2)</f>
        <v>317.3135403282941</v>
      </c>
      <c r="K7" s="52">
        <v>1.4E-3</v>
      </c>
      <c r="L7" s="5">
        <f t="shared" ref="L7:L70" si="5">F7*K7*$B$1</f>
        <v>90.82971343234496</v>
      </c>
      <c r="M7" s="3">
        <f t="shared" ref="M7:M20" si="6">O7-N7*0.5</f>
        <v>106.60413478222867</v>
      </c>
      <c r="N7" s="5">
        <f t="shared" ref="N7:N70" si="7">O7-P7</f>
        <v>213.20429637005168</v>
      </c>
      <c r="O7" s="3">
        <f>J7-L7-E7</f>
        <v>213.20628296725451</v>
      </c>
      <c r="P7" s="53">
        <v>1.9865972028349976E-3</v>
      </c>
      <c r="Q7" s="3">
        <f t="shared" si="0"/>
        <v>143.02753781758395</v>
      </c>
      <c r="S7" s="33">
        <f>F7</f>
        <v>72087.074152654735</v>
      </c>
      <c r="T7" s="37">
        <f t="shared" ref="T7:T19" si="8">S7*$B$10</f>
        <v>141.08616087896235</v>
      </c>
      <c r="U7" s="37">
        <v>0</v>
      </c>
      <c r="V7" s="5">
        <f>Q7-Q6</f>
        <v>32.381338411795525</v>
      </c>
      <c r="W7" s="5">
        <f t="shared" si="1"/>
        <v>90.82971343234496</v>
      </c>
      <c r="X7" s="37">
        <f>E7</f>
        <v>13.27754392869462</v>
      </c>
      <c r="Y7" s="37">
        <f t="shared" ref="Y7:Y19" si="9">T7*0.02</f>
        <v>2.821723217579247</v>
      </c>
      <c r="Z7" s="37">
        <f t="shared" ref="Z7:Z70" si="10">J7-I7</f>
        <v>23.50470669098479</v>
      </c>
      <c r="AA7" s="37">
        <f t="shared" ref="AA7:AA70" si="11">(Z7+T7)-(SUM(U7:Y7))</f>
        <v>25.280548579532791</v>
      </c>
    </row>
    <row r="8" spans="1:28" x14ac:dyDescent="0.25">
      <c r="A8" t="s">
        <v>22</v>
      </c>
      <c r="B8">
        <v>1.9180198293051588E-3</v>
      </c>
      <c r="D8">
        <v>30</v>
      </c>
      <c r="E8">
        <f t="shared" ref="E8:E71" si="12">(G8-F8)*($B$5*P7)</f>
        <v>17.163304538110079</v>
      </c>
      <c r="F8">
        <f>G8*$B$4</f>
        <v>61196.807773339024</v>
      </c>
      <c r="G8" s="33">
        <f t="shared" ref="G8:G71" si="13">F7-L7</f>
        <v>71996.244439222384</v>
      </c>
      <c r="H8">
        <f t="shared" si="2"/>
        <v>117.37669079944033</v>
      </c>
      <c r="I8" s="5">
        <f t="shared" si="3"/>
        <v>330.58297376669486</v>
      </c>
      <c r="J8" s="3">
        <f t="shared" si="4"/>
        <v>357.0296116680305</v>
      </c>
      <c r="K8" s="52">
        <v>1.508E-3</v>
      </c>
      <c r="L8" s="5">
        <f t="shared" si="5"/>
        <v>83.056307509975724</v>
      </c>
      <c r="M8" s="3">
        <f t="shared" si="6"/>
        <v>128.40629769111899</v>
      </c>
      <c r="N8" s="5">
        <f t="shared" si="7"/>
        <v>256.80740385765137</v>
      </c>
      <c r="O8" s="3">
        <f>J8-L8-E8</f>
        <v>256.80999961994468</v>
      </c>
      <c r="P8" s="53">
        <v>2.5957622932854391E-3</v>
      </c>
      <c r="Q8" s="3">
        <f t="shared" si="0"/>
        <v>158.63677165621678</v>
      </c>
      <c r="S8" s="33">
        <f t="shared" ref="S8:S71" si="14">F8</f>
        <v>61196.807773339024</v>
      </c>
      <c r="T8" s="37">
        <f t="shared" si="8"/>
        <v>119.77213346881661</v>
      </c>
      <c r="U8" s="37">
        <v>0</v>
      </c>
      <c r="V8" s="5">
        <f t="shared" ref="V8:V71" si="15">Q8-Q7</f>
        <v>15.609233838632832</v>
      </c>
      <c r="W8" s="5">
        <f t="shared" si="1"/>
        <v>83.056307509975724</v>
      </c>
      <c r="X8" s="37">
        <f t="shared" ref="X8:X71" si="16">E8</f>
        <v>17.163304538110079</v>
      </c>
      <c r="Y8" s="37">
        <f t="shared" si="9"/>
        <v>2.3954426693763322</v>
      </c>
      <c r="Z8" s="37">
        <f t="shared" si="10"/>
        <v>26.446637901335635</v>
      </c>
      <c r="AA8" s="37">
        <f t="shared" si="11"/>
        <v>27.994482814057264</v>
      </c>
    </row>
    <row r="9" spans="1:28" x14ac:dyDescent="0.25">
      <c r="D9">
        <v>31</v>
      </c>
      <c r="E9">
        <f t="shared" si="12"/>
        <v>19.036412598746022</v>
      </c>
      <c r="F9">
        <f t="shared" ref="F9:F72" si="17">G9*$B$4</f>
        <v>51946.688745954685</v>
      </c>
      <c r="G9" s="33">
        <f t="shared" si="13"/>
        <v>61113.751465829046</v>
      </c>
      <c r="H9">
        <f t="shared" si="2"/>
        <v>99.634779081484226</v>
      </c>
      <c r="I9" s="5">
        <f t="shared" si="3"/>
        <v>356.4447787014289</v>
      </c>
      <c r="J9" s="3">
        <f t="shared" si="4"/>
        <v>384.96036099754326</v>
      </c>
      <c r="K9" s="52">
        <v>1.624E-3</v>
      </c>
      <c r="L9" s="5">
        <f t="shared" si="5"/>
        <v>75.925280271087374</v>
      </c>
      <c r="M9" s="3">
        <f t="shared" si="6"/>
        <v>145.00089433334693</v>
      </c>
      <c r="N9" s="5">
        <f t="shared" si="7"/>
        <v>289.9955475887258</v>
      </c>
      <c r="O9" s="3">
        <f t="shared" ref="O9:O72" si="18">J9-L9-E9</f>
        <v>289.99866812770983</v>
      </c>
      <c r="P9" s="53">
        <v>3.1205389840301924E-3</v>
      </c>
      <c r="Q9" s="3">
        <f t="shared" si="0"/>
        <v>161.86473952607471</v>
      </c>
      <c r="S9" s="33">
        <f t="shared" si="14"/>
        <v>51946.688745954685</v>
      </c>
      <c r="T9" s="37">
        <f t="shared" si="8"/>
        <v>101.6681419198818</v>
      </c>
      <c r="U9" s="37">
        <v>0</v>
      </c>
      <c r="V9" s="5">
        <f t="shared" si="15"/>
        <v>3.2279678698579346</v>
      </c>
      <c r="W9" s="5">
        <f t="shared" si="1"/>
        <v>75.925280271087374</v>
      </c>
      <c r="X9" s="37">
        <f t="shared" si="16"/>
        <v>19.036412598746022</v>
      </c>
      <c r="Y9" s="37">
        <f t="shared" si="9"/>
        <v>2.0333628383976361</v>
      </c>
      <c r="Z9" s="37">
        <f t="shared" si="10"/>
        <v>28.51558229611436</v>
      </c>
      <c r="AA9" s="37">
        <f t="shared" si="11"/>
        <v>29.960700637907195</v>
      </c>
    </row>
    <row r="10" spans="1:28" x14ac:dyDescent="0.25">
      <c r="A10" t="s">
        <v>10</v>
      </c>
      <c r="B10" s="6">
        <v>1.9571630911277122E-3</v>
      </c>
      <c r="D10">
        <v>32</v>
      </c>
      <c r="E10">
        <f t="shared" si="12"/>
        <v>19.423768743128971</v>
      </c>
      <c r="F10">
        <f t="shared" si="17"/>
        <v>44090.148945831053</v>
      </c>
      <c r="G10" s="33">
        <f t="shared" si="13"/>
        <v>51870.763465683594</v>
      </c>
      <c r="H10">
        <f t="shared" si="2"/>
        <v>84.565779955121911</v>
      </c>
      <c r="I10" s="5">
        <f t="shared" si="3"/>
        <v>374.56444808283175</v>
      </c>
      <c r="J10" s="3">
        <f t="shared" si="4"/>
        <v>404.52960392945829</v>
      </c>
      <c r="K10" s="52">
        <v>1.7489999999999999E-3</v>
      </c>
      <c r="L10" s="5">
        <f t="shared" si="5"/>
        <v>69.402303455632662</v>
      </c>
      <c r="M10" s="3">
        <f t="shared" si="6"/>
        <v>157.8535397111817</v>
      </c>
      <c r="N10" s="5">
        <f t="shared" si="7"/>
        <v>315.69998403902997</v>
      </c>
      <c r="O10" s="3">
        <f t="shared" si="18"/>
        <v>315.70353173069668</v>
      </c>
      <c r="P10" s="53">
        <v>3.5476916667272237E-3</v>
      </c>
      <c r="Q10" s="3">
        <f t="shared" si="0"/>
        <v>156.17203602626572</v>
      </c>
      <c r="S10" s="33">
        <f t="shared" si="14"/>
        <v>44090.148945831053</v>
      </c>
      <c r="T10" s="37">
        <f t="shared" si="8"/>
        <v>86.291612199103952</v>
      </c>
      <c r="U10" s="37">
        <v>0</v>
      </c>
      <c r="V10" s="5">
        <f t="shared" si="15"/>
        <v>-5.6927034998089994</v>
      </c>
      <c r="W10" s="5">
        <f t="shared" si="1"/>
        <v>69.402303455632662</v>
      </c>
      <c r="X10" s="37">
        <f t="shared" si="16"/>
        <v>19.423768743128971</v>
      </c>
      <c r="Y10" s="37">
        <f t="shared" si="9"/>
        <v>1.725832243982079</v>
      </c>
      <c r="Z10" s="37">
        <f t="shared" si="10"/>
        <v>29.965155846626544</v>
      </c>
      <c r="AA10" s="37">
        <f t="shared" si="11"/>
        <v>31.397567102795776</v>
      </c>
    </row>
    <row r="11" spans="1:28" x14ac:dyDescent="0.25">
      <c r="D11">
        <v>33</v>
      </c>
      <c r="E11">
        <f t="shared" si="12"/>
        <v>18.740644323151898</v>
      </c>
      <c r="F11">
        <f t="shared" si="17"/>
        <v>37417.634646019105</v>
      </c>
      <c r="G11" s="33">
        <f t="shared" si="13"/>
        <v>44020.746642375423</v>
      </c>
      <c r="H11">
        <f t="shared" si="2"/>
        <v>71.767765216760367</v>
      </c>
      <c r="I11" s="5">
        <f t="shared" si="3"/>
        <v>387.47129694745706</v>
      </c>
      <c r="J11" s="3">
        <f t="shared" si="4"/>
        <v>418.46900070325364</v>
      </c>
      <c r="K11" s="52">
        <v>1.884E-3</v>
      </c>
      <c r="L11" s="5">
        <f t="shared" si="5"/>
        <v>63.445341305790002</v>
      </c>
      <c r="M11" s="3">
        <f t="shared" si="6"/>
        <v>168.143438673953</v>
      </c>
      <c r="N11" s="5">
        <f t="shared" si="7"/>
        <v>336.27915280071744</v>
      </c>
      <c r="O11" s="3">
        <f t="shared" si="18"/>
        <v>336.28301507431172</v>
      </c>
      <c r="P11" s="53">
        <v>3.8622735942856353E-3</v>
      </c>
      <c r="Q11" s="3">
        <f t="shared" si="0"/>
        <v>144.27209898754111</v>
      </c>
      <c r="S11" s="33">
        <f t="shared" si="14"/>
        <v>37417.634646019105</v>
      </c>
      <c r="T11" s="37">
        <f t="shared" si="8"/>
        <v>73.232413486490131</v>
      </c>
      <c r="U11" s="37">
        <v>0</v>
      </c>
      <c r="V11" s="5">
        <f t="shared" si="15"/>
        <v>-11.899937038724602</v>
      </c>
      <c r="W11" s="5">
        <f t="shared" si="1"/>
        <v>63.445341305790002</v>
      </c>
      <c r="X11" s="37">
        <f t="shared" si="16"/>
        <v>18.740644323151898</v>
      </c>
      <c r="Y11" s="37">
        <f t="shared" si="9"/>
        <v>1.4646482697298027</v>
      </c>
      <c r="Z11" s="37">
        <f t="shared" si="10"/>
        <v>30.997703755796579</v>
      </c>
      <c r="AA11" s="37">
        <f t="shared" si="11"/>
        <v>32.479420382339612</v>
      </c>
    </row>
    <row r="12" spans="1:28" x14ac:dyDescent="0.25">
      <c r="D12">
        <v>34</v>
      </c>
      <c r="E12">
        <f t="shared" si="12"/>
        <v>17.312651878504937</v>
      </c>
      <c r="F12">
        <f t="shared" si="17"/>
        <v>31751.060909006315</v>
      </c>
      <c r="G12" s="33">
        <f t="shared" si="13"/>
        <v>37354.189304713313</v>
      </c>
      <c r="H12">
        <f t="shared" si="2"/>
        <v>60.899164424949994</v>
      </c>
      <c r="I12" s="5">
        <f t="shared" si="3"/>
        <v>397.18217949926174</v>
      </c>
      <c r="J12" s="3">
        <f t="shared" si="4"/>
        <v>428.95675385920271</v>
      </c>
      <c r="K12" s="52">
        <v>2.029E-3</v>
      </c>
      <c r="L12" s="5">
        <f t="shared" si="5"/>
        <v>57.980612325936434</v>
      </c>
      <c r="M12" s="3">
        <f t="shared" si="6"/>
        <v>176.83376908865418</v>
      </c>
      <c r="N12" s="5">
        <f t="shared" si="7"/>
        <v>353.65944113221434</v>
      </c>
      <c r="O12" s="3">
        <f t="shared" si="18"/>
        <v>353.66348965476135</v>
      </c>
      <c r="P12" s="53">
        <v>4.0485225470182342E-3</v>
      </c>
      <c r="Q12" s="3">
        <f t="shared" si="0"/>
        <v>128.31015016556987</v>
      </c>
      <c r="S12" s="33">
        <f t="shared" si="14"/>
        <v>31751.060909006315</v>
      </c>
      <c r="T12" s="37">
        <f t="shared" si="8"/>
        <v>62.142004515255067</v>
      </c>
      <c r="U12" s="37">
        <v>0</v>
      </c>
      <c r="V12" s="5">
        <f t="shared" si="15"/>
        <v>-15.961948821971248</v>
      </c>
      <c r="W12" s="5">
        <f t="shared" si="1"/>
        <v>57.980612325936434</v>
      </c>
      <c r="X12" s="37">
        <f t="shared" si="16"/>
        <v>17.312651878504937</v>
      </c>
      <c r="Y12" s="37">
        <f t="shared" si="9"/>
        <v>1.2428400903051013</v>
      </c>
      <c r="Z12" s="37">
        <f t="shared" si="10"/>
        <v>31.774574359940971</v>
      </c>
      <c r="AA12" s="37">
        <f t="shared" si="11"/>
        <v>33.342423402420813</v>
      </c>
    </row>
    <row r="13" spans="1:28" x14ac:dyDescent="0.25">
      <c r="D13">
        <v>35</v>
      </c>
      <c r="E13">
        <f>(G13-F13)*($B$5*P12)</f>
        <v>15.397218019868392</v>
      </c>
      <c r="F13">
        <f t="shared" si="17"/>
        <v>26939.118252178319</v>
      </c>
      <c r="G13" s="33">
        <f t="shared" si="13"/>
        <v>31693.080296680379</v>
      </c>
      <c r="H13">
        <f t="shared" si="2"/>
        <v>51.669762991674546</v>
      </c>
      <c r="I13" s="5">
        <f t="shared" si="3"/>
        <v>405.33325264643588</v>
      </c>
      <c r="J13" s="3">
        <f t="shared" si="4"/>
        <v>437.75991285815076</v>
      </c>
      <c r="K13" s="52">
        <v>2.186E-3</v>
      </c>
      <c r="L13" s="5">
        <f t="shared" si="5"/>
        <v>53.000021249335624</v>
      </c>
      <c r="M13" s="3">
        <f t="shared" si="6"/>
        <v>184.68338069719229</v>
      </c>
      <c r="N13" s="5">
        <f t="shared" si="7"/>
        <v>369.35858578350889</v>
      </c>
      <c r="O13" s="3">
        <f t="shared" si="18"/>
        <v>369.36267358894673</v>
      </c>
      <c r="P13" s="53">
        <v>4.0878054378266524E-3</v>
      </c>
      <c r="Q13" s="3">
        <f t="shared" si="0"/>
        <v>109.90522030644179</v>
      </c>
      <c r="S13" s="33">
        <f t="shared" si="14"/>
        <v>26939.118252178319</v>
      </c>
      <c r="T13" s="37">
        <f t="shared" si="8"/>
        <v>52.724247950688294</v>
      </c>
      <c r="U13" s="37">
        <v>0</v>
      </c>
      <c r="V13" s="5">
        <f t="shared" si="15"/>
        <v>-18.404929859128075</v>
      </c>
      <c r="W13" s="5">
        <f t="shared" si="1"/>
        <v>53.000021249335624</v>
      </c>
      <c r="X13" s="37">
        <f t="shared" si="16"/>
        <v>15.397218019868392</v>
      </c>
      <c r="Y13" s="37">
        <f t="shared" si="9"/>
        <v>1.0544849590137659</v>
      </c>
      <c r="Z13" s="37">
        <f t="shared" si="10"/>
        <v>32.426660211714875</v>
      </c>
      <c r="AA13" s="37">
        <f t="shared" si="11"/>
        <v>34.104113793313466</v>
      </c>
    </row>
    <row r="14" spans="1:28" x14ac:dyDescent="0.25">
      <c r="D14">
        <v>36</v>
      </c>
      <c r="E14">
        <f t="shared" si="12"/>
        <v>13.188626436773017</v>
      </c>
      <c r="F14">
        <f t="shared" si="17"/>
        <v>22853.200496289635</v>
      </c>
      <c r="G14" s="33">
        <f t="shared" si="13"/>
        <v>26886.118230928983</v>
      </c>
      <c r="H14">
        <f t="shared" si="2"/>
        <v>43.832891714970017</v>
      </c>
      <c r="I14" s="5">
        <f t="shared" si="3"/>
        <v>413.19556530391674</v>
      </c>
      <c r="J14" s="3">
        <f t="shared" si="4"/>
        <v>446.2512105282301</v>
      </c>
      <c r="K14" s="52">
        <v>2.3540000000000002E-3</v>
      </c>
      <c r="L14" s="5">
        <f t="shared" si="5"/>
        <v>48.416790571439229</v>
      </c>
      <c r="M14" s="3">
        <f t="shared" si="6"/>
        <v>192.32487748089113</v>
      </c>
      <c r="N14" s="5">
        <f t="shared" si="7"/>
        <v>384.64183207825351</v>
      </c>
      <c r="O14" s="3">
        <f t="shared" si="18"/>
        <v>384.64579352001789</v>
      </c>
      <c r="P14" s="53">
        <v>3.9614417644018036E-3</v>
      </c>
      <c r="Q14" s="3">
        <f t="shared" si="0"/>
        <v>90.339822599981801</v>
      </c>
      <c r="S14" s="33">
        <f t="shared" si="14"/>
        <v>22853.200496289635</v>
      </c>
      <c r="T14" s="37">
        <f t="shared" si="8"/>
        <v>44.727440525479587</v>
      </c>
      <c r="U14" s="37">
        <v>0</v>
      </c>
      <c r="V14" s="5">
        <f t="shared" si="15"/>
        <v>-19.56539770645999</v>
      </c>
      <c r="W14" s="5">
        <f t="shared" si="1"/>
        <v>48.416790571439229</v>
      </c>
      <c r="X14" s="37">
        <f t="shared" si="16"/>
        <v>13.188626436773017</v>
      </c>
      <c r="Y14" s="37">
        <f t="shared" si="9"/>
        <v>0.89454881050959179</v>
      </c>
      <c r="Z14" s="37">
        <f t="shared" si="10"/>
        <v>33.055645224313366</v>
      </c>
      <c r="AA14" s="37">
        <f t="shared" si="11"/>
        <v>34.848517637531103</v>
      </c>
    </row>
    <row r="15" spans="1:28" x14ac:dyDescent="0.25">
      <c r="D15">
        <v>37</v>
      </c>
      <c r="E15">
        <f t="shared" si="12"/>
        <v>10.840778711997814</v>
      </c>
      <c r="F15">
        <f t="shared" si="17"/>
        <v>19384.066149860468</v>
      </c>
      <c r="G15" s="33">
        <f t="shared" si="13"/>
        <v>22804.783705718197</v>
      </c>
      <c r="H15">
        <f t="shared" si="2"/>
        <v>37.179023247995282</v>
      </c>
      <c r="I15" s="5">
        <f t="shared" si="3"/>
        <v>421.82481676801319</v>
      </c>
      <c r="J15" s="3">
        <f t="shared" si="4"/>
        <v>455.57080210945429</v>
      </c>
      <c r="K15" s="52">
        <v>2.5349999999999999E-3</v>
      </c>
      <c r="L15" s="5">
        <f t="shared" si="5"/>
        <v>44.224746920906654</v>
      </c>
      <c r="M15" s="3">
        <f t="shared" si="6"/>
        <v>200.25446207904798</v>
      </c>
      <c r="N15" s="5">
        <f t="shared" si="7"/>
        <v>400.50162879500374</v>
      </c>
      <c r="O15" s="3">
        <f t="shared" si="18"/>
        <v>400.50527647654985</v>
      </c>
      <c r="P15" s="53">
        <v>3.6476815461117039E-3</v>
      </c>
      <c r="Q15" s="3">
        <f t="shared" si="0"/>
        <v>70.545582590229728</v>
      </c>
      <c r="S15" s="33">
        <f t="shared" si="14"/>
        <v>19384.066149860468</v>
      </c>
      <c r="T15" s="37">
        <f t="shared" si="8"/>
        <v>37.937778824484965</v>
      </c>
      <c r="U15" s="37">
        <v>0</v>
      </c>
      <c r="V15" s="5">
        <f t="shared" si="15"/>
        <v>-19.794240009752073</v>
      </c>
      <c r="W15" s="5">
        <f t="shared" si="1"/>
        <v>44.224746920906654</v>
      </c>
      <c r="X15" s="37">
        <f t="shared" si="16"/>
        <v>10.840778711997814</v>
      </c>
      <c r="Y15" s="37">
        <f t="shared" si="9"/>
        <v>0.75875557648969938</v>
      </c>
      <c r="Z15" s="37">
        <f t="shared" si="10"/>
        <v>33.745985341441099</v>
      </c>
      <c r="AA15" s="37">
        <f t="shared" si="11"/>
        <v>35.653722966283972</v>
      </c>
    </row>
    <row r="16" spans="1:28" x14ac:dyDescent="0.25">
      <c r="D16">
        <v>38</v>
      </c>
      <c r="E16">
        <f t="shared" si="12"/>
        <v>8.4654699108275686</v>
      </c>
      <c r="F16">
        <f t="shared" si="17"/>
        <v>16438.865192498626</v>
      </c>
      <c r="G16" s="33">
        <f t="shared" si="13"/>
        <v>19339.841402939561</v>
      </c>
      <c r="H16">
        <f t="shared" si="2"/>
        <v>31.530069410486732</v>
      </c>
      <c r="I16" s="5">
        <f t="shared" si="3"/>
        <v>432.03534588703656</v>
      </c>
      <c r="J16" s="3">
        <f t="shared" si="4"/>
        <v>466.59817355799953</v>
      </c>
      <c r="K16" s="52">
        <v>2.7299999999999998E-3</v>
      </c>
      <c r="L16" s="5">
        <f t="shared" si="5"/>
        <v>40.390291777969125</v>
      </c>
      <c r="M16" s="3">
        <f t="shared" si="6"/>
        <v>208.87276719005089</v>
      </c>
      <c r="N16" s="5">
        <f t="shared" si="7"/>
        <v>417.73928935830389</v>
      </c>
      <c r="O16" s="3">
        <f t="shared" si="18"/>
        <v>417.74241186920284</v>
      </c>
      <c r="P16" s="53">
        <v>3.122510898941817E-3</v>
      </c>
      <c r="Q16" s="3">
        <f t="shared" si="0"/>
        <v>51.204416603524081</v>
      </c>
      <c r="S16" s="33">
        <f t="shared" si="14"/>
        <v>16438.865192498626</v>
      </c>
      <c r="T16" s="37">
        <f t="shared" si="8"/>
        <v>32.173540214782363</v>
      </c>
      <c r="U16" s="37">
        <v>0</v>
      </c>
      <c r="V16" s="5">
        <f t="shared" si="15"/>
        <v>-19.341165986705647</v>
      </c>
      <c r="W16" s="5">
        <f t="shared" si="1"/>
        <v>40.390291777969125</v>
      </c>
      <c r="X16" s="37">
        <f t="shared" si="16"/>
        <v>8.4654699108275686</v>
      </c>
      <c r="Y16" s="37">
        <f t="shared" si="9"/>
        <v>0.64347080429564729</v>
      </c>
      <c r="Z16" s="37">
        <f t="shared" si="10"/>
        <v>34.562827670962974</v>
      </c>
      <c r="AA16" s="37">
        <f t="shared" si="11"/>
        <v>36.578301379358649</v>
      </c>
    </row>
    <row r="17" spans="4:27" x14ac:dyDescent="0.25">
      <c r="D17">
        <v>39</v>
      </c>
      <c r="E17">
        <f t="shared" si="12"/>
        <v>6.1445299924228918</v>
      </c>
      <c r="F17">
        <f t="shared" si="17"/>
        <v>13938.703665612557</v>
      </c>
      <c r="G17" s="33">
        <f t="shared" si="13"/>
        <v>16398.474900720656</v>
      </c>
      <c r="H17">
        <f t="shared" si="2"/>
        <v>26.734710025453388</v>
      </c>
      <c r="I17" s="5">
        <f t="shared" si="3"/>
        <v>444.47712189465625</v>
      </c>
      <c r="J17" s="3">
        <f t="shared" si="4"/>
        <v>480.03529164622876</v>
      </c>
      <c r="K17" s="52">
        <v>2.9399999999999999E-3</v>
      </c>
      <c r="L17" s="5">
        <f t="shared" si="5"/>
        <v>36.881809899210829</v>
      </c>
      <c r="M17" s="3">
        <f t="shared" si="6"/>
        <v>218.50565562438626</v>
      </c>
      <c r="N17" s="5">
        <f t="shared" si="7"/>
        <v>437.00659226041745</v>
      </c>
      <c r="O17" s="3">
        <f t="shared" si="18"/>
        <v>437.00895175459499</v>
      </c>
      <c r="P17" s="53">
        <v>2.3594941775412974E-3</v>
      </c>
      <c r="Q17" s="3">
        <f t="shared" si="0"/>
        <v>32.801267725771993</v>
      </c>
      <c r="S17" s="33">
        <f t="shared" si="14"/>
        <v>13938.703665612557</v>
      </c>
      <c r="T17" s="37">
        <f t="shared" si="8"/>
        <v>27.280316352503444</v>
      </c>
      <c r="U17" s="37">
        <v>0</v>
      </c>
      <c r="V17" s="5">
        <f t="shared" si="15"/>
        <v>-18.403148877752088</v>
      </c>
      <c r="W17" s="5">
        <f t="shared" si="1"/>
        <v>36.881809899210829</v>
      </c>
      <c r="X17" s="37">
        <f t="shared" si="16"/>
        <v>6.1445299924228918</v>
      </c>
      <c r="Y17" s="37">
        <f t="shared" si="9"/>
        <v>0.54560632705006895</v>
      </c>
      <c r="Z17" s="37">
        <f t="shared" si="10"/>
        <v>35.558169751572507</v>
      </c>
      <c r="AA17" s="37">
        <f t="shared" si="11"/>
        <v>37.669688763144251</v>
      </c>
    </row>
    <row r="18" spans="4:27" x14ac:dyDescent="0.25">
      <c r="D18">
        <v>40</v>
      </c>
      <c r="E18">
        <f t="shared" si="12"/>
        <v>3.9361521270926407</v>
      </c>
      <c r="F18">
        <f t="shared" si="17"/>
        <v>11816.548577356343</v>
      </c>
      <c r="G18" s="33">
        <f t="shared" si="13"/>
        <v>13901.821855713346</v>
      </c>
      <c r="H18">
        <f t="shared" si="2"/>
        <v>22.664374485317129</v>
      </c>
      <c r="I18" s="5">
        <f t="shared" si="3"/>
        <v>459.67332623991211</v>
      </c>
      <c r="J18" s="3">
        <f t="shared" si="4"/>
        <v>496.44719233910513</v>
      </c>
      <c r="K18" s="52">
        <v>3.166E-3</v>
      </c>
      <c r="L18" s="5">
        <f t="shared" si="5"/>
        <v>33.670073516319164</v>
      </c>
      <c r="M18" s="3">
        <f t="shared" si="6"/>
        <v>229.4211481474558</v>
      </c>
      <c r="N18" s="5">
        <f t="shared" si="7"/>
        <v>458.83963709647497</v>
      </c>
      <c r="O18" s="3">
        <f t="shared" si="18"/>
        <v>458.84096669569328</v>
      </c>
      <c r="P18" s="53">
        <v>1.329599218313961E-3</v>
      </c>
      <c r="Q18" s="3">
        <f t="shared" si="0"/>
        <v>15.666506048194069</v>
      </c>
      <c r="S18" s="33">
        <f t="shared" si="14"/>
        <v>11816.548577356343</v>
      </c>
      <c r="T18" s="37">
        <f t="shared" si="8"/>
        <v>23.126912740119511</v>
      </c>
      <c r="U18" s="37">
        <v>0</v>
      </c>
      <c r="V18" s="5">
        <f t="shared" si="15"/>
        <v>-17.134761677577924</v>
      </c>
      <c r="W18" s="5">
        <f t="shared" si="1"/>
        <v>33.670073516319164</v>
      </c>
      <c r="X18" s="37">
        <f t="shared" si="16"/>
        <v>3.9361521270926407</v>
      </c>
      <c r="Y18" s="37">
        <f t="shared" si="9"/>
        <v>0.46253825480239025</v>
      </c>
      <c r="Z18" s="37">
        <f t="shared" si="10"/>
        <v>36.773866099193015</v>
      </c>
      <c r="AA18" s="37">
        <f t="shared" si="11"/>
        <v>38.966776618676249</v>
      </c>
    </row>
    <row r="19" spans="4:27" x14ac:dyDescent="0.25">
      <c r="D19">
        <v>41</v>
      </c>
      <c r="E19">
        <f t="shared" si="12"/>
        <v>1.879980725783289</v>
      </c>
      <c r="F19">
        <f t="shared" si="17"/>
        <v>10015.44672826402</v>
      </c>
      <c r="G19" s="33">
        <f t="shared" si="13"/>
        <v>11782.878503840024</v>
      </c>
      <c r="H19">
        <f t="shared" si="2"/>
        <v>19.209825424159867</v>
      </c>
      <c r="I19" s="5">
        <f t="shared" si="3"/>
        <v>478.05079211985316</v>
      </c>
      <c r="J19" s="3">
        <f t="shared" si="4"/>
        <v>516.29485548944149</v>
      </c>
      <c r="K19" s="52">
        <v>3.4099999999999998E-3</v>
      </c>
      <c r="L19" s="5">
        <f t="shared" si="5"/>
        <v>30.737406009042278</v>
      </c>
      <c r="M19" s="3">
        <f t="shared" si="6"/>
        <v>241.83873437730796</v>
      </c>
      <c r="N19" s="5">
        <f>O19-P19</f>
        <v>483.67746875461592</v>
      </c>
      <c r="O19" s="3">
        <f t="shared" si="18"/>
        <v>483.67746875461592</v>
      </c>
      <c r="P19" s="53">
        <v>7.6303926455531421E-17</v>
      </c>
      <c r="Q19" s="3">
        <f t="shared" si="0"/>
        <v>7.6187252580520278E-13</v>
      </c>
      <c r="S19" s="33">
        <f t="shared" si="14"/>
        <v>10015.44672826402</v>
      </c>
      <c r="T19" s="37">
        <f t="shared" si="8"/>
        <v>19.601862677714141</v>
      </c>
      <c r="U19" s="37">
        <v>0</v>
      </c>
      <c r="V19" s="5">
        <f t="shared" si="15"/>
        <v>-15.666506048193307</v>
      </c>
      <c r="W19" s="5">
        <f t="shared" si="1"/>
        <v>30.737406009042278</v>
      </c>
      <c r="X19" s="37">
        <f t="shared" si="16"/>
        <v>1.879980725783289</v>
      </c>
      <c r="Y19" s="37">
        <f t="shared" si="9"/>
        <v>0.39203725355428282</v>
      </c>
      <c r="Z19" s="37">
        <f t="shared" si="10"/>
        <v>38.244063369588332</v>
      </c>
      <c r="AA19" s="37">
        <f t="shared" si="11"/>
        <v>40.503008107115932</v>
      </c>
    </row>
    <row r="20" spans="4:27" x14ac:dyDescent="0.25">
      <c r="D20">
        <v>42</v>
      </c>
      <c r="E20">
        <v>0</v>
      </c>
      <c r="F20">
        <v>0</v>
      </c>
      <c r="G20" s="33">
        <f t="shared" si="13"/>
        <v>9984.7093222549775</v>
      </c>
      <c r="H20">
        <v>0</v>
      </c>
      <c r="I20" s="5">
        <v>0</v>
      </c>
      <c r="J20" s="3">
        <f t="shared" si="4"/>
        <v>0</v>
      </c>
      <c r="K20" s="52">
        <v>0</v>
      </c>
      <c r="L20" s="5">
        <f t="shared" si="5"/>
        <v>0</v>
      </c>
      <c r="M20" s="3">
        <f t="shared" si="6"/>
        <v>0</v>
      </c>
      <c r="N20" s="5">
        <f t="shared" si="7"/>
        <v>0</v>
      </c>
      <c r="O20" s="3">
        <f t="shared" si="18"/>
        <v>0</v>
      </c>
      <c r="P20" s="53">
        <v>0</v>
      </c>
      <c r="Q20" s="3">
        <f t="shared" si="0"/>
        <v>0</v>
      </c>
      <c r="S20" s="33">
        <f t="shared" si="14"/>
        <v>0</v>
      </c>
      <c r="T20" s="37">
        <v>0</v>
      </c>
      <c r="U20" s="37">
        <v>0</v>
      </c>
      <c r="V20" s="5">
        <f t="shared" si="15"/>
        <v>-7.6187252580520278E-13</v>
      </c>
      <c r="W20" s="5">
        <f t="shared" si="1"/>
        <v>0</v>
      </c>
      <c r="X20" s="37">
        <f t="shared" si="16"/>
        <v>0</v>
      </c>
      <c r="Y20" s="37">
        <v>0</v>
      </c>
      <c r="Z20" s="37">
        <f t="shared" si="10"/>
        <v>0</v>
      </c>
      <c r="AA20" s="37">
        <f t="shared" si="11"/>
        <v>7.6187252580520278E-13</v>
      </c>
    </row>
    <row r="21" spans="4:27" x14ac:dyDescent="0.25">
      <c r="D21">
        <v>43</v>
      </c>
      <c r="E21">
        <v>0</v>
      </c>
      <c r="F21">
        <v>0</v>
      </c>
      <c r="G21" s="33">
        <v>0</v>
      </c>
      <c r="H21">
        <v>0</v>
      </c>
      <c r="I21" s="5">
        <v>0</v>
      </c>
      <c r="J21" s="3">
        <v>0</v>
      </c>
      <c r="K21" s="52">
        <v>0</v>
      </c>
      <c r="L21" s="5">
        <f t="shared" si="5"/>
        <v>0</v>
      </c>
      <c r="M21" s="3">
        <v>0</v>
      </c>
      <c r="N21" s="5">
        <f t="shared" si="7"/>
        <v>0</v>
      </c>
      <c r="O21" s="3">
        <f t="shared" si="18"/>
        <v>0</v>
      </c>
      <c r="P21" s="53">
        <v>0</v>
      </c>
      <c r="Q21" s="3">
        <f t="shared" si="0"/>
        <v>0</v>
      </c>
      <c r="S21" s="33">
        <f t="shared" si="14"/>
        <v>0</v>
      </c>
      <c r="T21" s="37">
        <v>0</v>
      </c>
      <c r="U21" s="37">
        <v>0</v>
      </c>
      <c r="V21" s="5">
        <f t="shared" si="15"/>
        <v>0</v>
      </c>
      <c r="W21" s="5">
        <f t="shared" si="1"/>
        <v>0</v>
      </c>
      <c r="X21" s="37">
        <f t="shared" si="16"/>
        <v>0</v>
      </c>
      <c r="Y21" s="37">
        <v>0</v>
      </c>
      <c r="Z21" s="37">
        <f t="shared" si="10"/>
        <v>0</v>
      </c>
      <c r="AA21" s="37">
        <f t="shared" si="11"/>
        <v>0</v>
      </c>
    </row>
    <row r="22" spans="4:27" x14ac:dyDescent="0.25">
      <c r="D22">
        <v>44</v>
      </c>
      <c r="E22">
        <f t="shared" si="12"/>
        <v>0</v>
      </c>
      <c r="F22">
        <f t="shared" si="17"/>
        <v>0</v>
      </c>
      <c r="G22" s="33">
        <f t="shared" si="13"/>
        <v>0</v>
      </c>
      <c r="H22">
        <v>0</v>
      </c>
      <c r="I22" s="5">
        <f t="shared" si="3"/>
        <v>0</v>
      </c>
      <c r="J22" s="3">
        <f t="shared" si="4"/>
        <v>0</v>
      </c>
      <c r="K22" s="52">
        <v>0</v>
      </c>
      <c r="L22" s="5">
        <f t="shared" si="5"/>
        <v>0</v>
      </c>
      <c r="M22" s="3">
        <v>0</v>
      </c>
      <c r="N22" s="5">
        <f t="shared" si="7"/>
        <v>0</v>
      </c>
      <c r="O22" s="3">
        <f t="shared" si="18"/>
        <v>0</v>
      </c>
      <c r="P22" s="53">
        <v>0</v>
      </c>
      <c r="Q22" s="3">
        <f t="shared" si="0"/>
        <v>0</v>
      </c>
      <c r="S22" s="33">
        <f t="shared" si="14"/>
        <v>0</v>
      </c>
      <c r="T22" s="37">
        <v>0</v>
      </c>
      <c r="U22" s="37">
        <v>0</v>
      </c>
      <c r="V22" s="5">
        <f t="shared" si="15"/>
        <v>0</v>
      </c>
      <c r="W22" s="5">
        <f t="shared" si="1"/>
        <v>0</v>
      </c>
      <c r="X22" s="37">
        <f t="shared" si="16"/>
        <v>0</v>
      </c>
      <c r="Y22" s="37">
        <v>0</v>
      </c>
      <c r="Z22" s="37">
        <f t="shared" si="10"/>
        <v>0</v>
      </c>
      <c r="AA22" s="37">
        <f t="shared" si="11"/>
        <v>0</v>
      </c>
    </row>
    <row r="23" spans="4:27" x14ac:dyDescent="0.25">
      <c r="D23">
        <v>45</v>
      </c>
      <c r="E23">
        <f t="shared" si="12"/>
        <v>0</v>
      </c>
      <c r="F23">
        <f t="shared" si="17"/>
        <v>0</v>
      </c>
      <c r="G23" s="33">
        <f t="shared" si="13"/>
        <v>0</v>
      </c>
      <c r="H23">
        <v>0</v>
      </c>
      <c r="I23" s="5">
        <f t="shared" si="3"/>
        <v>0</v>
      </c>
      <c r="J23" s="3">
        <f t="shared" si="4"/>
        <v>0</v>
      </c>
      <c r="K23" s="52">
        <v>0</v>
      </c>
      <c r="L23" s="5">
        <f t="shared" si="5"/>
        <v>0</v>
      </c>
      <c r="M23" s="3">
        <v>0</v>
      </c>
      <c r="N23" s="5">
        <f t="shared" si="7"/>
        <v>0</v>
      </c>
      <c r="O23" s="3">
        <f t="shared" si="18"/>
        <v>0</v>
      </c>
      <c r="P23" s="53">
        <v>0</v>
      </c>
      <c r="Q23" s="3">
        <f t="shared" si="0"/>
        <v>0</v>
      </c>
      <c r="S23" s="33">
        <f t="shared" si="14"/>
        <v>0</v>
      </c>
      <c r="T23" s="37">
        <v>0</v>
      </c>
      <c r="U23" s="37">
        <v>0</v>
      </c>
      <c r="V23" s="5">
        <f t="shared" si="15"/>
        <v>0</v>
      </c>
      <c r="W23" s="5">
        <f t="shared" si="1"/>
        <v>0</v>
      </c>
      <c r="X23" s="37">
        <f t="shared" si="16"/>
        <v>0</v>
      </c>
      <c r="Y23" s="37">
        <v>0</v>
      </c>
      <c r="Z23" s="37">
        <f t="shared" si="10"/>
        <v>0</v>
      </c>
      <c r="AA23" s="37">
        <f t="shared" si="11"/>
        <v>0</v>
      </c>
    </row>
    <row r="24" spans="4:27" x14ac:dyDescent="0.25">
      <c r="D24">
        <v>46</v>
      </c>
      <c r="E24">
        <f t="shared" si="12"/>
        <v>0</v>
      </c>
      <c r="F24">
        <f t="shared" si="17"/>
        <v>0</v>
      </c>
      <c r="G24" s="33">
        <f t="shared" si="13"/>
        <v>0</v>
      </c>
      <c r="H24">
        <v>0</v>
      </c>
      <c r="I24" s="5">
        <f t="shared" si="3"/>
        <v>0</v>
      </c>
      <c r="J24" s="3">
        <f t="shared" si="4"/>
        <v>0</v>
      </c>
      <c r="K24" s="52">
        <v>0</v>
      </c>
      <c r="L24" s="5">
        <f t="shared" si="5"/>
        <v>0</v>
      </c>
      <c r="M24" s="3">
        <v>0</v>
      </c>
      <c r="N24" s="5">
        <f t="shared" si="7"/>
        <v>0</v>
      </c>
      <c r="O24" s="3">
        <f t="shared" si="18"/>
        <v>0</v>
      </c>
      <c r="P24" s="53">
        <v>0</v>
      </c>
      <c r="Q24" s="3">
        <f t="shared" si="0"/>
        <v>0</v>
      </c>
      <c r="S24" s="33">
        <f t="shared" si="14"/>
        <v>0</v>
      </c>
      <c r="T24" s="37">
        <v>0</v>
      </c>
      <c r="U24" s="37">
        <v>0</v>
      </c>
      <c r="V24" s="5">
        <f t="shared" si="15"/>
        <v>0</v>
      </c>
      <c r="W24" s="5">
        <f t="shared" si="1"/>
        <v>0</v>
      </c>
      <c r="X24" s="37">
        <f t="shared" si="16"/>
        <v>0</v>
      </c>
      <c r="Y24" s="37">
        <v>0</v>
      </c>
      <c r="Z24" s="37">
        <f t="shared" si="10"/>
        <v>0</v>
      </c>
      <c r="AA24" s="37">
        <f t="shared" si="11"/>
        <v>0</v>
      </c>
    </row>
    <row r="25" spans="4:27" x14ac:dyDescent="0.25">
      <c r="D25">
        <v>47</v>
      </c>
      <c r="E25">
        <f t="shared" si="12"/>
        <v>0</v>
      </c>
      <c r="F25">
        <f t="shared" si="17"/>
        <v>0</v>
      </c>
      <c r="G25" s="33">
        <f t="shared" si="13"/>
        <v>0</v>
      </c>
      <c r="H25">
        <v>0</v>
      </c>
      <c r="I25" s="5">
        <f t="shared" si="3"/>
        <v>0</v>
      </c>
      <c r="J25" s="3">
        <f t="shared" si="4"/>
        <v>0</v>
      </c>
      <c r="K25" s="52">
        <v>0</v>
      </c>
      <c r="L25" s="5">
        <f t="shared" si="5"/>
        <v>0</v>
      </c>
      <c r="M25" s="3">
        <v>0</v>
      </c>
      <c r="N25" s="5">
        <f t="shared" si="7"/>
        <v>0</v>
      </c>
      <c r="O25" s="3">
        <f t="shared" si="18"/>
        <v>0</v>
      </c>
      <c r="P25" s="53">
        <v>0</v>
      </c>
      <c r="Q25" s="3">
        <f t="shared" si="0"/>
        <v>0</v>
      </c>
      <c r="S25" s="33">
        <f t="shared" si="14"/>
        <v>0</v>
      </c>
      <c r="T25" s="37">
        <v>0</v>
      </c>
      <c r="U25" s="37">
        <v>0</v>
      </c>
      <c r="V25" s="5">
        <f t="shared" si="15"/>
        <v>0</v>
      </c>
      <c r="W25" s="5">
        <f t="shared" si="1"/>
        <v>0</v>
      </c>
      <c r="X25" s="37">
        <f t="shared" si="16"/>
        <v>0</v>
      </c>
      <c r="Y25" s="37">
        <v>0</v>
      </c>
      <c r="Z25" s="37">
        <f t="shared" si="10"/>
        <v>0</v>
      </c>
      <c r="AA25" s="37">
        <f t="shared" si="11"/>
        <v>0</v>
      </c>
    </row>
    <row r="26" spans="4:27" x14ac:dyDescent="0.25">
      <c r="D26">
        <v>48</v>
      </c>
      <c r="E26">
        <f t="shared" si="12"/>
        <v>0</v>
      </c>
      <c r="F26">
        <f t="shared" si="17"/>
        <v>0</v>
      </c>
      <c r="G26" s="33">
        <f t="shared" si="13"/>
        <v>0</v>
      </c>
      <c r="H26">
        <v>0</v>
      </c>
      <c r="I26" s="5">
        <f t="shared" si="3"/>
        <v>0</v>
      </c>
      <c r="J26" s="3">
        <f t="shared" si="4"/>
        <v>0</v>
      </c>
      <c r="K26" s="52">
        <v>0</v>
      </c>
      <c r="L26" s="5">
        <f t="shared" si="5"/>
        <v>0</v>
      </c>
      <c r="M26" s="3">
        <v>0</v>
      </c>
      <c r="N26" s="5">
        <f t="shared" si="7"/>
        <v>0</v>
      </c>
      <c r="O26" s="3">
        <f t="shared" si="18"/>
        <v>0</v>
      </c>
      <c r="P26" s="53">
        <v>0</v>
      </c>
      <c r="Q26" s="3">
        <f t="shared" si="0"/>
        <v>0</v>
      </c>
      <c r="S26" s="33">
        <f t="shared" si="14"/>
        <v>0</v>
      </c>
      <c r="T26" s="37">
        <v>0</v>
      </c>
      <c r="U26" s="37">
        <v>0</v>
      </c>
      <c r="V26" s="5">
        <f t="shared" si="15"/>
        <v>0</v>
      </c>
      <c r="W26" s="5">
        <f t="shared" si="1"/>
        <v>0</v>
      </c>
      <c r="X26" s="37">
        <f t="shared" si="16"/>
        <v>0</v>
      </c>
      <c r="Y26" s="37">
        <v>0</v>
      </c>
      <c r="Z26" s="37">
        <f t="shared" si="10"/>
        <v>0</v>
      </c>
      <c r="AA26" s="37">
        <f t="shared" si="11"/>
        <v>0</v>
      </c>
    </row>
    <row r="27" spans="4:27" x14ac:dyDescent="0.25">
      <c r="D27">
        <v>49</v>
      </c>
      <c r="E27">
        <f t="shared" si="12"/>
        <v>0</v>
      </c>
      <c r="F27">
        <f t="shared" si="17"/>
        <v>0</v>
      </c>
      <c r="G27" s="33">
        <f t="shared" si="13"/>
        <v>0</v>
      </c>
      <c r="H27">
        <v>0</v>
      </c>
      <c r="I27" s="5">
        <f t="shared" si="3"/>
        <v>0</v>
      </c>
      <c r="J27" s="3">
        <f t="shared" si="4"/>
        <v>0</v>
      </c>
      <c r="K27" s="52">
        <v>0</v>
      </c>
      <c r="L27" s="5">
        <f t="shared" si="5"/>
        <v>0</v>
      </c>
      <c r="M27" s="3">
        <v>0</v>
      </c>
      <c r="N27" s="5">
        <f t="shared" si="7"/>
        <v>0</v>
      </c>
      <c r="O27" s="3">
        <f t="shared" si="18"/>
        <v>0</v>
      </c>
      <c r="P27" s="53">
        <v>0</v>
      </c>
      <c r="Q27" s="3">
        <f t="shared" si="0"/>
        <v>0</v>
      </c>
      <c r="S27" s="33">
        <f t="shared" si="14"/>
        <v>0</v>
      </c>
      <c r="T27" s="37">
        <v>0</v>
      </c>
      <c r="U27" s="37">
        <v>0</v>
      </c>
      <c r="V27" s="5">
        <f t="shared" si="15"/>
        <v>0</v>
      </c>
      <c r="W27" s="5">
        <f t="shared" si="1"/>
        <v>0</v>
      </c>
      <c r="X27" s="37">
        <f t="shared" si="16"/>
        <v>0</v>
      </c>
      <c r="Y27" s="37">
        <v>0</v>
      </c>
      <c r="Z27" s="37">
        <f t="shared" si="10"/>
        <v>0</v>
      </c>
      <c r="AA27" s="37">
        <f t="shared" si="11"/>
        <v>0</v>
      </c>
    </row>
    <row r="28" spans="4:27" x14ac:dyDescent="0.25">
      <c r="D28">
        <v>50</v>
      </c>
      <c r="E28">
        <f t="shared" si="12"/>
        <v>0</v>
      </c>
      <c r="F28">
        <f t="shared" si="17"/>
        <v>0</v>
      </c>
      <c r="G28" s="33">
        <f t="shared" si="13"/>
        <v>0</v>
      </c>
      <c r="H28">
        <v>0</v>
      </c>
      <c r="I28" s="5">
        <f t="shared" si="3"/>
        <v>0</v>
      </c>
      <c r="J28" s="3">
        <f t="shared" si="4"/>
        <v>0</v>
      </c>
      <c r="K28" s="52">
        <v>0</v>
      </c>
      <c r="L28" s="5">
        <f t="shared" si="5"/>
        <v>0</v>
      </c>
      <c r="M28" s="3">
        <v>0</v>
      </c>
      <c r="N28" s="5">
        <f t="shared" si="7"/>
        <v>0</v>
      </c>
      <c r="O28" s="3">
        <f t="shared" si="18"/>
        <v>0</v>
      </c>
      <c r="P28" s="53">
        <v>0</v>
      </c>
      <c r="Q28" s="3">
        <f t="shared" si="0"/>
        <v>0</v>
      </c>
      <c r="S28" s="33">
        <f t="shared" si="14"/>
        <v>0</v>
      </c>
      <c r="T28" s="37">
        <v>0</v>
      </c>
      <c r="U28" s="37">
        <v>0</v>
      </c>
      <c r="V28" s="5">
        <f t="shared" si="15"/>
        <v>0</v>
      </c>
      <c r="W28" s="5">
        <f t="shared" si="1"/>
        <v>0</v>
      </c>
      <c r="X28" s="37">
        <f t="shared" si="16"/>
        <v>0</v>
      </c>
      <c r="Y28" s="37">
        <v>0</v>
      </c>
      <c r="Z28" s="37">
        <f t="shared" si="10"/>
        <v>0</v>
      </c>
      <c r="AA28" s="37">
        <f t="shared" si="11"/>
        <v>0</v>
      </c>
    </row>
    <row r="29" spans="4:27" x14ac:dyDescent="0.25">
      <c r="D29">
        <v>51</v>
      </c>
      <c r="E29">
        <f t="shared" si="12"/>
        <v>0</v>
      </c>
      <c r="F29">
        <f t="shared" si="17"/>
        <v>0</v>
      </c>
      <c r="G29" s="33">
        <f t="shared" si="13"/>
        <v>0</v>
      </c>
      <c r="H29">
        <v>0</v>
      </c>
      <c r="I29" s="5">
        <f t="shared" si="3"/>
        <v>0</v>
      </c>
      <c r="J29" s="3">
        <f t="shared" si="4"/>
        <v>0</v>
      </c>
      <c r="K29" s="52">
        <v>0</v>
      </c>
      <c r="L29" s="5">
        <f t="shared" si="5"/>
        <v>0</v>
      </c>
      <c r="M29" s="3">
        <v>0</v>
      </c>
      <c r="N29" s="5">
        <f t="shared" si="7"/>
        <v>0</v>
      </c>
      <c r="O29" s="3">
        <f t="shared" si="18"/>
        <v>0</v>
      </c>
      <c r="P29" s="53">
        <v>0</v>
      </c>
      <c r="Q29" s="3">
        <f t="shared" si="0"/>
        <v>0</v>
      </c>
      <c r="S29" s="33">
        <f t="shared" si="14"/>
        <v>0</v>
      </c>
      <c r="T29" s="37">
        <v>0</v>
      </c>
      <c r="U29" s="37">
        <v>0</v>
      </c>
      <c r="V29" s="5">
        <f t="shared" si="15"/>
        <v>0</v>
      </c>
      <c r="W29" s="5">
        <f t="shared" si="1"/>
        <v>0</v>
      </c>
      <c r="X29" s="37">
        <f t="shared" si="16"/>
        <v>0</v>
      </c>
      <c r="Y29" s="37">
        <v>0</v>
      </c>
      <c r="Z29" s="37">
        <f t="shared" si="10"/>
        <v>0</v>
      </c>
      <c r="AA29" s="37">
        <f t="shared" si="11"/>
        <v>0</v>
      </c>
    </row>
    <row r="30" spans="4:27" x14ac:dyDescent="0.25">
      <c r="D30">
        <v>52</v>
      </c>
      <c r="E30">
        <f t="shared" si="12"/>
        <v>0</v>
      </c>
      <c r="F30">
        <f t="shared" si="17"/>
        <v>0</v>
      </c>
      <c r="G30" s="33">
        <f t="shared" si="13"/>
        <v>0</v>
      </c>
      <c r="H30">
        <v>0</v>
      </c>
      <c r="I30" s="5">
        <f t="shared" si="3"/>
        <v>0</v>
      </c>
      <c r="J30" s="3">
        <f t="shared" si="4"/>
        <v>0</v>
      </c>
      <c r="K30" s="52">
        <v>0</v>
      </c>
      <c r="L30" s="5">
        <f t="shared" si="5"/>
        <v>0</v>
      </c>
      <c r="M30" s="3">
        <v>0</v>
      </c>
      <c r="N30" s="5">
        <f t="shared" si="7"/>
        <v>0</v>
      </c>
      <c r="O30" s="3">
        <f t="shared" si="18"/>
        <v>0</v>
      </c>
      <c r="P30" s="53">
        <v>0</v>
      </c>
      <c r="Q30" s="3">
        <f t="shared" si="0"/>
        <v>0</v>
      </c>
      <c r="S30" s="33">
        <f t="shared" si="14"/>
        <v>0</v>
      </c>
      <c r="T30" s="37">
        <v>0</v>
      </c>
      <c r="U30" s="37">
        <v>0</v>
      </c>
      <c r="V30" s="5">
        <f t="shared" si="15"/>
        <v>0</v>
      </c>
      <c r="W30" s="5">
        <f t="shared" si="1"/>
        <v>0</v>
      </c>
      <c r="X30" s="37">
        <f t="shared" si="16"/>
        <v>0</v>
      </c>
      <c r="Y30" s="37">
        <v>0</v>
      </c>
      <c r="Z30" s="37">
        <f t="shared" si="10"/>
        <v>0</v>
      </c>
      <c r="AA30" s="37">
        <f t="shared" si="11"/>
        <v>0</v>
      </c>
    </row>
    <row r="31" spans="4:27" x14ac:dyDescent="0.25">
      <c r="D31">
        <v>53</v>
      </c>
      <c r="E31">
        <f t="shared" si="12"/>
        <v>0</v>
      </c>
      <c r="F31">
        <f t="shared" si="17"/>
        <v>0</v>
      </c>
      <c r="G31" s="33">
        <f t="shared" si="13"/>
        <v>0</v>
      </c>
      <c r="H31">
        <v>0</v>
      </c>
      <c r="I31" s="5">
        <f t="shared" si="3"/>
        <v>0</v>
      </c>
      <c r="J31" s="3">
        <f t="shared" si="4"/>
        <v>0</v>
      </c>
      <c r="K31" s="52">
        <v>0</v>
      </c>
      <c r="L31" s="5">
        <f t="shared" si="5"/>
        <v>0</v>
      </c>
      <c r="M31" s="3">
        <v>0</v>
      </c>
      <c r="N31" s="5">
        <f t="shared" si="7"/>
        <v>0</v>
      </c>
      <c r="O31" s="3">
        <f t="shared" si="18"/>
        <v>0</v>
      </c>
      <c r="P31" s="53">
        <v>0</v>
      </c>
      <c r="Q31" s="3">
        <f t="shared" si="0"/>
        <v>0</v>
      </c>
      <c r="S31" s="33">
        <f t="shared" si="14"/>
        <v>0</v>
      </c>
      <c r="T31" s="37">
        <v>0</v>
      </c>
      <c r="U31" s="37">
        <v>0</v>
      </c>
      <c r="V31" s="5">
        <f t="shared" si="15"/>
        <v>0</v>
      </c>
      <c r="W31" s="5">
        <f t="shared" si="1"/>
        <v>0</v>
      </c>
      <c r="X31" s="37">
        <f t="shared" si="16"/>
        <v>0</v>
      </c>
      <c r="Y31" s="37">
        <v>0</v>
      </c>
      <c r="Z31" s="37">
        <f t="shared" si="10"/>
        <v>0</v>
      </c>
      <c r="AA31" s="37">
        <f t="shared" si="11"/>
        <v>0</v>
      </c>
    </row>
    <row r="32" spans="4:27" x14ac:dyDescent="0.25">
      <c r="D32">
        <v>54</v>
      </c>
      <c r="E32">
        <f t="shared" si="12"/>
        <v>0</v>
      </c>
      <c r="F32">
        <f t="shared" si="17"/>
        <v>0</v>
      </c>
      <c r="G32" s="33">
        <f t="shared" si="13"/>
        <v>0</v>
      </c>
      <c r="H32">
        <v>0</v>
      </c>
      <c r="I32" s="5">
        <f t="shared" si="3"/>
        <v>0</v>
      </c>
      <c r="J32" s="3">
        <f t="shared" si="4"/>
        <v>0</v>
      </c>
      <c r="K32" s="52">
        <v>0</v>
      </c>
      <c r="L32" s="5">
        <f t="shared" si="5"/>
        <v>0</v>
      </c>
      <c r="M32" s="3">
        <v>0</v>
      </c>
      <c r="N32" s="5">
        <f t="shared" si="7"/>
        <v>0</v>
      </c>
      <c r="O32" s="3">
        <f t="shared" si="18"/>
        <v>0</v>
      </c>
      <c r="P32" s="53">
        <v>0</v>
      </c>
      <c r="Q32" s="3">
        <f t="shared" si="0"/>
        <v>0</v>
      </c>
      <c r="S32" s="33">
        <f t="shared" si="14"/>
        <v>0</v>
      </c>
      <c r="T32" s="37">
        <v>0</v>
      </c>
      <c r="U32" s="37">
        <v>0</v>
      </c>
      <c r="V32" s="5">
        <f t="shared" si="15"/>
        <v>0</v>
      </c>
      <c r="W32" s="5">
        <f t="shared" si="1"/>
        <v>0</v>
      </c>
      <c r="X32" s="37">
        <f t="shared" si="16"/>
        <v>0</v>
      </c>
      <c r="Y32" s="37">
        <v>0</v>
      </c>
      <c r="Z32" s="37">
        <f t="shared" si="10"/>
        <v>0</v>
      </c>
      <c r="AA32" s="37">
        <f t="shared" si="11"/>
        <v>0</v>
      </c>
    </row>
    <row r="33" spans="4:27" x14ac:dyDescent="0.25">
      <c r="D33">
        <v>55</v>
      </c>
      <c r="E33">
        <f t="shared" si="12"/>
        <v>0</v>
      </c>
      <c r="F33">
        <f t="shared" si="17"/>
        <v>0</v>
      </c>
      <c r="G33" s="33">
        <f t="shared" si="13"/>
        <v>0</v>
      </c>
      <c r="H33">
        <v>0</v>
      </c>
      <c r="I33" s="5">
        <f t="shared" si="3"/>
        <v>0</v>
      </c>
      <c r="J33" s="3">
        <f t="shared" si="4"/>
        <v>0</v>
      </c>
      <c r="K33" s="52">
        <v>0</v>
      </c>
      <c r="L33" s="5">
        <f t="shared" si="5"/>
        <v>0</v>
      </c>
      <c r="M33" s="3">
        <v>0</v>
      </c>
      <c r="N33" s="5">
        <f t="shared" si="7"/>
        <v>0</v>
      </c>
      <c r="O33" s="3">
        <f t="shared" si="18"/>
        <v>0</v>
      </c>
      <c r="P33" s="53">
        <v>0</v>
      </c>
      <c r="Q33" s="3">
        <f t="shared" si="0"/>
        <v>0</v>
      </c>
      <c r="S33" s="33">
        <f t="shared" si="14"/>
        <v>0</v>
      </c>
      <c r="T33" s="37">
        <v>0</v>
      </c>
      <c r="U33" s="37">
        <v>0</v>
      </c>
      <c r="V33" s="5">
        <f t="shared" si="15"/>
        <v>0</v>
      </c>
      <c r="W33" s="5">
        <f t="shared" si="1"/>
        <v>0</v>
      </c>
      <c r="X33" s="37">
        <f t="shared" si="16"/>
        <v>0</v>
      </c>
      <c r="Y33" s="37">
        <v>0</v>
      </c>
      <c r="Z33" s="37">
        <f t="shared" si="10"/>
        <v>0</v>
      </c>
      <c r="AA33" s="37">
        <f t="shared" si="11"/>
        <v>0</v>
      </c>
    </row>
    <row r="34" spans="4:27" x14ac:dyDescent="0.25">
      <c r="D34">
        <v>56</v>
      </c>
      <c r="E34">
        <f t="shared" si="12"/>
        <v>0</v>
      </c>
      <c r="F34">
        <f t="shared" si="17"/>
        <v>0</v>
      </c>
      <c r="G34" s="33">
        <f t="shared" si="13"/>
        <v>0</v>
      </c>
      <c r="H34">
        <v>0</v>
      </c>
      <c r="I34" s="5">
        <f t="shared" si="3"/>
        <v>0</v>
      </c>
      <c r="J34" s="3">
        <f t="shared" si="4"/>
        <v>0</v>
      </c>
      <c r="K34" s="52">
        <v>0</v>
      </c>
      <c r="L34" s="5">
        <f t="shared" si="5"/>
        <v>0</v>
      </c>
      <c r="M34" s="3">
        <v>0</v>
      </c>
      <c r="N34" s="5">
        <f t="shared" si="7"/>
        <v>0</v>
      </c>
      <c r="O34" s="3">
        <f t="shared" si="18"/>
        <v>0</v>
      </c>
      <c r="P34" s="53">
        <v>0</v>
      </c>
      <c r="Q34" s="3">
        <f t="shared" si="0"/>
        <v>0</v>
      </c>
      <c r="S34" s="33">
        <f t="shared" si="14"/>
        <v>0</v>
      </c>
      <c r="T34" s="37">
        <v>0</v>
      </c>
      <c r="U34" s="37">
        <v>0</v>
      </c>
      <c r="V34" s="5">
        <f t="shared" si="15"/>
        <v>0</v>
      </c>
      <c r="W34" s="5">
        <f t="shared" si="1"/>
        <v>0</v>
      </c>
      <c r="X34" s="37">
        <f t="shared" si="16"/>
        <v>0</v>
      </c>
      <c r="Y34" s="37">
        <v>0</v>
      </c>
      <c r="Z34" s="37">
        <f t="shared" si="10"/>
        <v>0</v>
      </c>
      <c r="AA34" s="37">
        <f t="shared" si="11"/>
        <v>0</v>
      </c>
    </row>
    <row r="35" spans="4:27" x14ac:dyDescent="0.25">
      <c r="D35">
        <v>57</v>
      </c>
      <c r="E35">
        <f t="shared" si="12"/>
        <v>0</v>
      </c>
      <c r="F35">
        <f t="shared" si="17"/>
        <v>0</v>
      </c>
      <c r="G35" s="33">
        <f t="shared" si="13"/>
        <v>0</v>
      </c>
      <c r="H35">
        <v>0</v>
      </c>
      <c r="I35" s="5">
        <f t="shared" si="3"/>
        <v>0</v>
      </c>
      <c r="J35" s="3">
        <f t="shared" si="4"/>
        <v>0</v>
      </c>
      <c r="K35" s="52">
        <v>0</v>
      </c>
      <c r="L35" s="5">
        <f t="shared" si="5"/>
        <v>0</v>
      </c>
      <c r="M35" s="3">
        <v>0</v>
      </c>
      <c r="N35" s="5">
        <f t="shared" si="7"/>
        <v>0</v>
      </c>
      <c r="O35" s="3">
        <f t="shared" si="18"/>
        <v>0</v>
      </c>
      <c r="P35" s="53">
        <v>0</v>
      </c>
      <c r="Q35" s="3">
        <f t="shared" si="0"/>
        <v>0</v>
      </c>
      <c r="S35" s="33">
        <f t="shared" si="14"/>
        <v>0</v>
      </c>
      <c r="T35" s="37">
        <v>0</v>
      </c>
      <c r="U35" s="37">
        <v>0</v>
      </c>
      <c r="V35" s="5">
        <f t="shared" si="15"/>
        <v>0</v>
      </c>
      <c r="W35" s="5">
        <f t="shared" si="1"/>
        <v>0</v>
      </c>
      <c r="X35" s="37">
        <f t="shared" si="16"/>
        <v>0</v>
      </c>
      <c r="Y35" s="37">
        <v>0</v>
      </c>
      <c r="Z35" s="37">
        <f t="shared" si="10"/>
        <v>0</v>
      </c>
      <c r="AA35" s="37">
        <f t="shared" si="11"/>
        <v>0</v>
      </c>
    </row>
    <row r="36" spans="4:27" x14ac:dyDescent="0.25">
      <c r="D36">
        <v>58</v>
      </c>
      <c r="E36">
        <f t="shared" si="12"/>
        <v>0</v>
      </c>
      <c r="F36">
        <f t="shared" si="17"/>
        <v>0</v>
      </c>
      <c r="G36" s="33">
        <f t="shared" si="13"/>
        <v>0</v>
      </c>
      <c r="H36">
        <v>0</v>
      </c>
      <c r="I36" s="5">
        <f t="shared" si="3"/>
        <v>0</v>
      </c>
      <c r="J36" s="3">
        <f t="shared" si="4"/>
        <v>0</v>
      </c>
      <c r="K36" s="52">
        <v>0</v>
      </c>
      <c r="L36" s="5">
        <f t="shared" si="5"/>
        <v>0</v>
      </c>
      <c r="M36" s="3">
        <v>0</v>
      </c>
      <c r="N36" s="5">
        <f t="shared" si="7"/>
        <v>0</v>
      </c>
      <c r="O36" s="3">
        <f t="shared" si="18"/>
        <v>0</v>
      </c>
      <c r="P36" s="53">
        <v>0</v>
      </c>
      <c r="Q36" s="3">
        <f t="shared" si="0"/>
        <v>0</v>
      </c>
      <c r="S36" s="33">
        <f t="shared" si="14"/>
        <v>0</v>
      </c>
      <c r="T36" s="37">
        <v>0</v>
      </c>
      <c r="U36" s="37">
        <v>0</v>
      </c>
      <c r="V36" s="5">
        <f t="shared" si="15"/>
        <v>0</v>
      </c>
      <c r="W36" s="5">
        <f t="shared" si="1"/>
        <v>0</v>
      </c>
      <c r="X36" s="37">
        <f t="shared" si="16"/>
        <v>0</v>
      </c>
      <c r="Y36" s="37">
        <v>0</v>
      </c>
      <c r="Z36" s="37">
        <f t="shared" si="10"/>
        <v>0</v>
      </c>
      <c r="AA36" s="37">
        <f t="shared" si="11"/>
        <v>0</v>
      </c>
    </row>
    <row r="37" spans="4:27" x14ac:dyDescent="0.25">
      <c r="D37">
        <v>59</v>
      </c>
      <c r="E37">
        <f t="shared" si="12"/>
        <v>0</v>
      </c>
      <c r="F37">
        <f t="shared" si="17"/>
        <v>0</v>
      </c>
      <c r="G37" s="33">
        <f t="shared" si="13"/>
        <v>0</v>
      </c>
      <c r="H37">
        <v>0</v>
      </c>
      <c r="I37" s="5">
        <f t="shared" si="3"/>
        <v>0</v>
      </c>
      <c r="J37" s="3">
        <f t="shared" si="4"/>
        <v>0</v>
      </c>
      <c r="K37" s="52">
        <v>0</v>
      </c>
      <c r="L37" s="5">
        <f t="shared" si="5"/>
        <v>0</v>
      </c>
      <c r="M37" s="3">
        <v>0</v>
      </c>
      <c r="N37" s="5">
        <f t="shared" si="7"/>
        <v>0</v>
      </c>
      <c r="O37" s="3">
        <f t="shared" si="18"/>
        <v>0</v>
      </c>
      <c r="P37" s="53">
        <v>0</v>
      </c>
      <c r="Q37" s="3">
        <f t="shared" si="0"/>
        <v>0</v>
      </c>
      <c r="S37" s="33">
        <f t="shared" si="14"/>
        <v>0</v>
      </c>
      <c r="T37" s="37">
        <v>0</v>
      </c>
      <c r="U37" s="37">
        <v>0</v>
      </c>
      <c r="V37" s="5">
        <f t="shared" si="15"/>
        <v>0</v>
      </c>
      <c r="W37" s="5">
        <f t="shared" si="1"/>
        <v>0</v>
      </c>
      <c r="X37" s="37">
        <f t="shared" si="16"/>
        <v>0</v>
      </c>
      <c r="Y37" s="37">
        <v>0</v>
      </c>
      <c r="Z37" s="37">
        <f t="shared" si="10"/>
        <v>0</v>
      </c>
      <c r="AA37" s="37">
        <f t="shared" si="11"/>
        <v>0</v>
      </c>
    </row>
    <row r="38" spans="4:27" x14ac:dyDescent="0.25">
      <c r="D38">
        <v>60</v>
      </c>
      <c r="E38">
        <f t="shared" si="12"/>
        <v>0</v>
      </c>
      <c r="F38">
        <f t="shared" si="17"/>
        <v>0</v>
      </c>
      <c r="G38" s="33">
        <f t="shared" si="13"/>
        <v>0</v>
      </c>
      <c r="H38">
        <v>0</v>
      </c>
      <c r="I38" s="5">
        <f t="shared" si="3"/>
        <v>0</v>
      </c>
      <c r="J38" s="3">
        <f t="shared" si="4"/>
        <v>0</v>
      </c>
      <c r="K38" s="52">
        <v>0</v>
      </c>
      <c r="L38" s="5">
        <f t="shared" si="5"/>
        <v>0</v>
      </c>
      <c r="M38" s="3">
        <v>0</v>
      </c>
      <c r="N38" s="5">
        <f t="shared" si="7"/>
        <v>0</v>
      </c>
      <c r="O38" s="3">
        <f t="shared" si="18"/>
        <v>0</v>
      </c>
      <c r="P38" s="53">
        <v>0</v>
      </c>
      <c r="Q38" s="3">
        <f t="shared" si="0"/>
        <v>0</v>
      </c>
      <c r="S38" s="33">
        <f t="shared" si="14"/>
        <v>0</v>
      </c>
      <c r="T38" s="37">
        <v>0</v>
      </c>
      <c r="U38" s="37">
        <v>0</v>
      </c>
      <c r="V38" s="5">
        <f t="shared" si="15"/>
        <v>0</v>
      </c>
      <c r="W38" s="5">
        <f t="shared" si="1"/>
        <v>0</v>
      </c>
      <c r="X38" s="37">
        <f t="shared" si="16"/>
        <v>0</v>
      </c>
      <c r="Y38" s="37">
        <v>0</v>
      </c>
      <c r="Z38" s="37">
        <f t="shared" si="10"/>
        <v>0</v>
      </c>
      <c r="AA38" s="37">
        <f t="shared" si="11"/>
        <v>0</v>
      </c>
    </row>
    <row r="39" spans="4:27" x14ac:dyDescent="0.25">
      <c r="D39">
        <v>61</v>
      </c>
      <c r="E39">
        <f t="shared" si="12"/>
        <v>0</v>
      </c>
      <c r="F39">
        <f t="shared" si="17"/>
        <v>0</v>
      </c>
      <c r="G39" s="33">
        <f t="shared" si="13"/>
        <v>0</v>
      </c>
      <c r="H39">
        <v>0</v>
      </c>
      <c r="I39" s="5">
        <f t="shared" si="3"/>
        <v>0</v>
      </c>
      <c r="J39" s="3">
        <f t="shared" si="4"/>
        <v>0</v>
      </c>
      <c r="K39" s="52">
        <v>0</v>
      </c>
      <c r="L39" s="5">
        <f t="shared" si="5"/>
        <v>0</v>
      </c>
      <c r="M39" s="3">
        <v>0</v>
      </c>
      <c r="N39" s="5">
        <f t="shared" si="7"/>
        <v>0</v>
      </c>
      <c r="O39" s="3">
        <f t="shared" si="18"/>
        <v>0</v>
      </c>
      <c r="P39" s="53">
        <v>0</v>
      </c>
      <c r="Q39" s="3">
        <f t="shared" si="0"/>
        <v>0</v>
      </c>
      <c r="S39" s="33">
        <f t="shared" si="14"/>
        <v>0</v>
      </c>
      <c r="T39" s="37">
        <v>0</v>
      </c>
      <c r="U39" s="37">
        <v>0</v>
      </c>
      <c r="V39" s="5">
        <f t="shared" si="15"/>
        <v>0</v>
      </c>
      <c r="W39" s="5">
        <f t="shared" si="1"/>
        <v>0</v>
      </c>
      <c r="X39" s="37">
        <f t="shared" si="16"/>
        <v>0</v>
      </c>
      <c r="Y39" s="37">
        <v>0</v>
      </c>
      <c r="Z39" s="37">
        <f t="shared" si="10"/>
        <v>0</v>
      </c>
      <c r="AA39" s="37">
        <f t="shared" si="11"/>
        <v>0</v>
      </c>
    </row>
    <row r="40" spans="4:27" x14ac:dyDescent="0.25">
      <c r="D40">
        <v>62</v>
      </c>
      <c r="E40">
        <f t="shared" si="12"/>
        <v>0</v>
      </c>
      <c r="F40">
        <f t="shared" si="17"/>
        <v>0</v>
      </c>
      <c r="G40" s="33">
        <f t="shared" si="13"/>
        <v>0</v>
      </c>
      <c r="H40">
        <v>0</v>
      </c>
      <c r="I40" s="5">
        <f t="shared" si="3"/>
        <v>0</v>
      </c>
      <c r="J40" s="3">
        <f t="shared" si="4"/>
        <v>0</v>
      </c>
      <c r="K40" s="52">
        <v>0</v>
      </c>
      <c r="L40" s="5">
        <f t="shared" si="5"/>
        <v>0</v>
      </c>
      <c r="M40" s="3">
        <v>0</v>
      </c>
      <c r="N40" s="5">
        <f t="shared" si="7"/>
        <v>0</v>
      </c>
      <c r="O40" s="3">
        <f t="shared" si="18"/>
        <v>0</v>
      </c>
      <c r="P40" s="53">
        <v>0</v>
      </c>
      <c r="Q40" s="3">
        <f t="shared" si="0"/>
        <v>0</v>
      </c>
      <c r="S40" s="33">
        <f t="shared" si="14"/>
        <v>0</v>
      </c>
      <c r="T40" s="37">
        <v>0</v>
      </c>
      <c r="U40" s="37">
        <v>0</v>
      </c>
      <c r="V40" s="5">
        <f t="shared" si="15"/>
        <v>0</v>
      </c>
      <c r="W40" s="5">
        <f t="shared" si="1"/>
        <v>0</v>
      </c>
      <c r="X40" s="37">
        <f t="shared" si="16"/>
        <v>0</v>
      </c>
      <c r="Y40" s="37">
        <v>0</v>
      </c>
      <c r="Z40" s="37">
        <f t="shared" si="10"/>
        <v>0</v>
      </c>
      <c r="AA40" s="37">
        <f t="shared" si="11"/>
        <v>0</v>
      </c>
    </row>
    <row r="41" spans="4:27" x14ac:dyDescent="0.25">
      <c r="D41">
        <v>63</v>
      </c>
      <c r="E41">
        <f t="shared" si="12"/>
        <v>0</v>
      </c>
      <c r="F41">
        <f t="shared" si="17"/>
        <v>0</v>
      </c>
      <c r="G41" s="33">
        <f t="shared" si="13"/>
        <v>0</v>
      </c>
      <c r="H41">
        <v>0</v>
      </c>
      <c r="I41" s="5">
        <f t="shared" si="3"/>
        <v>0</v>
      </c>
      <c r="J41" s="3">
        <f t="shared" si="4"/>
        <v>0</v>
      </c>
      <c r="K41" s="52">
        <v>0</v>
      </c>
      <c r="L41" s="5">
        <f t="shared" si="5"/>
        <v>0</v>
      </c>
      <c r="M41" s="3">
        <v>0</v>
      </c>
      <c r="N41" s="5">
        <f t="shared" si="7"/>
        <v>0</v>
      </c>
      <c r="O41" s="3">
        <f t="shared" si="18"/>
        <v>0</v>
      </c>
      <c r="P41" s="53">
        <v>0</v>
      </c>
      <c r="Q41" s="3">
        <f t="shared" si="0"/>
        <v>0</v>
      </c>
      <c r="S41" s="33">
        <f t="shared" si="14"/>
        <v>0</v>
      </c>
      <c r="T41" s="37">
        <v>0</v>
      </c>
      <c r="U41" s="37">
        <v>0</v>
      </c>
      <c r="V41" s="5">
        <f t="shared" si="15"/>
        <v>0</v>
      </c>
      <c r="W41" s="5">
        <f t="shared" si="1"/>
        <v>0</v>
      </c>
      <c r="X41" s="37">
        <f t="shared" si="16"/>
        <v>0</v>
      </c>
      <c r="Y41" s="37">
        <v>0</v>
      </c>
      <c r="Z41" s="37">
        <f t="shared" si="10"/>
        <v>0</v>
      </c>
      <c r="AA41" s="37">
        <f t="shared" si="11"/>
        <v>0</v>
      </c>
    </row>
    <row r="42" spans="4:27" x14ac:dyDescent="0.25">
      <c r="D42">
        <v>64</v>
      </c>
      <c r="E42">
        <f t="shared" si="12"/>
        <v>0</v>
      </c>
      <c r="F42">
        <f t="shared" si="17"/>
        <v>0</v>
      </c>
      <c r="G42" s="33">
        <f t="shared" si="13"/>
        <v>0</v>
      </c>
      <c r="H42">
        <v>0</v>
      </c>
      <c r="I42" s="5">
        <f t="shared" si="3"/>
        <v>0</v>
      </c>
      <c r="J42" s="3">
        <f t="shared" si="4"/>
        <v>0</v>
      </c>
      <c r="K42" s="52">
        <v>0</v>
      </c>
      <c r="L42" s="5">
        <f t="shared" si="5"/>
        <v>0</v>
      </c>
      <c r="M42" s="3">
        <v>0</v>
      </c>
      <c r="N42" s="5">
        <f t="shared" si="7"/>
        <v>0</v>
      </c>
      <c r="O42" s="3">
        <f t="shared" si="18"/>
        <v>0</v>
      </c>
      <c r="P42" s="53">
        <v>0</v>
      </c>
      <c r="Q42" s="3">
        <f t="shared" si="0"/>
        <v>0</v>
      </c>
      <c r="S42" s="33">
        <f t="shared" si="14"/>
        <v>0</v>
      </c>
      <c r="T42" s="37">
        <v>0</v>
      </c>
      <c r="U42" s="37">
        <v>0</v>
      </c>
      <c r="V42" s="5">
        <f t="shared" si="15"/>
        <v>0</v>
      </c>
      <c r="W42" s="5">
        <f t="shared" si="1"/>
        <v>0</v>
      </c>
      <c r="X42" s="37">
        <f t="shared" si="16"/>
        <v>0</v>
      </c>
      <c r="Y42" s="37">
        <v>0</v>
      </c>
      <c r="Z42" s="37">
        <f t="shared" si="10"/>
        <v>0</v>
      </c>
      <c r="AA42" s="37">
        <f t="shared" si="11"/>
        <v>0</v>
      </c>
    </row>
    <row r="43" spans="4:27" x14ac:dyDescent="0.25">
      <c r="D43">
        <v>65</v>
      </c>
      <c r="E43">
        <f t="shared" si="12"/>
        <v>0</v>
      </c>
      <c r="F43">
        <f t="shared" si="17"/>
        <v>0</v>
      </c>
      <c r="G43" s="33">
        <f t="shared" si="13"/>
        <v>0</v>
      </c>
      <c r="H43">
        <v>0</v>
      </c>
      <c r="I43" s="5">
        <f t="shared" si="3"/>
        <v>0</v>
      </c>
      <c r="J43" s="3">
        <f t="shared" si="4"/>
        <v>0</v>
      </c>
      <c r="K43" s="52">
        <v>0</v>
      </c>
      <c r="L43" s="5">
        <f t="shared" si="5"/>
        <v>0</v>
      </c>
      <c r="M43" s="3">
        <v>0</v>
      </c>
      <c r="N43" s="5">
        <f t="shared" si="7"/>
        <v>0</v>
      </c>
      <c r="O43" s="3">
        <f t="shared" si="18"/>
        <v>0</v>
      </c>
      <c r="P43" s="53">
        <v>0</v>
      </c>
      <c r="Q43" s="3">
        <f t="shared" si="0"/>
        <v>0</v>
      </c>
      <c r="S43" s="33">
        <f t="shared" si="14"/>
        <v>0</v>
      </c>
      <c r="T43" s="37">
        <v>0</v>
      </c>
      <c r="U43" s="37">
        <v>0</v>
      </c>
      <c r="V43" s="5">
        <f t="shared" si="15"/>
        <v>0</v>
      </c>
      <c r="W43" s="5">
        <f t="shared" si="1"/>
        <v>0</v>
      </c>
      <c r="X43" s="37">
        <f t="shared" si="16"/>
        <v>0</v>
      </c>
      <c r="Y43" s="37">
        <v>0</v>
      </c>
      <c r="Z43" s="37">
        <f t="shared" si="10"/>
        <v>0</v>
      </c>
      <c r="AA43" s="37">
        <f t="shared" si="11"/>
        <v>0</v>
      </c>
    </row>
    <row r="44" spans="4:27" x14ac:dyDescent="0.25">
      <c r="D44">
        <v>66</v>
      </c>
      <c r="E44">
        <f t="shared" si="12"/>
        <v>0</v>
      </c>
      <c r="F44">
        <f t="shared" si="17"/>
        <v>0</v>
      </c>
      <c r="G44" s="33">
        <f t="shared" si="13"/>
        <v>0</v>
      </c>
      <c r="H44">
        <v>0</v>
      </c>
      <c r="I44" s="5">
        <f t="shared" si="3"/>
        <v>0</v>
      </c>
      <c r="J44" s="3">
        <f t="shared" si="4"/>
        <v>0</v>
      </c>
      <c r="K44" s="52">
        <v>0</v>
      </c>
      <c r="L44" s="5">
        <f t="shared" si="5"/>
        <v>0</v>
      </c>
      <c r="M44" s="3">
        <v>0</v>
      </c>
      <c r="N44" s="5">
        <f t="shared" si="7"/>
        <v>0</v>
      </c>
      <c r="O44" s="3">
        <f t="shared" si="18"/>
        <v>0</v>
      </c>
      <c r="P44" s="53">
        <v>0</v>
      </c>
      <c r="Q44" s="3">
        <f t="shared" si="0"/>
        <v>0</v>
      </c>
      <c r="S44" s="33">
        <f t="shared" si="14"/>
        <v>0</v>
      </c>
      <c r="T44" s="37">
        <v>0</v>
      </c>
      <c r="U44" s="37">
        <v>0</v>
      </c>
      <c r="V44" s="5">
        <f t="shared" si="15"/>
        <v>0</v>
      </c>
      <c r="W44" s="5">
        <f t="shared" si="1"/>
        <v>0</v>
      </c>
      <c r="X44" s="37">
        <f t="shared" si="16"/>
        <v>0</v>
      </c>
      <c r="Y44" s="37">
        <v>0</v>
      </c>
      <c r="Z44" s="37">
        <f t="shared" si="10"/>
        <v>0</v>
      </c>
      <c r="AA44" s="37">
        <f t="shared" si="11"/>
        <v>0</v>
      </c>
    </row>
    <row r="45" spans="4:27" x14ac:dyDescent="0.25">
      <c r="D45">
        <v>67</v>
      </c>
      <c r="E45">
        <f t="shared" si="12"/>
        <v>0</v>
      </c>
      <c r="F45">
        <f t="shared" si="17"/>
        <v>0</v>
      </c>
      <c r="G45" s="33">
        <f t="shared" si="13"/>
        <v>0</v>
      </c>
      <c r="H45">
        <v>0</v>
      </c>
      <c r="I45" s="5">
        <f t="shared" si="3"/>
        <v>0</v>
      </c>
      <c r="J45" s="3">
        <f t="shared" si="4"/>
        <v>0</v>
      </c>
      <c r="K45" s="52">
        <v>0</v>
      </c>
      <c r="L45" s="5">
        <f t="shared" si="5"/>
        <v>0</v>
      </c>
      <c r="M45" s="3">
        <v>0</v>
      </c>
      <c r="N45" s="5">
        <f t="shared" si="7"/>
        <v>0</v>
      </c>
      <c r="O45" s="3">
        <f t="shared" si="18"/>
        <v>0</v>
      </c>
      <c r="P45" s="53">
        <v>0</v>
      </c>
      <c r="Q45" s="3">
        <f t="shared" si="0"/>
        <v>0</v>
      </c>
      <c r="S45" s="33">
        <f t="shared" si="14"/>
        <v>0</v>
      </c>
      <c r="T45" s="37">
        <v>0</v>
      </c>
      <c r="U45" s="37">
        <v>0</v>
      </c>
      <c r="V45" s="5">
        <f t="shared" si="15"/>
        <v>0</v>
      </c>
      <c r="W45" s="5">
        <f t="shared" si="1"/>
        <v>0</v>
      </c>
      <c r="X45" s="37">
        <f t="shared" si="16"/>
        <v>0</v>
      </c>
      <c r="Y45" s="37">
        <v>0</v>
      </c>
      <c r="Z45" s="37">
        <f t="shared" si="10"/>
        <v>0</v>
      </c>
      <c r="AA45" s="37">
        <f t="shared" si="11"/>
        <v>0</v>
      </c>
    </row>
    <row r="46" spans="4:27" x14ac:dyDescent="0.25">
      <c r="D46">
        <v>68</v>
      </c>
      <c r="E46">
        <f t="shared" si="12"/>
        <v>0</v>
      </c>
      <c r="F46">
        <f t="shared" si="17"/>
        <v>0</v>
      </c>
      <c r="G46" s="33">
        <f t="shared" si="13"/>
        <v>0</v>
      </c>
      <c r="H46">
        <v>0</v>
      </c>
      <c r="I46" s="5">
        <f t="shared" si="3"/>
        <v>0</v>
      </c>
      <c r="J46" s="3">
        <f t="shared" si="4"/>
        <v>0</v>
      </c>
      <c r="K46" s="52">
        <v>0</v>
      </c>
      <c r="L46" s="5">
        <f t="shared" si="5"/>
        <v>0</v>
      </c>
      <c r="M46" s="3">
        <v>0</v>
      </c>
      <c r="N46" s="5">
        <f t="shared" si="7"/>
        <v>0</v>
      </c>
      <c r="O46" s="3">
        <f t="shared" si="18"/>
        <v>0</v>
      </c>
      <c r="P46" s="53">
        <v>0</v>
      </c>
      <c r="Q46" s="3">
        <f t="shared" si="0"/>
        <v>0</v>
      </c>
      <c r="S46" s="33">
        <f t="shared" si="14"/>
        <v>0</v>
      </c>
      <c r="T46" s="37">
        <v>0</v>
      </c>
      <c r="U46" s="37">
        <v>0</v>
      </c>
      <c r="V46" s="5">
        <f t="shared" si="15"/>
        <v>0</v>
      </c>
      <c r="W46" s="5">
        <f t="shared" si="1"/>
        <v>0</v>
      </c>
      <c r="X46" s="37">
        <f t="shared" si="16"/>
        <v>0</v>
      </c>
      <c r="Y46" s="37">
        <v>0</v>
      </c>
      <c r="Z46" s="37">
        <f t="shared" si="10"/>
        <v>0</v>
      </c>
      <c r="AA46" s="37">
        <f t="shared" si="11"/>
        <v>0</v>
      </c>
    </row>
    <row r="47" spans="4:27" x14ac:dyDescent="0.25">
      <c r="D47">
        <v>69</v>
      </c>
      <c r="E47">
        <f t="shared" si="12"/>
        <v>0</v>
      </c>
      <c r="F47">
        <f t="shared" si="17"/>
        <v>0</v>
      </c>
      <c r="G47" s="33">
        <f t="shared" si="13"/>
        <v>0</v>
      </c>
      <c r="H47">
        <v>0</v>
      </c>
      <c r="I47" s="5">
        <f t="shared" si="3"/>
        <v>0</v>
      </c>
      <c r="J47" s="3">
        <f t="shared" si="4"/>
        <v>0</v>
      </c>
      <c r="K47" s="52">
        <v>0</v>
      </c>
      <c r="L47" s="5">
        <f t="shared" si="5"/>
        <v>0</v>
      </c>
      <c r="M47" s="3">
        <v>0</v>
      </c>
      <c r="N47" s="5">
        <f t="shared" si="7"/>
        <v>0</v>
      </c>
      <c r="O47" s="3">
        <f t="shared" si="18"/>
        <v>0</v>
      </c>
      <c r="P47" s="53">
        <v>0</v>
      </c>
      <c r="Q47" s="3">
        <f t="shared" si="0"/>
        <v>0</v>
      </c>
      <c r="S47" s="33">
        <f t="shared" si="14"/>
        <v>0</v>
      </c>
      <c r="T47" s="37">
        <v>0</v>
      </c>
      <c r="U47" s="37">
        <v>0</v>
      </c>
      <c r="V47" s="5">
        <f t="shared" si="15"/>
        <v>0</v>
      </c>
      <c r="W47" s="5">
        <f t="shared" si="1"/>
        <v>0</v>
      </c>
      <c r="X47" s="37">
        <f t="shared" si="16"/>
        <v>0</v>
      </c>
      <c r="Y47" s="37">
        <v>0</v>
      </c>
      <c r="Z47" s="37">
        <f t="shared" si="10"/>
        <v>0</v>
      </c>
      <c r="AA47" s="37">
        <f t="shared" si="11"/>
        <v>0</v>
      </c>
    </row>
    <row r="48" spans="4:27" x14ac:dyDescent="0.25">
      <c r="D48">
        <v>70</v>
      </c>
      <c r="E48">
        <f t="shared" si="12"/>
        <v>0</v>
      </c>
      <c r="F48">
        <f t="shared" si="17"/>
        <v>0</v>
      </c>
      <c r="G48" s="33">
        <f t="shared" si="13"/>
        <v>0</v>
      </c>
      <c r="H48">
        <v>0</v>
      </c>
      <c r="I48" s="5">
        <f t="shared" si="3"/>
        <v>0</v>
      </c>
      <c r="J48" s="3">
        <f t="shared" si="4"/>
        <v>0</v>
      </c>
      <c r="K48" s="52">
        <v>0</v>
      </c>
      <c r="L48" s="5">
        <f t="shared" si="5"/>
        <v>0</v>
      </c>
      <c r="M48" s="3">
        <v>0</v>
      </c>
      <c r="N48" s="5">
        <f t="shared" si="7"/>
        <v>0</v>
      </c>
      <c r="O48" s="3">
        <f t="shared" si="18"/>
        <v>0</v>
      </c>
      <c r="P48" s="53">
        <v>0</v>
      </c>
      <c r="Q48" s="3">
        <f t="shared" si="0"/>
        <v>0</v>
      </c>
      <c r="S48" s="33">
        <f t="shared" si="14"/>
        <v>0</v>
      </c>
      <c r="T48" s="37">
        <v>0</v>
      </c>
      <c r="U48" s="37">
        <v>0</v>
      </c>
      <c r="V48" s="5">
        <f t="shared" si="15"/>
        <v>0</v>
      </c>
      <c r="W48" s="5">
        <f t="shared" si="1"/>
        <v>0</v>
      </c>
      <c r="X48" s="37">
        <f t="shared" si="16"/>
        <v>0</v>
      </c>
      <c r="Y48" s="37">
        <v>0</v>
      </c>
      <c r="Z48" s="37">
        <f t="shared" si="10"/>
        <v>0</v>
      </c>
      <c r="AA48" s="37">
        <f t="shared" si="11"/>
        <v>0</v>
      </c>
    </row>
    <row r="49" spans="4:27" x14ac:dyDescent="0.25">
      <c r="D49">
        <v>71</v>
      </c>
      <c r="E49">
        <f t="shared" si="12"/>
        <v>0</v>
      </c>
      <c r="F49">
        <f t="shared" si="17"/>
        <v>0</v>
      </c>
      <c r="G49" s="33">
        <f t="shared" si="13"/>
        <v>0</v>
      </c>
      <c r="H49">
        <v>0</v>
      </c>
      <c r="I49" s="5">
        <f t="shared" si="3"/>
        <v>0</v>
      </c>
      <c r="J49" s="3">
        <f t="shared" si="4"/>
        <v>0</v>
      </c>
      <c r="K49" s="52">
        <v>0</v>
      </c>
      <c r="L49" s="5">
        <f t="shared" si="5"/>
        <v>0</v>
      </c>
      <c r="M49" s="3">
        <v>0</v>
      </c>
      <c r="N49" s="5">
        <f t="shared" si="7"/>
        <v>0</v>
      </c>
      <c r="O49" s="3">
        <f t="shared" si="18"/>
        <v>0</v>
      </c>
      <c r="P49" s="53">
        <v>0</v>
      </c>
      <c r="Q49" s="3">
        <f t="shared" si="0"/>
        <v>0</v>
      </c>
      <c r="S49" s="33">
        <f t="shared" si="14"/>
        <v>0</v>
      </c>
      <c r="T49" s="37">
        <v>0</v>
      </c>
      <c r="U49" s="37">
        <v>0</v>
      </c>
      <c r="V49" s="5">
        <f t="shared" si="15"/>
        <v>0</v>
      </c>
      <c r="W49" s="5">
        <f t="shared" si="1"/>
        <v>0</v>
      </c>
      <c r="X49" s="37">
        <f t="shared" si="16"/>
        <v>0</v>
      </c>
      <c r="Y49" s="37">
        <v>0</v>
      </c>
      <c r="Z49" s="37">
        <f t="shared" si="10"/>
        <v>0</v>
      </c>
      <c r="AA49" s="37">
        <f t="shared" si="11"/>
        <v>0</v>
      </c>
    </row>
    <row r="50" spans="4:27" x14ac:dyDescent="0.25">
      <c r="D50">
        <v>72</v>
      </c>
      <c r="E50">
        <f t="shared" si="12"/>
        <v>0</v>
      </c>
      <c r="F50">
        <f t="shared" si="17"/>
        <v>0</v>
      </c>
      <c r="G50" s="33">
        <f t="shared" si="13"/>
        <v>0</v>
      </c>
      <c r="H50">
        <v>0</v>
      </c>
      <c r="I50" s="5">
        <f t="shared" si="3"/>
        <v>0</v>
      </c>
      <c r="J50" s="3">
        <f t="shared" si="4"/>
        <v>0</v>
      </c>
      <c r="K50" s="52">
        <v>0</v>
      </c>
      <c r="L50" s="5">
        <f t="shared" si="5"/>
        <v>0</v>
      </c>
      <c r="M50" s="3">
        <v>0</v>
      </c>
      <c r="N50" s="5">
        <f t="shared" si="7"/>
        <v>0</v>
      </c>
      <c r="O50" s="3">
        <f t="shared" si="18"/>
        <v>0</v>
      </c>
      <c r="P50" s="53">
        <v>0</v>
      </c>
      <c r="Q50" s="3">
        <f t="shared" si="0"/>
        <v>0</v>
      </c>
      <c r="S50" s="33">
        <f t="shared" si="14"/>
        <v>0</v>
      </c>
      <c r="T50" s="37">
        <v>0</v>
      </c>
      <c r="U50" s="37">
        <v>0</v>
      </c>
      <c r="V50" s="5">
        <f t="shared" si="15"/>
        <v>0</v>
      </c>
      <c r="W50" s="5">
        <f t="shared" si="1"/>
        <v>0</v>
      </c>
      <c r="X50" s="37">
        <f t="shared" si="16"/>
        <v>0</v>
      </c>
      <c r="Y50" s="37">
        <v>0</v>
      </c>
      <c r="Z50" s="37">
        <f t="shared" si="10"/>
        <v>0</v>
      </c>
      <c r="AA50" s="37">
        <f t="shared" si="11"/>
        <v>0</v>
      </c>
    </row>
    <row r="51" spans="4:27" x14ac:dyDescent="0.25">
      <c r="D51">
        <v>73</v>
      </c>
      <c r="E51">
        <f t="shared" si="12"/>
        <v>0</v>
      </c>
      <c r="F51">
        <f t="shared" si="17"/>
        <v>0</v>
      </c>
      <c r="G51" s="33">
        <f t="shared" si="13"/>
        <v>0</v>
      </c>
      <c r="H51">
        <v>0</v>
      </c>
      <c r="I51" s="5">
        <f t="shared" si="3"/>
        <v>0</v>
      </c>
      <c r="J51" s="3">
        <f t="shared" si="4"/>
        <v>0</v>
      </c>
      <c r="K51" s="52">
        <v>0</v>
      </c>
      <c r="L51" s="5">
        <f t="shared" si="5"/>
        <v>0</v>
      </c>
      <c r="M51" s="3">
        <v>0</v>
      </c>
      <c r="N51" s="5">
        <f t="shared" si="7"/>
        <v>0</v>
      </c>
      <c r="O51" s="3">
        <f t="shared" si="18"/>
        <v>0</v>
      </c>
      <c r="P51" s="53">
        <v>0</v>
      </c>
      <c r="Q51" s="3">
        <f t="shared" si="0"/>
        <v>0</v>
      </c>
      <c r="S51" s="33">
        <f t="shared" si="14"/>
        <v>0</v>
      </c>
      <c r="T51" s="37">
        <v>0</v>
      </c>
      <c r="U51" s="37">
        <v>0</v>
      </c>
      <c r="V51" s="5">
        <f t="shared" si="15"/>
        <v>0</v>
      </c>
      <c r="W51" s="5">
        <f t="shared" si="1"/>
        <v>0</v>
      </c>
      <c r="X51" s="37">
        <f t="shared" si="16"/>
        <v>0</v>
      </c>
      <c r="Y51" s="37">
        <v>0</v>
      </c>
      <c r="Z51" s="37">
        <f t="shared" si="10"/>
        <v>0</v>
      </c>
      <c r="AA51" s="37">
        <f t="shared" si="11"/>
        <v>0</v>
      </c>
    </row>
    <row r="52" spans="4:27" x14ac:dyDescent="0.25">
      <c r="D52">
        <v>74</v>
      </c>
      <c r="E52">
        <f t="shared" si="12"/>
        <v>0</v>
      </c>
      <c r="F52">
        <f t="shared" si="17"/>
        <v>0</v>
      </c>
      <c r="G52" s="33">
        <f t="shared" si="13"/>
        <v>0</v>
      </c>
      <c r="H52">
        <v>0</v>
      </c>
      <c r="I52" s="5">
        <f t="shared" si="3"/>
        <v>0</v>
      </c>
      <c r="J52" s="3">
        <f t="shared" si="4"/>
        <v>0</v>
      </c>
      <c r="K52" s="52">
        <v>0</v>
      </c>
      <c r="L52" s="5">
        <f t="shared" si="5"/>
        <v>0</v>
      </c>
      <c r="M52" s="3">
        <v>0</v>
      </c>
      <c r="N52" s="5">
        <f t="shared" si="7"/>
        <v>0</v>
      </c>
      <c r="O52" s="3">
        <f t="shared" si="18"/>
        <v>0</v>
      </c>
      <c r="P52" s="53">
        <v>0</v>
      </c>
      <c r="Q52" s="3">
        <f t="shared" si="0"/>
        <v>0</v>
      </c>
      <c r="S52" s="33">
        <f t="shared" si="14"/>
        <v>0</v>
      </c>
      <c r="T52" s="37">
        <v>0</v>
      </c>
      <c r="U52" s="37">
        <v>0</v>
      </c>
      <c r="V52" s="5">
        <f t="shared" si="15"/>
        <v>0</v>
      </c>
      <c r="W52" s="5">
        <f t="shared" si="1"/>
        <v>0</v>
      </c>
      <c r="X52" s="37">
        <f t="shared" si="16"/>
        <v>0</v>
      </c>
      <c r="Y52" s="37">
        <v>0</v>
      </c>
      <c r="Z52" s="37">
        <f t="shared" si="10"/>
        <v>0</v>
      </c>
      <c r="AA52" s="37">
        <f t="shared" si="11"/>
        <v>0</v>
      </c>
    </row>
    <row r="53" spans="4:27" x14ac:dyDescent="0.25">
      <c r="D53">
        <v>75</v>
      </c>
      <c r="E53">
        <f t="shared" si="12"/>
        <v>0</v>
      </c>
      <c r="F53">
        <f t="shared" si="17"/>
        <v>0</v>
      </c>
      <c r="G53" s="33">
        <f t="shared" si="13"/>
        <v>0</v>
      </c>
      <c r="H53">
        <v>0</v>
      </c>
      <c r="I53" s="5">
        <f t="shared" si="3"/>
        <v>0</v>
      </c>
      <c r="J53" s="3">
        <f t="shared" si="4"/>
        <v>0</v>
      </c>
      <c r="K53" s="52">
        <v>0</v>
      </c>
      <c r="L53" s="5">
        <f t="shared" si="5"/>
        <v>0</v>
      </c>
      <c r="M53" s="3">
        <v>0</v>
      </c>
      <c r="N53" s="5">
        <f t="shared" si="7"/>
        <v>0</v>
      </c>
      <c r="O53" s="3">
        <f t="shared" si="18"/>
        <v>0</v>
      </c>
      <c r="P53" s="53">
        <v>0</v>
      </c>
      <c r="Q53" s="3">
        <f t="shared" si="0"/>
        <v>0</v>
      </c>
      <c r="S53" s="33">
        <f t="shared" si="14"/>
        <v>0</v>
      </c>
      <c r="T53" s="37">
        <v>0</v>
      </c>
      <c r="U53" s="37">
        <v>0</v>
      </c>
      <c r="V53" s="5">
        <f t="shared" si="15"/>
        <v>0</v>
      </c>
      <c r="W53" s="5">
        <f t="shared" si="1"/>
        <v>0</v>
      </c>
      <c r="X53" s="37">
        <f t="shared" si="16"/>
        <v>0</v>
      </c>
      <c r="Y53" s="37">
        <v>0</v>
      </c>
      <c r="Z53" s="37">
        <f t="shared" si="10"/>
        <v>0</v>
      </c>
      <c r="AA53" s="37">
        <f t="shared" si="11"/>
        <v>0</v>
      </c>
    </row>
    <row r="54" spans="4:27" x14ac:dyDescent="0.25">
      <c r="D54">
        <v>76</v>
      </c>
      <c r="E54">
        <f t="shared" si="12"/>
        <v>0</v>
      </c>
      <c r="F54">
        <f t="shared" si="17"/>
        <v>0</v>
      </c>
      <c r="G54" s="33">
        <f t="shared" si="13"/>
        <v>0</v>
      </c>
      <c r="H54">
        <v>0</v>
      </c>
      <c r="I54" s="5">
        <f t="shared" si="3"/>
        <v>0</v>
      </c>
      <c r="J54" s="3">
        <f t="shared" si="4"/>
        <v>0</v>
      </c>
      <c r="K54" s="52">
        <v>0</v>
      </c>
      <c r="L54" s="5">
        <f t="shared" si="5"/>
        <v>0</v>
      </c>
      <c r="M54" s="3">
        <v>0</v>
      </c>
      <c r="N54" s="5">
        <f t="shared" si="7"/>
        <v>0</v>
      </c>
      <c r="O54" s="3">
        <f t="shared" si="18"/>
        <v>0</v>
      </c>
      <c r="P54" s="53">
        <v>0</v>
      </c>
      <c r="Q54" s="3">
        <f t="shared" si="0"/>
        <v>0</v>
      </c>
      <c r="S54" s="33">
        <f t="shared" si="14"/>
        <v>0</v>
      </c>
      <c r="T54" s="37">
        <v>0</v>
      </c>
      <c r="U54" s="37">
        <v>0</v>
      </c>
      <c r="V54" s="5">
        <f t="shared" si="15"/>
        <v>0</v>
      </c>
      <c r="W54" s="5">
        <f t="shared" si="1"/>
        <v>0</v>
      </c>
      <c r="X54" s="37">
        <f t="shared" si="16"/>
        <v>0</v>
      </c>
      <c r="Y54" s="37">
        <v>0</v>
      </c>
      <c r="Z54" s="37">
        <f t="shared" si="10"/>
        <v>0</v>
      </c>
      <c r="AA54" s="37">
        <f t="shared" si="11"/>
        <v>0</v>
      </c>
    </row>
    <row r="55" spans="4:27" x14ac:dyDescent="0.25">
      <c r="D55">
        <v>77</v>
      </c>
      <c r="E55">
        <f t="shared" si="12"/>
        <v>0</v>
      </c>
      <c r="F55">
        <f t="shared" si="17"/>
        <v>0</v>
      </c>
      <c r="G55" s="33">
        <f t="shared" si="13"/>
        <v>0</v>
      </c>
      <c r="H55">
        <v>0</v>
      </c>
      <c r="I55" s="5">
        <f t="shared" si="3"/>
        <v>0</v>
      </c>
      <c r="J55" s="3">
        <f t="shared" si="4"/>
        <v>0</v>
      </c>
      <c r="K55" s="52">
        <v>0</v>
      </c>
      <c r="L55" s="5">
        <f t="shared" si="5"/>
        <v>0</v>
      </c>
      <c r="M55" s="3">
        <v>0</v>
      </c>
      <c r="N55" s="5">
        <f t="shared" si="7"/>
        <v>0</v>
      </c>
      <c r="O55" s="3">
        <f t="shared" si="18"/>
        <v>0</v>
      </c>
      <c r="P55" s="53">
        <v>0</v>
      </c>
      <c r="Q55" s="3">
        <f t="shared" si="0"/>
        <v>0</v>
      </c>
      <c r="S55" s="33">
        <f t="shared" si="14"/>
        <v>0</v>
      </c>
      <c r="T55" s="37">
        <v>0</v>
      </c>
      <c r="U55" s="37">
        <v>0</v>
      </c>
      <c r="V55" s="5">
        <f t="shared" si="15"/>
        <v>0</v>
      </c>
      <c r="W55" s="5">
        <f t="shared" si="1"/>
        <v>0</v>
      </c>
      <c r="X55" s="37">
        <f t="shared" si="16"/>
        <v>0</v>
      </c>
      <c r="Y55" s="37">
        <v>0</v>
      </c>
      <c r="Z55" s="37">
        <f t="shared" si="10"/>
        <v>0</v>
      </c>
      <c r="AA55" s="37">
        <f t="shared" si="11"/>
        <v>0</v>
      </c>
    </row>
    <row r="56" spans="4:27" x14ac:dyDescent="0.25">
      <c r="D56">
        <v>78</v>
      </c>
      <c r="E56">
        <f t="shared" si="12"/>
        <v>0</v>
      </c>
      <c r="F56">
        <f t="shared" si="17"/>
        <v>0</v>
      </c>
      <c r="G56" s="33">
        <f t="shared" si="13"/>
        <v>0</v>
      </c>
      <c r="H56">
        <v>0</v>
      </c>
      <c r="I56" s="5">
        <f t="shared" si="3"/>
        <v>0</v>
      </c>
      <c r="J56" s="3">
        <f t="shared" si="4"/>
        <v>0</v>
      </c>
      <c r="K56" s="52">
        <v>0</v>
      </c>
      <c r="L56" s="5">
        <f t="shared" si="5"/>
        <v>0</v>
      </c>
      <c r="M56" s="3">
        <v>0</v>
      </c>
      <c r="N56" s="5">
        <f t="shared" si="7"/>
        <v>0</v>
      </c>
      <c r="O56" s="3">
        <f t="shared" si="18"/>
        <v>0</v>
      </c>
      <c r="P56" s="53">
        <v>0</v>
      </c>
      <c r="Q56" s="3">
        <f t="shared" si="0"/>
        <v>0</v>
      </c>
      <c r="S56" s="33">
        <f t="shared" si="14"/>
        <v>0</v>
      </c>
      <c r="T56" s="37">
        <v>0</v>
      </c>
      <c r="U56" s="37">
        <v>0</v>
      </c>
      <c r="V56" s="5">
        <f t="shared" si="15"/>
        <v>0</v>
      </c>
      <c r="W56" s="5">
        <f t="shared" si="1"/>
        <v>0</v>
      </c>
      <c r="X56" s="37">
        <f t="shared" si="16"/>
        <v>0</v>
      </c>
      <c r="Y56" s="37">
        <v>0</v>
      </c>
      <c r="Z56" s="37">
        <f t="shared" si="10"/>
        <v>0</v>
      </c>
      <c r="AA56" s="37">
        <f t="shared" si="11"/>
        <v>0</v>
      </c>
    </row>
    <row r="57" spans="4:27" x14ac:dyDescent="0.25">
      <c r="D57">
        <v>79</v>
      </c>
      <c r="E57">
        <f t="shared" si="12"/>
        <v>0</v>
      </c>
      <c r="F57">
        <f t="shared" si="17"/>
        <v>0</v>
      </c>
      <c r="G57" s="33">
        <f t="shared" si="13"/>
        <v>0</v>
      </c>
      <c r="H57">
        <v>0</v>
      </c>
      <c r="I57" s="5">
        <f t="shared" si="3"/>
        <v>0</v>
      </c>
      <c r="J57" s="3">
        <f t="shared" si="4"/>
        <v>0</v>
      </c>
      <c r="K57" s="52">
        <v>0</v>
      </c>
      <c r="L57" s="5">
        <f t="shared" si="5"/>
        <v>0</v>
      </c>
      <c r="M57" s="3">
        <v>0</v>
      </c>
      <c r="N57" s="5">
        <f t="shared" si="7"/>
        <v>0</v>
      </c>
      <c r="O57" s="3">
        <f t="shared" si="18"/>
        <v>0</v>
      </c>
      <c r="P57" s="53">
        <v>0</v>
      </c>
      <c r="Q57" s="3">
        <f t="shared" si="0"/>
        <v>0</v>
      </c>
      <c r="S57" s="33">
        <f t="shared" si="14"/>
        <v>0</v>
      </c>
      <c r="T57" s="37">
        <v>0</v>
      </c>
      <c r="U57" s="37">
        <v>0</v>
      </c>
      <c r="V57" s="5">
        <f t="shared" si="15"/>
        <v>0</v>
      </c>
      <c r="W57" s="5">
        <f t="shared" si="1"/>
        <v>0</v>
      </c>
      <c r="X57" s="37">
        <f t="shared" si="16"/>
        <v>0</v>
      </c>
      <c r="Y57" s="37">
        <v>0</v>
      </c>
      <c r="Z57" s="37">
        <f t="shared" si="10"/>
        <v>0</v>
      </c>
      <c r="AA57" s="37">
        <f t="shared" si="11"/>
        <v>0</v>
      </c>
    </row>
    <row r="58" spans="4:27" x14ac:dyDescent="0.25">
      <c r="D58">
        <v>80</v>
      </c>
      <c r="E58">
        <f t="shared" si="12"/>
        <v>0</v>
      </c>
      <c r="F58">
        <f t="shared" si="17"/>
        <v>0</v>
      </c>
      <c r="G58" s="33">
        <f t="shared" si="13"/>
        <v>0</v>
      </c>
      <c r="H58">
        <v>0</v>
      </c>
      <c r="I58" s="5">
        <f t="shared" si="3"/>
        <v>0</v>
      </c>
      <c r="J58" s="3">
        <f t="shared" si="4"/>
        <v>0</v>
      </c>
      <c r="K58" s="52">
        <v>0</v>
      </c>
      <c r="L58" s="5">
        <f t="shared" si="5"/>
        <v>0</v>
      </c>
      <c r="M58" s="3">
        <v>0</v>
      </c>
      <c r="N58" s="5">
        <f t="shared" si="7"/>
        <v>0</v>
      </c>
      <c r="O58" s="3">
        <f t="shared" si="18"/>
        <v>0</v>
      </c>
      <c r="P58" s="53">
        <v>0</v>
      </c>
      <c r="Q58" s="3">
        <f t="shared" si="0"/>
        <v>0</v>
      </c>
      <c r="S58" s="33">
        <f t="shared" si="14"/>
        <v>0</v>
      </c>
      <c r="T58" s="37">
        <v>0</v>
      </c>
      <c r="U58" s="37">
        <v>0</v>
      </c>
      <c r="V58" s="5">
        <f t="shared" si="15"/>
        <v>0</v>
      </c>
      <c r="W58" s="5">
        <f t="shared" si="1"/>
        <v>0</v>
      </c>
      <c r="X58" s="37">
        <f t="shared" si="16"/>
        <v>0</v>
      </c>
      <c r="Y58" s="37">
        <v>0</v>
      </c>
      <c r="Z58" s="37">
        <f t="shared" si="10"/>
        <v>0</v>
      </c>
      <c r="AA58" s="37">
        <f t="shared" si="11"/>
        <v>0</v>
      </c>
    </row>
    <row r="59" spans="4:27" x14ac:dyDescent="0.25">
      <c r="D59">
        <v>81</v>
      </c>
      <c r="E59">
        <f t="shared" si="12"/>
        <v>0</v>
      </c>
      <c r="F59">
        <f t="shared" si="17"/>
        <v>0</v>
      </c>
      <c r="G59" s="33">
        <f t="shared" si="13"/>
        <v>0</v>
      </c>
      <c r="H59">
        <v>0</v>
      </c>
      <c r="I59" s="5">
        <f t="shared" si="3"/>
        <v>0</v>
      </c>
      <c r="J59" s="3">
        <f t="shared" si="4"/>
        <v>0</v>
      </c>
      <c r="K59" s="52">
        <v>0</v>
      </c>
      <c r="L59" s="5">
        <f t="shared" si="5"/>
        <v>0</v>
      </c>
      <c r="M59" s="3">
        <v>0</v>
      </c>
      <c r="N59" s="5">
        <f t="shared" si="7"/>
        <v>0</v>
      </c>
      <c r="O59" s="3">
        <f t="shared" si="18"/>
        <v>0</v>
      </c>
      <c r="P59" s="53">
        <v>0</v>
      </c>
      <c r="Q59" s="3">
        <f t="shared" si="0"/>
        <v>0</v>
      </c>
      <c r="S59" s="33">
        <f t="shared" si="14"/>
        <v>0</v>
      </c>
      <c r="T59" s="37">
        <v>0</v>
      </c>
      <c r="U59" s="37">
        <v>0</v>
      </c>
      <c r="V59" s="5">
        <f t="shared" si="15"/>
        <v>0</v>
      </c>
      <c r="W59" s="5">
        <f t="shared" si="1"/>
        <v>0</v>
      </c>
      <c r="X59" s="37">
        <f t="shared" si="16"/>
        <v>0</v>
      </c>
      <c r="Y59" s="37">
        <v>0</v>
      </c>
      <c r="Z59" s="37">
        <f t="shared" si="10"/>
        <v>0</v>
      </c>
      <c r="AA59" s="37">
        <f t="shared" si="11"/>
        <v>0</v>
      </c>
    </row>
    <row r="60" spans="4:27" x14ac:dyDescent="0.25">
      <c r="D60">
        <v>82</v>
      </c>
      <c r="E60">
        <f t="shared" si="12"/>
        <v>0</v>
      </c>
      <c r="F60">
        <f t="shared" si="17"/>
        <v>0</v>
      </c>
      <c r="G60" s="33">
        <f t="shared" si="13"/>
        <v>0</v>
      </c>
      <c r="H60">
        <v>0</v>
      </c>
      <c r="I60" s="5">
        <f t="shared" si="3"/>
        <v>0</v>
      </c>
      <c r="J60" s="3">
        <f t="shared" si="4"/>
        <v>0</v>
      </c>
      <c r="K60" s="52">
        <v>0</v>
      </c>
      <c r="L60" s="5">
        <f t="shared" si="5"/>
        <v>0</v>
      </c>
      <c r="M60" s="3">
        <v>0</v>
      </c>
      <c r="N60" s="5">
        <f t="shared" si="7"/>
        <v>0</v>
      </c>
      <c r="O60" s="3">
        <f t="shared" si="18"/>
        <v>0</v>
      </c>
      <c r="P60" s="53">
        <v>0</v>
      </c>
      <c r="Q60" s="3">
        <f t="shared" si="0"/>
        <v>0</v>
      </c>
      <c r="S60" s="33">
        <f t="shared" si="14"/>
        <v>0</v>
      </c>
      <c r="T60" s="37">
        <v>0</v>
      </c>
      <c r="U60" s="37">
        <v>0</v>
      </c>
      <c r="V60" s="5">
        <f t="shared" si="15"/>
        <v>0</v>
      </c>
      <c r="W60" s="5">
        <f t="shared" si="1"/>
        <v>0</v>
      </c>
      <c r="X60" s="37">
        <f t="shared" si="16"/>
        <v>0</v>
      </c>
      <c r="Y60" s="37">
        <v>0</v>
      </c>
      <c r="Z60" s="37">
        <f t="shared" si="10"/>
        <v>0</v>
      </c>
      <c r="AA60" s="37">
        <f t="shared" si="11"/>
        <v>0</v>
      </c>
    </row>
    <row r="61" spans="4:27" x14ac:dyDescent="0.25">
      <c r="D61">
        <v>83</v>
      </c>
      <c r="E61">
        <f t="shared" si="12"/>
        <v>0</v>
      </c>
      <c r="F61">
        <f t="shared" si="17"/>
        <v>0</v>
      </c>
      <c r="G61" s="33">
        <f t="shared" si="13"/>
        <v>0</v>
      </c>
      <c r="H61">
        <v>0</v>
      </c>
      <c r="I61" s="5">
        <f t="shared" si="3"/>
        <v>0</v>
      </c>
      <c r="J61" s="3">
        <f t="shared" si="4"/>
        <v>0</v>
      </c>
      <c r="K61" s="52">
        <v>0</v>
      </c>
      <c r="L61" s="5">
        <f t="shared" si="5"/>
        <v>0</v>
      </c>
      <c r="M61" s="3">
        <v>0</v>
      </c>
      <c r="N61" s="5">
        <f t="shared" si="7"/>
        <v>0</v>
      </c>
      <c r="O61" s="3">
        <f t="shared" si="18"/>
        <v>0</v>
      </c>
      <c r="P61" s="53">
        <v>0</v>
      </c>
      <c r="Q61" s="3">
        <f t="shared" si="0"/>
        <v>0</v>
      </c>
      <c r="S61" s="33">
        <f t="shared" si="14"/>
        <v>0</v>
      </c>
      <c r="T61" s="37">
        <v>0</v>
      </c>
      <c r="U61" s="37">
        <v>0</v>
      </c>
      <c r="V61" s="5">
        <f t="shared" si="15"/>
        <v>0</v>
      </c>
      <c r="W61" s="5">
        <f t="shared" si="1"/>
        <v>0</v>
      </c>
      <c r="X61" s="37">
        <f t="shared" si="16"/>
        <v>0</v>
      </c>
      <c r="Y61" s="37">
        <v>0</v>
      </c>
      <c r="Z61" s="37">
        <f t="shared" si="10"/>
        <v>0</v>
      </c>
      <c r="AA61" s="37">
        <f t="shared" si="11"/>
        <v>0</v>
      </c>
    </row>
    <row r="62" spans="4:27" x14ac:dyDescent="0.25">
      <c r="D62">
        <v>84</v>
      </c>
      <c r="E62">
        <f t="shared" si="12"/>
        <v>0</v>
      </c>
      <c r="F62">
        <f t="shared" si="17"/>
        <v>0</v>
      </c>
      <c r="G62" s="33">
        <f t="shared" si="13"/>
        <v>0</v>
      </c>
      <c r="H62">
        <v>0</v>
      </c>
      <c r="I62" s="5">
        <f t="shared" si="3"/>
        <v>0</v>
      </c>
      <c r="J62" s="3">
        <f t="shared" si="4"/>
        <v>0</v>
      </c>
      <c r="K62" s="52">
        <v>0</v>
      </c>
      <c r="L62" s="5">
        <f t="shared" si="5"/>
        <v>0</v>
      </c>
      <c r="M62" s="3">
        <v>0</v>
      </c>
      <c r="N62" s="5">
        <f t="shared" si="7"/>
        <v>0</v>
      </c>
      <c r="O62" s="3">
        <f t="shared" si="18"/>
        <v>0</v>
      </c>
      <c r="P62" s="53">
        <v>0</v>
      </c>
      <c r="Q62" s="3">
        <f t="shared" si="0"/>
        <v>0</v>
      </c>
      <c r="S62" s="33">
        <f t="shared" si="14"/>
        <v>0</v>
      </c>
      <c r="T62" s="37">
        <v>0</v>
      </c>
      <c r="U62" s="37">
        <v>0</v>
      </c>
      <c r="V62" s="5">
        <f t="shared" si="15"/>
        <v>0</v>
      </c>
      <c r="W62" s="5">
        <f t="shared" si="1"/>
        <v>0</v>
      </c>
      <c r="X62" s="37">
        <f t="shared" si="16"/>
        <v>0</v>
      </c>
      <c r="Y62" s="37">
        <v>0</v>
      </c>
      <c r="Z62" s="37">
        <f t="shared" si="10"/>
        <v>0</v>
      </c>
      <c r="AA62" s="37">
        <f t="shared" si="11"/>
        <v>0</v>
      </c>
    </row>
    <row r="63" spans="4:27" x14ac:dyDescent="0.25">
      <c r="D63">
        <v>85</v>
      </c>
      <c r="E63">
        <f t="shared" si="12"/>
        <v>0</v>
      </c>
      <c r="F63">
        <f t="shared" si="17"/>
        <v>0</v>
      </c>
      <c r="G63" s="33">
        <f t="shared" si="13"/>
        <v>0</v>
      </c>
      <c r="H63">
        <v>0</v>
      </c>
      <c r="I63" s="5">
        <f t="shared" si="3"/>
        <v>0</v>
      </c>
      <c r="J63" s="3">
        <f t="shared" si="4"/>
        <v>0</v>
      </c>
      <c r="K63" s="52">
        <v>0</v>
      </c>
      <c r="L63" s="5">
        <f t="shared" si="5"/>
        <v>0</v>
      </c>
      <c r="M63" s="3">
        <v>0</v>
      </c>
      <c r="N63" s="5">
        <f t="shared" si="7"/>
        <v>0</v>
      </c>
      <c r="O63" s="3">
        <f t="shared" si="18"/>
        <v>0</v>
      </c>
      <c r="P63" s="53">
        <v>0</v>
      </c>
      <c r="Q63" s="3">
        <f t="shared" si="0"/>
        <v>0</v>
      </c>
      <c r="S63" s="33">
        <f t="shared" si="14"/>
        <v>0</v>
      </c>
      <c r="T63" s="37">
        <v>0</v>
      </c>
      <c r="U63" s="37">
        <v>0</v>
      </c>
      <c r="V63" s="5">
        <f t="shared" si="15"/>
        <v>0</v>
      </c>
      <c r="W63" s="5">
        <f t="shared" si="1"/>
        <v>0</v>
      </c>
      <c r="X63" s="37">
        <f t="shared" si="16"/>
        <v>0</v>
      </c>
      <c r="Y63" s="37">
        <v>0</v>
      </c>
      <c r="Z63" s="37">
        <f t="shared" si="10"/>
        <v>0</v>
      </c>
      <c r="AA63" s="37">
        <f t="shared" si="11"/>
        <v>0</v>
      </c>
    </row>
    <row r="64" spans="4:27" x14ac:dyDescent="0.25">
      <c r="D64">
        <v>86</v>
      </c>
      <c r="E64">
        <f t="shared" si="12"/>
        <v>0</v>
      </c>
      <c r="F64">
        <f t="shared" si="17"/>
        <v>0</v>
      </c>
      <c r="G64" s="33">
        <f t="shared" si="13"/>
        <v>0</v>
      </c>
      <c r="H64">
        <v>0</v>
      </c>
      <c r="I64" s="5">
        <f t="shared" si="3"/>
        <v>0</v>
      </c>
      <c r="J64" s="3">
        <f t="shared" si="4"/>
        <v>0</v>
      </c>
      <c r="K64" s="52">
        <v>0</v>
      </c>
      <c r="L64" s="5">
        <f t="shared" si="5"/>
        <v>0</v>
      </c>
      <c r="M64" s="3">
        <v>0</v>
      </c>
      <c r="N64" s="5">
        <f t="shared" si="7"/>
        <v>0</v>
      </c>
      <c r="O64" s="3">
        <f t="shared" si="18"/>
        <v>0</v>
      </c>
      <c r="P64" s="53">
        <v>0</v>
      </c>
      <c r="Q64" s="3">
        <f t="shared" si="0"/>
        <v>0</v>
      </c>
      <c r="S64" s="33">
        <f t="shared" si="14"/>
        <v>0</v>
      </c>
      <c r="T64" s="37">
        <v>0</v>
      </c>
      <c r="U64" s="37">
        <v>0</v>
      </c>
      <c r="V64" s="5">
        <f t="shared" si="15"/>
        <v>0</v>
      </c>
      <c r="W64" s="5">
        <f t="shared" si="1"/>
        <v>0</v>
      </c>
      <c r="X64" s="37">
        <f t="shared" si="16"/>
        <v>0</v>
      </c>
      <c r="Y64" s="37">
        <v>0</v>
      </c>
      <c r="Z64" s="37">
        <f t="shared" si="10"/>
        <v>0</v>
      </c>
      <c r="AA64" s="37">
        <f t="shared" si="11"/>
        <v>0</v>
      </c>
    </row>
    <row r="65" spans="4:27" x14ac:dyDescent="0.25">
      <c r="D65">
        <v>87</v>
      </c>
      <c r="E65">
        <f t="shared" si="12"/>
        <v>0</v>
      </c>
      <c r="F65">
        <f t="shared" si="17"/>
        <v>0</v>
      </c>
      <c r="G65" s="33">
        <f t="shared" si="13"/>
        <v>0</v>
      </c>
      <c r="H65">
        <v>0</v>
      </c>
      <c r="I65" s="5">
        <f t="shared" si="3"/>
        <v>0</v>
      </c>
      <c r="J65" s="3">
        <f t="shared" si="4"/>
        <v>0</v>
      </c>
      <c r="K65" s="52">
        <v>0</v>
      </c>
      <c r="L65" s="5">
        <f t="shared" si="5"/>
        <v>0</v>
      </c>
      <c r="M65" s="3">
        <v>0</v>
      </c>
      <c r="N65" s="5">
        <f t="shared" si="7"/>
        <v>0</v>
      </c>
      <c r="O65" s="3">
        <f t="shared" si="18"/>
        <v>0</v>
      </c>
      <c r="P65" s="53">
        <v>0</v>
      </c>
      <c r="Q65" s="3">
        <f t="shared" si="0"/>
        <v>0</v>
      </c>
      <c r="S65" s="33">
        <f t="shared" si="14"/>
        <v>0</v>
      </c>
      <c r="T65" s="37">
        <v>0</v>
      </c>
      <c r="U65" s="37">
        <v>0</v>
      </c>
      <c r="V65" s="5">
        <f t="shared" si="15"/>
        <v>0</v>
      </c>
      <c r="W65" s="5">
        <f t="shared" si="1"/>
        <v>0</v>
      </c>
      <c r="X65" s="37">
        <f t="shared" si="16"/>
        <v>0</v>
      </c>
      <c r="Y65" s="37">
        <v>0</v>
      </c>
      <c r="Z65" s="37">
        <f t="shared" si="10"/>
        <v>0</v>
      </c>
      <c r="AA65" s="37">
        <f t="shared" si="11"/>
        <v>0</v>
      </c>
    </row>
    <row r="66" spans="4:27" x14ac:dyDescent="0.25">
      <c r="D66">
        <v>88</v>
      </c>
      <c r="E66">
        <f t="shared" si="12"/>
        <v>0</v>
      </c>
      <c r="F66">
        <f t="shared" si="17"/>
        <v>0</v>
      </c>
      <c r="G66" s="33">
        <f t="shared" si="13"/>
        <v>0</v>
      </c>
      <c r="H66">
        <v>0</v>
      </c>
      <c r="I66" s="5">
        <f t="shared" si="3"/>
        <v>0</v>
      </c>
      <c r="J66" s="3">
        <f t="shared" si="4"/>
        <v>0</v>
      </c>
      <c r="K66" s="52">
        <v>0</v>
      </c>
      <c r="L66" s="5">
        <f t="shared" si="5"/>
        <v>0</v>
      </c>
      <c r="M66" s="3">
        <v>0</v>
      </c>
      <c r="N66" s="5">
        <f t="shared" si="7"/>
        <v>0</v>
      </c>
      <c r="O66" s="3">
        <f t="shared" si="18"/>
        <v>0</v>
      </c>
      <c r="P66" s="53">
        <v>0</v>
      </c>
      <c r="Q66" s="3">
        <f t="shared" si="0"/>
        <v>0</v>
      </c>
      <c r="S66" s="33">
        <f t="shared" si="14"/>
        <v>0</v>
      </c>
      <c r="T66" s="37">
        <v>0</v>
      </c>
      <c r="U66" s="37">
        <v>0</v>
      </c>
      <c r="V66" s="5">
        <f t="shared" si="15"/>
        <v>0</v>
      </c>
      <c r="W66" s="5">
        <f t="shared" si="1"/>
        <v>0</v>
      </c>
      <c r="X66" s="37">
        <f t="shared" si="16"/>
        <v>0</v>
      </c>
      <c r="Y66" s="37">
        <v>0</v>
      </c>
      <c r="Z66" s="37">
        <f t="shared" si="10"/>
        <v>0</v>
      </c>
      <c r="AA66" s="37">
        <f t="shared" si="11"/>
        <v>0</v>
      </c>
    </row>
    <row r="67" spans="4:27" x14ac:dyDescent="0.25">
      <c r="D67">
        <v>89</v>
      </c>
      <c r="E67">
        <f t="shared" si="12"/>
        <v>0</v>
      </c>
      <c r="F67">
        <f t="shared" si="17"/>
        <v>0</v>
      </c>
      <c r="G67" s="33">
        <f t="shared" si="13"/>
        <v>0</v>
      </c>
      <c r="H67">
        <v>0</v>
      </c>
      <c r="I67" s="5">
        <f t="shared" si="3"/>
        <v>0</v>
      </c>
      <c r="J67" s="3">
        <f t="shared" si="4"/>
        <v>0</v>
      </c>
      <c r="K67" s="52">
        <v>0</v>
      </c>
      <c r="L67" s="5">
        <f t="shared" si="5"/>
        <v>0</v>
      </c>
      <c r="M67" s="3">
        <v>0</v>
      </c>
      <c r="N67" s="5">
        <f t="shared" si="7"/>
        <v>0</v>
      </c>
      <c r="O67" s="3">
        <f t="shared" si="18"/>
        <v>0</v>
      </c>
      <c r="P67" s="53">
        <v>0</v>
      </c>
      <c r="Q67" s="3">
        <f t="shared" si="0"/>
        <v>0</v>
      </c>
      <c r="S67" s="33">
        <f t="shared" si="14"/>
        <v>0</v>
      </c>
      <c r="T67" s="37">
        <v>0</v>
      </c>
      <c r="U67" s="37">
        <v>0</v>
      </c>
      <c r="V67" s="5">
        <f t="shared" si="15"/>
        <v>0</v>
      </c>
      <c r="W67" s="5">
        <f t="shared" si="1"/>
        <v>0</v>
      </c>
      <c r="X67" s="37">
        <f t="shared" si="16"/>
        <v>0</v>
      </c>
      <c r="Y67" s="37">
        <v>0</v>
      </c>
      <c r="Z67" s="37">
        <f t="shared" si="10"/>
        <v>0</v>
      </c>
      <c r="AA67" s="37">
        <f t="shared" si="11"/>
        <v>0</v>
      </c>
    </row>
    <row r="68" spans="4:27" x14ac:dyDescent="0.25">
      <c r="D68">
        <v>90</v>
      </c>
      <c r="E68">
        <f t="shared" si="12"/>
        <v>0</v>
      </c>
      <c r="F68">
        <f t="shared" si="17"/>
        <v>0</v>
      </c>
      <c r="G68" s="33">
        <f t="shared" si="13"/>
        <v>0</v>
      </c>
      <c r="H68">
        <v>0</v>
      </c>
      <c r="I68" s="5">
        <f t="shared" si="3"/>
        <v>0</v>
      </c>
      <c r="J68" s="3">
        <f t="shared" si="4"/>
        <v>0</v>
      </c>
      <c r="K68" s="52">
        <v>0</v>
      </c>
      <c r="L68" s="5">
        <f t="shared" si="5"/>
        <v>0</v>
      </c>
      <c r="M68" s="3">
        <v>0</v>
      </c>
      <c r="N68" s="5">
        <f t="shared" si="7"/>
        <v>0</v>
      </c>
      <c r="O68" s="3">
        <f t="shared" si="18"/>
        <v>0</v>
      </c>
      <c r="P68" s="53">
        <v>0</v>
      </c>
      <c r="Q68" s="3">
        <f t="shared" si="0"/>
        <v>0</v>
      </c>
      <c r="S68" s="33">
        <f t="shared" si="14"/>
        <v>0</v>
      </c>
      <c r="T68" s="37">
        <v>0</v>
      </c>
      <c r="U68" s="37">
        <v>0</v>
      </c>
      <c r="V68" s="5">
        <f t="shared" si="15"/>
        <v>0</v>
      </c>
      <c r="W68" s="5">
        <f t="shared" si="1"/>
        <v>0</v>
      </c>
      <c r="X68" s="37">
        <f t="shared" si="16"/>
        <v>0</v>
      </c>
      <c r="Y68" s="37">
        <v>0</v>
      </c>
      <c r="Z68" s="37">
        <f t="shared" si="10"/>
        <v>0</v>
      </c>
      <c r="AA68" s="37">
        <f t="shared" si="11"/>
        <v>0</v>
      </c>
    </row>
    <row r="69" spans="4:27" x14ac:dyDescent="0.25">
      <c r="D69">
        <v>91</v>
      </c>
      <c r="E69">
        <f t="shared" si="12"/>
        <v>0</v>
      </c>
      <c r="F69">
        <f t="shared" si="17"/>
        <v>0</v>
      </c>
      <c r="G69" s="33">
        <f t="shared" si="13"/>
        <v>0</v>
      </c>
      <c r="H69">
        <v>0</v>
      </c>
      <c r="I69" s="5">
        <f t="shared" si="3"/>
        <v>0</v>
      </c>
      <c r="J69" s="3">
        <f t="shared" si="4"/>
        <v>0</v>
      </c>
      <c r="K69" s="52">
        <v>0</v>
      </c>
      <c r="L69" s="5">
        <f t="shared" si="5"/>
        <v>0</v>
      </c>
      <c r="M69" s="3">
        <v>0</v>
      </c>
      <c r="N69" s="5">
        <f t="shared" si="7"/>
        <v>0</v>
      </c>
      <c r="O69" s="3">
        <f t="shared" si="18"/>
        <v>0</v>
      </c>
      <c r="P69" s="53">
        <v>0</v>
      </c>
      <c r="Q69" s="3">
        <f t="shared" si="0"/>
        <v>0</v>
      </c>
      <c r="S69" s="33">
        <f t="shared" si="14"/>
        <v>0</v>
      </c>
      <c r="T69" s="37">
        <v>0</v>
      </c>
      <c r="U69" s="37">
        <v>0</v>
      </c>
      <c r="V69" s="5">
        <f t="shared" si="15"/>
        <v>0</v>
      </c>
      <c r="W69" s="5">
        <f t="shared" si="1"/>
        <v>0</v>
      </c>
      <c r="X69" s="37">
        <f t="shared" si="16"/>
        <v>0</v>
      </c>
      <c r="Y69" s="37">
        <v>0</v>
      </c>
      <c r="Z69" s="37">
        <f t="shared" si="10"/>
        <v>0</v>
      </c>
      <c r="AA69" s="37">
        <f t="shared" si="11"/>
        <v>0</v>
      </c>
    </row>
    <row r="70" spans="4:27" x14ac:dyDescent="0.25">
      <c r="D70">
        <v>92</v>
      </c>
      <c r="E70">
        <f t="shared" si="12"/>
        <v>0</v>
      </c>
      <c r="F70">
        <f t="shared" si="17"/>
        <v>0</v>
      </c>
      <c r="G70" s="33">
        <f t="shared" si="13"/>
        <v>0</v>
      </c>
      <c r="H70">
        <v>0</v>
      </c>
      <c r="I70" s="5">
        <f t="shared" si="3"/>
        <v>0</v>
      </c>
      <c r="J70" s="3">
        <f t="shared" si="4"/>
        <v>0</v>
      </c>
      <c r="K70" s="52">
        <v>0</v>
      </c>
      <c r="L70" s="5">
        <f t="shared" si="5"/>
        <v>0</v>
      </c>
      <c r="M70" s="3">
        <v>0</v>
      </c>
      <c r="N70" s="5">
        <f t="shared" si="7"/>
        <v>0</v>
      </c>
      <c r="O70" s="3">
        <f t="shared" si="18"/>
        <v>0</v>
      </c>
      <c r="P70" s="53">
        <v>0</v>
      </c>
      <c r="Q70" s="3">
        <f t="shared" ref="Q70:Q78" si="19">P70*G71</f>
        <v>0</v>
      </c>
      <c r="S70" s="33">
        <f t="shared" si="14"/>
        <v>0</v>
      </c>
      <c r="T70" s="37">
        <v>0</v>
      </c>
      <c r="U70" s="37">
        <v>0</v>
      </c>
      <c r="V70" s="5">
        <f t="shared" si="15"/>
        <v>0</v>
      </c>
      <c r="W70" s="5">
        <f t="shared" ref="W70:W79" si="20">L70</f>
        <v>0</v>
      </c>
      <c r="X70" s="37">
        <f t="shared" si="16"/>
        <v>0</v>
      </c>
      <c r="Y70" s="37">
        <v>0</v>
      </c>
      <c r="Z70" s="37">
        <f t="shared" si="10"/>
        <v>0</v>
      </c>
      <c r="AA70" s="37">
        <f t="shared" si="11"/>
        <v>0</v>
      </c>
    </row>
    <row r="71" spans="4:27" x14ac:dyDescent="0.25">
      <c r="D71">
        <v>93</v>
      </c>
      <c r="E71">
        <f t="shared" si="12"/>
        <v>0</v>
      </c>
      <c r="F71">
        <f t="shared" si="17"/>
        <v>0</v>
      </c>
      <c r="G71" s="33">
        <f t="shared" si="13"/>
        <v>0</v>
      </c>
      <c r="H71">
        <v>0</v>
      </c>
      <c r="I71" s="5">
        <f t="shared" ref="I71:I78" si="21">H71+O70</f>
        <v>0</v>
      </c>
      <c r="J71" s="3">
        <f t="shared" ref="J71:J78" si="22">I71*(1+$B$2)</f>
        <v>0</v>
      </c>
      <c r="K71" s="52">
        <v>0</v>
      </c>
      <c r="L71" s="5">
        <f t="shared" ref="L71:L78" si="23">F71*K71*$B$1</f>
        <v>0</v>
      </c>
      <c r="M71" s="3">
        <v>0</v>
      </c>
      <c r="N71" s="5">
        <f t="shared" ref="N71:N78" si="24">O71-P71</f>
        <v>0</v>
      </c>
      <c r="O71" s="3">
        <f t="shared" si="18"/>
        <v>0</v>
      </c>
      <c r="P71" s="53">
        <v>0</v>
      </c>
      <c r="Q71" s="3">
        <f t="shared" si="19"/>
        <v>0</v>
      </c>
      <c r="S71" s="33">
        <f t="shared" si="14"/>
        <v>0</v>
      </c>
      <c r="T71" s="37">
        <v>0</v>
      </c>
      <c r="U71" s="37">
        <v>0</v>
      </c>
      <c r="V71" s="5">
        <f t="shared" si="15"/>
        <v>0</v>
      </c>
      <c r="W71" s="5">
        <f t="shared" si="20"/>
        <v>0</v>
      </c>
      <c r="X71" s="37">
        <f t="shared" si="16"/>
        <v>0</v>
      </c>
      <c r="Y71" s="37">
        <v>0</v>
      </c>
      <c r="Z71" s="37">
        <f t="shared" ref="Z71:Z79" si="25">J71-I71</f>
        <v>0</v>
      </c>
      <c r="AA71" s="37">
        <f t="shared" ref="AA71:AA79" si="26">(Z71+T71)-(SUM(U71:Y71))</f>
        <v>0</v>
      </c>
    </row>
    <row r="72" spans="4:27" x14ac:dyDescent="0.25">
      <c r="D72">
        <v>94</v>
      </c>
      <c r="E72">
        <f t="shared" ref="E72:E78" si="27">(G72-F72)*($B$5*P71)</f>
        <v>0</v>
      </c>
      <c r="F72">
        <f t="shared" si="17"/>
        <v>0</v>
      </c>
      <c r="G72" s="33">
        <f t="shared" ref="G72:G78" si="28">F71-L71</f>
        <v>0</v>
      </c>
      <c r="H72">
        <v>0</v>
      </c>
      <c r="I72" s="5">
        <f t="shared" si="21"/>
        <v>0</v>
      </c>
      <c r="J72" s="3">
        <f t="shared" si="22"/>
        <v>0</v>
      </c>
      <c r="K72" s="52">
        <v>0</v>
      </c>
      <c r="L72" s="5">
        <f t="shared" si="23"/>
        <v>0</v>
      </c>
      <c r="M72" s="3">
        <v>0</v>
      </c>
      <c r="N72" s="5">
        <f t="shared" si="24"/>
        <v>0</v>
      </c>
      <c r="O72" s="3">
        <f t="shared" si="18"/>
        <v>0</v>
      </c>
      <c r="P72" s="53">
        <v>0</v>
      </c>
      <c r="Q72" s="3">
        <f t="shared" si="19"/>
        <v>0</v>
      </c>
      <c r="S72" s="33">
        <f t="shared" ref="S72:S79" si="29">F72</f>
        <v>0</v>
      </c>
      <c r="T72" s="37">
        <v>0</v>
      </c>
      <c r="U72" s="37">
        <v>0</v>
      </c>
      <c r="V72" s="5">
        <f t="shared" ref="V72:V79" si="30">Q72-Q71</f>
        <v>0</v>
      </c>
      <c r="W72" s="5">
        <f t="shared" si="20"/>
        <v>0</v>
      </c>
      <c r="X72" s="37">
        <f t="shared" ref="X72:X79" si="31">E72</f>
        <v>0</v>
      </c>
      <c r="Y72" s="37">
        <v>0</v>
      </c>
      <c r="Z72" s="37">
        <f t="shared" si="25"/>
        <v>0</v>
      </c>
      <c r="AA72" s="37">
        <f t="shared" si="26"/>
        <v>0</v>
      </c>
    </row>
    <row r="73" spans="4:27" x14ac:dyDescent="0.25">
      <c r="D73">
        <v>95</v>
      </c>
      <c r="E73">
        <f t="shared" si="27"/>
        <v>0</v>
      </c>
      <c r="F73">
        <f t="shared" ref="F73:F78" si="32">G73*$B$4</f>
        <v>0</v>
      </c>
      <c r="G73" s="33">
        <f t="shared" si="28"/>
        <v>0</v>
      </c>
      <c r="H73">
        <v>0</v>
      </c>
      <c r="I73" s="5">
        <f t="shared" si="21"/>
        <v>0</v>
      </c>
      <c r="J73" s="3">
        <f t="shared" si="22"/>
        <v>0</v>
      </c>
      <c r="K73" s="52">
        <v>0</v>
      </c>
      <c r="L73" s="5">
        <f t="shared" si="23"/>
        <v>0</v>
      </c>
      <c r="M73" s="3">
        <v>0</v>
      </c>
      <c r="N73" s="5">
        <f t="shared" si="24"/>
        <v>0</v>
      </c>
      <c r="O73" s="3">
        <f t="shared" ref="O73:O78" si="33">J73-L73-E73</f>
        <v>0</v>
      </c>
      <c r="P73" s="53">
        <v>0</v>
      </c>
      <c r="Q73" s="3">
        <f t="shared" si="19"/>
        <v>0</v>
      </c>
      <c r="S73" s="33">
        <f t="shared" si="29"/>
        <v>0</v>
      </c>
      <c r="T73" s="37">
        <v>0</v>
      </c>
      <c r="U73" s="37">
        <v>0</v>
      </c>
      <c r="V73" s="5">
        <f t="shared" si="30"/>
        <v>0</v>
      </c>
      <c r="W73" s="5">
        <f t="shared" si="20"/>
        <v>0</v>
      </c>
      <c r="X73" s="37">
        <f t="shared" si="31"/>
        <v>0</v>
      </c>
      <c r="Y73" s="37">
        <v>0</v>
      </c>
      <c r="Z73" s="37">
        <f t="shared" si="25"/>
        <v>0</v>
      </c>
      <c r="AA73" s="37">
        <f t="shared" si="26"/>
        <v>0</v>
      </c>
    </row>
    <row r="74" spans="4:27" x14ac:dyDescent="0.25">
      <c r="D74">
        <v>96</v>
      </c>
      <c r="E74">
        <f t="shared" si="27"/>
        <v>0</v>
      </c>
      <c r="F74">
        <f t="shared" si="32"/>
        <v>0</v>
      </c>
      <c r="G74" s="33">
        <f t="shared" si="28"/>
        <v>0</v>
      </c>
      <c r="H74">
        <v>0</v>
      </c>
      <c r="I74" s="5">
        <f t="shared" si="21"/>
        <v>0</v>
      </c>
      <c r="J74" s="3">
        <f t="shared" si="22"/>
        <v>0</v>
      </c>
      <c r="K74" s="52">
        <v>0</v>
      </c>
      <c r="L74" s="5">
        <f t="shared" si="23"/>
        <v>0</v>
      </c>
      <c r="M74" s="3">
        <v>0</v>
      </c>
      <c r="N74" s="5">
        <f t="shared" si="24"/>
        <v>0</v>
      </c>
      <c r="O74" s="3">
        <f t="shared" si="33"/>
        <v>0</v>
      </c>
      <c r="P74" s="53">
        <v>0</v>
      </c>
      <c r="Q74" s="3">
        <f t="shared" si="19"/>
        <v>0</v>
      </c>
      <c r="S74" s="33">
        <f t="shared" si="29"/>
        <v>0</v>
      </c>
      <c r="T74" s="37">
        <v>0</v>
      </c>
      <c r="U74" s="37">
        <v>0</v>
      </c>
      <c r="V74" s="5">
        <f t="shared" si="30"/>
        <v>0</v>
      </c>
      <c r="W74" s="5">
        <f t="shared" si="20"/>
        <v>0</v>
      </c>
      <c r="X74" s="37">
        <f t="shared" si="31"/>
        <v>0</v>
      </c>
      <c r="Y74" s="37">
        <v>0</v>
      </c>
      <c r="Z74" s="37">
        <f t="shared" si="25"/>
        <v>0</v>
      </c>
      <c r="AA74" s="37">
        <f t="shared" si="26"/>
        <v>0</v>
      </c>
    </row>
    <row r="75" spans="4:27" x14ac:dyDescent="0.25">
      <c r="D75">
        <v>97</v>
      </c>
      <c r="E75">
        <f t="shared" si="27"/>
        <v>0</v>
      </c>
      <c r="F75">
        <f t="shared" si="32"/>
        <v>0</v>
      </c>
      <c r="G75" s="33">
        <f t="shared" si="28"/>
        <v>0</v>
      </c>
      <c r="H75">
        <v>0</v>
      </c>
      <c r="I75" s="5">
        <f t="shared" si="21"/>
        <v>0</v>
      </c>
      <c r="J75" s="3">
        <f t="shared" si="22"/>
        <v>0</v>
      </c>
      <c r="K75" s="52">
        <v>0</v>
      </c>
      <c r="L75" s="5">
        <f t="shared" si="23"/>
        <v>0</v>
      </c>
      <c r="M75" s="3">
        <v>0</v>
      </c>
      <c r="N75" s="5">
        <f t="shared" si="24"/>
        <v>0</v>
      </c>
      <c r="O75" s="3">
        <f t="shared" si="33"/>
        <v>0</v>
      </c>
      <c r="P75" s="53">
        <v>0</v>
      </c>
      <c r="Q75" s="3">
        <f t="shared" si="19"/>
        <v>0</v>
      </c>
      <c r="S75" s="33">
        <f t="shared" si="29"/>
        <v>0</v>
      </c>
      <c r="T75" s="37">
        <v>0</v>
      </c>
      <c r="U75" s="37">
        <v>0</v>
      </c>
      <c r="V75" s="5">
        <f t="shared" si="30"/>
        <v>0</v>
      </c>
      <c r="W75" s="5">
        <f t="shared" si="20"/>
        <v>0</v>
      </c>
      <c r="X75" s="37">
        <f t="shared" si="31"/>
        <v>0</v>
      </c>
      <c r="Y75" s="37">
        <v>0</v>
      </c>
      <c r="Z75" s="37">
        <f t="shared" si="25"/>
        <v>0</v>
      </c>
      <c r="AA75" s="37">
        <f t="shared" si="26"/>
        <v>0</v>
      </c>
    </row>
    <row r="76" spans="4:27" x14ac:dyDescent="0.25">
      <c r="D76">
        <v>98</v>
      </c>
      <c r="E76">
        <f t="shared" si="27"/>
        <v>0</v>
      </c>
      <c r="F76">
        <f t="shared" si="32"/>
        <v>0</v>
      </c>
      <c r="G76" s="33">
        <f t="shared" si="28"/>
        <v>0</v>
      </c>
      <c r="H76">
        <v>0</v>
      </c>
      <c r="I76" s="5">
        <f t="shared" si="21"/>
        <v>0</v>
      </c>
      <c r="J76" s="3">
        <f t="shared" si="22"/>
        <v>0</v>
      </c>
      <c r="K76" s="52">
        <v>0</v>
      </c>
      <c r="L76" s="5">
        <f t="shared" si="23"/>
        <v>0</v>
      </c>
      <c r="M76" s="3">
        <v>0</v>
      </c>
      <c r="N76" s="5">
        <f t="shared" si="24"/>
        <v>0</v>
      </c>
      <c r="O76" s="3">
        <f t="shared" si="33"/>
        <v>0</v>
      </c>
      <c r="P76" s="53">
        <v>0</v>
      </c>
      <c r="Q76" s="3">
        <f t="shared" si="19"/>
        <v>0</v>
      </c>
      <c r="S76" s="33">
        <f t="shared" si="29"/>
        <v>0</v>
      </c>
      <c r="T76" s="37">
        <v>0</v>
      </c>
      <c r="U76" s="37">
        <v>0</v>
      </c>
      <c r="V76" s="5">
        <f t="shared" si="30"/>
        <v>0</v>
      </c>
      <c r="W76" s="5">
        <f t="shared" si="20"/>
        <v>0</v>
      </c>
      <c r="X76" s="37">
        <f t="shared" si="31"/>
        <v>0</v>
      </c>
      <c r="Y76" s="37">
        <v>0</v>
      </c>
      <c r="Z76" s="37">
        <f t="shared" si="25"/>
        <v>0</v>
      </c>
      <c r="AA76" s="37">
        <f t="shared" si="26"/>
        <v>0</v>
      </c>
    </row>
    <row r="77" spans="4:27" x14ac:dyDescent="0.25">
      <c r="D77">
        <v>99</v>
      </c>
      <c r="E77">
        <f t="shared" si="27"/>
        <v>0</v>
      </c>
      <c r="F77">
        <f t="shared" si="32"/>
        <v>0</v>
      </c>
      <c r="G77" s="33">
        <f t="shared" si="28"/>
        <v>0</v>
      </c>
      <c r="H77">
        <v>0</v>
      </c>
      <c r="I77" s="5">
        <f t="shared" si="21"/>
        <v>0</v>
      </c>
      <c r="J77" s="3">
        <f t="shared" si="22"/>
        <v>0</v>
      </c>
      <c r="K77" s="52">
        <v>0</v>
      </c>
      <c r="L77" s="5">
        <f t="shared" si="23"/>
        <v>0</v>
      </c>
      <c r="M77" s="3">
        <v>0</v>
      </c>
      <c r="N77" s="5">
        <f t="shared" si="24"/>
        <v>0</v>
      </c>
      <c r="O77" s="3">
        <f t="shared" si="33"/>
        <v>0</v>
      </c>
      <c r="P77" s="53">
        <v>0</v>
      </c>
      <c r="Q77" s="3">
        <f t="shared" si="19"/>
        <v>0</v>
      </c>
      <c r="S77" s="33">
        <f t="shared" si="29"/>
        <v>0</v>
      </c>
      <c r="T77" s="37">
        <v>0</v>
      </c>
      <c r="U77" s="37">
        <v>0</v>
      </c>
      <c r="V77" s="5">
        <f t="shared" si="30"/>
        <v>0</v>
      </c>
      <c r="W77" s="5">
        <f t="shared" si="20"/>
        <v>0</v>
      </c>
      <c r="X77" s="37">
        <f t="shared" si="31"/>
        <v>0</v>
      </c>
      <c r="Y77" s="37">
        <v>0</v>
      </c>
      <c r="Z77" s="37">
        <f t="shared" si="25"/>
        <v>0</v>
      </c>
      <c r="AA77" s="37">
        <f t="shared" si="26"/>
        <v>0</v>
      </c>
    </row>
    <row r="78" spans="4:27" x14ac:dyDescent="0.25">
      <c r="D78">
        <v>100</v>
      </c>
      <c r="E78">
        <f t="shared" si="27"/>
        <v>0</v>
      </c>
      <c r="F78">
        <f t="shared" si="32"/>
        <v>0</v>
      </c>
      <c r="G78" s="33">
        <f t="shared" si="28"/>
        <v>0</v>
      </c>
      <c r="H78">
        <v>0</v>
      </c>
      <c r="I78" s="5">
        <f t="shared" si="21"/>
        <v>0</v>
      </c>
      <c r="J78" s="3">
        <f t="shared" si="22"/>
        <v>0</v>
      </c>
      <c r="K78" s="52">
        <v>0</v>
      </c>
      <c r="L78" s="5">
        <f t="shared" si="23"/>
        <v>0</v>
      </c>
      <c r="M78" s="3">
        <v>0</v>
      </c>
      <c r="N78" s="5">
        <f t="shared" si="24"/>
        <v>0</v>
      </c>
      <c r="O78" s="3">
        <f t="shared" si="33"/>
        <v>0</v>
      </c>
      <c r="P78" s="53">
        <v>0</v>
      </c>
      <c r="Q78" s="3">
        <f t="shared" si="19"/>
        <v>0</v>
      </c>
      <c r="S78" s="33">
        <f t="shared" si="29"/>
        <v>0</v>
      </c>
      <c r="T78" s="37">
        <v>0</v>
      </c>
      <c r="U78" s="37">
        <v>0</v>
      </c>
      <c r="V78" s="5">
        <f t="shared" si="30"/>
        <v>0</v>
      </c>
      <c r="W78" s="5">
        <f t="shared" si="20"/>
        <v>0</v>
      </c>
      <c r="X78" s="37">
        <f t="shared" si="31"/>
        <v>0</v>
      </c>
      <c r="Y78" s="37">
        <v>0</v>
      </c>
      <c r="Z78" s="37">
        <f t="shared" si="25"/>
        <v>0</v>
      </c>
      <c r="AA78" s="37">
        <f t="shared" si="26"/>
        <v>0</v>
      </c>
    </row>
    <row r="79" spans="4:27" x14ac:dyDescent="0.25">
      <c r="G79" s="33"/>
      <c r="I79" s="5"/>
      <c r="J79" s="3"/>
      <c r="L79" s="3"/>
      <c r="M79" s="3"/>
      <c r="N79" s="5"/>
      <c r="O79" s="3"/>
      <c r="P79" s="53"/>
      <c r="Q79" s="5"/>
      <c r="S79" s="33">
        <f t="shared" si="29"/>
        <v>0</v>
      </c>
      <c r="T79" s="37">
        <v>0</v>
      </c>
      <c r="U79" s="37">
        <v>0</v>
      </c>
      <c r="V79" s="5">
        <f t="shared" si="30"/>
        <v>0</v>
      </c>
      <c r="W79" s="5">
        <f t="shared" si="20"/>
        <v>0</v>
      </c>
      <c r="X79">
        <f t="shared" si="31"/>
        <v>0</v>
      </c>
      <c r="Y79">
        <v>0</v>
      </c>
      <c r="Z79">
        <f t="shared" si="25"/>
        <v>0</v>
      </c>
      <c r="AA79">
        <f t="shared" si="26"/>
        <v>0</v>
      </c>
    </row>
    <row r="80" spans="4:27" x14ac:dyDescent="0.25">
      <c r="V80" s="5"/>
      <c r="AA80" s="57">
        <f>SUM(AA5:AA79)</f>
        <v>483.67746875461557</v>
      </c>
    </row>
  </sheetData>
  <mergeCells count="2">
    <mergeCell ref="D2:P2"/>
    <mergeCell ref="S3:A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20</vt:i4>
      </vt:variant>
    </vt:vector>
  </HeadingPairs>
  <TitlesOfParts>
    <vt:vector size="28" baseType="lpstr">
      <vt:lpstr>TABLA DE ACUM DE FONDOS OV</vt:lpstr>
      <vt:lpstr> ASSET SHARE OV</vt:lpstr>
      <vt:lpstr>TABLA DE ACUM DE FONDOS VPL</vt:lpstr>
      <vt:lpstr>ASSET SHARE VPL</vt:lpstr>
      <vt:lpstr>TABLA DE ACUM DE FONDOS DOTAL</vt:lpstr>
      <vt:lpstr>ASSET SHARE DOTAL</vt:lpstr>
      <vt:lpstr>TABLA DE ACUM DE FONDOS TEMPORA</vt:lpstr>
      <vt:lpstr>ASSET SHARE TEMPORAL</vt:lpstr>
      <vt:lpstr>a</vt:lpstr>
      <vt:lpstr>Anualidad_vencida</vt:lpstr>
      <vt:lpstr>Anualiddad_Anticipada</vt:lpstr>
      <vt:lpstr>b</vt:lpstr>
      <vt:lpstr>CONSERVACION</vt:lpstr>
      <vt:lpstr>D27_</vt:lpstr>
      <vt:lpstr>GSTOS_OPN.</vt:lpstr>
      <vt:lpstr>i</vt:lpstr>
      <vt:lpstr>M27_</vt:lpstr>
      <vt:lpstr>MORTALIDAD</vt:lpstr>
      <vt:lpstr>N27.</vt:lpstr>
      <vt:lpstr>N27_</vt:lpstr>
      <vt:lpstr>N28_</vt:lpstr>
      <vt:lpstr>Prima_de_tarifa</vt:lpstr>
      <vt:lpstr>Prima_Nivelada</vt:lpstr>
      <vt:lpstr>r_</vt:lpstr>
      <vt:lpstr>TASA_REAL</vt:lpstr>
      <vt:lpstr>VAL.GAR.</vt:lpstr>
      <vt:lpstr>x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Villareal Duarte</dc:creator>
  <cp:lastModifiedBy>cecilia Villareal Duarte</cp:lastModifiedBy>
  <dcterms:created xsi:type="dcterms:W3CDTF">2020-05-07T22:18:48Z</dcterms:created>
  <dcterms:modified xsi:type="dcterms:W3CDTF">2021-01-26T16:48:39Z</dcterms:modified>
</cp:coreProperties>
</file>