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6e04a260043c7/Documentos/cosas uni/7mo semestre/Demografía/1ER PARCIAL/"/>
    </mc:Choice>
  </mc:AlternateContent>
  <xr:revisionPtr revIDLastSave="2" documentId="11_18A8C5C434077EFA4B686A357EFCF5DC4260A41E" xr6:coauthVersionLast="47" xr6:coauthVersionMax="47" xr10:uidLastSave="{A7559430-0E70-401E-A869-400F73AAD812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</sheets>
  <definedNames>
    <definedName name="solver_adj" localSheetId="0" hidden="1">Hoja2!$A$5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Hoja2!$B$3:$O$3</definedName>
    <definedName name="solver_lhs2" localSheetId="0" hidden="1">Hoja2!$B$3:$O$3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Hoja2!$B$3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Hoja2!$B$1:$O$1</definedName>
    <definedName name="solver_rhs2" localSheetId="0" hidden="1">Hoja2!$B$1:$O$1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B12" i="1" l="1"/>
  <c r="I8" i="1"/>
  <c r="H8" i="1"/>
  <c r="G8" i="1"/>
  <c r="E8" i="1"/>
  <c r="D8" i="1"/>
  <c r="B34" i="1" l="1"/>
  <c r="A43" i="1" s="1"/>
  <c r="B25" i="1"/>
  <c r="B14" i="1" l="1"/>
  <c r="E12" i="1"/>
  <c r="C12" i="1"/>
  <c r="B13" i="1" l="1"/>
  <c r="K25" i="1"/>
  <c r="B11" i="1"/>
  <c r="C11" i="1"/>
  <c r="D11" i="1"/>
  <c r="E11" i="1"/>
  <c r="B10" i="1"/>
  <c r="B9" i="1"/>
  <c r="B29" i="1" l="1"/>
  <c r="B28" i="1"/>
  <c r="C33" i="1" l="1"/>
  <c r="C32" i="1"/>
  <c r="D32" i="1"/>
  <c r="C31" i="1"/>
  <c r="D31" i="1"/>
  <c r="E31" i="1"/>
  <c r="C30" i="1"/>
  <c r="D30" i="1"/>
  <c r="E30" i="1"/>
  <c r="F30" i="1"/>
  <c r="B33" i="1"/>
  <c r="B32" i="1"/>
  <c r="B31" i="1"/>
  <c r="B30" i="1"/>
  <c r="C29" i="1"/>
  <c r="D29" i="1"/>
  <c r="E29" i="1"/>
  <c r="F29" i="1"/>
  <c r="G29" i="1"/>
  <c r="C28" i="1"/>
  <c r="D28" i="1"/>
  <c r="E28" i="1"/>
  <c r="F28" i="1"/>
  <c r="G28" i="1"/>
  <c r="H28" i="1"/>
  <c r="C27" i="1"/>
  <c r="D27" i="1"/>
  <c r="E27" i="1"/>
  <c r="F27" i="1"/>
  <c r="G27" i="1"/>
  <c r="H27" i="1"/>
  <c r="I27" i="1"/>
  <c r="B27" i="1"/>
  <c r="C26" i="1"/>
  <c r="D26" i="1"/>
  <c r="E26" i="1"/>
  <c r="F26" i="1"/>
  <c r="G26" i="1"/>
  <c r="H26" i="1"/>
  <c r="I26" i="1"/>
  <c r="J26" i="1"/>
  <c r="B26" i="1"/>
  <c r="C25" i="1"/>
  <c r="D25" i="1"/>
  <c r="E25" i="1"/>
  <c r="F25" i="1"/>
  <c r="G25" i="1"/>
  <c r="H25" i="1"/>
  <c r="I25" i="1"/>
  <c r="J25" i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F9" i="1"/>
  <c r="E9" i="1"/>
  <c r="D9" i="1" l="1"/>
  <c r="C9" i="1"/>
  <c r="C16" i="1"/>
  <c r="C15" i="1"/>
  <c r="D15" i="1"/>
  <c r="C14" i="1"/>
  <c r="D14" i="1"/>
  <c r="E14" i="1"/>
  <c r="C13" i="1"/>
  <c r="D13" i="1"/>
  <c r="E13" i="1"/>
  <c r="F13" i="1"/>
  <c r="D12" i="1"/>
  <c r="F12" i="1"/>
  <c r="G12" i="1"/>
  <c r="F11" i="1"/>
  <c r="G11" i="1"/>
  <c r="H11" i="1"/>
  <c r="C10" i="1"/>
  <c r="D10" i="1"/>
  <c r="E10" i="1"/>
  <c r="F10" i="1"/>
  <c r="G10" i="1"/>
  <c r="H10" i="1"/>
  <c r="I10" i="1"/>
  <c r="G9" i="1"/>
  <c r="H9" i="1"/>
  <c r="I9" i="1"/>
  <c r="J9" i="1"/>
  <c r="F8" i="1"/>
  <c r="J8" i="1"/>
  <c r="K8" i="1"/>
  <c r="B17" i="1"/>
  <c r="B16" i="1"/>
  <c r="B15" i="1"/>
</calcChain>
</file>

<file path=xl/sharedStrings.xml><?xml version="1.0" encoding="utf-8"?>
<sst xmlns="http://schemas.openxmlformats.org/spreadsheetml/2006/main" count="38" uniqueCount="28">
  <si>
    <t>Interes</t>
  </si>
  <si>
    <t>10 años</t>
  </si>
  <si>
    <t>20 años</t>
  </si>
  <si>
    <t>30 años</t>
  </si>
  <si>
    <t>40 años</t>
  </si>
  <si>
    <t>50 años</t>
  </si>
  <si>
    <t>60 años</t>
  </si>
  <si>
    <t>70 años</t>
  </si>
  <si>
    <t>80 años</t>
  </si>
  <si>
    <t>90 años</t>
  </si>
  <si>
    <t>100 años</t>
  </si>
  <si>
    <t>POBLACIÓN TOTAL</t>
  </si>
  <si>
    <t>Lorena Montemayor Garza Mat. 1625676</t>
  </si>
  <si>
    <t xml:space="preserve">FACTOR DE CRECIMIENTO CADA </t>
  </si>
  <si>
    <t> Tasa de crecimiento de la población total utilizando la fórmula de Crecimiento Poblacional Compuesto</t>
  </si>
  <si>
    <t>Año</t>
  </si>
  <si>
    <t>Población</t>
  </si>
  <si>
    <t>Interés Compuesto a</t>
  </si>
  <si>
    <t> Factor de crecimiento demográfico</t>
  </si>
  <si>
    <t>http://www.cca.org.mx/cca/cursos/matematicas/cerrada/caislados/c1caltas.htm</t>
  </si>
  <si>
    <r>
      <t>P</t>
    </r>
    <r>
      <rPr>
        <b/>
        <vertAlign val="subscript"/>
        <sz val="14"/>
        <color rgb="FF000000"/>
        <rFont val="Times New Roman"/>
        <family val="1"/>
      </rPr>
      <t>t</t>
    </r>
    <r>
      <rPr>
        <b/>
        <sz val="14"/>
        <color rgb="FF000000"/>
        <rFont val="Times New Roman"/>
        <family val="1"/>
      </rPr>
      <t> = P</t>
    </r>
    <r>
      <rPr>
        <b/>
        <vertAlign val="subscript"/>
        <sz val="14"/>
        <color rgb="FF000000"/>
        <rFont val="Times New Roman"/>
        <family val="1"/>
      </rPr>
      <t>0</t>
    </r>
    <r>
      <rPr>
        <b/>
        <sz val="14"/>
        <color rgb="FF000000"/>
        <rFont val="Times New Roman"/>
        <family val="1"/>
      </rPr>
      <t> ( 1 + r )</t>
    </r>
    <r>
      <rPr>
        <b/>
        <vertAlign val="superscript"/>
        <sz val="14"/>
        <color rgb="FF000000"/>
        <rFont val="Times New Roman"/>
        <family val="1"/>
      </rPr>
      <t>t</t>
    </r>
  </si>
  <si>
    <t xml:space="preserve">Para hallar el porcentaje de incremento o decremento: COMPARA la diferencia (el incremento o decremento) CON la cantidad original, usando división. 
</t>
  </si>
  <si>
    <t>𝑇𝐶𝐷 = (( 𝑃 𝑡+𝑛 𝑃𝑡 ) 1⁄𝑛 − 1) × 100</t>
  </si>
  <si>
    <t>http://faces.unah.edu.hn/catedraot/images/stories/Documentos/OUOT/Indicador_Desarrollo_02.pdf</t>
  </si>
  <si>
    <t>Fuentes</t>
  </si>
  <si>
    <r>
      <rPr>
        <b/>
        <sz val="11"/>
        <color theme="1"/>
        <rFont val="Calibri"/>
        <family val="2"/>
        <scheme val="minor"/>
      </rPr>
      <t>Fuente:</t>
    </r>
    <r>
      <rPr>
        <sz val="11"/>
        <color theme="1"/>
        <rFont val="Calibri"/>
        <family val="2"/>
        <scheme val="minor"/>
      </rPr>
      <t xml:space="preserve"> http://www.mamutmatematicas.com/lecciones/porcentaje-incremento.php</t>
    </r>
  </si>
  <si>
    <t>Demostración</t>
  </si>
  <si>
    <t>tasa efectiva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</si>
</sst>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color rgb="FF800040"/>
      <name val="Arial"/>
      <family val="2"/>
    </font>
    <font>
      <b/>
      <vertAlign val="subscript"/>
      <sz val="14"/>
      <color rgb="FF000000"/>
      <name val="Times New Roman"/>
      <family val="1"/>
    </font>
    <font>
      <b/>
      <vertAlign val="superscript"/>
      <sz val="1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3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164" fontId="3" fillId="5" borderId="9" xfId="0" applyNumberFormat="1" applyFont="1" applyFill="1" applyBorder="1"/>
    <xf numFmtId="0" fontId="3" fillId="5" borderId="10" xfId="0" applyFont="1" applyFill="1" applyBorder="1"/>
    <xf numFmtId="9" fontId="3" fillId="5" borderId="10" xfId="0" applyNumberFormat="1" applyFont="1" applyFill="1" applyBorder="1"/>
    <xf numFmtId="0" fontId="3" fillId="5" borderId="11" xfId="0" applyFont="1" applyFill="1" applyBorder="1"/>
    <xf numFmtId="164" fontId="2" fillId="4" borderId="7" xfId="0" applyNumberFormat="1" applyFont="1" applyFill="1" applyBorder="1"/>
    <xf numFmtId="3" fontId="2" fillId="4" borderId="8" xfId="0" applyNumberFormat="1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3" fontId="2" fillId="4" borderId="8" xfId="0" applyNumberFormat="1" applyFont="1" applyFill="1" applyBorder="1" applyAlignment="1">
      <alignment wrapText="1"/>
    </xf>
    <xf numFmtId="3" fontId="2" fillId="2" borderId="15" xfId="0" applyNumberFormat="1" applyFont="1" applyFill="1" applyBorder="1"/>
    <xf numFmtId="3" fontId="2" fillId="2" borderId="12" xfId="0" applyNumberFormat="1" applyFont="1" applyFill="1" applyBorder="1"/>
    <xf numFmtId="3" fontId="2" fillId="2" borderId="14" xfId="0" applyNumberFormat="1" applyFont="1" applyFill="1" applyBorder="1"/>
    <xf numFmtId="3" fontId="2" fillId="4" borderId="20" xfId="0" applyNumberFormat="1" applyFont="1" applyFill="1" applyBorder="1" applyAlignment="1">
      <alignment wrapText="1"/>
    </xf>
    <xf numFmtId="0" fontId="2" fillId="5" borderId="13" xfId="0" applyFont="1" applyFill="1" applyBorder="1"/>
    <xf numFmtId="0" fontId="2" fillId="5" borderId="12" xfId="0" applyFont="1" applyFill="1" applyBorder="1"/>
    <xf numFmtId="0" fontId="2" fillId="5" borderId="4" xfId="0" applyFont="1" applyFill="1" applyBorder="1"/>
    <xf numFmtId="3" fontId="2" fillId="4" borderId="20" xfId="0" applyNumberFormat="1" applyFont="1" applyFill="1" applyBorder="1" applyAlignment="1"/>
    <xf numFmtId="0" fontId="2" fillId="5" borderId="0" xfId="0" applyFont="1" applyFill="1" applyBorder="1"/>
    <xf numFmtId="3" fontId="2" fillId="4" borderId="20" xfId="0" applyNumberFormat="1" applyFont="1" applyFill="1" applyBorder="1"/>
    <xf numFmtId="3" fontId="2" fillId="4" borderId="21" xfId="0" applyNumberFormat="1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23" xfId="0" applyFont="1" applyFill="1" applyBorder="1"/>
    <xf numFmtId="0" fontId="5" fillId="0" borderId="0" xfId="0" applyFont="1"/>
    <xf numFmtId="0" fontId="2" fillId="6" borderId="1" xfId="0" applyFont="1" applyFill="1" applyBorder="1"/>
    <xf numFmtId="0" fontId="2" fillId="6" borderId="22" xfId="0" applyFont="1" applyFill="1" applyBorder="1"/>
    <xf numFmtId="0" fontId="2" fillId="6" borderId="22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6" borderId="13" xfId="0" applyFont="1" applyFill="1" applyBorder="1"/>
    <xf numFmtId="0" fontId="2" fillId="6" borderId="19" xfId="0" applyFont="1" applyFill="1" applyBorder="1"/>
    <xf numFmtId="0" fontId="4" fillId="0" borderId="0" xfId="0" applyFont="1"/>
    <xf numFmtId="3" fontId="2" fillId="0" borderId="8" xfId="0" applyNumberFormat="1" applyFont="1" applyFill="1" applyBorder="1"/>
    <xf numFmtId="0" fontId="0" fillId="0" borderId="0" xfId="0" applyAlignment="1"/>
    <xf numFmtId="0" fontId="1" fillId="0" borderId="0" xfId="0" applyFont="1"/>
    <xf numFmtId="0" fontId="2" fillId="7" borderId="12" xfId="0" applyFont="1" applyFill="1" applyBorder="1"/>
    <xf numFmtId="0" fontId="2" fillId="7" borderId="19" xfId="0" applyFont="1" applyFill="1" applyBorder="1"/>
    <xf numFmtId="0" fontId="2" fillId="7" borderId="13" xfId="0" applyFont="1" applyFill="1" applyBorder="1"/>
    <xf numFmtId="0" fontId="0" fillId="0" borderId="0" xfId="0" applyFont="1"/>
    <xf numFmtId="0" fontId="0" fillId="5" borderId="5" xfId="0" applyFont="1" applyFill="1" applyBorder="1"/>
    <xf numFmtId="3" fontId="1" fillId="2" borderId="12" xfId="0" applyNumberFormat="1" applyFont="1" applyFill="1" applyBorder="1"/>
    <xf numFmtId="3" fontId="1" fillId="8" borderId="12" xfId="0" applyNumberFormat="1" applyFont="1" applyFill="1" applyBorder="1"/>
    <xf numFmtId="0" fontId="1" fillId="7" borderId="24" xfId="0" applyFont="1" applyFill="1" applyBorder="1"/>
    <xf numFmtId="0" fontId="1" fillId="7" borderId="13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1D1797F-4B9D-45C5-BCC0-7A3DD705DE1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A19" zoomScale="115" zoomScaleNormal="115" workbookViewId="0">
      <selection activeCell="B34" sqref="B34"/>
    </sheetView>
  </sheetViews>
  <sheetFormatPr baseColWidth="10" defaultColWidth="11.42578125" defaultRowHeight="15" x14ac:dyDescent="0.25"/>
  <cols>
    <col min="1" max="1" width="8.42578125" style="2" customWidth="1"/>
    <col min="2" max="11" width="14" style="2" customWidth="1"/>
    <col min="12" max="12" width="12.5703125" style="2" customWidth="1"/>
    <col min="13" max="13" width="11.42578125" style="2"/>
    <col min="14" max="14" width="11.42578125" style="2" customWidth="1"/>
    <col min="15" max="16384" width="11.42578125" style="2"/>
  </cols>
  <sheetData>
    <row r="1" spans="1:12" ht="15.75" thickBot="1" x14ac:dyDescent="0.3">
      <c r="A1" s="3"/>
      <c r="C1" s="4"/>
    </row>
    <row r="2" spans="1:12" ht="15.75" thickBot="1" x14ac:dyDescent="0.3">
      <c r="A2" s="5" t="s">
        <v>12</v>
      </c>
      <c r="B2" s="6"/>
      <c r="C2" s="7"/>
      <c r="D2" s="6"/>
      <c r="E2" s="6"/>
      <c r="F2" s="6"/>
      <c r="G2" s="6"/>
      <c r="H2" s="6"/>
      <c r="I2" s="6"/>
      <c r="J2" s="6"/>
      <c r="K2" s="6"/>
      <c r="L2" s="8"/>
    </row>
    <row r="3" spans="1:12" x14ac:dyDescent="0.25">
      <c r="A3" s="3"/>
      <c r="C3" s="4"/>
    </row>
    <row r="4" spans="1:12" ht="18.75" thickBot="1" x14ac:dyDescent="0.3">
      <c r="A4" s="29" t="s">
        <v>18</v>
      </c>
      <c r="C4" s="4"/>
    </row>
    <row r="5" spans="1:12" ht="15.75" thickBot="1" x14ac:dyDescent="0.3">
      <c r="A5" s="9"/>
      <c r="B5" s="49" t="s">
        <v>11</v>
      </c>
      <c r="C5" s="50"/>
      <c r="D5" s="50"/>
      <c r="E5" s="50"/>
      <c r="F5" s="50"/>
      <c r="G5" s="50"/>
      <c r="H5" s="50"/>
      <c r="I5" s="50"/>
      <c r="J5" s="50"/>
      <c r="K5" s="50"/>
      <c r="L5" s="51"/>
    </row>
    <row r="6" spans="1:12" x14ac:dyDescent="0.25">
      <c r="A6" s="10"/>
      <c r="B6" s="11">
        <v>1910</v>
      </c>
      <c r="C6" s="12">
        <v>1920</v>
      </c>
      <c r="D6" s="12">
        <v>1930</v>
      </c>
      <c r="E6" s="12">
        <v>1940</v>
      </c>
      <c r="F6" s="12">
        <v>1950</v>
      </c>
      <c r="G6" s="12">
        <v>1960</v>
      </c>
      <c r="H6" s="12">
        <v>1970</v>
      </c>
      <c r="I6" s="12">
        <v>1980</v>
      </c>
      <c r="J6" s="12">
        <v>1990</v>
      </c>
      <c r="K6" s="12">
        <v>2000</v>
      </c>
      <c r="L6" s="13">
        <v>2010</v>
      </c>
    </row>
    <row r="7" spans="1:12" ht="16.5" customHeight="1" x14ac:dyDescent="0.25">
      <c r="A7" s="14" t="s">
        <v>13</v>
      </c>
      <c r="B7" s="15">
        <v>15160369</v>
      </c>
      <c r="C7" s="16">
        <v>14334780</v>
      </c>
      <c r="D7" s="16">
        <v>16552722</v>
      </c>
      <c r="E7" s="45">
        <v>19653552</v>
      </c>
      <c r="F7" s="16">
        <v>25791017</v>
      </c>
      <c r="G7" s="46">
        <v>34923129</v>
      </c>
      <c r="H7" s="16">
        <v>48225238</v>
      </c>
      <c r="I7" s="46">
        <v>66846833</v>
      </c>
      <c r="J7" s="16">
        <v>81249645</v>
      </c>
      <c r="K7" s="45">
        <v>97483412</v>
      </c>
      <c r="L7" s="46">
        <v>112336538</v>
      </c>
    </row>
    <row r="8" spans="1:12" x14ac:dyDescent="0.25">
      <c r="A8" s="18" t="s">
        <v>1</v>
      </c>
      <c r="B8" s="48">
        <f>(C7-B7)/B7</f>
        <v>-5.4457051803950156E-2</v>
      </c>
      <c r="C8" s="20">
        <f>(D7-C7)/C7</f>
        <v>0.15472452315277946</v>
      </c>
      <c r="D8" s="20">
        <f>(E7-D7)/D7</f>
        <v>0.18733051881134716</v>
      </c>
      <c r="E8" s="20">
        <f>(F7-E7)/E7</f>
        <v>0.31228273647430244</v>
      </c>
      <c r="F8" s="20">
        <f t="shared" ref="F8:K8" si="0">(G7-F7)/F7</f>
        <v>0.35408111281536514</v>
      </c>
      <c r="G8" s="20">
        <f>(H7-G7)/G7</f>
        <v>0.3808968262838075</v>
      </c>
      <c r="H8" s="20">
        <f>(I7-H7)/H7</f>
        <v>0.38613795954723956</v>
      </c>
      <c r="I8" s="40">
        <f>(J7-I7)/I7</f>
        <v>0.21545990069566945</v>
      </c>
      <c r="J8" s="20">
        <f t="shared" si="0"/>
        <v>0.19980108220780535</v>
      </c>
      <c r="K8" s="20">
        <f t="shared" si="0"/>
        <v>0.15236567632655287</v>
      </c>
      <c r="L8" s="21"/>
    </row>
    <row r="9" spans="1:12" x14ac:dyDescent="0.25">
      <c r="A9" s="22" t="s">
        <v>2</v>
      </c>
      <c r="B9" s="19">
        <f>(D7-B7)/B7</f>
        <v>9.1841629976156913E-2</v>
      </c>
      <c r="C9" s="20">
        <f>(E7-C7)/C7</f>
        <v>0.37103966715917508</v>
      </c>
      <c r="D9" s="20">
        <f>(F7-D7)/D7</f>
        <v>0.55811334232520793</v>
      </c>
      <c r="E9" s="20">
        <f>(G7-E7)/E7</f>
        <v>0.77693726813351605</v>
      </c>
      <c r="F9" s="20">
        <f>(H7-F7)/F7</f>
        <v>0.86984631121758405</v>
      </c>
      <c r="G9" s="20">
        <f t="shared" ref="G9:J9" si="1">(I7-G7)/G7</f>
        <v>0.91411350913029588</v>
      </c>
      <c r="H9" s="20">
        <f t="shared" si="1"/>
        <v>0.68479510666178567</v>
      </c>
      <c r="I9" s="20">
        <f t="shared" si="1"/>
        <v>0.4583101042348558</v>
      </c>
      <c r="J9" s="20">
        <f t="shared" si="1"/>
        <v>0.38260958555572766</v>
      </c>
      <c r="K9" s="23"/>
      <c r="L9" s="21"/>
    </row>
    <row r="10" spans="1:12" x14ac:dyDescent="0.25">
      <c r="A10" s="22" t="s">
        <v>3</v>
      </c>
      <c r="B10" s="19">
        <f>(E7-B7)/B7</f>
        <v>0.29637688897941733</v>
      </c>
      <c r="C10" s="20">
        <f t="shared" ref="C10:I10" si="2">(F7-C7)/C7</f>
        <v>0.79919168623445913</v>
      </c>
      <c r="D10" s="20">
        <f t="shared" si="2"/>
        <v>1.1098118484681854</v>
      </c>
      <c r="E10" s="20">
        <f t="shared" si="2"/>
        <v>1.4537670340709914</v>
      </c>
      <c r="F10" s="20">
        <f t="shared" si="2"/>
        <v>1.5918649504980746</v>
      </c>
      <c r="G10" s="20">
        <f t="shared" si="2"/>
        <v>1.3265282157277487</v>
      </c>
      <c r="H10" s="20">
        <f t="shared" si="2"/>
        <v>1.0214189922712253</v>
      </c>
      <c r="I10" s="20">
        <f t="shared" si="2"/>
        <v>0.68050650956044545</v>
      </c>
      <c r="J10" s="23"/>
      <c r="K10" s="23"/>
      <c r="L10" s="21"/>
    </row>
    <row r="11" spans="1:12" x14ac:dyDescent="0.25">
      <c r="A11" s="22" t="s">
        <v>4</v>
      </c>
      <c r="B11" s="19">
        <f>(F7-B7)/B7</f>
        <v>0.7012130113719528</v>
      </c>
      <c r="C11" s="20">
        <f>(G7-C7)/C7</f>
        <v>1.4362514806645097</v>
      </c>
      <c r="D11" s="20">
        <f>(H7-D7)/D7</f>
        <v>1.9134324856056908</v>
      </c>
      <c r="E11" s="20">
        <f>(I7-E7)/E7</f>
        <v>2.4012596298114457</v>
      </c>
      <c r="F11" s="20">
        <f t="shared" ref="F11:H11" si="3">(J7-F7)/F7</f>
        <v>2.1503079153489759</v>
      </c>
      <c r="G11" s="20">
        <f t="shared" si="3"/>
        <v>1.7913710710171473</v>
      </c>
      <c r="H11" s="20">
        <f t="shared" si="3"/>
        <v>1.3294138641679696</v>
      </c>
      <c r="I11" s="23"/>
      <c r="J11" s="23"/>
      <c r="K11" s="23"/>
      <c r="L11" s="21"/>
    </row>
    <row r="12" spans="1:12" x14ac:dyDescent="0.25">
      <c r="A12" s="22" t="s">
        <v>5</v>
      </c>
      <c r="B12" s="42">
        <f>(G7-B7)/B7</f>
        <v>1.3035804075745121</v>
      </c>
      <c r="C12" s="20">
        <f>(H7-C7)/C7</f>
        <v>2.3642119376788484</v>
      </c>
      <c r="D12" s="20">
        <f t="shared" ref="D12:G12" si="4">(I7-D7)/D7</f>
        <v>3.0384193608761145</v>
      </c>
      <c r="E12" s="20">
        <f>(J7-E7)/E7</f>
        <v>3.1340946918908092</v>
      </c>
      <c r="F12" s="20">
        <f t="shared" si="4"/>
        <v>2.7797428461235167</v>
      </c>
      <c r="G12" s="20">
        <f t="shared" si="4"/>
        <v>2.2166802121310494</v>
      </c>
      <c r="H12" s="23"/>
      <c r="I12" s="23"/>
      <c r="J12" s="23"/>
      <c r="K12" s="23"/>
      <c r="L12" s="21"/>
    </row>
    <row r="13" spans="1:12" x14ac:dyDescent="0.25">
      <c r="A13" s="22" t="s">
        <v>6</v>
      </c>
      <c r="B13" s="19">
        <f>(H7-B7)/B7</f>
        <v>2.1810068739092037</v>
      </c>
      <c r="C13" s="20">
        <f t="shared" ref="C13:F13" si="5">(I7-C7)/C7</f>
        <v>3.6632618707786238</v>
      </c>
      <c r="D13" s="20">
        <f t="shared" si="5"/>
        <v>3.9085367953379508</v>
      </c>
      <c r="E13" s="20">
        <f t="shared" si="5"/>
        <v>3.9600912852801367</v>
      </c>
      <c r="F13" s="20">
        <f t="shared" si="5"/>
        <v>3.3556459212135761</v>
      </c>
      <c r="G13" s="23"/>
      <c r="H13" s="23"/>
      <c r="I13" s="23"/>
      <c r="J13" s="23"/>
      <c r="K13" s="23"/>
      <c r="L13" s="21"/>
    </row>
    <row r="14" spans="1:12" x14ac:dyDescent="0.25">
      <c r="A14" s="24" t="s">
        <v>7</v>
      </c>
      <c r="B14" s="42">
        <f>(I7-B7)/B7</f>
        <v>3.4093143775062469</v>
      </c>
      <c r="C14" s="20">
        <f t="shared" ref="C14:E14" si="6">(J7-C7)/C7</f>
        <v>4.6680078103744878</v>
      </c>
      <c r="D14" s="20">
        <f t="shared" si="6"/>
        <v>4.8892677591033067</v>
      </c>
      <c r="E14" s="20">
        <f t="shared" si="6"/>
        <v>4.7158389486032855</v>
      </c>
      <c r="F14" s="23"/>
      <c r="G14" s="23"/>
      <c r="H14" s="23"/>
      <c r="I14" s="23"/>
      <c r="J14" s="23"/>
      <c r="K14" s="23"/>
      <c r="L14" s="21"/>
    </row>
    <row r="15" spans="1:12" x14ac:dyDescent="0.25">
      <c r="A15" s="24" t="s">
        <v>8</v>
      </c>
      <c r="B15" s="19">
        <f>(J7-B7)/B7</f>
        <v>4.3593448154197301</v>
      </c>
      <c r="C15" s="20">
        <f t="shared" ref="C15:D15" si="7">(K7-C7)/C7</f>
        <v>5.8004819048496037</v>
      </c>
      <c r="D15" s="20">
        <f t="shared" si="7"/>
        <v>5.7865900242872446</v>
      </c>
      <c r="E15" s="23"/>
      <c r="F15" s="23"/>
      <c r="G15" s="23"/>
      <c r="H15" s="23"/>
      <c r="I15" s="23"/>
      <c r="J15" s="23"/>
      <c r="K15" s="23"/>
      <c r="L15" s="21"/>
    </row>
    <row r="16" spans="1:12" x14ac:dyDescent="0.25">
      <c r="A16" s="24" t="s">
        <v>9</v>
      </c>
      <c r="B16" s="19">
        <f>(K7-B7)/B7</f>
        <v>5.4301477094653832</v>
      </c>
      <c r="C16" s="20">
        <f>(L7-C7)/C7</f>
        <v>6.8366419296284979</v>
      </c>
      <c r="D16" s="23"/>
      <c r="E16" s="23"/>
      <c r="F16" s="23"/>
      <c r="G16" s="23"/>
      <c r="H16" s="23"/>
      <c r="I16" s="23"/>
      <c r="J16" s="23"/>
      <c r="K16" s="23"/>
      <c r="L16" s="21"/>
    </row>
    <row r="17" spans="1:20" ht="15.75" thickBot="1" x14ac:dyDescent="0.3">
      <c r="A17" s="25" t="s">
        <v>10</v>
      </c>
      <c r="B17" s="41">
        <f>(L7-B7)/B7</f>
        <v>6.4098815140977106</v>
      </c>
      <c r="C17" s="26"/>
      <c r="D17" s="26"/>
      <c r="E17" s="26"/>
      <c r="F17" s="26"/>
      <c r="G17" s="26"/>
      <c r="H17" s="26"/>
      <c r="I17" s="26"/>
      <c r="J17" s="26"/>
      <c r="K17" s="26"/>
      <c r="L17" s="27"/>
    </row>
    <row r="18" spans="1:20" x14ac:dyDescent="0.25">
      <c r="A18" s="37" t="s">
        <v>25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x14ac:dyDescent="0.25">
      <c r="A19" s="38" t="s">
        <v>21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/>
      <c r="N19"/>
      <c r="O19"/>
      <c r="P19"/>
      <c r="Q19"/>
      <c r="R19"/>
      <c r="S19"/>
      <c r="T19"/>
    </row>
    <row r="21" spans="1:20" ht="18.75" thickBot="1" x14ac:dyDescent="0.3">
      <c r="A21" s="29" t="s">
        <v>14</v>
      </c>
    </row>
    <row r="22" spans="1:20" x14ac:dyDescent="0.25">
      <c r="A22" s="30" t="s">
        <v>15</v>
      </c>
      <c r="B22" s="12">
        <v>1910</v>
      </c>
      <c r="C22" s="12">
        <v>1921</v>
      </c>
      <c r="D22" s="12">
        <v>1930</v>
      </c>
      <c r="E22" s="12">
        <v>1940</v>
      </c>
      <c r="F22" s="12">
        <v>1950</v>
      </c>
      <c r="G22" s="12">
        <v>1960</v>
      </c>
      <c r="H22" s="12">
        <v>1970</v>
      </c>
      <c r="I22" s="12">
        <v>1980</v>
      </c>
      <c r="J22" s="12">
        <v>1990</v>
      </c>
      <c r="K22" s="12">
        <v>2000</v>
      </c>
      <c r="L22" s="13">
        <v>2010</v>
      </c>
    </row>
    <row r="23" spans="1:20" x14ac:dyDescent="0.25">
      <c r="A23" s="31" t="s">
        <v>16</v>
      </c>
      <c r="B23" s="16">
        <v>15160369</v>
      </c>
      <c r="C23" s="16">
        <v>14334780</v>
      </c>
      <c r="D23" s="16">
        <v>16552722</v>
      </c>
      <c r="E23" s="16">
        <v>19653552</v>
      </c>
      <c r="F23" s="16">
        <v>25791017</v>
      </c>
      <c r="G23" s="16">
        <v>34923129</v>
      </c>
      <c r="H23" s="16">
        <v>48225238</v>
      </c>
      <c r="I23" s="16">
        <v>66846833</v>
      </c>
      <c r="J23" s="16">
        <v>81249645</v>
      </c>
      <c r="K23" s="16">
        <v>97483412</v>
      </c>
      <c r="L23" s="17">
        <v>112336538</v>
      </c>
    </row>
    <row r="24" spans="1:20" customFormat="1" ht="11.25" customHeight="1" x14ac:dyDescent="0.25">
      <c r="A24" s="32" t="s">
        <v>17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7"/>
      <c r="M24" s="2"/>
      <c r="N24" s="2"/>
      <c r="O24" s="2"/>
      <c r="P24" s="2"/>
      <c r="Q24" s="2"/>
      <c r="R24" s="2"/>
      <c r="S24" s="2"/>
      <c r="T24" s="2"/>
    </row>
    <row r="25" spans="1:20" customFormat="1" x14ac:dyDescent="0.25">
      <c r="A25" s="33" t="s">
        <v>1</v>
      </c>
      <c r="B25" s="28">
        <f>(((C23/B23)^(1/10))-1)*100</f>
        <v>-0.55839482921123951</v>
      </c>
      <c r="C25" s="28">
        <f t="shared" ref="C25:J25" si="8">(((D23/C23)^(1/10))-1)*100</f>
        <v>1.4490159863989049</v>
      </c>
      <c r="D25" s="28">
        <f t="shared" si="8"/>
        <v>1.7319017336180798</v>
      </c>
      <c r="E25" s="28">
        <f t="shared" si="8"/>
        <v>2.7549474677385444</v>
      </c>
      <c r="F25" s="28">
        <f t="shared" si="8"/>
        <v>3.0776403279213493</v>
      </c>
      <c r="G25" s="28">
        <f t="shared" si="8"/>
        <v>3.2799747656845124</v>
      </c>
      <c r="H25" s="28">
        <f t="shared" si="8"/>
        <v>3.3191074361327511</v>
      </c>
      <c r="I25" s="28">
        <f t="shared" si="8"/>
        <v>1.9703860630551517</v>
      </c>
      <c r="J25" s="28">
        <f t="shared" si="8"/>
        <v>1.8382493408009015</v>
      </c>
      <c r="K25" s="28">
        <f>(((L23/K23)^(1/10))-1)*100</f>
        <v>1.4282731210041533</v>
      </c>
      <c r="L25" s="21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34" t="s">
        <v>2</v>
      </c>
      <c r="B26" s="20">
        <f>((D23/B23)^(1/20)-1)*100</f>
        <v>0.44029566207237636</v>
      </c>
      <c r="C26" s="20">
        <f t="shared" ref="C26:J26" si="9">((E23/C23)^(1/20)-1)*100</f>
        <v>1.5903603955640166</v>
      </c>
      <c r="D26" s="20">
        <f t="shared" si="9"/>
        <v>2.2421450206863813</v>
      </c>
      <c r="E26" s="20">
        <f t="shared" si="9"/>
        <v>2.9161674227815571</v>
      </c>
      <c r="F26" s="20">
        <f t="shared" si="9"/>
        <v>3.178757949366795</v>
      </c>
      <c r="G26" s="20">
        <f t="shared" si="9"/>
        <v>3.2995392478438745</v>
      </c>
      <c r="H26" s="20">
        <f t="shared" si="9"/>
        <v>2.6425315010923045</v>
      </c>
      <c r="I26" s="20">
        <f t="shared" si="9"/>
        <v>1.9042962846372857</v>
      </c>
      <c r="J26" s="20">
        <f t="shared" si="9"/>
        <v>1.633054506413778</v>
      </c>
      <c r="K26" s="23"/>
      <c r="L26" s="21"/>
    </row>
    <row r="27" spans="1:20" x14ac:dyDescent="0.25">
      <c r="A27" s="34" t="s">
        <v>3</v>
      </c>
      <c r="B27" s="20">
        <f>((E23/B23)^(1/30)-1)*100</f>
        <v>0.86899861028322256</v>
      </c>
      <c r="C27" s="20">
        <f t="shared" ref="C27:I27" si="10">((F23/C23)^(1/30)-1)*100</f>
        <v>1.9770820936902522</v>
      </c>
      <c r="D27" s="20">
        <f t="shared" si="10"/>
        <v>2.5198882769652542</v>
      </c>
      <c r="E27" s="20">
        <f t="shared" si="10"/>
        <v>3.0372939221260831</v>
      </c>
      <c r="F27" s="20">
        <f t="shared" si="10"/>
        <v>3.2255199152843694</v>
      </c>
      <c r="G27" s="20">
        <f t="shared" si="10"/>
        <v>2.8545742419034292</v>
      </c>
      <c r="H27" s="20">
        <f t="shared" si="10"/>
        <v>2.3737341432125802</v>
      </c>
      <c r="I27" s="20">
        <f t="shared" si="10"/>
        <v>1.7453741829132507</v>
      </c>
      <c r="J27" s="23"/>
      <c r="K27" s="23"/>
      <c r="L27" s="21"/>
    </row>
    <row r="28" spans="1:20" x14ac:dyDescent="0.25">
      <c r="A28" s="34" t="s">
        <v>4</v>
      </c>
      <c r="B28" s="20">
        <f>((F23/B23)^(1/40)-1)*100</f>
        <v>1.3372156465837781</v>
      </c>
      <c r="C28" s="20">
        <f t="shared" ref="C28:H28" si="11">((G23/C23)^(1/40)-1)*100</f>
        <v>2.2511150991058049</v>
      </c>
      <c r="D28" s="20">
        <f t="shared" si="11"/>
        <v>2.7093838620087185</v>
      </c>
      <c r="E28" s="20">
        <f t="shared" si="11"/>
        <v>3.1076751552826742</v>
      </c>
      <c r="F28" s="20">
        <f t="shared" si="11"/>
        <v>2.9102954667872938</v>
      </c>
      <c r="G28" s="20">
        <f t="shared" si="11"/>
        <v>2.5995460690679595</v>
      </c>
      <c r="H28" s="20">
        <f t="shared" si="11"/>
        <v>2.1365458527299541</v>
      </c>
      <c r="I28" s="23"/>
      <c r="J28" s="23"/>
      <c r="K28" s="23"/>
      <c r="L28" s="21"/>
    </row>
    <row r="29" spans="1:20" x14ac:dyDescent="0.25">
      <c r="A29" s="34" t="s">
        <v>5</v>
      </c>
      <c r="B29" s="20">
        <f>((G23/B23)^(1/50)-1)*100</f>
        <v>1.6829336462156785</v>
      </c>
      <c r="C29" s="20">
        <f t="shared" ref="C29:G29" si="12">((H23/C23)^(1/50)-1)*100</f>
        <v>2.456063799433239</v>
      </c>
      <c r="D29" s="20">
        <f t="shared" si="12"/>
        <v>2.8310400391035717</v>
      </c>
      <c r="E29" s="20">
        <f t="shared" si="12"/>
        <v>2.8792070895506283</v>
      </c>
      <c r="F29" s="20">
        <f t="shared" si="12"/>
        <v>2.6949871912955503</v>
      </c>
      <c r="G29" s="20">
        <f t="shared" si="12"/>
        <v>2.3642143964275109</v>
      </c>
      <c r="H29" s="23"/>
      <c r="I29" s="23"/>
      <c r="J29" s="23"/>
      <c r="K29" s="23"/>
      <c r="L29" s="21"/>
    </row>
    <row r="30" spans="1:20" x14ac:dyDescent="0.25">
      <c r="A30" s="34" t="s">
        <v>6</v>
      </c>
      <c r="B30" s="20">
        <f>((H23/B23)^(1/60)-1)*100</f>
        <v>1.9473818076672478</v>
      </c>
      <c r="C30" s="20">
        <f t="shared" ref="C30:F30" si="13">((I23/C23)^(1/60)-1)*100</f>
        <v>2.5994021355134844</v>
      </c>
      <c r="D30" s="20">
        <f t="shared" si="13"/>
        <v>2.687094905128018</v>
      </c>
      <c r="E30" s="20">
        <f t="shared" si="13"/>
        <v>2.7049781403987838</v>
      </c>
      <c r="F30" s="20">
        <f t="shared" si="13"/>
        <v>2.4827748892777279</v>
      </c>
      <c r="G30" s="23"/>
      <c r="H30" s="23"/>
      <c r="I30" s="23"/>
      <c r="J30" s="23"/>
      <c r="K30" s="23"/>
      <c r="L30" s="21"/>
    </row>
    <row r="31" spans="1:20" x14ac:dyDescent="0.25">
      <c r="A31" s="34" t="s">
        <v>7</v>
      </c>
      <c r="B31" s="20">
        <f>((I23/B23)^(1/70)-1)*100</f>
        <v>2.1422219211421067</v>
      </c>
      <c r="C31" s="20">
        <f t="shared" ref="C31:E31" si="14">((J23/C23)^(1/70)-1)*100</f>
        <v>2.5093056923086499</v>
      </c>
      <c r="D31" s="20">
        <f t="shared" si="14"/>
        <v>2.5653994392578872</v>
      </c>
      <c r="E31" s="20">
        <f t="shared" si="14"/>
        <v>2.5216125037507364</v>
      </c>
      <c r="F31" s="23"/>
      <c r="G31" s="23"/>
      <c r="H31" s="23"/>
      <c r="I31" s="23"/>
      <c r="J31" s="23"/>
      <c r="K31" s="23"/>
      <c r="L31" s="21"/>
    </row>
    <row r="32" spans="1:20" x14ac:dyDescent="0.25">
      <c r="A32" s="34" t="s">
        <v>8</v>
      </c>
      <c r="B32" s="20">
        <f>((J23/B23)^(1/80)-1)*100</f>
        <v>2.1207266130214952</v>
      </c>
      <c r="C32" s="20">
        <f t="shared" ref="C32:D32" si="15">((K23/C23)^(1/80)-1)*100</f>
        <v>2.4251824222162544</v>
      </c>
      <c r="D32" s="20">
        <f t="shared" si="15"/>
        <v>2.4225643807442188</v>
      </c>
      <c r="E32" s="23"/>
      <c r="F32" s="23"/>
      <c r="G32" s="23"/>
      <c r="H32" s="23"/>
      <c r="I32" s="23"/>
      <c r="J32" s="23"/>
      <c r="K32" s="23"/>
      <c r="L32" s="21"/>
    </row>
    <row r="33" spans="1:12" x14ac:dyDescent="0.25">
      <c r="A33" s="34" t="s">
        <v>9</v>
      </c>
      <c r="B33" s="20">
        <f>((K23/B23)^(1/90)-1)*100</f>
        <v>2.0893015962524686</v>
      </c>
      <c r="C33" s="20">
        <f>((L23/C23)^(1/90)-1)*100</f>
        <v>2.3139326060346965</v>
      </c>
      <c r="D33" s="23"/>
      <c r="E33" s="23"/>
      <c r="F33" s="23"/>
      <c r="G33" s="23"/>
      <c r="H33" s="23"/>
      <c r="I33" s="23"/>
      <c r="J33" s="23"/>
      <c r="K33" s="23"/>
      <c r="L33" s="21"/>
    </row>
    <row r="34" spans="1:12" ht="15.75" thickBot="1" x14ac:dyDescent="0.3">
      <c r="A34" s="35" t="s">
        <v>10</v>
      </c>
      <c r="B34" s="47">
        <f>((L23/B23)^(1/100)-1)*100</f>
        <v>2.0230053479063814</v>
      </c>
      <c r="C34" s="44" t="s">
        <v>27</v>
      </c>
      <c r="D34" s="26"/>
      <c r="E34" s="26"/>
      <c r="F34" s="26"/>
      <c r="G34" s="26"/>
      <c r="H34" s="26"/>
      <c r="I34" s="26"/>
      <c r="J34" s="26"/>
      <c r="K34" s="26"/>
      <c r="L34" s="27"/>
    </row>
    <row r="35" spans="1:12" x14ac:dyDescent="0.25">
      <c r="A35" s="39" t="s">
        <v>24</v>
      </c>
    </row>
    <row r="36" spans="1:12" x14ac:dyDescent="0.25">
      <c r="A36" s="2" t="s">
        <v>19</v>
      </c>
    </row>
    <row r="37" spans="1:12" ht="22.5" x14ac:dyDescent="0.35">
      <c r="A37" s="36" t="s">
        <v>20</v>
      </c>
    </row>
    <row r="39" spans="1:12" x14ac:dyDescent="0.25">
      <c r="A39" s="2" t="s">
        <v>23</v>
      </c>
    </row>
    <row r="40" spans="1:12" x14ac:dyDescent="0.25">
      <c r="A40" t="s">
        <v>22</v>
      </c>
    </row>
    <row r="43" spans="1:12" x14ac:dyDescent="0.25">
      <c r="A43" s="1">
        <f>B23*(1+B34/100)^100</f>
        <v>112336537.99999964</v>
      </c>
      <c r="B43" s="43" t="s">
        <v>26</v>
      </c>
    </row>
  </sheetData>
  <mergeCells count="1">
    <mergeCell ref="B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"/>
  <sheetViews>
    <sheetView tabSelected="1" workbookViewId="0">
      <selection activeCell="F3" sqref="F3"/>
    </sheetView>
  </sheetViews>
  <sheetFormatPr baseColWidth="10" defaultRowHeight="15" x14ac:dyDescent="0.25"/>
  <cols>
    <col min="1" max="1" width="12.5703125" bestFit="1" customWidth="1"/>
  </cols>
  <sheetData>
    <row r="1" spans="1:31" x14ac:dyDescent="0.25">
      <c r="A1" s="1"/>
      <c r="B1" s="1">
        <v>15160369</v>
      </c>
      <c r="C1" s="1">
        <v>14334780</v>
      </c>
      <c r="D1" s="1">
        <v>16552722</v>
      </c>
      <c r="E1" s="1">
        <v>19653552</v>
      </c>
      <c r="F1" s="1">
        <v>25791017</v>
      </c>
      <c r="G1" s="1">
        <v>34923129</v>
      </c>
      <c r="H1" s="1">
        <v>48225238</v>
      </c>
      <c r="I1" s="1">
        <v>66846833</v>
      </c>
      <c r="J1" s="1">
        <v>81249645</v>
      </c>
      <c r="K1" s="1">
        <v>91158290</v>
      </c>
      <c r="L1" s="1">
        <v>97483412</v>
      </c>
      <c r="M1" s="1">
        <v>103263388</v>
      </c>
      <c r="N1" s="1">
        <v>112336538</v>
      </c>
      <c r="O1" s="1">
        <v>119938473</v>
      </c>
      <c r="P1" s="2"/>
      <c r="Q1" s="2">
        <v>1910</v>
      </c>
      <c r="R1" s="2">
        <v>1920</v>
      </c>
      <c r="S1" s="2">
        <v>1930</v>
      </c>
      <c r="T1" s="2">
        <v>1940</v>
      </c>
      <c r="U1" s="2">
        <v>1950</v>
      </c>
      <c r="V1" s="2">
        <v>1960</v>
      </c>
      <c r="W1" s="2">
        <v>1970</v>
      </c>
      <c r="X1" s="2">
        <v>1980</v>
      </c>
      <c r="Y1" s="2">
        <v>1990</v>
      </c>
      <c r="Z1" s="2">
        <v>1995</v>
      </c>
      <c r="AA1" s="2">
        <v>2000</v>
      </c>
      <c r="AB1" s="2">
        <v>2005</v>
      </c>
      <c r="AC1" s="2">
        <v>2010</v>
      </c>
      <c r="AD1" s="2">
        <v>2015</v>
      </c>
      <c r="AE1" s="2"/>
    </row>
    <row r="2" spans="1:31" x14ac:dyDescent="0.25">
      <c r="A2" s="1"/>
      <c r="B2" s="2">
        <v>0</v>
      </c>
      <c r="C2" s="2">
        <v>10</v>
      </c>
      <c r="D2" s="2">
        <v>20</v>
      </c>
      <c r="E2" s="2">
        <v>30</v>
      </c>
      <c r="F2" s="2">
        <v>40</v>
      </c>
      <c r="G2" s="2">
        <v>50</v>
      </c>
      <c r="H2" s="2">
        <v>60</v>
      </c>
      <c r="I2" s="2">
        <v>70</v>
      </c>
      <c r="J2" s="2">
        <v>80</v>
      </c>
      <c r="K2" s="2">
        <v>85</v>
      </c>
      <c r="L2" s="2">
        <v>90</v>
      </c>
      <c r="M2" s="2">
        <v>95</v>
      </c>
      <c r="N2" s="2">
        <v>100</v>
      </c>
      <c r="O2" s="2">
        <v>105</v>
      </c>
      <c r="P2" s="2"/>
      <c r="Q2" s="1">
        <v>15160369</v>
      </c>
      <c r="R2" s="1">
        <v>14334780</v>
      </c>
      <c r="S2" s="1">
        <v>16552722</v>
      </c>
      <c r="T2" s="1">
        <v>19653552</v>
      </c>
      <c r="U2" s="1">
        <v>25791017</v>
      </c>
      <c r="V2" s="1">
        <v>34923129</v>
      </c>
      <c r="W2" s="1">
        <v>48225238</v>
      </c>
      <c r="X2" s="1">
        <v>66846833</v>
      </c>
      <c r="Y2" s="1">
        <v>81249645</v>
      </c>
      <c r="Z2" s="1">
        <v>91158290</v>
      </c>
      <c r="AA2" s="1">
        <v>97483412</v>
      </c>
      <c r="AB2" s="1">
        <v>103263388</v>
      </c>
      <c r="AC2" s="1">
        <v>112336538</v>
      </c>
      <c r="AD2" s="1">
        <v>119938473</v>
      </c>
      <c r="AE2" s="2"/>
    </row>
    <row r="3" spans="1:31" x14ac:dyDescent="0.25">
      <c r="A3" s="1"/>
      <c r="B3" s="2">
        <f t="shared" ref="B3:O3" si="0">$B$1*(1+$A$5)^B2</f>
        <v>15160369</v>
      </c>
      <c r="C3" s="2">
        <f t="shared" si="0"/>
        <v>15841255.426083492</v>
      </c>
      <c r="D3" s="2">
        <f t="shared" si="0"/>
        <v>16552722.000000114</v>
      </c>
      <c r="E3" s="2">
        <f t="shared" si="0"/>
        <v>17296142.145283759</v>
      </c>
      <c r="F3" s="2">
        <f t="shared" si="0"/>
        <v>18072950.969022442</v>
      </c>
      <c r="G3" s="2">
        <f t="shared" si="0"/>
        <v>18884648.032206055</v>
      </c>
      <c r="H3" s="2">
        <f t="shared" si="0"/>
        <v>19732800.244496766</v>
      </c>
      <c r="I3" s="2">
        <f t="shared" si="0"/>
        <v>20619044.889010031</v>
      </c>
      <c r="J3" s="2">
        <f t="shared" si="0"/>
        <v>21545092.782945406</v>
      </c>
      <c r="K3" s="2">
        <f t="shared" si="0"/>
        <v>22023598.495529141</v>
      </c>
      <c r="L3" s="2">
        <f t="shared" si="0"/>
        <v>22512731.580168407</v>
      </c>
      <c r="M3" s="2">
        <f t="shared" si="0"/>
        <v>23012728.065470267</v>
      </c>
      <c r="N3" s="2">
        <f t="shared" si="0"/>
        <v>23523829.222118806</v>
      </c>
      <c r="O3" s="2">
        <f t="shared" si="0"/>
        <v>24046281.67929915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3">
        <v>4.4029566207241444E-3</v>
      </c>
      <c r="B5" s="2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4AD52A236846442A41CD632F3C15341" ma:contentTypeVersion="2" ma:contentTypeDescription="Crear nuevo documento." ma:contentTypeScope="" ma:versionID="5dee3217ea229709f13eeb69f01d4d14">
  <xsd:schema xmlns:xsd="http://www.w3.org/2001/XMLSchema" xmlns:xs="http://www.w3.org/2001/XMLSchema" xmlns:p="http://schemas.microsoft.com/office/2006/metadata/properties" xmlns:ns2="4988f664-5140-46e5-ba57-aa3b7b0ae443" targetNamespace="http://schemas.microsoft.com/office/2006/metadata/properties" ma:root="true" ma:fieldsID="d3df7c28da71ddc8b1c1b1f3026ab0ca" ns2:_="">
    <xsd:import namespace="4988f664-5140-46e5-ba57-aa3b7b0ae4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88f664-5140-46e5-ba57-aa3b7b0ae4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C66633-F876-402F-8B40-B2516BFF85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2FB8C1-2E3A-4A96-9A31-1AF33F8C17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7D0283-E76B-43A9-A5CA-716F9F139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88f664-5140-46e5-ba57-aa3b7b0ae4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Montemayor Garza</dc:creator>
  <cp:lastModifiedBy>cecilia Villareal Duarte</cp:lastModifiedBy>
  <dcterms:created xsi:type="dcterms:W3CDTF">2017-08-28T05:32:45Z</dcterms:created>
  <dcterms:modified xsi:type="dcterms:W3CDTF">2022-01-13T21:49:57Z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0x01010014AD52A236846442A41CD632F3C15341</vt:lpwstr>
  </property>
</Properties>
</file>