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edar/Desktop/OneDrive - Oregon State University/Stream Ecology/"/>
    </mc:Choice>
  </mc:AlternateContent>
  <bookViews>
    <workbookView xWindow="0" yWindow="460" windowWidth="25600" windowHeight="14100"/>
  </bookViews>
  <sheets>
    <sheet name="Sheet2" sheetId="7" r:id="rId1"/>
    <sheet name="Master Data" sheetId="2" r:id="rId2"/>
    <sheet name="Abundance" sheetId="5" r:id="rId3"/>
    <sheet name="FFG Biomass analysis" sheetId="4" r:id="rId4"/>
    <sheet name="invert_2016_biomass" sheetId="1" r:id="rId5"/>
    <sheet name="Metadata" sheetId="3" r:id="rId6"/>
  </sheets>
  <externalReferences>
    <externalReference r:id="rId7"/>
    <externalReference r:id="rId8"/>
  </externalReferences>
  <calcPr calcId="150001" concurrentCalc="0"/>
  <pivotCaches>
    <pivotCache cacheId="18" r:id="rId9"/>
    <pivotCache cacheId="19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6" i="4" l="1"/>
  <c r="K86" i="4"/>
  <c r="L86" i="4"/>
  <c r="M86" i="4"/>
  <c r="N86" i="4"/>
  <c r="I123" i="4"/>
  <c r="O123" i="4"/>
  <c r="N123" i="4"/>
  <c r="O85" i="4"/>
  <c r="K85" i="4"/>
  <c r="L85" i="4"/>
  <c r="M85" i="4"/>
  <c r="N85" i="4"/>
  <c r="I122" i="4"/>
  <c r="O122" i="4"/>
  <c r="N122" i="4"/>
  <c r="I120" i="4"/>
  <c r="O120" i="4"/>
  <c r="N120" i="4"/>
  <c r="I119" i="4"/>
  <c r="O119" i="4"/>
  <c r="N119" i="4"/>
  <c r="I118" i="4"/>
  <c r="O118" i="4"/>
  <c r="N118" i="4"/>
  <c r="I117" i="4"/>
  <c r="O117" i="4"/>
  <c r="N117" i="4"/>
  <c r="I116" i="4"/>
  <c r="O116" i="4"/>
  <c r="N116" i="4"/>
  <c r="I115" i="4"/>
  <c r="O115" i="4"/>
  <c r="N115" i="4"/>
  <c r="M123" i="4"/>
  <c r="L123" i="4"/>
  <c r="M122" i="4"/>
  <c r="L122" i="4"/>
  <c r="M120" i="4"/>
  <c r="L120" i="4"/>
  <c r="M119" i="4"/>
  <c r="L119" i="4"/>
  <c r="M118" i="4"/>
  <c r="L118" i="4"/>
  <c r="M117" i="4"/>
  <c r="L117" i="4"/>
  <c r="M116" i="4"/>
  <c r="L116" i="4"/>
  <c r="M115" i="4"/>
  <c r="L115" i="4"/>
  <c r="K115" i="4"/>
  <c r="O92" i="4"/>
  <c r="O93" i="4"/>
  <c r="N92" i="4"/>
  <c r="N93" i="4"/>
  <c r="O88" i="4"/>
  <c r="O89" i="4"/>
  <c r="N88" i="4"/>
  <c r="N89" i="4"/>
  <c r="O87" i="4"/>
  <c r="N87" i="4"/>
  <c r="M92" i="4"/>
  <c r="M93" i="4"/>
  <c r="L92" i="4"/>
  <c r="L93" i="4"/>
  <c r="M88" i="4"/>
  <c r="M89" i="4"/>
  <c r="L88" i="4"/>
  <c r="L89" i="4"/>
  <c r="M87" i="4"/>
  <c r="L87" i="4"/>
  <c r="K92" i="4"/>
  <c r="K93" i="4"/>
  <c r="J92" i="4"/>
  <c r="J93" i="4"/>
  <c r="J88" i="4"/>
  <c r="J89" i="4"/>
  <c r="J95" i="4"/>
  <c r="J85" i="4"/>
  <c r="K88" i="4"/>
  <c r="K89" i="4"/>
  <c r="J94" i="4"/>
  <c r="J91" i="4"/>
  <c r="U75" i="4"/>
  <c r="BJ3" i="4"/>
  <c r="BD22" i="4"/>
  <c r="BI38" i="4"/>
  <c r="BH38" i="4"/>
  <c r="BG38" i="4"/>
  <c r="BC22" i="4"/>
  <c r="BH22" i="4"/>
  <c r="AH11" i="4"/>
  <c r="W5" i="4"/>
  <c r="N91" i="4"/>
  <c r="N90" i="4"/>
  <c r="O91" i="4"/>
  <c r="O90" i="4"/>
  <c r="N94" i="4"/>
  <c r="N95" i="4"/>
  <c r="O95" i="4"/>
  <c r="O94" i="4"/>
  <c r="L91" i="4"/>
  <c r="L90" i="4"/>
  <c r="L95" i="4"/>
  <c r="L94" i="4"/>
  <c r="M91" i="4"/>
  <c r="M90" i="4"/>
  <c r="M95" i="4"/>
  <c r="M94" i="4"/>
  <c r="J90" i="4"/>
  <c r="BE38" i="4"/>
  <c r="BX52" i="4"/>
  <c r="BY52" i="4"/>
  <c r="BZ52" i="4"/>
  <c r="BX53" i="4"/>
  <c r="BY53" i="4"/>
  <c r="BZ53" i="4"/>
  <c r="BX54" i="4"/>
  <c r="BY54" i="4"/>
  <c r="BZ54" i="4"/>
  <c r="BX56" i="4"/>
  <c r="BY56" i="4"/>
  <c r="BZ56" i="4"/>
  <c r="BX57" i="4"/>
  <c r="BY57" i="4"/>
  <c r="BZ57" i="4"/>
  <c r="BX58" i="4"/>
  <c r="BY58" i="4"/>
  <c r="BZ58" i="4"/>
  <c r="BW56" i="4"/>
  <c r="BW52" i="4"/>
  <c r="BW53" i="4"/>
  <c r="BW54" i="4"/>
  <c r="BW57" i="4"/>
  <c r="BW58" i="4"/>
  <c r="BV58" i="4"/>
  <c r="BV57" i="4"/>
  <c r="BV53" i="4"/>
  <c r="BV54" i="4"/>
  <c r="BV52" i="4"/>
  <c r="V6" i="4"/>
  <c r="V8" i="4"/>
  <c r="I8" i="1"/>
  <c r="I7" i="1"/>
  <c r="I6" i="1"/>
  <c r="I5" i="1"/>
  <c r="I4" i="1"/>
  <c r="I3" i="1"/>
  <c r="Z51" i="4"/>
  <c r="Z52" i="4"/>
  <c r="Z53" i="4"/>
  <c r="Z54" i="4"/>
  <c r="Z50" i="4"/>
  <c r="Z42" i="4"/>
  <c r="Z43" i="4"/>
  <c r="Z44" i="4"/>
  <c r="Z45" i="4"/>
  <c r="Z41" i="4"/>
  <c r="AI11" i="4"/>
  <c r="AJ11" i="4"/>
  <c r="AH12" i="4"/>
  <c r="AH13" i="4"/>
  <c r="AI12" i="4"/>
  <c r="AN5" i="5"/>
  <c r="AA3" i="5"/>
  <c r="AA26" i="5"/>
  <c r="AA14" i="5"/>
  <c r="AN2" i="5"/>
  <c r="AN3" i="5"/>
  <c r="AN4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Z27" i="5"/>
  <c r="Z28" i="5"/>
  <c r="Z29" i="5"/>
  <c r="Z30" i="5"/>
  <c r="Z26" i="5"/>
  <c r="Z17" i="5"/>
  <c r="Z16" i="5"/>
  <c r="Z15" i="5"/>
  <c r="Z14" i="5"/>
  <c r="Z4" i="5"/>
  <c r="Z5" i="5"/>
  <c r="Z6" i="5"/>
  <c r="Z3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2" i="5"/>
  <c r="L3" i="5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L147" i="5"/>
  <c r="M147" i="5"/>
  <c r="N147" i="5"/>
  <c r="L148" i="5"/>
  <c r="M148" i="5"/>
  <c r="N148" i="5"/>
  <c r="L149" i="5"/>
  <c r="M149" i="5"/>
  <c r="N149" i="5"/>
  <c r="L150" i="5"/>
  <c r="M150" i="5"/>
  <c r="N150" i="5"/>
  <c r="L151" i="5"/>
  <c r="M151" i="5"/>
  <c r="N151" i="5"/>
  <c r="L152" i="5"/>
  <c r="M152" i="5"/>
  <c r="N152" i="5"/>
  <c r="L153" i="5"/>
  <c r="M153" i="5"/>
  <c r="N153" i="5"/>
  <c r="L154" i="5"/>
  <c r="M154" i="5"/>
  <c r="N154" i="5"/>
  <c r="L155" i="5"/>
  <c r="M155" i="5"/>
  <c r="N155" i="5"/>
  <c r="L156" i="5"/>
  <c r="M156" i="5"/>
  <c r="N156" i="5"/>
  <c r="L157" i="5"/>
  <c r="M157" i="5"/>
  <c r="N157" i="5"/>
  <c r="L158" i="5"/>
  <c r="M158" i="5"/>
  <c r="N158" i="5"/>
  <c r="L159" i="5"/>
  <c r="M159" i="5"/>
  <c r="N159" i="5"/>
  <c r="L160" i="5"/>
  <c r="M160" i="5"/>
  <c r="N160" i="5"/>
  <c r="L161" i="5"/>
  <c r="M161" i="5"/>
  <c r="N161" i="5"/>
  <c r="L162" i="5"/>
  <c r="M162" i="5"/>
  <c r="N162" i="5"/>
  <c r="L163" i="5"/>
  <c r="M163" i="5"/>
  <c r="N163" i="5"/>
  <c r="L164" i="5"/>
  <c r="M164" i="5"/>
  <c r="N164" i="5"/>
  <c r="L165" i="5"/>
  <c r="M165" i="5"/>
  <c r="N165" i="5"/>
  <c r="L166" i="5"/>
  <c r="M166" i="5"/>
  <c r="N166" i="5"/>
  <c r="L167" i="5"/>
  <c r="M167" i="5"/>
  <c r="N167" i="5"/>
  <c r="L168" i="5"/>
  <c r="M168" i="5"/>
  <c r="N168" i="5"/>
  <c r="L169" i="5"/>
  <c r="M169" i="5"/>
  <c r="N169" i="5"/>
  <c r="L170" i="5"/>
  <c r="M170" i="5"/>
  <c r="N170" i="5"/>
  <c r="L171" i="5"/>
  <c r="M171" i="5"/>
  <c r="N171" i="5"/>
  <c r="L172" i="5"/>
  <c r="M172" i="5"/>
  <c r="N172" i="5"/>
  <c r="L173" i="5"/>
  <c r="M173" i="5"/>
  <c r="N173" i="5"/>
  <c r="L174" i="5"/>
  <c r="M174" i="5"/>
  <c r="N174" i="5"/>
  <c r="L175" i="5"/>
  <c r="M175" i="5"/>
  <c r="N175" i="5"/>
  <c r="L176" i="5"/>
  <c r="M176" i="5"/>
  <c r="N176" i="5"/>
  <c r="L177" i="5"/>
  <c r="M177" i="5"/>
  <c r="N177" i="5"/>
  <c r="L178" i="5"/>
  <c r="M178" i="5"/>
  <c r="N178" i="5"/>
  <c r="L179" i="5"/>
  <c r="M179" i="5"/>
  <c r="N179" i="5"/>
  <c r="L180" i="5"/>
  <c r="M180" i="5"/>
  <c r="N180" i="5"/>
  <c r="L181" i="5"/>
  <c r="M181" i="5"/>
  <c r="N181" i="5"/>
  <c r="L182" i="5"/>
  <c r="M182" i="5"/>
  <c r="N182" i="5"/>
  <c r="L183" i="5"/>
  <c r="M183" i="5"/>
  <c r="N183" i="5"/>
  <c r="L184" i="5"/>
  <c r="M184" i="5"/>
  <c r="N184" i="5"/>
  <c r="L185" i="5"/>
  <c r="M185" i="5"/>
  <c r="N185" i="5"/>
  <c r="L186" i="5"/>
  <c r="M186" i="5"/>
  <c r="N186" i="5"/>
  <c r="L187" i="5"/>
  <c r="M187" i="5"/>
  <c r="N187" i="5"/>
  <c r="L188" i="5"/>
  <c r="M188" i="5"/>
  <c r="N188" i="5"/>
  <c r="L189" i="5"/>
  <c r="M189" i="5"/>
  <c r="N189" i="5"/>
  <c r="L190" i="5"/>
  <c r="M190" i="5"/>
  <c r="N190" i="5"/>
  <c r="L191" i="5"/>
  <c r="M191" i="5"/>
  <c r="N191" i="5"/>
  <c r="L192" i="5"/>
  <c r="M192" i="5"/>
  <c r="N192" i="5"/>
  <c r="L193" i="5"/>
  <c r="M193" i="5"/>
  <c r="N193" i="5"/>
  <c r="L194" i="5"/>
  <c r="M194" i="5"/>
  <c r="N194" i="5"/>
  <c r="L195" i="5"/>
  <c r="M195" i="5"/>
  <c r="N195" i="5"/>
  <c r="L196" i="5"/>
  <c r="M196" i="5"/>
  <c r="N196" i="5"/>
  <c r="L197" i="5"/>
  <c r="M197" i="5"/>
  <c r="N197" i="5"/>
  <c r="L198" i="5"/>
  <c r="M198" i="5"/>
  <c r="N198" i="5"/>
  <c r="L199" i="5"/>
  <c r="M199" i="5"/>
  <c r="N199" i="5"/>
  <c r="L200" i="5"/>
  <c r="M200" i="5"/>
  <c r="N200" i="5"/>
  <c r="L201" i="5"/>
  <c r="M201" i="5"/>
  <c r="N201" i="5"/>
  <c r="L202" i="5"/>
  <c r="M202" i="5"/>
  <c r="N202" i="5"/>
  <c r="L203" i="5"/>
  <c r="M203" i="5"/>
  <c r="N203" i="5"/>
  <c r="L204" i="5"/>
  <c r="M204" i="5"/>
  <c r="N204" i="5"/>
  <c r="L205" i="5"/>
  <c r="M205" i="5"/>
  <c r="N205" i="5"/>
  <c r="L206" i="5"/>
  <c r="M206" i="5"/>
  <c r="N206" i="5"/>
  <c r="L207" i="5"/>
  <c r="M207" i="5"/>
  <c r="N207" i="5"/>
  <c r="L208" i="5"/>
  <c r="M208" i="5"/>
  <c r="N208" i="5"/>
  <c r="L209" i="5"/>
  <c r="M209" i="5"/>
  <c r="N209" i="5"/>
  <c r="L210" i="5"/>
  <c r="M210" i="5"/>
  <c r="N210" i="5"/>
  <c r="L211" i="5"/>
  <c r="M211" i="5"/>
  <c r="N211" i="5"/>
  <c r="L212" i="5"/>
  <c r="M212" i="5"/>
  <c r="N212" i="5"/>
  <c r="L213" i="5"/>
  <c r="M213" i="5"/>
  <c r="N213" i="5"/>
  <c r="L214" i="5"/>
  <c r="M214" i="5"/>
  <c r="N214" i="5"/>
  <c r="L215" i="5"/>
  <c r="M215" i="5"/>
  <c r="N215" i="5"/>
  <c r="L216" i="5"/>
  <c r="M216" i="5"/>
  <c r="N216" i="5"/>
  <c r="L217" i="5"/>
  <c r="M217" i="5"/>
  <c r="N217" i="5"/>
  <c r="L218" i="5"/>
  <c r="M218" i="5"/>
  <c r="N218" i="5"/>
  <c r="L219" i="5"/>
  <c r="M219" i="5"/>
  <c r="N219" i="5"/>
  <c r="L220" i="5"/>
  <c r="M220" i="5"/>
  <c r="N220" i="5"/>
  <c r="L221" i="5"/>
  <c r="M221" i="5"/>
  <c r="N221" i="5"/>
  <c r="L222" i="5"/>
  <c r="M222" i="5"/>
  <c r="N222" i="5"/>
  <c r="L223" i="5"/>
  <c r="M223" i="5"/>
  <c r="N223" i="5"/>
  <c r="L224" i="5"/>
  <c r="M224" i="5"/>
  <c r="N224" i="5"/>
  <c r="L225" i="5"/>
  <c r="M225" i="5"/>
  <c r="N225" i="5"/>
  <c r="L226" i="5"/>
  <c r="M226" i="5"/>
  <c r="N226" i="5"/>
  <c r="L227" i="5"/>
  <c r="M227" i="5"/>
  <c r="N227" i="5"/>
  <c r="L228" i="5"/>
  <c r="M228" i="5"/>
  <c r="N228" i="5"/>
  <c r="L229" i="5"/>
  <c r="M229" i="5"/>
  <c r="N229" i="5"/>
  <c r="L230" i="5"/>
  <c r="M230" i="5"/>
  <c r="N230" i="5"/>
  <c r="L231" i="5"/>
  <c r="M231" i="5"/>
  <c r="N231" i="5"/>
  <c r="L232" i="5"/>
  <c r="M232" i="5"/>
  <c r="N232" i="5"/>
  <c r="L233" i="5"/>
  <c r="M233" i="5"/>
  <c r="N233" i="5"/>
  <c r="L234" i="5"/>
  <c r="M234" i="5"/>
  <c r="N234" i="5"/>
  <c r="L235" i="5"/>
  <c r="M235" i="5"/>
  <c r="N235" i="5"/>
  <c r="L236" i="5"/>
  <c r="M236" i="5"/>
  <c r="N236" i="5"/>
  <c r="L237" i="5"/>
  <c r="M237" i="5"/>
  <c r="N237" i="5"/>
  <c r="L238" i="5"/>
  <c r="M238" i="5"/>
  <c r="N238" i="5"/>
  <c r="L239" i="5"/>
  <c r="M239" i="5"/>
  <c r="N239" i="5"/>
  <c r="L240" i="5"/>
  <c r="M240" i="5"/>
  <c r="N240" i="5"/>
  <c r="L241" i="5"/>
  <c r="M241" i="5"/>
  <c r="N241" i="5"/>
  <c r="L242" i="5"/>
  <c r="M242" i="5"/>
  <c r="N242" i="5"/>
  <c r="L243" i="5"/>
  <c r="M243" i="5"/>
  <c r="N243" i="5"/>
  <c r="L244" i="5"/>
  <c r="M244" i="5"/>
  <c r="N244" i="5"/>
  <c r="L245" i="5"/>
  <c r="M245" i="5"/>
  <c r="N245" i="5"/>
  <c r="L246" i="5"/>
  <c r="M246" i="5"/>
  <c r="N246" i="5"/>
  <c r="L247" i="5"/>
  <c r="M247" i="5"/>
  <c r="N247" i="5"/>
  <c r="L248" i="5"/>
  <c r="M248" i="5"/>
  <c r="N248" i="5"/>
  <c r="L249" i="5"/>
  <c r="M249" i="5"/>
  <c r="N249" i="5"/>
  <c r="L250" i="5"/>
  <c r="M250" i="5"/>
  <c r="N250" i="5"/>
  <c r="L251" i="5"/>
  <c r="M251" i="5"/>
  <c r="N251" i="5"/>
  <c r="L252" i="5"/>
  <c r="M252" i="5"/>
  <c r="N252" i="5"/>
  <c r="L253" i="5"/>
  <c r="M253" i="5"/>
  <c r="N253" i="5"/>
  <c r="L254" i="5"/>
  <c r="M254" i="5"/>
  <c r="N254" i="5"/>
  <c r="L255" i="5"/>
  <c r="M255" i="5"/>
  <c r="N255" i="5"/>
  <c r="L256" i="5"/>
  <c r="M256" i="5"/>
  <c r="N256" i="5"/>
  <c r="L257" i="5"/>
  <c r="M257" i="5"/>
  <c r="N257" i="5"/>
  <c r="L258" i="5"/>
  <c r="M258" i="5"/>
  <c r="N258" i="5"/>
  <c r="L259" i="5"/>
  <c r="M259" i="5"/>
  <c r="N259" i="5"/>
  <c r="L260" i="5"/>
  <c r="M260" i="5"/>
  <c r="N260" i="5"/>
  <c r="L261" i="5"/>
  <c r="M261" i="5"/>
  <c r="N261" i="5"/>
  <c r="L262" i="5"/>
  <c r="M262" i="5"/>
  <c r="N262" i="5"/>
  <c r="L263" i="5"/>
  <c r="M263" i="5"/>
  <c r="N263" i="5"/>
  <c r="L264" i="5"/>
  <c r="M264" i="5"/>
  <c r="N264" i="5"/>
  <c r="L265" i="5"/>
  <c r="M265" i="5"/>
  <c r="N265" i="5"/>
  <c r="L266" i="5"/>
  <c r="M266" i="5"/>
  <c r="N266" i="5"/>
  <c r="L267" i="5"/>
  <c r="M267" i="5"/>
  <c r="N267" i="5"/>
  <c r="L268" i="5"/>
  <c r="M268" i="5"/>
  <c r="N268" i="5"/>
  <c r="L269" i="5"/>
  <c r="M269" i="5"/>
  <c r="N269" i="5"/>
  <c r="L270" i="5"/>
  <c r="M270" i="5"/>
  <c r="N270" i="5"/>
  <c r="L271" i="5"/>
  <c r="M271" i="5"/>
  <c r="N271" i="5"/>
  <c r="L272" i="5"/>
  <c r="M272" i="5"/>
  <c r="N272" i="5"/>
  <c r="L273" i="5"/>
  <c r="M273" i="5"/>
  <c r="N273" i="5"/>
  <c r="L274" i="5"/>
  <c r="M274" i="5"/>
  <c r="N274" i="5"/>
  <c r="L275" i="5"/>
  <c r="M275" i="5"/>
  <c r="N275" i="5"/>
  <c r="L276" i="5"/>
  <c r="M276" i="5"/>
  <c r="N276" i="5"/>
  <c r="L277" i="5"/>
  <c r="M277" i="5"/>
  <c r="N277" i="5"/>
  <c r="L278" i="5"/>
  <c r="M278" i="5"/>
  <c r="N278" i="5"/>
  <c r="L279" i="5"/>
  <c r="M279" i="5"/>
  <c r="N279" i="5"/>
  <c r="L280" i="5"/>
  <c r="M280" i="5"/>
  <c r="N280" i="5"/>
  <c r="L281" i="5"/>
  <c r="M281" i="5"/>
  <c r="N281" i="5"/>
  <c r="L282" i="5"/>
  <c r="M282" i="5"/>
  <c r="N282" i="5"/>
  <c r="L283" i="5"/>
  <c r="M283" i="5"/>
  <c r="N283" i="5"/>
  <c r="L284" i="5"/>
  <c r="M284" i="5"/>
  <c r="N284" i="5"/>
  <c r="L285" i="5"/>
  <c r="M285" i="5"/>
  <c r="N285" i="5"/>
  <c r="L286" i="5"/>
  <c r="M286" i="5"/>
  <c r="N286" i="5"/>
  <c r="L287" i="5"/>
  <c r="M287" i="5"/>
  <c r="N287" i="5"/>
  <c r="L288" i="5"/>
  <c r="M288" i="5"/>
  <c r="N288" i="5"/>
  <c r="L289" i="5"/>
  <c r="M289" i="5"/>
  <c r="N289" i="5"/>
  <c r="L290" i="5"/>
  <c r="M290" i="5"/>
  <c r="N290" i="5"/>
  <c r="L291" i="5"/>
  <c r="M291" i="5"/>
  <c r="N291" i="5"/>
  <c r="L292" i="5"/>
  <c r="M292" i="5"/>
  <c r="N292" i="5"/>
  <c r="L293" i="5"/>
  <c r="M293" i="5"/>
  <c r="N293" i="5"/>
  <c r="L294" i="5"/>
  <c r="M294" i="5"/>
  <c r="N294" i="5"/>
  <c r="L295" i="5"/>
  <c r="M295" i="5"/>
  <c r="N295" i="5"/>
  <c r="L296" i="5"/>
  <c r="M296" i="5"/>
  <c r="N296" i="5"/>
  <c r="L297" i="5"/>
  <c r="M297" i="5"/>
  <c r="N297" i="5"/>
  <c r="L298" i="5"/>
  <c r="M298" i="5"/>
  <c r="N298" i="5"/>
  <c r="L299" i="5"/>
  <c r="M299" i="5"/>
  <c r="N299" i="5"/>
  <c r="L300" i="5"/>
  <c r="M300" i="5"/>
  <c r="N300" i="5"/>
  <c r="L301" i="5"/>
  <c r="M301" i="5"/>
  <c r="N301" i="5"/>
  <c r="L302" i="5"/>
  <c r="M302" i="5"/>
  <c r="N302" i="5"/>
  <c r="L303" i="5"/>
  <c r="M303" i="5"/>
  <c r="N303" i="5"/>
  <c r="L304" i="5"/>
  <c r="M304" i="5"/>
  <c r="N304" i="5"/>
  <c r="L305" i="5"/>
  <c r="M305" i="5"/>
  <c r="N305" i="5"/>
  <c r="L306" i="5"/>
  <c r="M306" i="5"/>
  <c r="N306" i="5"/>
  <c r="L307" i="5"/>
  <c r="M307" i="5"/>
  <c r="N307" i="5"/>
  <c r="L308" i="5"/>
  <c r="M308" i="5"/>
  <c r="N308" i="5"/>
  <c r="L309" i="5"/>
  <c r="M309" i="5"/>
  <c r="N309" i="5"/>
  <c r="L310" i="5"/>
  <c r="M310" i="5"/>
  <c r="N310" i="5"/>
  <c r="L311" i="5"/>
  <c r="M311" i="5"/>
  <c r="N311" i="5"/>
  <c r="L312" i="5"/>
  <c r="M312" i="5"/>
  <c r="N312" i="5"/>
  <c r="L313" i="5"/>
  <c r="M313" i="5"/>
  <c r="N313" i="5"/>
  <c r="L314" i="5"/>
  <c r="M314" i="5"/>
  <c r="N314" i="5"/>
  <c r="L315" i="5"/>
  <c r="M315" i="5"/>
  <c r="N315" i="5"/>
  <c r="L316" i="5"/>
  <c r="M316" i="5"/>
  <c r="N316" i="5"/>
  <c r="L317" i="5"/>
  <c r="M317" i="5"/>
  <c r="N317" i="5"/>
  <c r="L318" i="5"/>
  <c r="M318" i="5"/>
  <c r="N318" i="5"/>
  <c r="L319" i="5"/>
  <c r="M319" i="5"/>
  <c r="N319" i="5"/>
  <c r="L320" i="5"/>
  <c r="M320" i="5"/>
  <c r="N320" i="5"/>
  <c r="L321" i="5"/>
  <c r="M321" i="5"/>
  <c r="N321" i="5"/>
  <c r="L322" i="5"/>
  <c r="M322" i="5"/>
  <c r="N322" i="5"/>
  <c r="L323" i="5"/>
  <c r="M323" i="5"/>
  <c r="N323" i="5"/>
  <c r="L324" i="5"/>
  <c r="M324" i="5"/>
  <c r="N324" i="5"/>
  <c r="L325" i="5"/>
  <c r="M325" i="5"/>
  <c r="N325" i="5"/>
  <c r="L326" i="5"/>
  <c r="M326" i="5"/>
  <c r="N326" i="5"/>
  <c r="L327" i="5"/>
  <c r="M327" i="5"/>
  <c r="N327" i="5"/>
  <c r="L328" i="5"/>
  <c r="M328" i="5"/>
  <c r="N328" i="5"/>
  <c r="L329" i="5"/>
  <c r="M329" i="5"/>
  <c r="N329" i="5"/>
  <c r="L330" i="5"/>
  <c r="M330" i="5"/>
  <c r="N330" i="5"/>
  <c r="L331" i="5"/>
  <c r="M331" i="5"/>
  <c r="N331" i="5"/>
  <c r="L332" i="5"/>
  <c r="M332" i="5"/>
  <c r="N332" i="5"/>
  <c r="L333" i="5"/>
  <c r="M333" i="5"/>
  <c r="N333" i="5"/>
  <c r="L334" i="5"/>
  <c r="M334" i="5"/>
  <c r="N334" i="5"/>
  <c r="L335" i="5"/>
  <c r="M335" i="5"/>
  <c r="N335" i="5"/>
  <c r="L336" i="5"/>
  <c r="M336" i="5"/>
  <c r="N336" i="5"/>
  <c r="L337" i="5"/>
  <c r="M337" i="5"/>
  <c r="N337" i="5"/>
  <c r="L338" i="5"/>
  <c r="M338" i="5"/>
  <c r="N338" i="5"/>
  <c r="L339" i="5"/>
  <c r="M339" i="5"/>
  <c r="N339" i="5"/>
  <c r="L340" i="5"/>
  <c r="M340" i="5"/>
  <c r="N340" i="5"/>
  <c r="L341" i="5"/>
  <c r="M341" i="5"/>
  <c r="N341" i="5"/>
  <c r="L342" i="5"/>
  <c r="M342" i="5"/>
  <c r="N342" i="5"/>
  <c r="L343" i="5"/>
  <c r="M343" i="5"/>
  <c r="N343" i="5"/>
  <c r="L344" i="5"/>
  <c r="M344" i="5"/>
  <c r="N344" i="5"/>
  <c r="L345" i="5"/>
  <c r="M345" i="5"/>
  <c r="N345" i="5"/>
  <c r="L346" i="5"/>
  <c r="M346" i="5"/>
  <c r="N346" i="5"/>
  <c r="L347" i="5"/>
  <c r="M347" i="5"/>
  <c r="N347" i="5"/>
  <c r="L348" i="5"/>
  <c r="M348" i="5"/>
  <c r="N348" i="5"/>
  <c r="L349" i="5"/>
  <c r="M349" i="5"/>
  <c r="N349" i="5"/>
  <c r="L350" i="5"/>
  <c r="M350" i="5"/>
  <c r="N350" i="5"/>
  <c r="L351" i="5"/>
  <c r="M351" i="5"/>
  <c r="N351" i="5"/>
  <c r="L352" i="5"/>
  <c r="M352" i="5"/>
  <c r="N352" i="5"/>
  <c r="L353" i="5"/>
  <c r="M353" i="5"/>
  <c r="N353" i="5"/>
  <c r="L354" i="5"/>
  <c r="M354" i="5"/>
  <c r="N354" i="5"/>
  <c r="L355" i="5"/>
  <c r="M355" i="5"/>
  <c r="N355" i="5"/>
  <c r="L356" i="5"/>
  <c r="M356" i="5"/>
  <c r="N356" i="5"/>
  <c r="L357" i="5"/>
  <c r="M357" i="5"/>
  <c r="N357" i="5"/>
  <c r="L358" i="5"/>
  <c r="M358" i="5"/>
  <c r="N358" i="5"/>
  <c r="L359" i="5"/>
  <c r="M359" i="5"/>
  <c r="N359" i="5"/>
  <c r="L360" i="5"/>
  <c r="M360" i="5"/>
  <c r="N360" i="5"/>
  <c r="L361" i="5"/>
  <c r="M361" i="5"/>
  <c r="N361" i="5"/>
  <c r="L362" i="5"/>
  <c r="M362" i="5"/>
  <c r="N362" i="5"/>
  <c r="L363" i="5"/>
  <c r="M363" i="5"/>
  <c r="N363" i="5"/>
  <c r="L364" i="5"/>
  <c r="M364" i="5"/>
  <c r="N364" i="5"/>
  <c r="L365" i="5"/>
  <c r="M365" i="5"/>
  <c r="N365" i="5"/>
  <c r="L366" i="5"/>
  <c r="M366" i="5"/>
  <c r="N366" i="5"/>
  <c r="L367" i="5"/>
  <c r="M367" i="5"/>
  <c r="N367" i="5"/>
  <c r="L368" i="5"/>
  <c r="M368" i="5"/>
  <c r="N368" i="5"/>
  <c r="L369" i="5"/>
  <c r="M369" i="5"/>
  <c r="N369" i="5"/>
  <c r="L370" i="5"/>
  <c r="M370" i="5"/>
  <c r="N370" i="5"/>
  <c r="L371" i="5"/>
  <c r="M371" i="5"/>
  <c r="N371" i="5"/>
  <c r="L372" i="5"/>
  <c r="M372" i="5"/>
  <c r="N372" i="5"/>
  <c r="L373" i="5"/>
  <c r="M373" i="5"/>
  <c r="N373" i="5"/>
  <c r="L374" i="5"/>
  <c r="M374" i="5"/>
  <c r="N374" i="5"/>
  <c r="L375" i="5"/>
  <c r="M375" i="5"/>
  <c r="N375" i="5"/>
  <c r="L376" i="5"/>
  <c r="M376" i="5"/>
  <c r="N376" i="5"/>
  <c r="L377" i="5"/>
  <c r="M377" i="5"/>
  <c r="N377" i="5"/>
  <c r="L378" i="5"/>
  <c r="M378" i="5"/>
  <c r="N378" i="5"/>
  <c r="L379" i="5"/>
  <c r="M379" i="5"/>
  <c r="N379" i="5"/>
  <c r="L380" i="5"/>
  <c r="M380" i="5"/>
  <c r="N380" i="5"/>
  <c r="L381" i="5"/>
  <c r="M381" i="5"/>
  <c r="N381" i="5"/>
  <c r="L382" i="5"/>
  <c r="M382" i="5"/>
  <c r="N382" i="5"/>
  <c r="L383" i="5"/>
  <c r="M383" i="5"/>
  <c r="N383" i="5"/>
  <c r="L384" i="5"/>
  <c r="M384" i="5"/>
  <c r="N384" i="5"/>
  <c r="L385" i="5"/>
  <c r="M385" i="5"/>
  <c r="N385" i="5"/>
  <c r="L386" i="5"/>
  <c r="M386" i="5"/>
  <c r="N386" i="5"/>
  <c r="L387" i="5"/>
  <c r="M387" i="5"/>
  <c r="N387" i="5"/>
  <c r="L388" i="5"/>
  <c r="M388" i="5"/>
  <c r="N388" i="5"/>
  <c r="L389" i="5"/>
  <c r="M389" i="5"/>
  <c r="N389" i="5"/>
  <c r="L390" i="5"/>
  <c r="M390" i="5"/>
  <c r="N390" i="5"/>
  <c r="L391" i="5"/>
  <c r="M391" i="5"/>
  <c r="N391" i="5"/>
  <c r="L392" i="5"/>
  <c r="M392" i="5"/>
  <c r="N392" i="5"/>
  <c r="L393" i="5"/>
  <c r="M393" i="5"/>
  <c r="N393" i="5"/>
  <c r="L394" i="5"/>
  <c r="M394" i="5"/>
  <c r="N394" i="5"/>
  <c r="L395" i="5"/>
  <c r="M395" i="5"/>
  <c r="N395" i="5"/>
  <c r="L396" i="5"/>
  <c r="M396" i="5"/>
  <c r="N396" i="5"/>
  <c r="L397" i="5"/>
  <c r="M397" i="5"/>
  <c r="N397" i="5"/>
  <c r="L398" i="5"/>
  <c r="M398" i="5"/>
  <c r="N398" i="5"/>
  <c r="L399" i="5"/>
  <c r="M399" i="5"/>
  <c r="N399" i="5"/>
  <c r="L400" i="5"/>
  <c r="M400" i="5"/>
  <c r="N400" i="5"/>
  <c r="L401" i="5"/>
  <c r="M401" i="5"/>
  <c r="N401" i="5"/>
  <c r="L402" i="5"/>
  <c r="M402" i="5"/>
  <c r="N402" i="5"/>
  <c r="L403" i="5"/>
  <c r="M403" i="5"/>
  <c r="N403" i="5"/>
  <c r="L404" i="5"/>
  <c r="M404" i="5"/>
  <c r="N404" i="5"/>
  <c r="L405" i="5"/>
  <c r="M405" i="5"/>
  <c r="N405" i="5"/>
  <c r="L406" i="5"/>
  <c r="M406" i="5"/>
  <c r="N406" i="5"/>
  <c r="L407" i="5"/>
  <c r="M407" i="5"/>
  <c r="N407" i="5"/>
  <c r="L408" i="5"/>
  <c r="M408" i="5"/>
  <c r="N408" i="5"/>
  <c r="L409" i="5"/>
  <c r="M409" i="5"/>
  <c r="N409" i="5"/>
  <c r="L410" i="5"/>
  <c r="M410" i="5"/>
  <c r="N410" i="5"/>
  <c r="L411" i="5"/>
  <c r="M411" i="5"/>
  <c r="N411" i="5"/>
  <c r="L412" i="5"/>
  <c r="M412" i="5"/>
  <c r="N412" i="5"/>
  <c r="L413" i="5"/>
  <c r="M413" i="5"/>
  <c r="N413" i="5"/>
  <c r="L414" i="5"/>
  <c r="M414" i="5"/>
  <c r="N414" i="5"/>
  <c r="L415" i="5"/>
  <c r="M415" i="5"/>
  <c r="N415" i="5"/>
  <c r="L416" i="5"/>
  <c r="M416" i="5"/>
  <c r="N416" i="5"/>
  <c r="L417" i="5"/>
  <c r="M417" i="5"/>
  <c r="N417" i="5"/>
  <c r="L418" i="5"/>
  <c r="M418" i="5"/>
  <c r="N418" i="5"/>
  <c r="L419" i="5"/>
  <c r="M419" i="5"/>
  <c r="N419" i="5"/>
  <c r="L420" i="5"/>
  <c r="M420" i="5"/>
  <c r="N420" i="5"/>
  <c r="L421" i="5"/>
  <c r="M421" i="5"/>
  <c r="N421" i="5"/>
  <c r="L422" i="5"/>
  <c r="M422" i="5"/>
  <c r="N422" i="5"/>
  <c r="L423" i="5"/>
  <c r="M423" i="5"/>
  <c r="N423" i="5"/>
  <c r="L424" i="5"/>
  <c r="M424" i="5"/>
  <c r="N424" i="5"/>
  <c r="L425" i="5"/>
  <c r="M425" i="5"/>
  <c r="N425" i="5"/>
  <c r="L426" i="5"/>
  <c r="M426" i="5"/>
  <c r="N426" i="5"/>
  <c r="L427" i="5"/>
  <c r="M427" i="5"/>
  <c r="N427" i="5"/>
  <c r="L428" i="5"/>
  <c r="M428" i="5"/>
  <c r="N428" i="5"/>
  <c r="L429" i="5"/>
  <c r="M429" i="5"/>
  <c r="N429" i="5"/>
  <c r="L430" i="5"/>
  <c r="M430" i="5"/>
  <c r="N430" i="5"/>
  <c r="L431" i="5"/>
  <c r="M431" i="5"/>
  <c r="N431" i="5"/>
  <c r="L432" i="5"/>
  <c r="M432" i="5"/>
  <c r="N432" i="5"/>
  <c r="L433" i="5"/>
  <c r="M433" i="5"/>
  <c r="N433" i="5"/>
  <c r="L434" i="5"/>
  <c r="M434" i="5"/>
  <c r="N434" i="5"/>
  <c r="L435" i="5"/>
  <c r="M435" i="5"/>
  <c r="N435" i="5"/>
  <c r="L436" i="5"/>
  <c r="M436" i="5"/>
  <c r="N436" i="5"/>
  <c r="L437" i="5"/>
  <c r="M437" i="5"/>
  <c r="N437" i="5"/>
  <c r="L438" i="5"/>
  <c r="M438" i="5"/>
  <c r="N438" i="5"/>
  <c r="L439" i="5"/>
  <c r="M439" i="5"/>
  <c r="N439" i="5"/>
  <c r="L440" i="5"/>
  <c r="M440" i="5"/>
  <c r="N440" i="5"/>
  <c r="L441" i="5"/>
  <c r="M441" i="5"/>
  <c r="N441" i="5"/>
  <c r="L442" i="5"/>
  <c r="M442" i="5"/>
  <c r="N442" i="5"/>
  <c r="L443" i="5"/>
  <c r="M443" i="5"/>
  <c r="N443" i="5"/>
  <c r="L444" i="5"/>
  <c r="M444" i="5"/>
  <c r="N444" i="5"/>
  <c r="L445" i="5"/>
  <c r="M445" i="5"/>
  <c r="N445" i="5"/>
  <c r="L446" i="5"/>
  <c r="M446" i="5"/>
  <c r="N446" i="5"/>
  <c r="L447" i="5"/>
  <c r="M447" i="5"/>
  <c r="N447" i="5"/>
  <c r="L448" i="5"/>
  <c r="M448" i="5"/>
  <c r="N448" i="5"/>
  <c r="L449" i="5"/>
  <c r="M449" i="5"/>
  <c r="N449" i="5"/>
  <c r="L450" i="5"/>
  <c r="M450" i="5"/>
  <c r="N450" i="5"/>
  <c r="L451" i="5"/>
  <c r="M451" i="5"/>
  <c r="N451" i="5"/>
  <c r="L452" i="5"/>
  <c r="M452" i="5"/>
  <c r="N452" i="5"/>
  <c r="L453" i="5"/>
  <c r="M453" i="5"/>
  <c r="N453" i="5"/>
  <c r="L454" i="5"/>
  <c r="M454" i="5"/>
  <c r="N454" i="5"/>
  <c r="L455" i="5"/>
  <c r="M455" i="5"/>
  <c r="N455" i="5"/>
  <c r="L456" i="5"/>
  <c r="M456" i="5"/>
  <c r="N456" i="5"/>
  <c r="L457" i="5"/>
  <c r="M457" i="5"/>
  <c r="N457" i="5"/>
  <c r="L458" i="5"/>
  <c r="M458" i="5"/>
  <c r="N458" i="5"/>
  <c r="L459" i="5"/>
  <c r="M459" i="5"/>
  <c r="N459" i="5"/>
  <c r="L460" i="5"/>
  <c r="M460" i="5"/>
  <c r="N460" i="5"/>
  <c r="L461" i="5"/>
  <c r="M461" i="5"/>
  <c r="N461" i="5"/>
  <c r="L462" i="5"/>
  <c r="M462" i="5"/>
  <c r="N462" i="5"/>
  <c r="L463" i="5"/>
  <c r="M463" i="5"/>
  <c r="N463" i="5"/>
  <c r="L464" i="5"/>
  <c r="M464" i="5"/>
  <c r="N464" i="5"/>
  <c r="L465" i="5"/>
  <c r="M465" i="5"/>
  <c r="N465" i="5"/>
  <c r="L466" i="5"/>
  <c r="M466" i="5"/>
  <c r="N466" i="5"/>
  <c r="L467" i="5"/>
  <c r="M467" i="5"/>
  <c r="N467" i="5"/>
  <c r="L468" i="5"/>
  <c r="M468" i="5"/>
  <c r="N468" i="5"/>
  <c r="L469" i="5"/>
  <c r="M469" i="5"/>
  <c r="N469" i="5"/>
  <c r="L470" i="5"/>
  <c r="M470" i="5"/>
  <c r="N470" i="5"/>
  <c r="L471" i="5"/>
  <c r="M471" i="5"/>
  <c r="N471" i="5"/>
  <c r="L472" i="5"/>
  <c r="M472" i="5"/>
  <c r="N472" i="5"/>
  <c r="L473" i="5"/>
  <c r="M473" i="5"/>
  <c r="N473" i="5"/>
  <c r="L474" i="5"/>
  <c r="M474" i="5"/>
  <c r="N474" i="5"/>
  <c r="L475" i="5"/>
  <c r="M475" i="5"/>
  <c r="N475" i="5"/>
  <c r="L476" i="5"/>
  <c r="M476" i="5"/>
  <c r="N476" i="5"/>
  <c r="L477" i="5"/>
  <c r="M477" i="5"/>
  <c r="N477" i="5"/>
  <c r="L478" i="5"/>
  <c r="M478" i="5"/>
  <c r="N478" i="5"/>
  <c r="L479" i="5"/>
  <c r="M479" i="5"/>
  <c r="N479" i="5"/>
  <c r="L480" i="5"/>
  <c r="M480" i="5"/>
  <c r="N480" i="5"/>
  <c r="L481" i="5"/>
  <c r="M481" i="5"/>
  <c r="N481" i="5"/>
  <c r="L482" i="5"/>
  <c r="M482" i="5"/>
  <c r="N482" i="5"/>
  <c r="L483" i="5"/>
  <c r="M483" i="5"/>
  <c r="N483" i="5"/>
  <c r="L484" i="5"/>
  <c r="M484" i="5"/>
  <c r="N484" i="5"/>
  <c r="L485" i="5"/>
  <c r="M485" i="5"/>
  <c r="N485" i="5"/>
  <c r="L486" i="5"/>
  <c r="M486" i="5"/>
  <c r="N486" i="5"/>
  <c r="L487" i="5"/>
  <c r="M487" i="5"/>
  <c r="N487" i="5"/>
  <c r="L488" i="5"/>
  <c r="M488" i="5"/>
  <c r="N488" i="5"/>
  <c r="L489" i="5"/>
  <c r="M489" i="5"/>
  <c r="N489" i="5"/>
  <c r="L490" i="5"/>
  <c r="M490" i="5"/>
  <c r="N490" i="5"/>
  <c r="L491" i="5"/>
  <c r="M491" i="5"/>
  <c r="N491" i="5"/>
  <c r="L492" i="5"/>
  <c r="M492" i="5"/>
  <c r="N492" i="5"/>
  <c r="L493" i="5"/>
  <c r="M493" i="5"/>
  <c r="N493" i="5"/>
  <c r="L494" i="5"/>
  <c r="M494" i="5"/>
  <c r="N494" i="5"/>
  <c r="L495" i="5"/>
  <c r="M495" i="5"/>
  <c r="N495" i="5"/>
  <c r="L496" i="5"/>
  <c r="M496" i="5"/>
  <c r="N496" i="5"/>
  <c r="L497" i="5"/>
  <c r="M497" i="5"/>
  <c r="N497" i="5"/>
  <c r="L498" i="5"/>
  <c r="M498" i="5"/>
  <c r="N498" i="5"/>
  <c r="L499" i="5"/>
  <c r="M499" i="5"/>
  <c r="N499" i="5"/>
  <c r="L500" i="5"/>
  <c r="M500" i="5"/>
  <c r="N500" i="5"/>
  <c r="L501" i="5"/>
  <c r="M501" i="5"/>
  <c r="N501" i="5"/>
  <c r="L502" i="5"/>
  <c r="M502" i="5"/>
  <c r="N502" i="5"/>
  <c r="L503" i="5"/>
  <c r="M503" i="5"/>
  <c r="N503" i="5"/>
  <c r="L504" i="5"/>
  <c r="M504" i="5"/>
  <c r="N504" i="5"/>
  <c r="L505" i="5"/>
  <c r="M505" i="5"/>
  <c r="N505" i="5"/>
  <c r="L506" i="5"/>
  <c r="M506" i="5"/>
  <c r="N506" i="5"/>
  <c r="L507" i="5"/>
  <c r="M507" i="5"/>
  <c r="N507" i="5"/>
  <c r="L508" i="5"/>
  <c r="M508" i="5"/>
  <c r="N508" i="5"/>
  <c r="L509" i="5"/>
  <c r="M509" i="5"/>
  <c r="N509" i="5"/>
  <c r="L510" i="5"/>
  <c r="M510" i="5"/>
  <c r="N510" i="5"/>
  <c r="L511" i="5"/>
  <c r="M511" i="5"/>
  <c r="N511" i="5"/>
  <c r="L512" i="5"/>
  <c r="M512" i="5"/>
  <c r="N512" i="5"/>
  <c r="L513" i="5"/>
  <c r="M513" i="5"/>
  <c r="N513" i="5"/>
  <c r="L514" i="5"/>
  <c r="M514" i="5"/>
  <c r="N514" i="5"/>
  <c r="L515" i="5"/>
  <c r="M515" i="5"/>
  <c r="N515" i="5"/>
  <c r="L516" i="5"/>
  <c r="M516" i="5"/>
  <c r="N516" i="5"/>
  <c r="L517" i="5"/>
  <c r="M517" i="5"/>
  <c r="N517" i="5"/>
  <c r="L518" i="5"/>
  <c r="M518" i="5"/>
  <c r="N518" i="5"/>
  <c r="L519" i="5"/>
  <c r="M519" i="5"/>
  <c r="N519" i="5"/>
  <c r="L520" i="5"/>
  <c r="M520" i="5"/>
  <c r="N520" i="5"/>
  <c r="L521" i="5"/>
  <c r="M521" i="5"/>
  <c r="N521" i="5"/>
  <c r="L522" i="5"/>
  <c r="M522" i="5"/>
  <c r="N522" i="5"/>
  <c r="L523" i="5"/>
  <c r="M523" i="5"/>
  <c r="N523" i="5"/>
  <c r="L524" i="5"/>
  <c r="M524" i="5"/>
  <c r="N524" i="5"/>
  <c r="L525" i="5"/>
  <c r="M525" i="5"/>
  <c r="N525" i="5"/>
  <c r="L526" i="5"/>
  <c r="M526" i="5"/>
  <c r="N526" i="5"/>
  <c r="L527" i="5"/>
  <c r="M527" i="5"/>
  <c r="N527" i="5"/>
  <c r="L528" i="5"/>
  <c r="M528" i="5"/>
  <c r="N528" i="5"/>
  <c r="L529" i="5"/>
  <c r="M529" i="5"/>
  <c r="N529" i="5"/>
  <c r="L530" i="5"/>
  <c r="M530" i="5"/>
  <c r="N530" i="5"/>
  <c r="L531" i="5"/>
  <c r="M531" i="5"/>
  <c r="N531" i="5"/>
  <c r="L532" i="5"/>
  <c r="M532" i="5"/>
  <c r="N532" i="5"/>
  <c r="L533" i="5"/>
  <c r="M533" i="5"/>
  <c r="N533" i="5"/>
  <c r="L534" i="5"/>
  <c r="M534" i="5"/>
  <c r="N534" i="5"/>
  <c r="L535" i="5"/>
  <c r="M535" i="5"/>
  <c r="N535" i="5"/>
  <c r="L536" i="5"/>
  <c r="M536" i="5"/>
  <c r="N536" i="5"/>
  <c r="L537" i="5"/>
  <c r="M537" i="5"/>
  <c r="N537" i="5"/>
  <c r="L538" i="5"/>
  <c r="M538" i="5"/>
  <c r="N538" i="5"/>
  <c r="L539" i="5"/>
  <c r="M539" i="5"/>
  <c r="N539" i="5"/>
  <c r="L540" i="5"/>
  <c r="M540" i="5"/>
  <c r="N540" i="5"/>
  <c r="L541" i="5"/>
  <c r="M541" i="5"/>
  <c r="N541" i="5"/>
  <c r="L542" i="5"/>
  <c r="M542" i="5"/>
  <c r="N542" i="5"/>
  <c r="L543" i="5"/>
  <c r="M543" i="5"/>
  <c r="N543" i="5"/>
  <c r="L544" i="5"/>
  <c r="M544" i="5"/>
  <c r="N544" i="5"/>
  <c r="L545" i="5"/>
  <c r="M545" i="5"/>
  <c r="N545" i="5"/>
  <c r="L546" i="5"/>
  <c r="M546" i="5"/>
  <c r="N546" i="5"/>
  <c r="L547" i="5"/>
  <c r="M547" i="5"/>
  <c r="N547" i="5"/>
  <c r="L548" i="5"/>
  <c r="M548" i="5"/>
  <c r="N548" i="5"/>
  <c r="L549" i="5"/>
  <c r="M549" i="5"/>
  <c r="N549" i="5"/>
  <c r="L550" i="5"/>
  <c r="M550" i="5"/>
  <c r="N550" i="5"/>
  <c r="L551" i="5"/>
  <c r="M551" i="5"/>
  <c r="N551" i="5"/>
  <c r="L552" i="5"/>
  <c r="M552" i="5"/>
  <c r="N552" i="5"/>
  <c r="L553" i="5"/>
  <c r="M553" i="5"/>
  <c r="N553" i="5"/>
  <c r="L554" i="5"/>
  <c r="M554" i="5"/>
  <c r="N554" i="5"/>
  <c r="L555" i="5"/>
  <c r="M555" i="5"/>
  <c r="N555" i="5"/>
  <c r="L556" i="5"/>
  <c r="M556" i="5"/>
  <c r="N556" i="5"/>
  <c r="L557" i="5"/>
  <c r="M557" i="5"/>
  <c r="N557" i="5"/>
  <c r="L558" i="5"/>
  <c r="M558" i="5"/>
  <c r="N558" i="5"/>
  <c r="L559" i="5"/>
  <c r="M559" i="5"/>
  <c r="N559" i="5"/>
  <c r="L560" i="5"/>
  <c r="M560" i="5"/>
  <c r="N560" i="5"/>
  <c r="L561" i="5"/>
  <c r="M561" i="5"/>
  <c r="N561" i="5"/>
  <c r="L562" i="5"/>
  <c r="M562" i="5"/>
  <c r="N562" i="5"/>
  <c r="L563" i="5"/>
  <c r="M563" i="5"/>
  <c r="N563" i="5"/>
  <c r="L564" i="5"/>
  <c r="M564" i="5"/>
  <c r="N564" i="5"/>
  <c r="L565" i="5"/>
  <c r="M565" i="5"/>
  <c r="N565" i="5"/>
  <c r="L566" i="5"/>
  <c r="M566" i="5"/>
  <c r="N566" i="5"/>
  <c r="L567" i="5"/>
  <c r="M567" i="5"/>
  <c r="N567" i="5"/>
  <c r="L568" i="5"/>
  <c r="M568" i="5"/>
  <c r="N568" i="5"/>
  <c r="L569" i="5"/>
  <c r="M569" i="5"/>
  <c r="N569" i="5"/>
  <c r="L570" i="5"/>
  <c r="M570" i="5"/>
  <c r="N570" i="5"/>
  <c r="L571" i="5"/>
  <c r="M571" i="5"/>
  <c r="N571" i="5"/>
  <c r="L572" i="5"/>
  <c r="M572" i="5"/>
  <c r="N572" i="5"/>
  <c r="L573" i="5"/>
  <c r="M573" i="5"/>
  <c r="N573" i="5"/>
  <c r="L574" i="5"/>
  <c r="M574" i="5"/>
  <c r="N574" i="5"/>
  <c r="L575" i="5"/>
  <c r="M575" i="5"/>
  <c r="N575" i="5"/>
  <c r="L576" i="5"/>
  <c r="M576" i="5"/>
  <c r="N576" i="5"/>
  <c r="L577" i="5"/>
  <c r="M577" i="5"/>
  <c r="N577" i="5"/>
  <c r="L578" i="5"/>
  <c r="M578" i="5"/>
  <c r="N578" i="5"/>
  <c r="L579" i="5"/>
  <c r="M579" i="5"/>
  <c r="N579" i="5"/>
  <c r="L580" i="5"/>
  <c r="M580" i="5"/>
  <c r="N580" i="5"/>
  <c r="L581" i="5"/>
  <c r="M581" i="5"/>
  <c r="N581" i="5"/>
  <c r="L582" i="5"/>
  <c r="M582" i="5"/>
  <c r="N582" i="5"/>
  <c r="L583" i="5"/>
  <c r="M583" i="5"/>
  <c r="N583" i="5"/>
  <c r="L584" i="5"/>
  <c r="M584" i="5"/>
  <c r="N584" i="5"/>
  <c r="L585" i="5"/>
  <c r="M585" i="5"/>
  <c r="N585" i="5"/>
  <c r="L586" i="5"/>
  <c r="M586" i="5"/>
  <c r="N586" i="5"/>
  <c r="L587" i="5"/>
  <c r="M587" i="5"/>
  <c r="N587" i="5"/>
  <c r="L588" i="5"/>
  <c r="M588" i="5"/>
  <c r="N588" i="5"/>
  <c r="L589" i="5"/>
  <c r="M589" i="5"/>
  <c r="N589" i="5"/>
  <c r="L590" i="5"/>
  <c r="M590" i="5"/>
  <c r="N590" i="5"/>
  <c r="L591" i="5"/>
  <c r="M591" i="5"/>
  <c r="N591" i="5"/>
  <c r="L592" i="5"/>
  <c r="M592" i="5"/>
  <c r="N592" i="5"/>
  <c r="L593" i="5"/>
  <c r="M593" i="5"/>
  <c r="N593" i="5"/>
  <c r="L594" i="5"/>
  <c r="M594" i="5"/>
  <c r="N594" i="5"/>
  <c r="L595" i="5"/>
  <c r="M595" i="5"/>
  <c r="N595" i="5"/>
  <c r="L596" i="5"/>
  <c r="M596" i="5"/>
  <c r="N596" i="5"/>
  <c r="L597" i="5"/>
  <c r="M597" i="5"/>
  <c r="N597" i="5"/>
  <c r="L598" i="5"/>
  <c r="M598" i="5"/>
  <c r="N598" i="5"/>
  <c r="L599" i="5"/>
  <c r="M599" i="5"/>
  <c r="N599" i="5"/>
  <c r="L600" i="5"/>
  <c r="M600" i="5"/>
  <c r="N600" i="5"/>
  <c r="L601" i="5"/>
  <c r="M601" i="5"/>
  <c r="N601" i="5"/>
  <c r="L602" i="5"/>
  <c r="M602" i="5"/>
  <c r="N602" i="5"/>
  <c r="L603" i="5"/>
  <c r="M603" i="5"/>
  <c r="N603" i="5"/>
  <c r="L604" i="5"/>
  <c r="M604" i="5"/>
  <c r="N604" i="5"/>
  <c r="L605" i="5"/>
  <c r="M605" i="5"/>
  <c r="N605" i="5"/>
  <c r="L606" i="5"/>
  <c r="M606" i="5"/>
  <c r="N606" i="5"/>
  <c r="L607" i="5"/>
  <c r="M607" i="5"/>
  <c r="N607" i="5"/>
  <c r="L608" i="5"/>
  <c r="M608" i="5"/>
  <c r="N608" i="5"/>
  <c r="L609" i="5"/>
  <c r="M609" i="5"/>
  <c r="N609" i="5"/>
  <c r="L610" i="5"/>
  <c r="M610" i="5"/>
  <c r="N610" i="5"/>
  <c r="L611" i="5"/>
  <c r="M611" i="5"/>
  <c r="N611" i="5"/>
  <c r="L612" i="5"/>
  <c r="M612" i="5"/>
  <c r="N612" i="5"/>
  <c r="L613" i="5"/>
  <c r="M613" i="5"/>
  <c r="N613" i="5"/>
  <c r="L614" i="5"/>
  <c r="M614" i="5"/>
  <c r="N614" i="5"/>
  <c r="L615" i="5"/>
  <c r="M615" i="5"/>
  <c r="N615" i="5"/>
  <c r="L616" i="5"/>
  <c r="M616" i="5"/>
  <c r="N616" i="5"/>
  <c r="L617" i="5"/>
  <c r="M617" i="5"/>
  <c r="N617" i="5"/>
  <c r="L618" i="5"/>
  <c r="M618" i="5"/>
  <c r="N618" i="5"/>
  <c r="L619" i="5"/>
  <c r="M619" i="5"/>
  <c r="N619" i="5"/>
  <c r="L620" i="5"/>
  <c r="M620" i="5"/>
  <c r="N620" i="5"/>
  <c r="L621" i="5"/>
  <c r="M621" i="5"/>
  <c r="N621" i="5"/>
  <c r="L622" i="5"/>
  <c r="M622" i="5"/>
  <c r="N622" i="5"/>
  <c r="L623" i="5"/>
  <c r="M623" i="5"/>
  <c r="N623" i="5"/>
  <c r="L624" i="5"/>
  <c r="M624" i="5"/>
  <c r="N624" i="5"/>
  <c r="L625" i="5"/>
  <c r="M625" i="5"/>
  <c r="N625" i="5"/>
  <c r="L626" i="5"/>
  <c r="M626" i="5"/>
  <c r="N626" i="5"/>
  <c r="L627" i="5"/>
  <c r="M627" i="5"/>
  <c r="N627" i="5"/>
  <c r="L628" i="5"/>
  <c r="M628" i="5"/>
  <c r="N628" i="5"/>
  <c r="L629" i="5"/>
  <c r="M629" i="5"/>
  <c r="N629" i="5"/>
  <c r="L630" i="5"/>
  <c r="M630" i="5"/>
  <c r="N630" i="5"/>
  <c r="L631" i="5"/>
  <c r="M631" i="5"/>
  <c r="N631" i="5"/>
  <c r="L632" i="5"/>
  <c r="M632" i="5"/>
  <c r="N632" i="5"/>
  <c r="L633" i="5"/>
  <c r="M633" i="5"/>
  <c r="N633" i="5"/>
  <c r="L634" i="5"/>
  <c r="M634" i="5"/>
  <c r="N634" i="5"/>
  <c r="L635" i="5"/>
  <c r="M635" i="5"/>
  <c r="N635" i="5"/>
  <c r="L636" i="5"/>
  <c r="M636" i="5"/>
  <c r="N636" i="5"/>
  <c r="L637" i="5"/>
  <c r="M637" i="5"/>
  <c r="N637" i="5"/>
  <c r="L638" i="5"/>
  <c r="M638" i="5"/>
  <c r="N638" i="5"/>
  <c r="L639" i="5"/>
  <c r="M639" i="5"/>
  <c r="N639" i="5"/>
  <c r="L640" i="5"/>
  <c r="M640" i="5"/>
  <c r="N640" i="5"/>
  <c r="L641" i="5"/>
  <c r="M641" i="5"/>
  <c r="N641" i="5"/>
  <c r="L642" i="5"/>
  <c r="M642" i="5"/>
  <c r="N642" i="5"/>
  <c r="L643" i="5"/>
  <c r="M643" i="5"/>
  <c r="N643" i="5"/>
  <c r="L644" i="5"/>
  <c r="M644" i="5"/>
  <c r="N644" i="5"/>
  <c r="L645" i="5"/>
  <c r="M645" i="5"/>
  <c r="N645" i="5"/>
  <c r="L2" i="5"/>
  <c r="M2" i="5"/>
  <c r="N2" i="5"/>
  <c r="R75" i="4"/>
  <c r="S75" i="4"/>
  <c r="S77" i="4"/>
  <c r="S79" i="4"/>
  <c r="S81" i="4"/>
  <c r="T75" i="4"/>
  <c r="R77" i="4"/>
  <c r="T77" i="4"/>
  <c r="U77" i="4"/>
  <c r="R79" i="4"/>
  <c r="T79" i="4"/>
  <c r="U79" i="4"/>
  <c r="R81" i="4"/>
  <c r="U81" i="4"/>
  <c r="V81" i="4"/>
  <c r="AT11" i="4"/>
  <c r="AU11" i="4"/>
  <c r="AT20" i="4"/>
  <c r="AU20" i="4"/>
  <c r="AP11" i="4"/>
  <c r="AQ11" i="4"/>
  <c r="AP20" i="4"/>
  <c r="AQ20" i="4"/>
  <c r="AL11" i="4"/>
  <c r="AM11" i="4"/>
  <c r="AL20" i="4"/>
  <c r="AM20" i="4"/>
  <c r="AH20" i="4"/>
  <c r="AI20" i="4"/>
  <c r="Y29" i="4"/>
  <c r="Y30" i="4"/>
  <c r="T29" i="4"/>
  <c r="Q18" i="4"/>
  <c r="Q17" i="4"/>
  <c r="Y8" i="4"/>
  <c r="Y7" i="4"/>
  <c r="Y6" i="4"/>
  <c r="Y5" i="4"/>
  <c r="Y4" i="4"/>
  <c r="AF4" i="4"/>
  <c r="X8" i="4"/>
  <c r="X7" i="4"/>
  <c r="X6" i="4"/>
  <c r="X4" i="4"/>
  <c r="AE4" i="4"/>
  <c r="X5" i="4"/>
  <c r="W8" i="4"/>
  <c r="W7" i="4"/>
  <c r="W6" i="4"/>
  <c r="W4" i="4"/>
  <c r="V7" i="4"/>
  <c r="V5" i="4"/>
  <c r="J7" i="1"/>
  <c r="J5" i="1"/>
  <c r="J3" i="1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2" i="2"/>
  <c r="N2" i="2"/>
  <c r="O2" i="2"/>
  <c r="M3" i="2"/>
  <c r="N3" i="2"/>
  <c r="O3" i="2"/>
  <c r="M4" i="2"/>
  <c r="N4" i="2"/>
  <c r="O4" i="2"/>
  <c r="M7" i="2"/>
  <c r="M5" i="2"/>
  <c r="N5" i="2"/>
  <c r="M6" i="2"/>
  <c r="N6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AK15" i="2"/>
  <c r="L3" i="1"/>
  <c r="BC50" i="4"/>
  <c r="BD50" i="4"/>
  <c r="BE50" i="4"/>
  <c r="BE51" i="4"/>
  <c r="BE52" i="4"/>
  <c r="BF50" i="4"/>
  <c r="BC51" i="4"/>
  <c r="BD51" i="4"/>
  <c r="BF51" i="4"/>
  <c r="BC52" i="4"/>
  <c r="BD52" i="4"/>
  <c r="BF52" i="4"/>
  <c r="BB52" i="4"/>
  <c r="BB51" i="4"/>
  <c r="BF38" i="4"/>
  <c r="BC23" i="4"/>
  <c r="BC24" i="4"/>
  <c r="BH23" i="4"/>
  <c r="BH24" i="4"/>
  <c r="BI22" i="4"/>
  <c r="BI23" i="4"/>
  <c r="BI24" i="4"/>
  <c r="BD23" i="4"/>
  <c r="BD24" i="4"/>
  <c r="BJ22" i="4"/>
  <c r="BJ23" i="4"/>
  <c r="BJ24" i="4"/>
  <c r="BE22" i="4"/>
  <c r="BE23" i="4"/>
  <c r="BE24" i="4"/>
  <c r="BK22" i="4"/>
  <c r="BK23" i="4"/>
  <c r="BK24" i="4"/>
  <c r="BF22" i="4"/>
  <c r="BF23" i="4"/>
  <c r="BF24" i="4"/>
  <c r="BL22" i="4"/>
  <c r="BL23" i="4"/>
  <c r="BL24" i="4"/>
  <c r="BG22" i="4"/>
  <c r="BG23" i="4"/>
  <c r="BG24" i="4"/>
  <c r="K117" i="4"/>
  <c r="K119" i="4"/>
  <c r="J115" i="4"/>
  <c r="W30" i="4"/>
  <c r="AB29" i="4"/>
  <c r="W29" i="4"/>
  <c r="AA29" i="4"/>
  <c r="U29" i="4"/>
  <c r="U30" i="4"/>
  <c r="V29" i="4"/>
  <c r="X29" i="4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5" i="2"/>
  <c r="Q19" i="4"/>
  <c r="AL12" i="4"/>
  <c r="AL13" i="4"/>
  <c r="AM12" i="4"/>
  <c r="AL21" i="4"/>
  <c r="AM21" i="4"/>
  <c r="AM22" i="4"/>
  <c r="AP12" i="4"/>
  <c r="AQ12" i="4"/>
  <c r="AQ13" i="4"/>
  <c r="AP21" i="4"/>
  <c r="AQ21" i="4"/>
  <c r="AT12" i="4"/>
  <c r="AT13" i="4"/>
  <c r="AU12" i="4"/>
  <c r="AU13" i="4"/>
  <c r="AT21" i="4"/>
  <c r="AU21" i="4"/>
  <c r="BN14" i="4"/>
  <c r="BM14" i="4"/>
  <c r="BL14" i="4"/>
  <c r="BK14" i="4"/>
  <c r="BJ14" i="4"/>
  <c r="BN13" i="4"/>
  <c r="BM13" i="4"/>
  <c r="BL13" i="4"/>
  <c r="BK13" i="4"/>
  <c r="BJ13" i="4"/>
  <c r="BK3" i="4"/>
  <c r="BL3" i="4"/>
  <c r="BM3" i="4"/>
  <c r="BN3" i="4"/>
  <c r="BK4" i="4"/>
  <c r="BL4" i="4"/>
  <c r="BM4" i="4"/>
  <c r="BN4" i="4"/>
  <c r="BJ4" i="4"/>
  <c r="AH21" i="4"/>
  <c r="AI21" i="4"/>
  <c r="AI22" i="4"/>
  <c r="X30" i="4"/>
  <c r="V30" i="4"/>
  <c r="W9" i="4"/>
  <c r="V9" i="4"/>
  <c r="X9" i="4"/>
  <c r="Y9" i="4"/>
  <c r="Z5" i="4"/>
  <c r="Z7" i="4"/>
  <c r="Z9" i="4"/>
  <c r="Z4" i="4"/>
  <c r="Z6" i="4"/>
  <c r="Z8" i="4"/>
  <c r="J63" i="4"/>
  <c r="J62" i="4"/>
  <c r="J61" i="4"/>
  <c r="J60" i="4"/>
  <c r="J59" i="4"/>
  <c r="J58" i="4"/>
  <c r="J57" i="4"/>
  <c r="J56" i="4"/>
  <c r="J54" i="4"/>
  <c r="J53" i="4"/>
  <c r="J52" i="4"/>
  <c r="J51" i="4"/>
  <c r="J50" i="4"/>
  <c r="J49" i="4"/>
  <c r="J48" i="4"/>
  <c r="J47" i="4"/>
  <c r="J46" i="4"/>
  <c r="J44" i="4"/>
  <c r="J43" i="4"/>
  <c r="J42" i="4"/>
  <c r="J41" i="4"/>
  <c r="J40" i="4"/>
  <c r="J39" i="4"/>
  <c r="J38" i="4"/>
  <c r="J37" i="4"/>
  <c r="J36" i="4"/>
  <c r="J34" i="4"/>
  <c r="J33" i="4"/>
  <c r="J32" i="4"/>
  <c r="J31" i="4"/>
  <c r="J30" i="4"/>
  <c r="J29" i="4"/>
  <c r="J28" i="4"/>
  <c r="J27" i="4"/>
  <c r="J26" i="4"/>
  <c r="J24" i="4"/>
  <c r="J23" i="4"/>
  <c r="J22" i="4"/>
  <c r="J21" i="4"/>
  <c r="J20" i="4"/>
  <c r="J18" i="4"/>
  <c r="J17" i="4"/>
  <c r="J16" i="4"/>
  <c r="J15" i="4"/>
  <c r="J14" i="4"/>
  <c r="J13" i="4"/>
  <c r="J12" i="4"/>
  <c r="J11" i="4"/>
  <c r="J10" i="4"/>
  <c r="J5" i="4"/>
  <c r="J6" i="4"/>
  <c r="J7" i="4"/>
  <c r="J8" i="4"/>
  <c r="J4" i="4"/>
  <c r="G18" i="1"/>
  <c r="L7" i="1"/>
  <c r="AR42" i="2"/>
  <c r="AQ42" i="2"/>
  <c r="AP42" i="2"/>
  <c r="BC20" i="2"/>
  <c r="BD20" i="2"/>
  <c r="BC21" i="2"/>
  <c r="BD21" i="2"/>
  <c r="BC22" i="2"/>
  <c r="BD22" i="2"/>
  <c r="BD14" i="2"/>
  <c r="BC14" i="2"/>
  <c r="BD13" i="2"/>
  <c r="BC13" i="2"/>
  <c r="BD12" i="2"/>
  <c r="BC12" i="2"/>
  <c r="BD6" i="2"/>
  <c r="BD5" i="2"/>
  <c r="BD4" i="2"/>
  <c r="BC6" i="2"/>
  <c r="BC5" i="2"/>
  <c r="BC4" i="2"/>
  <c r="BA4" i="2"/>
  <c r="BA24" i="2"/>
  <c r="BA23" i="2"/>
  <c r="BA22" i="2"/>
  <c r="BA21" i="2"/>
  <c r="BA20" i="2"/>
  <c r="BA19" i="2"/>
  <c r="BA16" i="2"/>
  <c r="BA15" i="2"/>
  <c r="BA14" i="2"/>
  <c r="BA13" i="2"/>
  <c r="BA12" i="2"/>
  <c r="BA11" i="2"/>
  <c r="BA8" i="2"/>
  <c r="BA7" i="2"/>
  <c r="BA6" i="2"/>
  <c r="BA5" i="2"/>
  <c r="BA3" i="2"/>
  <c r="AZ21" i="2"/>
  <c r="AZ24" i="2"/>
  <c r="AY24" i="2"/>
  <c r="AZ23" i="2"/>
  <c r="AY23" i="2"/>
  <c r="AZ22" i="2"/>
  <c r="AY22" i="2"/>
  <c r="AY21" i="2"/>
  <c r="AZ20" i="2"/>
  <c r="AY20" i="2"/>
  <c r="AZ19" i="2"/>
  <c r="AY19" i="2"/>
  <c r="AR39" i="2"/>
  <c r="AZ16" i="2"/>
  <c r="AY16" i="2"/>
  <c r="AZ15" i="2"/>
  <c r="AY15" i="2"/>
  <c r="AZ14" i="2"/>
  <c r="AY14" i="2"/>
  <c r="AZ13" i="2"/>
  <c r="AY13" i="2"/>
  <c r="AZ12" i="2"/>
  <c r="AY12" i="2"/>
  <c r="AZ11" i="2"/>
  <c r="AY11" i="2"/>
  <c r="AZ8" i="2"/>
  <c r="AZ7" i="2"/>
  <c r="AZ6" i="2"/>
  <c r="AZ5" i="2"/>
  <c r="AZ4" i="2"/>
  <c r="AZ3" i="2"/>
  <c r="AY8" i="2"/>
  <c r="AY7" i="2"/>
  <c r="AY6" i="2"/>
  <c r="AY5" i="2"/>
  <c r="AY4" i="2"/>
  <c r="AY3" i="2"/>
  <c r="J8" i="1"/>
  <c r="J4" i="1"/>
  <c r="J6" i="1"/>
  <c r="O22" i="1"/>
  <c r="O23" i="1"/>
  <c r="N22" i="1"/>
  <c r="N23" i="1"/>
  <c r="O21" i="1"/>
  <c r="N21" i="1"/>
  <c r="P21" i="1"/>
  <c r="AJ29" i="2"/>
  <c r="AJ30" i="2"/>
  <c r="AJ31" i="2"/>
  <c r="AJ32" i="2"/>
  <c r="AJ33" i="2"/>
  <c r="AJ34" i="2"/>
  <c r="AJ35" i="2"/>
  <c r="AJ36" i="2"/>
  <c r="AJ28" i="2"/>
  <c r="AK23" i="2"/>
  <c r="AK22" i="2"/>
  <c r="AK21" i="2"/>
  <c r="AK20" i="2"/>
  <c r="AK19" i="2"/>
  <c r="AK18" i="2"/>
  <c r="AK17" i="2"/>
  <c r="AK16" i="2"/>
  <c r="G22" i="1"/>
  <c r="G20" i="1"/>
  <c r="L5" i="1"/>
  <c r="AP44" i="2"/>
  <c r="AP41" i="2"/>
  <c r="AP40" i="2"/>
  <c r="AP39" i="2"/>
  <c r="AQ44" i="2"/>
  <c r="AQ43" i="2"/>
  <c r="AQ41" i="2"/>
  <c r="AQ40" i="2"/>
  <c r="AQ39" i="2"/>
  <c r="AP43" i="2"/>
  <c r="AR40" i="2"/>
  <c r="AR41" i="2"/>
  <c r="AR43" i="2"/>
  <c r="AR44" i="2"/>
  <c r="T81" i="4"/>
  <c r="BD53" i="4"/>
  <c r="AR20" i="4"/>
  <c r="AE5" i="4"/>
  <c r="BC53" i="4"/>
  <c r="BB53" i="4"/>
  <c r="K95" i="4"/>
  <c r="K94" i="4"/>
  <c r="AG4" i="4"/>
  <c r="BF26" i="4"/>
  <c r="BF27" i="4"/>
  <c r="BH26" i="4"/>
  <c r="BH27" i="4"/>
  <c r="K87" i="4"/>
  <c r="AD5" i="4"/>
  <c r="AI13" i="4"/>
  <c r="AJ13" i="4"/>
  <c r="AP22" i="4"/>
  <c r="AG5" i="4"/>
  <c r="BL25" i="4"/>
  <c r="K90" i="4"/>
  <c r="K91" i="4"/>
  <c r="BC25" i="4"/>
  <c r="J118" i="4"/>
  <c r="AV13" i="4"/>
  <c r="AB30" i="4"/>
  <c r="AA30" i="4"/>
  <c r="J117" i="4"/>
  <c r="BG25" i="4"/>
  <c r="BE53" i="4"/>
  <c r="J119" i="4"/>
  <c r="BJ26" i="4"/>
  <c r="BJ27" i="4"/>
  <c r="AC5" i="4"/>
  <c r="AF5" i="4"/>
  <c r="AL22" i="4"/>
  <c r="AN22" i="4"/>
  <c r="AQ22" i="4"/>
  <c r="AR22" i="4"/>
  <c r="AU22" i="4"/>
  <c r="K118" i="4"/>
  <c r="BE26" i="4"/>
  <c r="BE27" i="4"/>
  <c r="BI26" i="4"/>
  <c r="BI27" i="4"/>
  <c r="Q21" i="4"/>
  <c r="AM13" i="4"/>
  <c r="AV20" i="4"/>
  <c r="AV11" i="4"/>
  <c r="AV25" i="4"/>
  <c r="J123" i="4"/>
  <c r="AB31" i="4"/>
  <c r="BK26" i="4"/>
  <c r="BK27" i="4"/>
  <c r="BD26" i="4"/>
  <c r="BD27" i="4"/>
  <c r="BF53" i="4"/>
  <c r="AJ20" i="4"/>
  <c r="AJ25" i="4"/>
  <c r="K120" i="4"/>
  <c r="K116" i="4"/>
  <c r="AR11" i="4"/>
  <c r="AR25" i="4"/>
  <c r="AN13" i="4"/>
  <c r="AA31" i="4"/>
  <c r="BF25" i="4"/>
  <c r="BK25" i="4"/>
  <c r="BE25" i="4"/>
  <c r="BJ25" i="4"/>
  <c r="BI25" i="4"/>
  <c r="AH22" i="4"/>
  <c r="AJ22" i="4"/>
  <c r="AP13" i="4"/>
  <c r="AR13" i="4"/>
  <c r="BD25" i="4"/>
  <c r="BH25" i="4"/>
  <c r="AD4" i="4"/>
  <c r="AN20" i="4"/>
  <c r="AN11" i="4"/>
  <c r="AC4" i="4"/>
  <c r="AT22" i="4"/>
  <c r="J120" i="4"/>
  <c r="J116" i="4"/>
  <c r="BG26" i="4"/>
  <c r="BG27" i="4"/>
  <c r="BL26" i="4"/>
  <c r="BL27" i="4"/>
  <c r="BC26" i="4"/>
  <c r="BC27" i="4"/>
  <c r="BJ30" i="4"/>
  <c r="BF30" i="4"/>
  <c r="AV22" i="4"/>
  <c r="K123" i="4"/>
  <c r="AN25" i="4"/>
  <c r="BH30" i="4"/>
  <c r="K122" i="4"/>
  <c r="J122" i="4"/>
  <c r="BI30" i="4"/>
  <c r="BG30" i="4"/>
</calcChain>
</file>

<file path=xl/sharedStrings.xml><?xml version="1.0" encoding="utf-8"?>
<sst xmlns="http://schemas.openxmlformats.org/spreadsheetml/2006/main" count="12007" uniqueCount="465">
  <si>
    <t>LO701_MANIP_SHADE</t>
  </si>
  <si>
    <t>LO701_MANIP_SUN</t>
  </si>
  <si>
    <t>LO701_REF</t>
  </si>
  <si>
    <t>LO703_MANIP_SHADE</t>
  </si>
  <si>
    <t>LO703_MANIP_SUN</t>
  </si>
  <si>
    <t>LO703_REF</t>
  </si>
  <si>
    <t>MR404_MANIP_SHADE</t>
  </si>
  <si>
    <t>MR404_MANIP_SUN</t>
  </si>
  <si>
    <t>MR404_REF</t>
  </si>
  <si>
    <t>Biomass</t>
  </si>
  <si>
    <t>Site</t>
  </si>
  <si>
    <t>LO703_MANIP</t>
  </si>
  <si>
    <t>MR404_MANIP</t>
  </si>
  <si>
    <t>LO701_MANIP</t>
  </si>
  <si>
    <t>Total biomass - 2014</t>
  </si>
  <si>
    <t>(mg/m^2)</t>
  </si>
  <si>
    <t>Reach Type</t>
  </si>
  <si>
    <t>Year</t>
  </si>
  <si>
    <t>2014 _ LR + Sub</t>
  </si>
  <si>
    <t>2014 Data - sub only</t>
  </si>
  <si>
    <t>LO701</t>
  </si>
  <si>
    <t>MANIP</t>
  </si>
  <si>
    <t>REF</t>
  </si>
  <si>
    <t>LO703</t>
  </si>
  <si>
    <t>MR404</t>
  </si>
  <si>
    <t>2016Ratios</t>
  </si>
  <si>
    <t>Site ID</t>
  </si>
  <si>
    <t>Sample_ID</t>
  </si>
  <si>
    <t>Taxon</t>
  </si>
  <si>
    <t>Count</t>
  </si>
  <si>
    <t>Life Stage</t>
  </si>
  <si>
    <t>Comments</t>
  </si>
  <si>
    <t>Body Length (mm)</t>
  </si>
  <si>
    <t>Dry mass (mg)</t>
  </si>
  <si>
    <t>Dry mass regression/value source</t>
  </si>
  <si>
    <t>as...</t>
  </si>
  <si>
    <t>Reference</t>
  </si>
  <si>
    <t>Calories per mg dry mass</t>
  </si>
  <si>
    <t>Calories per prey item</t>
  </si>
  <si>
    <t>ORSU16EH001</t>
  </si>
  <si>
    <t>Ameletus</t>
  </si>
  <si>
    <t>Larva</t>
  </si>
  <si>
    <t>0.0077*L^2.588</t>
  </si>
  <si>
    <t>Benke, A. C. et al. 1999</t>
  </si>
  <si>
    <t>Ephemeroptera</t>
  </si>
  <si>
    <t>Baetis tricaudatus complex</t>
  </si>
  <si>
    <t>0.0075*L^2.423</t>
  </si>
  <si>
    <t>Baetis spp.</t>
  </si>
  <si>
    <t>Brillia</t>
  </si>
  <si>
    <t>(-5.279)+2.32*lnL</t>
  </si>
  <si>
    <t>Chironominae/Orthocladiinae</t>
  </si>
  <si>
    <t>Smock, L.A. 1980</t>
  </si>
  <si>
    <t>Chironomidae</t>
  </si>
  <si>
    <t>Calineuria californica</t>
  </si>
  <si>
    <t>0.0019*L^3.232</t>
  </si>
  <si>
    <t>Acroneuria spp.</t>
  </si>
  <si>
    <t>Insecta aquatic</t>
  </si>
  <si>
    <t>Ceratopogoninae</t>
  </si>
  <si>
    <t>(-5.714)+2.39*lnL</t>
  </si>
  <si>
    <t>Palpomyia spp. complex</t>
  </si>
  <si>
    <t>Chloroperlidae</t>
  </si>
  <si>
    <t>(0.0062*L^2.724)*1.039</t>
  </si>
  <si>
    <t>Sweltsa sp.</t>
  </si>
  <si>
    <t>Cinygmula</t>
  </si>
  <si>
    <t>0.0249*L^2.73</t>
  </si>
  <si>
    <t>Heptageniidae</t>
  </si>
  <si>
    <t>Dicranota</t>
  </si>
  <si>
    <t>0.0027*L^2.637</t>
  </si>
  <si>
    <t>Dicranota sp.</t>
  </si>
  <si>
    <t>Diptera aquatic</t>
  </si>
  <si>
    <t>Doroneuria</t>
  </si>
  <si>
    <t>Drunella doddsii</t>
  </si>
  <si>
    <t>0.0019*L^3.46</t>
  </si>
  <si>
    <t>Drunella sp.</t>
  </si>
  <si>
    <t>Empididae</t>
  </si>
  <si>
    <t>Pupa</t>
  </si>
  <si>
    <t>(-5.26)+2.24*lnL</t>
  </si>
  <si>
    <t>Diptera (pupae)</t>
  </si>
  <si>
    <t>Burgherr, P. and E. Meyer 1997</t>
  </si>
  <si>
    <t>Enchytraeus</t>
  </si>
  <si>
    <t>Unknown</t>
  </si>
  <si>
    <t>mean value</t>
  </si>
  <si>
    <t>Enchytraeidae</t>
  </si>
  <si>
    <t>Meyer, E. 1989</t>
  </si>
  <si>
    <t>Oligochaeta</t>
  </si>
  <si>
    <t>Epeorus</t>
  </si>
  <si>
    <t>0.0056*L^2.926</t>
  </si>
  <si>
    <t>Epeorus sp.</t>
  </si>
  <si>
    <t>Heterlimnius corpulentus</t>
  </si>
  <si>
    <t>Adult</t>
  </si>
  <si>
    <t>Elmis spp. adults</t>
  </si>
  <si>
    <t>Elmis spp. larvae</t>
  </si>
  <si>
    <t>Heteroplectron californicum</t>
  </si>
  <si>
    <t>(-6.266)+3.12*lnL</t>
  </si>
  <si>
    <t>Trichoptera</t>
  </si>
  <si>
    <t>Leuctridae</t>
  </si>
  <si>
    <t>0.0025*L^2.744</t>
  </si>
  <si>
    <t>Leuctra sp.</t>
  </si>
  <si>
    <t>Mesenchytraeus</t>
  </si>
  <si>
    <t>Micrasema</t>
  </si>
  <si>
    <t>0.0181*L^2.410</t>
  </si>
  <si>
    <t>Micrasema sp.</t>
  </si>
  <si>
    <t>Micropsectra</t>
  </si>
  <si>
    <t>0.0076*L^2.601</t>
  </si>
  <si>
    <t>Tanytarsini</t>
  </si>
  <si>
    <t>Monatractides</t>
  </si>
  <si>
    <t>Hydracarina, various taxa, adults</t>
  </si>
  <si>
    <t>Arachnida</t>
  </si>
  <si>
    <t>Neoplasta</t>
  </si>
  <si>
    <t>(-5.3506)+2.7288*lnL</t>
  </si>
  <si>
    <t>Ostracoda</t>
  </si>
  <si>
    <t>mean of measured dry weight of pooled specimens</t>
  </si>
  <si>
    <t>Rhithron Associates, Inc</t>
  </si>
  <si>
    <t>Crustacea</t>
  </si>
  <si>
    <t>Perlidae</t>
  </si>
  <si>
    <t>Polycelis</t>
  </si>
  <si>
    <t>(-3.6344)+1.8545*lnL</t>
  </si>
  <si>
    <t>Polycelis sp.</t>
  </si>
  <si>
    <t>Aquatic microconsumers</t>
  </si>
  <si>
    <t>Pristinicola hemphilli</t>
  </si>
  <si>
    <t>(0.257*L)-0.217</t>
  </si>
  <si>
    <t>Lymnaea palustris ?10.5mm</t>
  </si>
  <si>
    <t>Eckblad, J.W. 1971</t>
  </si>
  <si>
    <t>Basomattophora</t>
  </si>
  <si>
    <t>Pteronarcys princeps</t>
  </si>
  <si>
    <t>0.0064*L^2.845</t>
  </si>
  <si>
    <t>Pteronarcys dorsata</t>
  </si>
  <si>
    <t>Rheocricotopus</t>
  </si>
  <si>
    <t>Rheotanytarsus</t>
  </si>
  <si>
    <t>Rhithrogena</t>
  </si>
  <si>
    <t>Rhyacophila</t>
  </si>
  <si>
    <t>Hydropsyche pupae</t>
  </si>
  <si>
    <t>Rhyacophila Betteni Gr.</t>
  </si>
  <si>
    <t>0.0099*L^2.480</t>
  </si>
  <si>
    <t>Rhyacophila spp.</t>
  </si>
  <si>
    <t>Sperchon</t>
  </si>
  <si>
    <t>Sperchonopsis</t>
  </si>
  <si>
    <t>Stempellinella</t>
  </si>
  <si>
    <t>Sweltsa</t>
  </si>
  <si>
    <t>Thienemannimyia Gr.</t>
  </si>
  <si>
    <t>Torrenticola</t>
  </si>
  <si>
    <t>Torrenticola spp.</t>
  </si>
  <si>
    <t>Visoka cataractae</t>
  </si>
  <si>
    <t>0.004*L^2.975</t>
  </si>
  <si>
    <t>Amphinemura spp.</t>
  </si>
  <si>
    <t>Yoraperla</t>
  </si>
  <si>
    <t>0.0141*L^2.62</t>
  </si>
  <si>
    <t>Talliperla maria</t>
  </si>
  <si>
    <t>Zapada cinctipes</t>
  </si>
  <si>
    <t>ORSU16EH002</t>
  </si>
  <si>
    <t>Antocha monticola</t>
  </si>
  <si>
    <t>(0.0042*L^2.596)*1.03</t>
  </si>
  <si>
    <t>Hexatoma spp.</t>
  </si>
  <si>
    <t>Baetis</t>
  </si>
  <si>
    <t>Drunella coloradensis</t>
  </si>
  <si>
    <t>Elmidae</t>
  </si>
  <si>
    <t>Eukiefferiella Pseudomontana Gr.</t>
  </si>
  <si>
    <t>Glutops</t>
  </si>
  <si>
    <t>(-5.221)+2.43*lnL</t>
  </si>
  <si>
    <t>Diptera</t>
  </si>
  <si>
    <t>Hexatoma</t>
  </si>
  <si>
    <t>0.0042*L^2.596</t>
  </si>
  <si>
    <t>Limnephilidae</t>
  </si>
  <si>
    <t>Megarcys</t>
  </si>
  <si>
    <t>Isoperla bilineata</t>
  </si>
  <si>
    <t>Pagastia</t>
  </si>
  <si>
    <t>Diamesa spp.</t>
  </si>
  <si>
    <t>Rhyacophila narvae</t>
  </si>
  <si>
    <t>Rhyacophila Vagrita Gr.</t>
  </si>
  <si>
    <t>ORSU16EH003</t>
  </si>
  <si>
    <t>Allocosmoecus partitus</t>
  </si>
  <si>
    <t>Corynoneura</t>
  </si>
  <si>
    <t>Eukiefferiella Claripennis Gr.</t>
  </si>
  <si>
    <t>Kathroperla</t>
  </si>
  <si>
    <t>Lebertia</t>
  </si>
  <si>
    <t>Lepidostoma</t>
  </si>
  <si>
    <t>0.0079*L^2.649</t>
  </si>
  <si>
    <t>Lepidostoma sp.</t>
  </si>
  <si>
    <t>Leptophlebiidae</t>
  </si>
  <si>
    <t>0.0061*L^2.624</t>
  </si>
  <si>
    <t>Paraleptophlebia sp.</t>
  </si>
  <si>
    <t>Malenka</t>
  </si>
  <si>
    <t>Nemouridae</t>
  </si>
  <si>
    <t>Orthocladiinae sp. (RAI Taxon # 0001)</t>
  </si>
  <si>
    <t>Orthocladius</t>
  </si>
  <si>
    <t>Parametriocnemus</t>
  </si>
  <si>
    <t>Parapsyche</t>
  </si>
  <si>
    <t>0.0051*L^2.824</t>
  </si>
  <si>
    <t>Hydropsyche spp.</t>
  </si>
  <si>
    <t>Hydropsychidae</t>
  </si>
  <si>
    <t>Parorthocladius</t>
  </si>
  <si>
    <t>Polycentropus</t>
  </si>
  <si>
    <t>0.0071*L^2.531</t>
  </si>
  <si>
    <t>Polycentropus sp.</t>
  </si>
  <si>
    <t>Protzia</t>
  </si>
  <si>
    <t>Rissooidea</t>
  </si>
  <si>
    <t>Synorthocladius</t>
  </si>
  <si>
    <t>Tanypodinae</t>
  </si>
  <si>
    <t>0.0026*L^2.503</t>
  </si>
  <si>
    <t>Thienemanniella</t>
  </si>
  <si>
    <t>Tvetenia Bavarica Gr.</t>
  </si>
  <si>
    <t>Zavrelimyia</t>
  </si>
  <si>
    <t>ORSU16EH004</t>
  </si>
  <si>
    <t>Amiocentrus aspilus</t>
  </si>
  <si>
    <t>0.0025*L^2.600</t>
  </si>
  <si>
    <t>Brachycentrus sp.</t>
  </si>
  <si>
    <t>Diamesa</t>
  </si>
  <si>
    <t>Ephemerella excrucians</t>
  </si>
  <si>
    <t>0.0097*L^2.663</t>
  </si>
  <si>
    <t>Ephemerella sp.</t>
  </si>
  <si>
    <t>Ephemerella tibialis</t>
  </si>
  <si>
    <t>Eukiefferiella</t>
  </si>
  <si>
    <t>Fridericia</t>
  </si>
  <si>
    <t>Hydropsyche</t>
  </si>
  <si>
    <t>Estimated</t>
  </si>
  <si>
    <t>Moselia infuscata</t>
  </si>
  <si>
    <t>Optioservus</t>
  </si>
  <si>
    <t>Oreodytes</t>
  </si>
  <si>
    <t>(-2.784)+2.50*lnL</t>
  </si>
  <si>
    <t>Hydroporus spp.</t>
  </si>
  <si>
    <t>Oreogeton</t>
  </si>
  <si>
    <t>Pedicia</t>
  </si>
  <si>
    <t>Rhyacophila Brunnea/Vemna Gr.</t>
  </si>
  <si>
    <t>Simulium</t>
  </si>
  <si>
    <t>0.00025*L^3.342</t>
  </si>
  <si>
    <t>Simulium tuberosum</t>
  </si>
  <si>
    <t>ORSU16EH005</t>
  </si>
  <si>
    <t>Acari</t>
  </si>
  <si>
    <t>Hydracarina, various taxa, nymphs</t>
  </si>
  <si>
    <t>Copepoda</t>
  </si>
  <si>
    <t>0.00000008*(L^2.67)</t>
  </si>
  <si>
    <t>Cyclopoida adult</t>
  </si>
  <si>
    <t>Dumont et al. 1975</t>
  </si>
  <si>
    <t>Diaptomidae</t>
  </si>
  <si>
    <t>Cricotopus</t>
  </si>
  <si>
    <t>Ephemerella</t>
  </si>
  <si>
    <t>Eukiefferiella Gracei Gr.</t>
  </si>
  <si>
    <t>Orohermes crepusculus</t>
  </si>
  <si>
    <t>0.0018*L^2.997</t>
  </si>
  <si>
    <t>Corydalus cornutus</t>
  </si>
  <si>
    <t>Corydalidae</t>
  </si>
  <si>
    <t>Potthastia Gaedii Gr.</t>
  </si>
  <si>
    <t>Rhyacophila atrata complex</t>
  </si>
  <si>
    <t>Rhyacophila Verrula Gr.</t>
  </si>
  <si>
    <t>Wiedemannia</t>
  </si>
  <si>
    <t>Zapada frigida</t>
  </si>
  <si>
    <t>ORSU16EH006</t>
  </si>
  <si>
    <t>Acneus</t>
  </si>
  <si>
    <t>0.0077*(L^2.883)</t>
  </si>
  <si>
    <t>Psephenus sp.</t>
  </si>
  <si>
    <t>Arctopsychinae</t>
  </si>
  <si>
    <t>Baetis piscatoris complex</t>
  </si>
  <si>
    <t>Caudatella</t>
  </si>
  <si>
    <t>Cricotopus (Cricotopus)</t>
  </si>
  <si>
    <t>Drunella</t>
  </si>
  <si>
    <t>Eukiefferiella Coerulescens Gr.</t>
  </si>
  <si>
    <t>Hydrobaenus</t>
  </si>
  <si>
    <t>Larsia</t>
  </si>
  <si>
    <t>Oribatida</t>
  </si>
  <si>
    <t>Orthocladiinae</t>
  </si>
  <si>
    <t>Perlodidae</t>
  </si>
  <si>
    <t>Pseudofeltria</t>
  </si>
  <si>
    <t>Thaumaleidae</t>
  </si>
  <si>
    <t>Tvetenia</t>
  </si>
  <si>
    <t>Zapada columbiana</t>
  </si>
  <si>
    <t>ORSU16EH007</t>
  </si>
  <si>
    <t>Ampumixis dispar</t>
  </si>
  <si>
    <t>Cernosvitoviella</t>
  </si>
  <si>
    <t>Cricotopus (Nostococladius)</t>
  </si>
  <si>
    <t>Glossosomatidae</t>
  </si>
  <si>
    <t>Glossosoma spp. pupa</t>
  </si>
  <si>
    <t>Gomphidae</t>
  </si>
  <si>
    <t>0.0060*L^2.847</t>
  </si>
  <si>
    <t>Gomphus spp.</t>
  </si>
  <si>
    <t>Microtendipes</t>
  </si>
  <si>
    <t>0.0007*L^2.952</t>
  </si>
  <si>
    <t>Chironomini</t>
  </si>
  <si>
    <t>ORSU16EH008</t>
  </si>
  <si>
    <t>Agapetus</t>
  </si>
  <si>
    <t>Clinocera</t>
  </si>
  <si>
    <t>Ephemerellidae</t>
  </si>
  <si>
    <t>Glossosoma</t>
  </si>
  <si>
    <t>0.0065*L^3.028</t>
  </si>
  <si>
    <t>Glossosoma nigrior</t>
  </si>
  <si>
    <t>Paraperla</t>
  </si>
  <si>
    <t>Rhyacophila arnaudi</t>
  </si>
  <si>
    <t>ORSU16EH009</t>
  </si>
  <si>
    <t>Apatania</t>
  </si>
  <si>
    <t>Arctopsyche</t>
  </si>
  <si>
    <t>Atractides</t>
  </si>
  <si>
    <t>Baetis flavistriga complex</t>
  </si>
  <si>
    <t>Eukiefferiella Brehmi Gr.</t>
  </si>
  <si>
    <t>Hesperoperla pacifica</t>
  </si>
  <si>
    <t>Hydraena</t>
  </si>
  <si>
    <t>(-5.46)+4.33*lnL</t>
  </si>
  <si>
    <t>Coleoptera (adults)</t>
  </si>
  <si>
    <t>Coleoptera terrestrial</t>
  </si>
  <si>
    <t>Matriella teresa</t>
  </si>
  <si>
    <t>Microvelia</t>
  </si>
  <si>
    <t>(-3.461)+2.40*lnL</t>
  </si>
  <si>
    <t>Hemiptera</t>
  </si>
  <si>
    <t>Nemata</t>
  </si>
  <si>
    <t>Nematoda</t>
  </si>
  <si>
    <t>Neophylax splendens</t>
  </si>
  <si>
    <t>Nilotanypus</t>
  </si>
  <si>
    <t>Oligophlebodes</t>
  </si>
  <si>
    <t>Polycentropodidae</t>
  </si>
  <si>
    <t>(-5.627)+3.00*lnL</t>
  </si>
  <si>
    <t>Rheopelopia</t>
  </si>
  <si>
    <t>Rhyacophila Angelita Gr.</t>
  </si>
  <si>
    <t>Rhyacophila blarina</t>
  </si>
  <si>
    <t>Simuliidae pupa</t>
  </si>
  <si>
    <t>Zaitzevia</t>
  </si>
  <si>
    <t>Mayfly</t>
  </si>
  <si>
    <t>Key to invert families:</t>
  </si>
  <si>
    <t>Midge</t>
  </si>
  <si>
    <t>Stone fly</t>
  </si>
  <si>
    <t>worms</t>
  </si>
  <si>
    <t>spider</t>
  </si>
  <si>
    <t>cadis fly</t>
  </si>
  <si>
    <t>Row Labels</t>
  </si>
  <si>
    <t>(blank)</t>
  </si>
  <si>
    <t>Grand Total</t>
  </si>
  <si>
    <t>Sum of Dry mass (mg)</t>
  </si>
  <si>
    <t>Average of Body Length (mm)</t>
  </si>
  <si>
    <t>Sum of Calories per prey item</t>
  </si>
  <si>
    <t>as ... (Order)</t>
  </si>
  <si>
    <t>Subsample</t>
  </si>
  <si>
    <t>Area of Subsample</t>
  </si>
  <si>
    <t>Area Sampled (m^2)</t>
  </si>
  <si>
    <t>Biomass (g/m^2)</t>
  </si>
  <si>
    <t>Sum of Biomass (g/m^2)</t>
  </si>
  <si>
    <t>Ratios</t>
  </si>
  <si>
    <t>INVERT BIOMASS</t>
  </si>
  <si>
    <t>Invert Biomass -2016 MANIPs</t>
  </si>
  <si>
    <t>Ephemeroptera Biomass</t>
  </si>
  <si>
    <t>Haplotaxida</t>
  </si>
  <si>
    <t>Coleoptera</t>
  </si>
  <si>
    <t>Megaloptera</t>
  </si>
  <si>
    <t>Tricladida</t>
  </si>
  <si>
    <t>Trombidiformes</t>
  </si>
  <si>
    <t>snail</t>
  </si>
  <si>
    <t>Snail</t>
  </si>
  <si>
    <t>Odonta</t>
  </si>
  <si>
    <t>Order</t>
  </si>
  <si>
    <t>MANIP_Shade</t>
  </si>
  <si>
    <t>MANIP_Sun</t>
  </si>
  <si>
    <t>Count of Biomass (g/m^2)</t>
  </si>
  <si>
    <t>StdDev of Biomass (g/m^2)2</t>
  </si>
  <si>
    <t>SE</t>
  </si>
  <si>
    <t>SD</t>
  </si>
  <si>
    <t>Emphemeroptera</t>
  </si>
  <si>
    <t>2014 site</t>
  </si>
  <si>
    <t>2014 SE</t>
  </si>
  <si>
    <t>Mean</t>
  </si>
  <si>
    <t xml:space="preserve"> = mean differnce in ratios</t>
  </si>
  <si>
    <t>REF &amp; MANIP 2016</t>
  </si>
  <si>
    <t>REF SE</t>
  </si>
  <si>
    <t>MANIP SE</t>
  </si>
  <si>
    <t>Referance</t>
  </si>
  <si>
    <t>Manipulation</t>
  </si>
  <si>
    <t>EPT per year:</t>
  </si>
  <si>
    <t>EPT BIOMASS  - 2016</t>
  </si>
  <si>
    <t>Total invert biomass</t>
  </si>
  <si>
    <t>Total Biomass</t>
  </si>
  <si>
    <t>Percent of total biomass - E</t>
  </si>
  <si>
    <t>Year diff</t>
  </si>
  <si>
    <t>Ratios - MANIP/REF</t>
  </si>
  <si>
    <t>Plecoptera</t>
  </si>
  <si>
    <t>MANIP/REF Ratio</t>
  </si>
  <si>
    <t>FFG</t>
  </si>
  <si>
    <t>CF</t>
  </si>
  <si>
    <t>filterers</t>
  </si>
  <si>
    <t>CG</t>
  </si>
  <si>
    <t>collectors &amp; gatherers</t>
  </si>
  <si>
    <t>P</t>
  </si>
  <si>
    <t>predators</t>
  </si>
  <si>
    <t>SC</t>
  </si>
  <si>
    <t>scrapers</t>
  </si>
  <si>
    <t>SH</t>
  </si>
  <si>
    <t>shreaders</t>
  </si>
  <si>
    <t>Sc</t>
  </si>
  <si>
    <t>Snail- found with juga</t>
  </si>
  <si>
    <t>site</t>
  </si>
  <si>
    <t>Stream</t>
  </si>
  <si>
    <t>Reach</t>
  </si>
  <si>
    <t>total biomass</t>
  </si>
  <si>
    <t>sc</t>
  </si>
  <si>
    <t>all others</t>
  </si>
  <si>
    <t>manip</t>
  </si>
  <si>
    <t>ref</t>
  </si>
  <si>
    <t>sh</t>
  </si>
  <si>
    <t>all</t>
  </si>
  <si>
    <t>All</t>
  </si>
  <si>
    <t>Sum of Count</t>
  </si>
  <si>
    <t>SHADE</t>
  </si>
  <si>
    <t>SUN</t>
  </si>
  <si>
    <t>Shade</t>
  </si>
  <si>
    <t>ALL</t>
  </si>
  <si>
    <t>MANP</t>
  </si>
  <si>
    <t>sun avg biomass</t>
  </si>
  <si>
    <t>shade avg biomass</t>
  </si>
  <si>
    <t>ref avg biomass</t>
  </si>
  <si>
    <t>avg of manip</t>
  </si>
  <si>
    <t>totals for 2016</t>
  </si>
  <si>
    <t>Macroinvertebrate Biomass (mg L-2)</t>
  </si>
  <si>
    <t>ratios manip:ref</t>
  </si>
  <si>
    <t>Biomass (mg/m^2)</t>
  </si>
  <si>
    <t>Count of Biomass (mg/m^2)</t>
  </si>
  <si>
    <t>Sum of Biomass (mg/m^2)</t>
  </si>
  <si>
    <t>StdDev of Biomass (mg/m^2)2</t>
  </si>
  <si>
    <t>unknown</t>
  </si>
  <si>
    <t>total</t>
  </si>
  <si>
    <t>Unshaded</t>
  </si>
  <si>
    <t>Shaded</t>
  </si>
  <si>
    <t>average</t>
  </si>
  <si>
    <t>diff in ratio</t>
  </si>
  <si>
    <t>OG</t>
  </si>
  <si>
    <t>SG</t>
  </si>
  <si>
    <t>G</t>
  </si>
  <si>
    <t>~</t>
  </si>
  <si>
    <t>proportional change in ratio</t>
  </si>
  <si>
    <t>Unkn</t>
  </si>
  <si>
    <t/>
  </si>
  <si>
    <t>shaded:unshaded ratio</t>
  </si>
  <si>
    <t>average ratio</t>
  </si>
  <si>
    <t>#/m2</t>
  </si>
  <si>
    <t>LO701_MANIP_SHADE Total</t>
  </si>
  <si>
    <t>LO701_MANIP_SUN Total</t>
  </si>
  <si>
    <t>LO701_REF Total</t>
  </si>
  <si>
    <t>LO703_MANIP_SHADE Total</t>
  </si>
  <si>
    <t>LO703_MANIP_SUN Total</t>
  </si>
  <si>
    <t>LO703_REF Total</t>
  </si>
  <si>
    <t>MR404_MANIP_SHADE Total</t>
  </si>
  <si>
    <t>MR404_MANIP_SUN Total</t>
  </si>
  <si>
    <t>MR404_REF Total</t>
  </si>
  <si>
    <t>(blank) Total</t>
  </si>
  <si>
    <t>Count of #/m2</t>
  </si>
  <si>
    <t>Abund (Reach total)</t>
  </si>
  <si>
    <t>Abund (this FFG)</t>
  </si>
  <si>
    <t>Proportion</t>
  </si>
  <si>
    <t>avg manip abund</t>
  </si>
  <si>
    <t>2014 Data</t>
  </si>
  <si>
    <t>2016 Data</t>
  </si>
  <si>
    <t>Sum of #/m2</t>
  </si>
  <si>
    <t>Ratio</t>
  </si>
  <si>
    <t>na</t>
  </si>
  <si>
    <t>sd</t>
  </si>
  <si>
    <t>se</t>
  </si>
  <si>
    <t>RATIOS</t>
  </si>
  <si>
    <t>shaded&amp; unshaded avgeraged</t>
  </si>
  <si>
    <t>avg manip/avg ref</t>
  </si>
  <si>
    <t>mean biomass</t>
  </si>
  <si>
    <t>proportional diff</t>
  </si>
  <si>
    <t>Proportion of total invert biomass</t>
  </si>
  <si>
    <t>average biomass</t>
  </si>
  <si>
    <t>shaded vs unshaded</t>
  </si>
  <si>
    <t>CI.upper</t>
  </si>
  <si>
    <t>CI.lower</t>
  </si>
  <si>
    <t>Collector Filterer</t>
  </si>
  <si>
    <t>Collector Gatherer</t>
  </si>
  <si>
    <t>Predator</t>
  </si>
  <si>
    <t>Scraper</t>
  </si>
  <si>
    <t>Shredder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</si>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</sst>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medium">
        <color auto="1"/>
      </right>
      <top/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3">
    <xf numFmtId="0" fontId="0" fillId="0" borderId="0" xfId="0"/>
    <xf numFmtId="0" fontId="0" fillId="0" borderId="0" xfId="0" applyFont="1"/>
    <xf numFmtId="2" fontId="0" fillId="0" borderId="10" xfId="0" applyNumberFormat="1" applyFont="1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2" fontId="18" fillId="0" borderId="0" xfId="0" applyNumberFormat="1" applyFont="1"/>
    <xf numFmtId="0" fontId="0" fillId="0" borderId="10" xfId="0" applyFont="1" applyBorder="1" applyAlignment="1">
      <alignment horizontal="left"/>
    </xf>
    <xf numFmtId="0" fontId="0" fillId="0" borderId="1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16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right"/>
    </xf>
    <xf numFmtId="0" fontId="16" fillId="0" borderId="19" xfId="0" applyFont="1" applyFill="1" applyBorder="1" applyAlignment="1">
      <alignment horizontal="center"/>
    </xf>
    <xf numFmtId="0" fontId="0" fillId="0" borderId="0" xfId="0" applyAlignment="1">
      <alignment horizontal="left" indent="2"/>
    </xf>
    <xf numFmtId="0" fontId="0" fillId="33" borderId="0" xfId="0" applyFill="1"/>
    <xf numFmtId="0" fontId="16" fillId="0" borderId="10" xfId="0" applyNumberFormat="1" applyFont="1" applyBorder="1"/>
    <xf numFmtId="0" fontId="16" fillId="0" borderId="0" xfId="0" applyFont="1" applyFill="1" applyBorder="1" applyAlignment="1">
      <alignment horizontal="left"/>
    </xf>
    <xf numFmtId="0" fontId="0" fillId="0" borderId="0" xfId="0" applyAlignment="1"/>
    <xf numFmtId="0" fontId="16" fillId="0" borderId="0" xfId="0" applyFont="1" applyAlignment="1"/>
    <xf numFmtId="0" fontId="16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16" fillId="0" borderId="10" xfId="0" applyFont="1" applyFill="1" applyBorder="1"/>
    <xf numFmtId="0" fontId="16" fillId="0" borderId="0" xfId="0" applyFont="1" applyAlignment="1">
      <alignment horizontal="right"/>
    </xf>
    <xf numFmtId="0" fontId="0" fillId="0" borderId="0" xfId="0" applyFont="1" applyAlignment="1">
      <alignment horizontal="left" indent="1"/>
    </xf>
    <xf numFmtId="0" fontId="16" fillId="0" borderId="20" xfId="0" applyFont="1" applyBorder="1"/>
    <xf numFmtId="2" fontId="16" fillId="0" borderId="21" xfId="0" applyNumberFormat="1" applyFont="1" applyBorder="1"/>
    <xf numFmtId="0" fontId="16" fillId="0" borderId="22" xfId="0" applyFont="1" applyBorder="1"/>
    <xf numFmtId="2" fontId="16" fillId="0" borderId="23" xfId="0" applyNumberFormat="1" applyFont="1" applyBorder="1"/>
    <xf numFmtId="2" fontId="0" fillId="0" borderId="23" xfId="0" applyNumberFormat="1" applyBorder="1"/>
    <xf numFmtId="0" fontId="16" fillId="0" borderId="24" xfId="0" applyFont="1" applyBorder="1"/>
    <xf numFmtId="2" fontId="0" fillId="0" borderId="25" xfId="0" applyNumberFormat="1" applyBorder="1"/>
    <xf numFmtId="0" fontId="16" fillId="0" borderId="0" xfId="0" applyNumberFormat="1" applyFont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0" fillId="0" borderId="21" xfId="0" applyBorder="1"/>
    <xf numFmtId="0" fontId="0" fillId="0" borderId="22" xfId="0" applyBorder="1"/>
    <xf numFmtId="0" fontId="16" fillId="0" borderId="0" xfId="0" applyFont="1" applyBorder="1"/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0" fillId="0" borderId="32" xfId="0" applyBorder="1"/>
    <xf numFmtId="0" fontId="16" fillId="0" borderId="27" xfId="0" applyFont="1" applyBorder="1"/>
    <xf numFmtId="0" fontId="16" fillId="0" borderId="28" xfId="0" applyFont="1" applyBorder="1"/>
    <xf numFmtId="0" fontId="16" fillId="0" borderId="21" xfId="0" applyFont="1" applyBorder="1"/>
    <xf numFmtId="0" fontId="0" fillId="0" borderId="26" xfId="0" applyBorder="1"/>
    <xf numFmtId="0" fontId="16" fillId="0" borderId="33" xfId="0" applyFont="1" applyBorder="1" applyAlignment="1">
      <alignment horizontal="left"/>
    </xf>
    <xf numFmtId="0" fontId="16" fillId="0" borderId="21" xfId="0" applyFont="1" applyFill="1" applyBorder="1" applyAlignment="1">
      <alignment horizontal="left"/>
    </xf>
    <xf numFmtId="164" fontId="0" fillId="0" borderId="22" xfId="0" applyNumberFormat="1" applyBorder="1"/>
    <xf numFmtId="164" fontId="0" fillId="0" borderId="0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9" xfId="0" applyNumberFormat="1" applyBorder="1"/>
    <xf numFmtId="164" fontId="0" fillId="0" borderId="25" xfId="0" applyNumberFormat="1" applyBorder="1"/>
    <xf numFmtId="0" fontId="0" fillId="0" borderId="22" xfId="0" applyFill="1" applyBorder="1"/>
    <xf numFmtId="0" fontId="19" fillId="0" borderId="0" xfId="0" applyFont="1"/>
    <xf numFmtId="2" fontId="16" fillId="0" borderId="0" xfId="0" applyNumberFormat="1" applyFont="1" applyBorder="1"/>
    <xf numFmtId="0" fontId="0" fillId="0" borderId="0" xfId="0" quotePrefix="1"/>
    <xf numFmtId="0" fontId="0" fillId="0" borderId="0" xfId="0" applyNumberFormat="1" applyFont="1" applyFill="1" applyBorder="1"/>
    <xf numFmtId="0" fontId="16" fillId="0" borderId="34" xfId="0" applyNumberFormat="1" applyFont="1" applyBorder="1"/>
    <xf numFmtId="0" fontId="0" fillId="33" borderId="0" xfId="0" applyFill="1" applyAlignment="1">
      <alignment horizontal="left" indent="1"/>
    </xf>
    <xf numFmtId="0" fontId="0" fillId="33" borderId="0" xfId="0" applyNumberFormat="1" applyFill="1"/>
    <xf numFmtId="0" fontId="16" fillId="0" borderId="0" xfId="0" applyFont="1" applyAlignment="1">
      <alignment wrapText="1"/>
    </xf>
    <xf numFmtId="0" fontId="0" fillId="0" borderId="0" xfId="0" applyFill="1" applyAlignment="1">
      <alignment horizontal="left" indent="1"/>
    </xf>
    <xf numFmtId="0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16" fillId="33" borderId="0" xfId="0" applyFont="1" applyFill="1"/>
    <xf numFmtId="0" fontId="0" fillId="33" borderId="20" xfId="0" applyFill="1" applyBorder="1"/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0" fillId="0" borderId="0" xfId="0" applyFont="1" applyBorder="1" applyAlignment="1">
      <alignment horizontal="left" indent="1"/>
    </xf>
    <xf numFmtId="0" fontId="0" fillId="0" borderId="0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33" borderId="22" xfId="0" applyFill="1" applyBorder="1"/>
    <xf numFmtId="0" fontId="16" fillId="0" borderId="23" xfId="0" applyFont="1" applyBorder="1"/>
    <xf numFmtId="0" fontId="0" fillId="0" borderId="20" xfId="0" applyFill="1" applyBorder="1"/>
    <xf numFmtId="0" fontId="0" fillId="0" borderId="24" xfId="0" applyFill="1" applyBorder="1"/>
    <xf numFmtId="0" fontId="16" fillId="0" borderId="37" xfId="0" applyFont="1" applyBorder="1"/>
    <xf numFmtId="0" fontId="16" fillId="0" borderId="26" xfId="0" applyFont="1" applyBorder="1"/>
    <xf numFmtId="0" fontId="0" fillId="33" borderId="24" xfId="0" applyFill="1" applyBorder="1"/>
    <xf numFmtId="0" fontId="0" fillId="33" borderId="29" xfId="0" applyFill="1" applyBorder="1"/>
    <xf numFmtId="0" fontId="0" fillId="33" borderId="25" xfId="0" applyFill="1" applyBorder="1"/>
    <xf numFmtId="0" fontId="16" fillId="0" borderId="22" xfId="0" applyFont="1" applyFill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9" xfId="0" applyFont="1" applyBorder="1"/>
    <xf numFmtId="0" fontId="16" fillId="0" borderId="25" xfId="0" applyFont="1" applyBorder="1"/>
    <xf numFmtId="0" fontId="20" fillId="0" borderId="0" xfId="0" applyFont="1" applyBorder="1"/>
    <xf numFmtId="0" fontId="20" fillId="0" borderId="2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Data'!$AO$26</c:f>
              <c:strCache>
                <c:ptCount val="1"/>
                <c:pt idx="0">
                  <c:v>Ephemeroptera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'Master Data'!$AM$27:$AN$35</c:f>
              <c:multiLvlStrCache>
                <c:ptCount val="9"/>
                <c:lvl>
                  <c:pt idx="0">
                    <c:v>REF</c:v>
                  </c:pt>
                  <c:pt idx="1">
                    <c:v>MANIP_Sun</c:v>
                  </c:pt>
                  <c:pt idx="2">
                    <c:v>MANIP_Shade</c:v>
                  </c:pt>
                  <c:pt idx="3">
                    <c:v>REF</c:v>
                  </c:pt>
                  <c:pt idx="4">
                    <c:v>MANIP_Sun</c:v>
                  </c:pt>
                  <c:pt idx="5">
                    <c:v>MANIP_Shade</c:v>
                  </c:pt>
                  <c:pt idx="6">
                    <c:v>REF</c:v>
                  </c:pt>
                  <c:pt idx="7">
                    <c:v>MANIP_Sun</c:v>
                  </c:pt>
                  <c:pt idx="8">
                    <c:v>MANIP_Shade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LO703</c:v>
                  </c:pt>
                  <c:pt idx="3">
                    <c:v>MR404</c:v>
                  </c:pt>
                  <c:pt idx="4">
                    <c:v>MR404</c:v>
                  </c:pt>
                  <c:pt idx="5">
                    <c:v>MR404</c:v>
                  </c:pt>
                  <c:pt idx="6">
                    <c:v>LO701</c:v>
                  </c:pt>
                  <c:pt idx="7">
                    <c:v>LO701</c:v>
                  </c:pt>
                  <c:pt idx="8">
                    <c:v>LO701</c:v>
                  </c:pt>
                </c:lvl>
              </c:multiLvlStrCache>
            </c:multiLvlStrRef>
          </c:cat>
          <c:val>
            <c:numRef>
              <c:f>'Master Data'!$AO$27:$AO$35</c:f>
              <c:numCache>
                <c:formatCode>General</c:formatCode>
                <c:ptCount val="9"/>
                <c:pt idx="0">
                  <c:v>2146.553513898948</c:v>
                </c:pt>
                <c:pt idx="1">
                  <c:v>243.124412288</c:v>
                </c:pt>
                <c:pt idx="2">
                  <c:v>88.21358985066664</c:v>
                </c:pt>
                <c:pt idx="3">
                  <c:v>74.751855784</c:v>
                </c:pt>
                <c:pt idx="4">
                  <c:v>0.226757610666667</c:v>
                </c:pt>
                <c:pt idx="5">
                  <c:v>3.048248832</c:v>
                </c:pt>
                <c:pt idx="6">
                  <c:v>40.53279025066666</c:v>
                </c:pt>
                <c:pt idx="7">
                  <c:v>125.5784852266667</c:v>
                </c:pt>
                <c:pt idx="8">
                  <c:v>92.52606731733334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30-4FE4-AE0F-66670A76D91E}"/>
            </c:ext>
          </c:extLst>
        </c:ser>
        <c:ser>
          <c:idx val="1"/>
          <c:order val="1"/>
          <c:tx>
            <c:strRef>
              <c:f>'Master Data'!$AP$26</c:f>
              <c:strCache>
                <c:ptCount val="1"/>
                <c:pt idx="0">
                  <c:v>Plecoptera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'Master Data'!$AM$27:$AN$35</c:f>
              <c:multiLvlStrCache>
                <c:ptCount val="9"/>
                <c:lvl>
                  <c:pt idx="0">
                    <c:v>REF</c:v>
                  </c:pt>
                  <c:pt idx="1">
                    <c:v>MANIP_Sun</c:v>
                  </c:pt>
                  <c:pt idx="2">
                    <c:v>MANIP_Shade</c:v>
                  </c:pt>
                  <c:pt idx="3">
                    <c:v>REF</c:v>
                  </c:pt>
                  <c:pt idx="4">
                    <c:v>MANIP_Sun</c:v>
                  </c:pt>
                  <c:pt idx="5">
                    <c:v>MANIP_Shade</c:v>
                  </c:pt>
                  <c:pt idx="6">
                    <c:v>REF</c:v>
                  </c:pt>
                  <c:pt idx="7">
                    <c:v>MANIP_Sun</c:v>
                  </c:pt>
                  <c:pt idx="8">
                    <c:v>MANIP_Shade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LO703</c:v>
                  </c:pt>
                  <c:pt idx="3">
                    <c:v>MR404</c:v>
                  </c:pt>
                  <c:pt idx="4">
                    <c:v>MR404</c:v>
                  </c:pt>
                  <c:pt idx="5">
                    <c:v>MR404</c:v>
                  </c:pt>
                  <c:pt idx="6">
                    <c:v>LO701</c:v>
                  </c:pt>
                  <c:pt idx="7">
                    <c:v>LO701</c:v>
                  </c:pt>
                  <c:pt idx="8">
                    <c:v>LO701</c:v>
                  </c:pt>
                </c:lvl>
              </c:multiLvlStrCache>
            </c:multiLvlStrRef>
          </c:cat>
          <c:val>
            <c:numRef>
              <c:f>'Master Data'!$AP$27:$AP$35</c:f>
              <c:numCache>
                <c:formatCode>General</c:formatCode>
                <c:ptCount val="9"/>
                <c:pt idx="0">
                  <c:v>3659.178642888422</c:v>
                </c:pt>
                <c:pt idx="1">
                  <c:v>1107.124571698667</c:v>
                </c:pt>
                <c:pt idx="2">
                  <c:v>145.5700210586667</c:v>
                </c:pt>
                <c:pt idx="3">
                  <c:v>107.2904729466667</c:v>
                </c:pt>
                <c:pt idx="4">
                  <c:v>332.0879378106667</c:v>
                </c:pt>
                <c:pt idx="5">
                  <c:v>16.878916016</c:v>
                </c:pt>
                <c:pt idx="6">
                  <c:v>950.5950567706665</c:v>
                </c:pt>
                <c:pt idx="7">
                  <c:v>1559.051473256</c:v>
                </c:pt>
                <c:pt idx="8">
                  <c:v>678.4802685039999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30-4FE4-AE0F-66670A76D91E}"/>
            </c:ext>
          </c:extLst>
        </c:ser>
        <c:ser>
          <c:idx val="2"/>
          <c:order val="2"/>
          <c:tx>
            <c:strRef>
              <c:f>'Master Data'!$AQ$26</c:f>
              <c:strCache>
                <c:ptCount val="1"/>
                <c:pt idx="0">
                  <c:v>Trichoptera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'Master Data'!$AM$27:$AN$35</c:f>
              <c:multiLvlStrCache>
                <c:ptCount val="9"/>
                <c:lvl>
                  <c:pt idx="0">
                    <c:v>REF</c:v>
                  </c:pt>
                  <c:pt idx="1">
                    <c:v>MANIP_Sun</c:v>
                  </c:pt>
                  <c:pt idx="2">
                    <c:v>MANIP_Shade</c:v>
                  </c:pt>
                  <c:pt idx="3">
                    <c:v>REF</c:v>
                  </c:pt>
                  <c:pt idx="4">
                    <c:v>MANIP_Sun</c:v>
                  </c:pt>
                  <c:pt idx="5">
                    <c:v>MANIP_Shade</c:v>
                  </c:pt>
                  <c:pt idx="6">
                    <c:v>REF</c:v>
                  </c:pt>
                  <c:pt idx="7">
                    <c:v>MANIP_Sun</c:v>
                  </c:pt>
                  <c:pt idx="8">
                    <c:v>MANIP_Shade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LO703</c:v>
                  </c:pt>
                  <c:pt idx="3">
                    <c:v>MR404</c:v>
                  </c:pt>
                  <c:pt idx="4">
                    <c:v>MR404</c:v>
                  </c:pt>
                  <c:pt idx="5">
                    <c:v>MR404</c:v>
                  </c:pt>
                  <c:pt idx="6">
                    <c:v>LO701</c:v>
                  </c:pt>
                  <c:pt idx="7">
                    <c:v>LO701</c:v>
                  </c:pt>
                  <c:pt idx="8">
                    <c:v>LO701</c:v>
                  </c:pt>
                </c:lvl>
              </c:multiLvlStrCache>
            </c:multiLvlStrRef>
          </c:cat>
          <c:val>
            <c:numRef>
              <c:f>'Master Data'!$AQ$27:$AQ$35</c:f>
              <c:numCache>
                <c:formatCode>General</c:formatCode>
                <c:ptCount val="9"/>
                <c:pt idx="0">
                  <c:v>1078.334567246316</c:v>
                </c:pt>
                <c:pt idx="1">
                  <c:v>129.7021790666667</c:v>
                </c:pt>
                <c:pt idx="2">
                  <c:v>19.746399456</c:v>
                </c:pt>
                <c:pt idx="3">
                  <c:v>105.1093265066667</c:v>
                </c:pt>
                <c:pt idx="4">
                  <c:v>48.479187704</c:v>
                </c:pt>
                <c:pt idx="5">
                  <c:v>11.44293333333333</c:v>
                </c:pt>
                <c:pt idx="6">
                  <c:v>467.398127648</c:v>
                </c:pt>
                <c:pt idx="7">
                  <c:v>79.46128475466666</c:v>
                </c:pt>
                <c:pt idx="8">
                  <c:v>63.240614216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F30-4FE4-AE0F-66670A76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70288"/>
        <c:axId val="790880896"/>
      </c:barChart>
      <c:catAx>
        <c:axId val="7656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80896"/>
        <c:crosses val="autoZero"/>
        <c:auto val="1"/>
        <c:lblAlgn val="ctr"/>
        <c:lblOffset val="100"/>
        <c:noMultiLvlLbl val="0"/>
      </c:catAx>
      <c:valAx>
        <c:axId val="79088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'FFG Biomass analysis'!$Q$74:$V$74</c:f>
              <c:strCache>
                <c:ptCount val="6"/>
                <c:pt idx="0">
                  <c:v>CF</c:v>
                </c:pt>
                <c:pt idx="1">
                  <c:v>CG</c:v>
                </c:pt>
                <c:pt idx="2">
                  <c:v>P</c:v>
                </c:pt>
                <c:pt idx="3">
                  <c:v>SC</c:v>
                </c:pt>
                <c:pt idx="4">
                  <c:v>SH</c:v>
                </c:pt>
                <c:pt idx="5">
                  <c:v>Unkn</c:v>
                </c:pt>
              </c:strCache>
            </c:strRef>
          </c:cat>
          <c:val>
            <c:numRef>
              <c:f>'FFG Biomass analysis'!$Q$81:$V$81</c:f>
              <c:numCache>
                <c:formatCode>General</c:formatCode>
                <c:ptCount val="6"/>
                <c:pt idx="0">
                  <c:v>0.0</c:v>
                </c:pt>
                <c:pt idx="1">
                  <c:v>0.225957010186235</c:v>
                </c:pt>
                <c:pt idx="2">
                  <c:v>22.45480502795294</c:v>
                </c:pt>
                <c:pt idx="3">
                  <c:v>0.210930045904309</c:v>
                </c:pt>
                <c:pt idx="4">
                  <c:v>0.249459023129718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D3-4CA9-9498-033EFF46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238144"/>
        <c:axId val="791240464"/>
      </c:barChart>
      <c:catAx>
        <c:axId val="7912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0464"/>
        <c:crosses val="autoZero"/>
        <c:auto val="1"/>
        <c:lblAlgn val="ctr"/>
        <c:lblOffset val="100"/>
        <c:noMultiLvlLbl val="0"/>
      </c:catAx>
      <c:valAx>
        <c:axId val="791240464"/>
        <c:scaling>
          <c:orientation val="minMax"/>
          <c:max val="2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'FFG Biomass analysis'!$AE$49</c:f>
              <c:strCache>
                <c:ptCount val="1"/>
                <c:pt idx="0">
                  <c:v>2014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'FFG Biomass analysis'!$AF$48:$AJ$48</c:f>
              <c:strCache>
                <c:ptCount val="5"/>
                <c:pt idx="0">
                  <c:v>CF</c:v>
                </c:pt>
                <c:pt idx="1">
                  <c:v>CG</c:v>
                </c:pt>
                <c:pt idx="2">
                  <c:v>P</c:v>
                </c:pt>
                <c:pt idx="3">
                  <c:v>SC</c:v>
                </c:pt>
                <c:pt idx="4">
                  <c:v>SH</c:v>
                </c:pt>
              </c:strCache>
            </c:strRef>
          </c:xVal>
          <c:yVal>
            <c:numRef>
              <c:f>'FFG Biomass analysis'!$AF$49:$AJ$49</c:f>
              <c:numCache>
                <c:formatCode>General</c:formatCode>
                <c:ptCount val="5"/>
                <c:pt idx="0">
                  <c:v>2.011143105626829</c:v>
                </c:pt>
                <c:pt idx="1">
                  <c:v>1.044762426076037</c:v>
                </c:pt>
                <c:pt idx="2">
                  <c:v>1.684807956989766</c:v>
                </c:pt>
                <c:pt idx="3">
                  <c:v>1.635312994402086</c:v>
                </c:pt>
                <c:pt idx="4">
                  <c:v>1.43203223907713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68-45F7-9FA3-FC03E3093ADB}"/>
            </c:ext>
          </c:extLst>
        </c:ser>
        <c:ser>
          <c:idx val="1"/>
          <c:order val="1"/>
          <c:tx>
            <c:strRef>
              <c:f>'FFG Biomass analysis'!$AE$50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'FFG Biomass analysis'!$AF$48:$AJ$48</c:f>
              <c:strCache>
                <c:ptCount val="5"/>
                <c:pt idx="0">
                  <c:v>CF</c:v>
                </c:pt>
                <c:pt idx="1">
                  <c:v>CG</c:v>
                </c:pt>
                <c:pt idx="2">
                  <c:v>P</c:v>
                </c:pt>
                <c:pt idx="3">
                  <c:v>SC</c:v>
                </c:pt>
                <c:pt idx="4">
                  <c:v>SH</c:v>
                </c:pt>
              </c:strCache>
            </c:strRef>
          </c:xVal>
          <c:yVal>
            <c:numRef>
              <c:f>'FFG Biomass analysis'!$AF$50:$AJ$50</c:f>
              <c:numCache>
                <c:formatCode>General</c:formatCode>
                <c:ptCount val="5"/>
                <c:pt idx="0">
                  <c:v>0.0389868355427179</c:v>
                </c:pt>
                <c:pt idx="1">
                  <c:v>0.592272106785263</c:v>
                </c:pt>
                <c:pt idx="2">
                  <c:v>0.615279664272123</c:v>
                </c:pt>
                <c:pt idx="3">
                  <c:v>0.0491486712371618</c:v>
                </c:pt>
                <c:pt idx="4">
                  <c:v>0.405384204345845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68-45F7-9FA3-FC03E309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07904"/>
        <c:axId val="834109952"/>
      </c:scatterChart>
      <c:valAx>
        <c:axId val="83410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09952"/>
        <c:crosses val="autoZero"/>
        <c:crossBetween val="midCat"/>
      </c:valAx>
      <c:valAx>
        <c:axId val="83410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0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'FFG Biomass analysis'!$AF$48</c:f>
              <c:strCache>
                <c:ptCount val="1"/>
                <c:pt idx="0">
                  <c:v>CF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'FFG Biomass analysis'!$AE$49:$AE$50</c:f>
              <c:numCache>
                <c:formatCode>General</c:formatCode>
                <c:ptCount val="2"/>
                <c:pt idx="0">
                  <c:v>2014.0</c:v>
                </c:pt>
                <c:pt idx="1">
                  <c:v>2016.0</c:v>
                </c:pt>
              </c:numCache>
            </c:numRef>
          </c:xVal>
          <c:yVal>
            <c:numRef>
              <c:f>'FFG Biomass analysis'!$AF$49:$AF$50</c:f>
              <c:numCache>
                <c:formatCode>General</c:formatCode>
                <c:ptCount val="2"/>
                <c:pt idx="0">
                  <c:v>2.011143105626829</c:v>
                </c:pt>
                <c:pt idx="1">
                  <c:v>0.0389868355427179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D5-4BC5-83AD-68C7600230AE}"/>
            </c:ext>
          </c:extLst>
        </c:ser>
        <c:ser>
          <c:idx val="1"/>
          <c:order val="1"/>
          <c:tx>
            <c:strRef>
              <c:f>'FFG Biomass analysis'!$AG$48</c:f>
              <c:strCache>
                <c:ptCount val="1"/>
                <c:pt idx="0">
                  <c:v>CG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'FFG Biomass analysis'!$AE$49:$AE$50</c:f>
              <c:numCache>
                <c:formatCode>General</c:formatCode>
                <c:ptCount val="2"/>
                <c:pt idx="0">
                  <c:v>2014.0</c:v>
                </c:pt>
                <c:pt idx="1">
                  <c:v>2016.0</c:v>
                </c:pt>
              </c:numCache>
            </c:numRef>
          </c:xVal>
          <c:yVal>
            <c:numRef>
              <c:f>'FFG Biomass analysis'!$AG$49:$AG$50</c:f>
              <c:numCache>
                <c:formatCode>General</c:formatCode>
                <c:ptCount val="2"/>
                <c:pt idx="0">
                  <c:v>1.044762426076037</c:v>
                </c:pt>
                <c:pt idx="1">
                  <c:v>0.592272106785263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D5-4BC5-83AD-68C7600230AE}"/>
            </c:ext>
          </c:extLst>
        </c:ser>
        <c:ser>
          <c:idx val="2"/>
          <c:order val="2"/>
          <c:tx>
            <c:strRef>
              <c:f>'FFG Biomass analysis'!$AH$48</c:f>
              <c:strCache>
                <c:ptCount val="1"/>
                <c:pt idx="0">
                  <c:v>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'FFG Biomass analysis'!$AE$49:$AE$50</c:f>
              <c:numCache>
                <c:formatCode>General</c:formatCode>
                <c:ptCount val="2"/>
                <c:pt idx="0">
                  <c:v>2014.0</c:v>
                </c:pt>
                <c:pt idx="1">
                  <c:v>2016.0</c:v>
                </c:pt>
              </c:numCache>
            </c:numRef>
          </c:xVal>
          <c:yVal>
            <c:numRef>
              <c:f>'FFG Biomass analysis'!$AH$49:$AH$50</c:f>
              <c:numCache>
                <c:formatCode>General</c:formatCode>
                <c:ptCount val="2"/>
                <c:pt idx="0">
                  <c:v>1.684807956989766</c:v>
                </c:pt>
                <c:pt idx="1">
                  <c:v>0.615279664272123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D5-4BC5-83AD-68C7600230AE}"/>
            </c:ext>
          </c:extLst>
        </c:ser>
        <c:ser>
          <c:idx val="3"/>
          <c:order val="3"/>
          <c:tx>
            <c:strRef>
              <c:f>'FFG Biomass analysis'!$AI$48</c:f>
              <c:strCache>
                <c:ptCount val="1"/>
                <c:pt idx="0">
                  <c:v>SC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'FFG Biomass analysis'!$AE$49:$AE$50</c:f>
              <c:numCache>
                <c:formatCode>General</c:formatCode>
                <c:ptCount val="2"/>
                <c:pt idx="0">
                  <c:v>2014.0</c:v>
                </c:pt>
                <c:pt idx="1">
                  <c:v>2016.0</c:v>
                </c:pt>
              </c:numCache>
            </c:numRef>
          </c:xVal>
          <c:yVal>
            <c:numRef>
              <c:f>'FFG Biomass analysis'!$AI$49:$AI$50</c:f>
              <c:numCache>
                <c:formatCode>General</c:formatCode>
                <c:ptCount val="2"/>
                <c:pt idx="0">
                  <c:v>1.635312994402086</c:v>
                </c:pt>
                <c:pt idx="1">
                  <c:v>0.0491486712371618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D5-4BC5-83AD-68C7600230AE}"/>
            </c:ext>
          </c:extLst>
        </c:ser>
        <c:ser>
          <c:idx val="4"/>
          <c:order val="4"/>
          <c:tx>
            <c:strRef>
              <c:f>'FFG Biomass analysis'!$AJ$48</c:f>
              <c:strCache>
                <c:ptCount val="1"/>
                <c:pt idx="0">
                  <c:v>SH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'FFG Biomass analysis'!$AE$49:$AE$50</c:f>
              <c:numCache>
                <c:formatCode>General</c:formatCode>
                <c:ptCount val="2"/>
                <c:pt idx="0">
                  <c:v>2014.0</c:v>
                </c:pt>
                <c:pt idx="1">
                  <c:v>2016.0</c:v>
                </c:pt>
              </c:numCache>
            </c:numRef>
          </c:xVal>
          <c:yVal>
            <c:numRef>
              <c:f>'FFG Biomass analysis'!$AJ$49:$AJ$50</c:f>
              <c:numCache>
                <c:formatCode>General</c:formatCode>
                <c:ptCount val="2"/>
                <c:pt idx="0">
                  <c:v>1.43203223907713</c:v>
                </c:pt>
                <c:pt idx="1">
                  <c:v>0.405384204345845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5D5-4BC5-83AD-68C76002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95488"/>
        <c:axId val="789542240"/>
      </c:scatterChart>
      <c:valAx>
        <c:axId val="7409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42240"/>
        <c:crosses val="autoZero"/>
        <c:crossBetween val="midCat"/>
      </c:valAx>
      <c:valAx>
        <c:axId val="7895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92475940507437"/>
          <c:y val="0.0509259259259259"/>
          <c:w val="0.890196850393701"/>
          <c:h val="0.82836395450568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'FFG Biomass analysis'!$I$86</c:f>
              <c:strCache>
                <c:ptCount val="1"/>
                <c:pt idx="0">
                  <c:v>Unshaded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'FFG Biomass analysis'!$J$93:$O$93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156.8533312406233</c:v>
                  </c:pt>
                  <c:pt idx="2">
                    <c:v>0.956888725431519</c:v>
                  </c:pt>
                  <c:pt idx="3">
                    <c:v>119.176531160957</c:v>
                  </c:pt>
                  <c:pt idx="4">
                    <c:v>175.4955775928828</c:v>
                  </c:pt>
                  <c:pt idx="5">
                    <c:v>0.0379942701220294</c:v>
                  </c:pt>
                </c:numCache>
              </c:numRef>
            </c:plus>
            <c:minus>
              <c:numRef>
                <c:f>'FFG Biomass analysis'!$J$93:$O$93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156.8533312406233</c:v>
                  </c:pt>
                  <c:pt idx="2">
                    <c:v>0.956888725431519</c:v>
                  </c:pt>
                  <c:pt idx="3">
                    <c:v>119.176531160957</c:v>
                  </c:pt>
                  <c:pt idx="4">
                    <c:v>175.4955775928828</c:v>
                  </c:pt>
                  <c:pt idx="5">
                    <c:v>0.0379942701220294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'FFG Biomass analysis'!$J$96:$O$96</c:f>
              <c:strCache>
                <c:ptCount val="6"/>
                <c:pt idx="0">
                  <c:v>Collector Filterer</c:v>
                </c:pt>
                <c:pt idx="1">
                  <c:v>Collector Gatherer</c:v>
                </c:pt>
                <c:pt idx="2">
                  <c:v>Scraper</c:v>
                </c:pt>
                <c:pt idx="3">
                  <c:v>Shredder</c:v>
                </c:pt>
                <c:pt idx="4">
                  <c:v>Predator</c:v>
                </c:pt>
                <c:pt idx="5">
                  <c:v>Unknown</c:v>
                </c:pt>
              </c:strCache>
            </c:strRef>
          </c:cat>
          <c:val>
            <c:numRef>
              <c:f>'FFG Biomass analysis'!$J$86:$O$86</c:f>
              <c:numCache>
                <c:formatCode>General</c:formatCode>
                <c:ptCount val="6"/>
                <c:pt idx="0">
                  <c:v>0.0</c:v>
                </c:pt>
                <c:pt idx="1">
                  <c:v>192.1825651247408</c:v>
                </c:pt>
                <c:pt idx="2">
                  <c:v>1.310921576592593</c:v>
                </c:pt>
                <c:pt idx="3">
                  <c:v>333.0638258281482</c:v>
                </c:pt>
                <c:pt idx="4">
                  <c:v>212.0400820245925</c:v>
                </c:pt>
                <c:pt idx="5">
                  <c:v>0.0465333791924444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7-4914-8F3E-CE0E31D72C99}"/>
            </c:ext>
          </c:extLst>
        </c:ser>
        <c:ser>
          <c:idx val="0"/>
          <c:order val="1"/>
          <c:tx>
            <c:strRef>
              <c:f>'FFG Biomass analysis'!$I$85</c:f>
              <c:strCache>
                <c:ptCount val="1"/>
                <c:pt idx="0">
                  <c:v>Shaded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'FFG Biomass analysis'!$J$89:$O$89</c:f>
                <c:numCache>
                  <c:formatCode>General</c:formatCode>
                  <c:ptCount val="6"/>
                  <c:pt idx="0">
                    <c:v>0.012588603121557</c:v>
                  </c:pt>
                  <c:pt idx="1">
                    <c:v>4.072801322970456</c:v>
                  </c:pt>
                  <c:pt idx="2">
                    <c:v>4.937199226294176</c:v>
                  </c:pt>
                  <c:pt idx="3">
                    <c:v>68.78995698521504</c:v>
                  </c:pt>
                  <c:pt idx="4">
                    <c:v>4.523717531671454</c:v>
                  </c:pt>
                  <c:pt idx="5">
                    <c:v>0.725705758625677</c:v>
                  </c:pt>
                </c:numCache>
              </c:numRef>
            </c:plus>
            <c:minus>
              <c:numRef>
                <c:f>'FFG Biomass analysis'!$J$89:$O$89</c:f>
                <c:numCache>
                  <c:formatCode>General</c:formatCode>
                  <c:ptCount val="6"/>
                  <c:pt idx="0">
                    <c:v>0.012588603121557</c:v>
                  </c:pt>
                  <c:pt idx="1">
                    <c:v>4.072801322970456</c:v>
                  </c:pt>
                  <c:pt idx="2">
                    <c:v>4.937199226294176</c:v>
                  </c:pt>
                  <c:pt idx="3">
                    <c:v>68.78995698521504</c:v>
                  </c:pt>
                  <c:pt idx="4">
                    <c:v>4.523717531671454</c:v>
                  </c:pt>
                  <c:pt idx="5">
                    <c:v>0.725705758625677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'FFG Biomass analysis'!$J$96:$O$96</c:f>
              <c:strCache>
                <c:ptCount val="6"/>
                <c:pt idx="0">
                  <c:v>Collector Filterer</c:v>
                </c:pt>
                <c:pt idx="1">
                  <c:v>Collector Gatherer</c:v>
                </c:pt>
                <c:pt idx="2">
                  <c:v>Scraper</c:v>
                </c:pt>
                <c:pt idx="3">
                  <c:v>Shredder</c:v>
                </c:pt>
                <c:pt idx="4">
                  <c:v>Predator</c:v>
                </c:pt>
                <c:pt idx="5">
                  <c:v>Unknown</c:v>
                </c:pt>
              </c:strCache>
            </c:strRef>
          </c:cat>
          <c:val>
            <c:numRef>
              <c:f>'FFG Biomass analysis'!$J$85:$O$85</c:f>
              <c:numCache>
                <c:formatCode>General</c:formatCode>
                <c:ptCount val="6"/>
                <c:pt idx="0">
                  <c:v>0.0346996573333333</c:v>
                </c:pt>
                <c:pt idx="1">
                  <c:v>13.39581598577778</c:v>
                </c:pt>
                <c:pt idx="2">
                  <c:v>13.16459753155556</c:v>
                </c:pt>
                <c:pt idx="3">
                  <c:v>95.77069655200002</c:v>
                </c:pt>
                <c:pt idx="4">
                  <c:v>12.6295354882963</c:v>
                </c:pt>
                <c:pt idx="5">
                  <c:v>3.923493842074074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7-4914-8F3E-CE0E31D7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135904"/>
        <c:axId val="834138224"/>
      </c:barChart>
      <c:catAx>
        <c:axId val="8341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38224"/>
        <c:crosses val="autoZero"/>
        <c:auto val="1"/>
        <c:lblAlgn val="ctr"/>
        <c:lblOffset val="100"/>
        <c:noMultiLvlLbl val="0"/>
      </c:catAx>
      <c:valAx>
        <c:axId val="83413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359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832400262467192"/>
          <c:y val="0.0561337124526101"/>
          <c:w val="0.154643700787402"/>
          <c:h val="0.110532954214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  <a:r>
              <a:rPr lang="en-US" baseline="0"/>
              <a:t> Biomass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invert_2016_biomass!$B$1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invert_2016_biomass!$A$2:$A$10</c:f>
              <c:strCache>
                <c:ptCount val="9"/>
                <c:pt idx="0">
                  <c:v>LO703_REF</c:v>
                </c:pt>
                <c:pt idx="1">
                  <c:v>LO703_MANIP_SUN</c:v>
                </c:pt>
                <c:pt idx="2">
                  <c:v>LO703_MANIP_SHADE</c:v>
                </c:pt>
                <c:pt idx="3">
                  <c:v>MR404_REF</c:v>
                </c:pt>
                <c:pt idx="4">
                  <c:v>MR404_MANIP_SUN</c:v>
                </c:pt>
                <c:pt idx="5">
                  <c:v>MR404_MANIP_SHADE</c:v>
                </c:pt>
                <c:pt idx="6">
                  <c:v>LO701_REF</c:v>
                </c:pt>
                <c:pt idx="7">
                  <c:v>LO701_MANIP_SUN</c:v>
                </c:pt>
                <c:pt idx="8">
                  <c:v>LO701_MANIP_SHADE</c:v>
                </c:pt>
              </c:strCache>
            </c:strRef>
          </c:cat>
          <c:val>
            <c:numRef>
              <c:f>invert_2016_biomass!$B$2:$B$10</c:f>
              <c:numCache>
                <c:formatCode>General</c:formatCode>
                <c:ptCount val="9"/>
                <c:pt idx="0">
                  <c:v>2439.635055437193</c:v>
                </c:pt>
                <c:pt idx="1">
                  <c:v>1436.611825273052</c:v>
                </c:pt>
                <c:pt idx="2">
                  <c:v>100.787890648889</c:v>
                </c:pt>
                <c:pt idx="3">
                  <c:v>165.7024357013334</c:v>
                </c:pt>
                <c:pt idx="4">
                  <c:v>154.3973112773333</c:v>
                </c:pt>
                <c:pt idx="5">
                  <c:v>25.30370672711111</c:v>
                </c:pt>
                <c:pt idx="6">
                  <c:v>510.8213209724443</c:v>
                </c:pt>
                <c:pt idx="7">
                  <c:v>624.8761138702223</c:v>
                </c:pt>
                <c:pt idx="8">
                  <c:v>290.6302201377777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66-4040-AF29-017469C1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955136"/>
        <c:axId val="763957184"/>
      </c:barChart>
      <c:catAx>
        <c:axId val="7639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57184"/>
        <c:crosses val="autoZero"/>
        <c:auto val="1"/>
        <c:lblAlgn val="ctr"/>
        <c:lblOffset val="100"/>
        <c:noMultiLvlLbl val="0"/>
      </c:catAx>
      <c:valAx>
        <c:axId val="76395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  <a:r>
              <a:rPr lang="en-US" baseline="0"/>
              <a:t> </a:t>
            </a:r>
            <a:r>
              <a:rPr lang="en-US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invert_2016_biomass!$B$1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invert_2016_biomass!$H$3:$H$8</c:f>
              <c:strCache>
                <c:ptCount val="6"/>
                <c:pt idx="0">
                  <c:v>LO703_REF</c:v>
                </c:pt>
                <c:pt idx="1">
                  <c:v>LO703_MANIP</c:v>
                </c:pt>
                <c:pt idx="2">
                  <c:v>MR404_REF</c:v>
                </c:pt>
                <c:pt idx="3">
                  <c:v>MR404_MANIP</c:v>
                </c:pt>
                <c:pt idx="4">
                  <c:v>LO701_REF</c:v>
                </c:pt>
                <c:pt idx="5">
                  <c:v>LO701_MANIP</c:v>
                </c:pt>
              </c:strCache>
            </c:strRef>
          </c:cat>
          <c:val>
            <c:numRef>
              <c:f>invert_2016_biomass!$I$3:$I$8</c:f>
              <c:numCache>
                <c:formatCode>0.00</c:formatCode>
                <c:ptCount val="6"/>
                <c:pt idx="0">
                  <c:v>2439.635055437193</c:v>
                </c:pt>
                <c:pt idx="1">
                  <c:v>768.6998579609702</c:v>
                </c:pt>
                <c:pt idx="2">
                  <c:v>165.7024357013334</c:v>
                </c:pt>
                <c:pt idx="3" formatCode="General">
                  <c:v>89.85050900222222</c:v>
                </c:pt>
                <c:pt idx="4">
                  <c:v>510.8213209724443</c:v>
                </c:pt>
                <c:pt idx="5" formatCode="General">
                  <c:v>457.753167004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97-482C-831A-F25F1EE4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982048"/>
        <c:axId val="763984800"/>
      </c:barChart>
      <c:catAx>
        <c:axId val="7639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84800"/>
        <c:crosses val="autoZero"/>
        <c:auto val="1"/>
        <c:lblAlgn val="ctr"/>
        <c:lblOffset val="100"/>
        <c:noMultiLvlLbl val="0"/>
      </c:catAx>
      <c:valAx>
        <c:axId val="7639848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invert_2016_biomass!$B$1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invert_2016_biomass!$A$18:$A$23</c:f>
              <c:strCache>
                <c:ptCount val="6"/>
                <c:pt idx="0">
                  <c:v>LO703</c:v>
                </c:pt>
                <c:pt idx="1">
                  <c:v>LO703</c:v>
                </c:pt>
                <c:pt idx="2">
                  <c:v>MR404</c:v>
                </c:pt>
                <c:pt idx="3">
                  <c:v>MR404</c:v>
                </c:pt>
                <c:pt idx="4">
                  <c:v>LO701</c:v>
                </c:pt>
                <c:pt idx="5">
                  <c:v>LO701</c:v>
                </c:pt>
              </c:strCache>
            </c:strRef>
          </c:cat>
          <c:val>
            <c:numRef>
              <c:f>invert_2016_biomass!$E$18:$E$23</c:f>
              <c:numCache>
                <c:formatCode>0.00</c:formatCode>
                <c:ptCount val="6"/>
                <c:pt idx="0">
                  <c:v>1647.552954684662</c:v>
                </c:pt>
                <c:pt idx="1">
                  <c:v>3040.353234249471</c:v>
                </c:pt>
                <c:pt idx="2">
                  <c:v>954.6373189848279</c:v>
                </c:pt>
                <c:pt idx="3">
                  <c:v>1007.515210708119</c:v>
                </c:pt>
                <c:pt idx="4">
                  <c:v>598.2021934579894</c:v>
                </c:pt>
                <c:pt idx="5">
                  <c:v>1384.34760114445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7D-445F-8343-A6A37821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958256"/>
        <c:axId val="790960576"/>
      </c:barChart>
      <c:catAx>
        <c:axId val="7909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60576"/>
        <c:crosses val="autoZero"/>
        <c:auto val="1"/>
        <c:lblAlgn val="ctr"/>
        <c:lblOffset val="100"/>
        <c:noMultiLvlLbl val="0"/>
      </c:catAx>
      <c:valAx>
        <c:axId val="7909605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5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Invert Biomass</a:t>
            </a:r>
          </a:p>
          <a:p>
            <a:pPr>
              <a:defRPr/>
            </a:pPr>
            <a:r>
              <a:rPr lang="en-US"/>
              <a:t>(REF</a:t>
            </a:r>
            <a:r>
              <a:rPr lang="en-US" baseline="0"/>
              <a:t> vs MANIP)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31393171308342"/>
          <c:y val="0.214741485000996"/>
          <c:w val="0.888799490291212"/>
          <c:h val="0.544658973855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invert_2016_biomass!$J$17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invert_2016_biomass!$H$18:$I$23</c:f>
              <c:multiLvlStrCache>
                <c:ptCount val="6"/>
                <c:lvl>
                  <c:pt idx="0">
                    <c:v>REF</c:v>
                  </c:pt>
                  <c:pt idx="1">
                    <c:v>MANIP</c:v>
                  </c:pt>
                  <c:pt idx="2">
                    <c:v>REF</c:v>
                  </c:pt>
                  <c:pt idx="3">
                    <c:v>MANIP</c:v>
                  </c:pt>
                  <c:pt idx="4">
                    <c:v>REF</c:v>
                  </c:pt>
                  <c:pt idx="5">
                    <c:v>MANIP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invert_2016_biomass!$J$18:$J$23</c:f>
              <c:numCache>
                <c:formatCode>0.00</c:formatCode>
                <c:ptCount val="6"/>
                <c:pt idx="0">
                  <c:v>1647.552954684662</c:v>
                </c:pt>
                <c:pt idx="1">
                  <c:v>3040.353234249471</c:v>
                </c:pt>
                <c:pt idx="2">
                  <c:v>954.6373189848279</c:v>
                </c:pt>
                <c:pt idx="3">
                  <c:v>1007.515210708119</c:v>
                </c:pt>
                <c:pt idx="4">
                  <c:v>598.2021934579894</c:v>
                </c:pt>
                <c:pt idx="5">
                  <c:v>1384.34760114445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A1-412E-9663-966184FE18B3}"/>
            </c:ext>
          </c:extLst>
        </c:ser>
        <c:ser>
          <c:idx val="1"/>
          <c:order val="1"/>
          <c:tx>
            <c:strRef>
              <c:f>invert_2016_biomass!$K$17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invert_2016_biomass!$H$18:$I$23</c:f>
              <c:multiLvlStrCache>
                <c:ptCount val="6"/>
                <c:lvl>
                  <c:pt idx="0">
                    <c:v>REF</c:v>
                  </c:pt>
                  <c:pt idx="1">
                    <c:v>MANIP</c:v>
                  </c:pt>
                  <c:pt idx="2">
                    <c:v>REF</c:v>
                  </c:pt>
                  <c:pt idx="3">
                    <c:v>MANIP</c:v>
                  </c:pt>
                  <c:pt idx="4">
                    <c:v>REF</c:v>
                  </c:pt>
                  <c:pt idx="5">
                    <c:v>MANIP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invert_2016_biomass!$K$18:$K$23</c:f>
              <c:numCache>
                <c:formatCode>0.00</c:formatCode>
                <c:ptCount val="6"/>
                <c:pt idx="0">
                  <c:v>2439.635055437193</c:v>
                </c:pt>
                <c:pt idx="1">
                  <c:v>768.6998579609702</c:v>
                </c:pt>
                <c:pt idx="2">
                  <c:v>165.7024357013334</c:v>
                </c:pt>
                <c:pt idx="3">
                  <c:v>89.85050900222222</c:v>
                </c:pt>
                <c:pt idx="4">
                  <c:v>510.8213209724443</c:v>
                </c:pt>
                <c:pt idx="5">
                  <c:v>457.753167004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A1-412E-9663-966184FE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263392"/>
        <c:axId val="741265712"/>
      </c:barChart>
      <c:catAx>
        <c:axId val="7412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65712"/>
        <c:crosses val="autoZero"/>
        <c:auto val="1"/>
        <c:lblAlgn val="ctr"/>
        <c:lblOffset val="100"/>
        <c:noMultiLvlLbl val="0"/>
      </c:catAx>
      <c:valAx>
        <c:axId val="7412657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  <a:r>
              <a:rPr lang="en-US" baseline="0"/>
              <a:t> Estimated Invert Biomass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'[1]2014_Biomass'!$E$42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8D2-4D15-996D-EB57EC37D96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8D2-4D15-996D-EB57EC37D96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8D2-4D15-996D-EB57EC37D96C}"/>
              </c:ext>
            </c:extLst>
          </c:dPt>
          <c:cat>
            <c:multiLvlStrRef>
              <c:f>'[1]2014_Biomass'!$C$43:$D$48</c:f>
              <c:multiLvlStrCache>
                <c:ptCount val="6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</c:lvl>
              </c:multiLvlStrCache>
            </c:multiLvlStrRef>
          </c:cat>
          <c:val>
            <c:numRef>
              <c:f>'[1]2014_Biomass'!$E$43:$E$48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8D2-4D15-996D-EB57EC37D96C}"/>
            </c:ext>
          </c:extLst>
        </c:ser>
        <c:ser>
          <c:idx val="1"/>
          <c:order val="1"/>
          <c:tx>
            <c:strRef>
              <c:f>'[1]2014_Biomass'!$F$42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08D2-4D15-996D-EB57EC37D96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08D2-4D15-996D-EB57EC37D96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08D2-4D15-996D-EB57EC37D96C}"/>
              </c:ext>
            </c:extLst>
          </c:dPt>
          <c:cat>
            <c:multiLvlStrRef>
              <c:f>'[1]2014_Biomass'!$C$43:$D$48</c:f>
              <c:multiLvlStrCache>
                <c:ptCount val="6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</c:lvl>
              </c:multiLvlStrCache>
            </c:multiLvlStrRef>
          </c:cat>
          <c:val>
            <c:numRef>
              <c:f>'[1]2014_Biomass'!$F$43:$F$48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8D2-4D15-996D-EB57EC37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646064"/>
        <c:axId val="791648384"/>
      </c:barChart>
      <c:catAx>
        <c:axId val="7916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48384"/>
        <c:crosses val="autoZero"/>
        <c:auto val="1"/>
        <c:lblAlgn val="ctr"/>
        <c:lblOffset val="100"/>
        <c:noMultiLvlLbl val="0"/>
      </c:catAx>
      <c:valAx>
        <c:axId val="791648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Invertebrate Biomass (mg/m</a:t>
                </a:r>
                <a:r>
                  <a:rPr lang="en-US" sz="1100" b="0" i="0" baseline="30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Invert Biomass</a:t>
            </a:r>
          </a:p>
          <a:p>
            <a:pPr>
              <a:defRPr/>
            </a:pPr>
            <a:r>
              <a:rPr lang="en-US"/>
              <a:t>(2014 vs 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invert_2016_biomass!$J$25</c:f>
              <c:strCache>
                <c:ptCount val="1"/>
                <c:pt idx="0">
                  <c:v>Referance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invert_2016_biomass!$H$26:$I$31</c:f>
              <c:multiLvlStrCache>
                <c:ptCount val="6"/>
                <c:lvl>
                  <c:pt idx="0">
                    <c:v>2014</c:v>
                  </c:pt>
                  <c:pt idx="1">
                    <c:v>2016</c:v>
                  </c:pt>
                  <c:pt idx="2">
                    <c:v>2014</c:v>
                  </c:pt>
                  <c:pt idx="3">
                    <c:v>2016</c:v>
                  </c:pt>
                  <c:pt idx="4">
                    <c:v>2014</c:v>
                  </c:pt>
                  <c:pt idx="5">
                    <c:v>2016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invert_2016_biomass!$J$26:$J$31</c:f>
              <c:numCache>
                <c:formatCode>0.00</c:formatCode>
                <c:ptCount val="6"/>
                <c:pt idx="0">
                  <c:v>1647.552954684662</c:v>
                </c:pt>
                <c:pt idx="1">
                  <c:v>2439.635055437193</c:v>
                </c:pt>
                <c:pt idx="2">
                  <c:v>954.6373189848279</c:v>
                </c:pt>
                <c:pt idx="3">
                  <c:v>165.7024357013334</c:v>
                </c:pt>
                <c:pt idx="4">
                  <c:v>598.2021934579894</c:v>
                </c:pt>
                <c:pt idx="5">
                  <c:v>510.8213209724443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41-4074-B4FE-1FBD2EDF404D}"/>
            </c:ext>
          </c:extLst>
        </c:ser>
        <c:ser>
          <c:idx val="1"/>
          <c:order val="1"/>
          <c:tx>
            <c:strRef>
              <c:f>invert_2016_biomass!$K$25</c:f>
              <c:strCache>
                <c:ptCount val="1"/>
                <c:pt idx="0">
                  <c:v>Manipulation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invert_2016_biomass!$H$26:$I$31</c:f>
              <c:multiLvlStrCache>
                <c:ptCount val="6"/>
                <c:lvl>
                  <c:pt idx="0">
                    <c:v>2014</c:v>
                  </c:pt>
                  <c:pt idx="1">
                    <c:v>2016</c:v>
                  </c:pt>
                  <c:pt idx="2">
                    <c:v>2014</c:v>
                  </c:pt>
                  <c:pt idx="3">
                    <c:v>2016</c:v>
                  </c:pt>
                  <c:pt idx="4">
                    <c:v>2014</c:v>
                  </c:pt>
                  <c:pt idx="5">
                    <c:v>2016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invert_2016_biomass!$K$26:$K$31</c:f>
              <c:numCache>
                <c:formatCode>0.00</c:formatCode>
                <c:ptCount val="6"/>
                <c:pt idx="0">
                  <c:v>3040.353234249471</c:v>
                </c:pt>
                <c:pt idx="1">
                  <c:v>768.6998579609702</c:v>
                </c:pt>
                <c:pt idx="2">
                  <c:v>1007.515210708119</c:v>
                </c:pt>
                <c:pt idx="3">
                  <c:v>89.85050900222222</c:v>
                </c:pt>
                <c:pt idx="4">
                  <c:v>1384.34760114445</c:v>
                </c:pt>
                <c:pt idx="5">
                  <c:v>457.753167004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41-4074-B4FE-1FBD2EDF4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592720"/>
        <c:axId val="791595040"/>
      </c:barChart>
      <c:catAx>
        <c:axId val="7915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95040"/>
        <c:crosses val="autoZero"/>
        <c:auto val="1"/>
        <c:lblAlgn val="ctr"/>
        <c:lblOffset val="100"/>
        <c:noMultiLvlLbl val="0"/>
      </c:catAx>
      <c:valAx>
        <c:axId val="7915950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Data'!$AO$26</c:f>
              <c:strCache>
                <c:ptCount val="1"/>
                <c:pt idx="0">
                  <c:v>Ephemeroptera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'Master Data'!$AM$47:$AN$52</c:f>
              <c:multiLvlStrCache>
                <c:ptCount val="6"/>
                <c:lvl>
                  <c:pt idx="0">
                    <c:v>2014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2014</c:v>
                  </c:pt>
                  <c:pt idx="5">
                    <c:v>2014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'Master Data'!$AP$47:$AP$52</c:f>
              <c:numCache>
                <c:formatCode>General</c:formatCode>
                <c:ptCount val="6"/>
                <c:pt idx="0">
                  <c:v>813.3103010099753</c:v>
                </c:pt>
                <c:pt idx="1">
                  <c:v>1417.946497619932</c:v>
                </c:pt>
                <c:pt idx="2">
                  <c:v>206.5020185670382</c:v>
                </c:pt>
                <c:pt idx="3">
                  <c:v>466.2950379689321</c:v>
                </c:pt>
                <c:pt idx="4">
                  <c:v>151.434027205182</c:v>
                </c:pt>
                <c:pt idx="5">
                  <c:v>524.3966156894821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9E-4C0A-B37B-91F6F8D75270}"/>
            </c:ext>
          </c:extLst>
        </c:ser>
        <c:ser>
          <c:idx val="1"/>
          <c:order val="1"/>
          <c:tx>
            <c:strRef>
              <c:f>'Master Data'!$AP$26</c:f>
              <c:strCache>
                <c:ptCount val="1"/>
                <c:pt idx="0">
                  <c:v>Plecoptera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'Master Data'!$AM$47:$AN$52</c:f>
              <c:multiLvlStrCache>
                <c:ptCount val="6"/>
                <c:lvl>
                  <c:pt idx="0">
                    <c:v>2014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2014</c:v>
                  </c:pt>
                  <c:pt idx="5">
                    <c:v>2014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'Master Data'!$AQ$47:$AQ$52</c:f>
              <c:numCache>
                <c:formatCode>General</c:formatCode>
                <c:ptCount val="6"/>
                <c:pt idx="0">
                  <c:v>612.5450178807571</c:v>
                </c:pt>
                <c:pt idx="1">
                  <c:v>708.8353906658243</c:v>
                </c:pt>
                <c:pt idx="2">
                  <c:v>376.8810776844318</c:v>
                </c:pt>
                <c:pt idx="3">
                  <c:v>161.7224150520276</c:v>
                </c:pt>
                <c:pt idx="4">
                  <c:v>287.5436381219881</c:v>
                </c:pt>
                <c:pt idx="5">
                  <c:v>560.7201049773448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9E-4C0A-B37B-91F6F8D75270}"/>
            </c:ext>
          </c:extLst>
        </c:ser>
        <c:ser>
          <c:idx val="2"/>
          <c:order val="2"/>
          <c:tx>
            <c:strRef>
              <c:f>'Master Data'!$AQ$26</c:f>
              <c:strCache>
                <c:ptCount val="1"/>
                <c:pt idx="0">
                  <c:v>Trichoptera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'Master Data'!$AM$47:$AN$52</c:f>
              <c:multiLvlStrCache>
                <c:ptCount val="6"/>
                <c:lvl>
                  <c:pt idx="0">
                    <c:v>2014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2014</c:v>
                  </c:pt>
                  <c:pt idx="5">
                    <c:v>2014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'Master Data'!$AR$47:$AR$52</c:f>
              <c:numCache>
                <c:formatCode>General</c:formatCode>
                <c:ptCount val="6"/>
                <c:pt idx="0">
                  <c:v>151.0971721233874</c:v>
                </c:pt>
                <c:pt idx="1">
                  <c:v>627.6696477332615</c:v>
                </c:pt>
                <c:pt idx="2">
                  <c:v>163.9595786629842</c:v>
                </c:pt>
                <c:pt idx="3">
                  <c:v>268.6308603392197</c:v>
                </c:pt>
                <c:pt idx="4">
                  <c:v>99.77899791590647</c:v>
                </c:pt>
                <c:pt idx="5">
                  <c:v>246.1045879164639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9E-4C0A-B37B-91F6F8D75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22512"/>
        <c:axId val="765624832"/>
      </c:barChart>
      <c:catAx>
        <c:axId val="7656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24832"/>
        <c:crosses val="autoZero"/>
        <c:auto val="1"/>
        <c:lblAlgn val="ctr"/>
        <c:lblOffset val="100"/>
        <c:noMultiLvlLbl val="0"/>
      </c:catAx>
      <c:valAx>
        <c:axId val="76562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</a:p>
          <a:p>
            <a:pPr>
              <a:defRPr/>
            </a:pPr>
            <a:r>
              <a:rPr lang="en-US" baseline="0"/>
              <a:t>MANIP:REF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invert_2016_biomass!$D$28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invert_2016_biomass!$C$29:$C$31</c:f>
              <c:strCache>
                <c:ptCount val="3"/>
                <c:pt idx="0">
                  <c:v>LO703</c:v>
                </c:pt>
                <c:pt idx="1">
                  <c:v>MR404</c:v>
                </c:pt>
                <c:pt idx="2">
                  <c:v>LO701</c:v>
                </c:pt>
              </c:strCache>
            </c:strRef>
          </c:cat>
          <c:val>
            <c:numRef>
              <c:f>invert_2016_biomass!$N$18:$N$20</c:f>
              <c:numCache>
                <c:formatCode>General</c:formatCode>
                <c:ptCount val="3"/>
                <c:pt idx="0">
                  <c:v>1.84537512169458</c:v>
                </c:pt>
                <c:pt idx="1">
                  <c:v>1.055390555839072</c:v>
                </c:pt>
                <c:pt idx="2">
                  <c:v>2.314180082058943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AD-44B1-A4EA-5F772AA99C12}"/>
            </c:ext>
          </c:extLst>
        </c:ser>
        <c:ser>
          <c:idx val="1"/>
          <c:order val="1"/>
          <c:tx>
            <c:strRef>
              <c:f>invert_2016_biomass!$E$28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invert_2016_biomass!$C$29:$C$31</c:f>
              <c:strCache>
                <c:ptCount val="3"/>
                <c:pt idx="0">
                  <c:v>LO703</c:v>
                </c:pt>
                <c:pt idx="1">
                  <c:v>MR404</c:v>
                </c:pt>
                <c:pt idx="2">
                  <c:v>LO701</c:v>
                </c:pt>
              </c:strCache>
            </c:strRef>
          </c:cat>
          <c:val>
            <c:numRef>
              <c:f>invert_2016_biomass!$O$18:$O$20</c:f>
              <c:numCache>
                <c:formatCode>General</c:formatCode>
                <c:ptCount val="3"/>
                <c:pt idx="0">
                  <c:v>0.315088052308387</c:v>
                </c:pt>
                <c:pt idx="1">
                  <c:v>0.542240122312814</c:v>
                </c:pt>
                <c:pt idx="2">
                  <c:v>0.896112100670702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AD-44B1-A4EA-5F772AA9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937168"/>
        <c:axId val="790939216"/>
      </c:barChart>
      <c:catAx>
        <c:axId val="7909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39216"/>
        <c:crosses val="autoZero"/>
        <c:auto val="1"/>
        <c:lblAlgn val="ctr"/>
        <c:lblOffset val="100"/>
        <c:noMultiLvlLbl val="0"/>
      </c:catAx>
      <c:valAx>
        <c:axId val="79093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invert_2016_biomass!$J$25</c:f>
              <c:strCache>
                <c:ptCount val="1"/>
                <c:pt idx="0">
                  <c:v>Referance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invert_2016_biomass!$L$26:$L$31</c:f>
                <c:numCache>
                  <c:formatCode>General</c:formatCode>
                  <c:ptCount val="6"/>
                  <c:pt idx="0">
                    <c:v>61.81660929145996</c:v>
                  </c:pt>
                  <c:pt idx="1">
                    <c:v>6.508129304398603</c:v>
                  </c:pt>
                  <c:pt idx="2">
                    <c:v>36.8001566982671</c:v>
                  </c:pt>
                  <c:pt idx="3">
                    <c:v>1.296069721887125</c:v>
                  </c:pt>
                  <c:pt idx="4">
                    <c:v>20.47558645282518</c:v>
                  </c:pt>
                  <c:pt idx="5">
                    <c:v>0.424522297386326</c:v>
                  </c:pt>
                </c:numCache>
              </c:numRef>
            </c:plus>
            <c:minus>
              <c:numRef>
                <c:f>invert_2016_biomass!$L$26:$L$31</c:f>
                <c:numCache>
                  <c:formatCode>General</c:formatCode>
                  <c:ptCount val="6"/>
                  <c:pt idx="0">
                    <c:v>61.81660929145996</c:v>
                  </c:pt>
                  <c:pt idx="1">
                    <c:v>6.508129304398603</c:v>
                  </c:pt>
                  <c:pt idx="2">
                    <c:v>36.8001566982671</c:v>
                  </c:pt>
                  <c:pt idx="3">
                    <c:v>1.296069721887125</c:v>
                  </c:pt>
                  <c:pt idx="4">
                    <c:v>20.47558645282518</c:v>
                  </c:pt>
                  <c:pt idx="5">
                    <c:v>0.424522297386326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invert_2016_biomass!$H$26:$I$31</c:f>
              <c:multiLvlStrCache>
                <c:ptCount val="6"/>
                <c:lvl>
                  <c:pt idx="0">
                    <c:v>2014</c:v>
                  </c:pt>
                  <c:pt idx="1">
                    <c:v>2016</c:v>
                  </c:pt>
                  <c:pt idx="2">
                    <c:v>2014</c:v>
                  </c:pt>
                  <c:pt idx="3">
                    <c:v>2016</c:v>
                  </c:pt>
                  <c:pt idx="4">
                    <c:v>2014</c:v>
                  </c:pt>
                  <c:pt idx="5">
                    <c:v>2016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invert_2016_biomass!$J$26:$J$31</c:f>
              <c:numCache>
                <c:formatCode>0.00</c:formatCode>
                <c:ptCount val="6"/>
                <c:pt idx="0">
                  <c:v>1647.552954684662</c:v>
                </c:pt>
                <c:pt idx="1">
                  <c:v>2439.635055437193</c:v>
                </c:pt>
                <c:pt idx="2">
                  <c:v>954.6373189848279</c:v>
                </c:pt>
                <c:pt idx="3">
                  <c:v>165.7024357013334</c:v>
                </c:pt>
                <c:pt idx="4">
                  <c:v>598.2021934579894</c:v>
                </c:pt>
                <c:pt idx="5">
                  <c:v>510.8213209724443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67-4116-9582-35083E68B124}"/>
            </c:ext>
          </c:extLst>
        </c:ser>
        <c:ser>
          <c:idx val="1"/>
          <c:order val="1"/>
          <c:tx>
            <c:strRef>
              <c:f>invert_2016_biomass!$K$25</c:f>
              <c:strCache>
                <c:ptCount val="1"/>
                <c:pt idx="0">
                  <c:v>Manipulation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invert_2016_biomass!$M$26:$M$31</c:f>
                <c:numCache>
                  <c:formatCode>General</c:formatCode>
                  <c:ptCount val="6"/>
                  <c:pt idx="0">
                    <c:v>93.768128018864</c:v>
                  </c:pt>
                  <c:pt idx="1">
                    <c:v>15.30463481930035</c:v>
                  </c:pt>
                  <c:pt idx="2">
                    <c:v>33.89676783927591</c:v>
                  </c:pt>
                  <c:pt idx="3">
                    <c:v>19.77610048562676</c:v>
                  </c:pt>
                  <c:pt idx="4">
                    <c:v>45.01336455371946</c:v>
                  </c:pt>
                  <c:pt idx="5">
                    <c:v>4.740860524963853</c:v>
                  </c:pt>
                </c:numCache>
              </c:numRef>
            </c:plus>
            <c:minus>
              <c:numRef>
                <c:f>invert_2016_biomass!$M$26:$M$31</c:f>
                <c:numCache>
                  <c:formatCode>General</c:formatCode>
                  <c:ptCount val="6"/>
                  <c:pt idx="0">
                    <c:v>93.768128018864</c:v>
                  </c:pt>
                  <c:pt idx="1">
                    <c:v>15.30463481930035</c:v>
                  </c:pt>
                  <c:pt idx="2">
                    <c:v>33.89676783927591</c:v>
                  </c:pt>
                  <c:pt idx="3">
                    <c:v>19.77610048562676</c:v>
                  </c:pt>
                  <c:pt idx="4">
                    <c:v>45.01336455371946</c:v>
                  </c:pt>
                  <c:pt idx="5">
                    <c:v>4.740860524963853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invert_2016_biomass!$H$26:$I$31</c:f>
              <c:multiLvlStrCache>
                <c:ptCount val="6"/>
                <c:lvl>
                  <c:pt idx="0">
                    <c:v>2014</c:v>
                  </c:pt>
                  <c:pt idx="1">
                    <c:v>2016</c:v>
                  </c:pt>
                  <c:pt idx="2">
                    <c:v>2014</c:v>
                  </c:pt>
                  <c:pt idx="3">
                    <c:v>2016</c:v>
                  </c:pt>
                  <c:pt idx="4">
                    <c:v>2014</c:v>
                  </c:pt>
                  <c:pt idx="5">
                    <c:v>2016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invert_2016_biomass!$K$26:$K$31</c:f>
              <c:numCache>
                <c:formatCode>0.00</c:formatCode>
                <c:ptCount val="6"/>
                <c:pt idx="0">
                  <c:v>3040.353234249471</c:v>
                </c:pt>
                <c:pt idx="1">
                  <c:v>768.6998579609702</c:v>
                </c:pt>
                <c:pt idx="2">
                  <c:v>1007.515210708119</c:v>
                </c:pt>
                <c:pt idx="3">
                  <c:v>89.85050900222222</c:v>
                </c:pt>
                <c:pt idx="4">
                  <c:v>1384.34760114445</c:v>
                </c:pt>
                <c:pt idx="5">
                  <c:v>457.753167004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67-4116-9582-35083E68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000352"/>
        <c:axId val="764003104"/>
      </c:barChart>
      <c:catAx>
        <c:axId val="7640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3104"/>
        <c:crosses val="autoZero"/>
        <c:auto val="1"/>
        <c:lblAlgn val="ctr"/>
        <c:lblOffset val="100"/>
        <c:noMultiLvlLbl val="0"/>
      </c:catAx>
      <c:valAx>
        <c:axId val="7640031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invert_2016_biomass!$D$60:$E$65</c:f>
              <c:multiLvlStrCache>
                <c:ptCount val="6"/>
                <c:lvl>
                  <c:pt idx="0">
                    <c:v>2014</c:v>
                  </c:pt>
                  <c:pt idx="1">
                    <c:v>2016</c:v>
                  </c:pt>
                  <c:pt idx="2">
                    <c:v>2014</c:v>
                  </c:pt>
                  <c:pt idx="3">
                    <c:v>2016</c:v>
                  </c:pt>
                  <c:pt idx="4">
                    <c:v>2014</c:v>
                  </c:pt>
                  <c:pt idx="5">
                    <c:v>2016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invert_2016_biomass!$F$60:$F$65</c:f>
              <c:numCache>
                <c:formatCode>General</c:formatCode>
                <c:ptCount val="6"/>
                <c:pt idx="0">
                  <c:v>1.84537512169458</c:v>
                </c:pt>
                <c:pt idx="1">
                  <c:v>0.315088052308387</c:v>
                </c:pt>
                <c:pt idx="2">
                  <c:v>1.055390555839072</c:v>
                </c:pt>
                <c:pt idx="3">
                  <c:v>0.542240122312814</c:v>
                </c:pt>
                <c:pt idx="4">
                  <c:v>2.314180082058943</c:v>
                </c:pt>
                <c:pt idx="5">
                  <c:v>0.896112100670702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14-4474-82F3-DB97BC9C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028512"/>
        <c:axId val="764031264"/>
      </c:barChart>
      <c:catAx>
        <c:axId val="7640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1264"/>
        <c:crosses val="autoZero"/>
        <c:auto val="1"/>
        <c:lblAlgn val="ctr"/>
        <c:lblOffset val="100"/>
        <c:noMultiLvlLbl val="0"/>
      </c:catAx>
      <c:valAx>
        <c:axId val="76403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Ephemeroptera Biomass</a:t>
            </a:r>
          </a:p>
          <a:p>
            <a:pPr>
              <a:defRPr/>
            </a:pPr>
            <a:r>
              <a:rPr lang="en-US"/>
              <a:t>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Data'!$BC$3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'Master Data'!$BB$4:$BB$6</c:f>
              <c:strCache>
                <c:ptCount val="3"/>
                <c:pt idx="0">
                  <c:v>LO703</c:v>
                </c:pt>
                <c:pt idx="1">
                  <c:v>MR404</c:v>
                </c:pt>
                <c:pt idx="2">
                  <c:v>LO701</c:v>
                </c:pt>
              </c:strCache>
            </c:strRef>
          </c:cat>
          <c:val>
            <c:numRef>
              <c:f>'Master Data'!$BC$4:$BC$6</c:f>
              <c:numCache>
                <c:formatCode>General</c:formatCode>
                <c:ptCount val="3"/>
                <c:pt idx="0">
                  <c:v>1.743426212429763</c:v>
                </c:pt>
                <c:pt idx="1">
                  <c:v>2.258065278028047</c:v>
                </c:pt>
                <c:pt idx="2">
                  <c:v>3.462871755889864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BF-4076-B2F8-7FE3BFC381EC}"/>
            </c:ext>
          </c:extLst>
        </c:ser>
        <c:ser>
          <c:idx val="1"/>
          <c:order val="1"/>
          <c:tx>
            <c:strRef>
              <c:f>'Master Data'!$BD$3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'Master Data'!$BB$4:$BB$6</c:f>
              <c:strCache>
                <c:ptCount val="3"/>
                <c:pt idx="0">
                  <c:v>LO703</c:v>
                </c:pt>
                <c:pt idx="1">
                  <c:v>MR404</c:v>
                </c:pt>
                <c:pt idx="2">
                  <c:v>LO701</c:v>
                </c:pt>
              </c:strCache>
            </c:strRef>
          </c:cat>
          <c:val>
            <c:numRef>
              <c:f>'Master Data'!$BD$4:$BD$6</c:f>
              <c:numCache>
                <c:formatCode>General</c:formatCode>
                <c:ptCount val="3"/>
                <c:pt idx="0">
                  <c:v>0.077179068677592</c:v>
                </c:pt>
                <c:pt idx="1">
                  <c:v>0.0219058537632162</c:v>
                </c:pt>
                <c:pt idx="2">
                  <c:v>2.69047049555653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BF-4076-B2F8-7FE3BFC3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042560"/>
        <c:axId val="834044880"/>
      </c:barChart>
      <c:catAx>
        <c:axId val="8340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44880"/>
        <c:crosses val="autoZero"/>
        <c:auto val="1"/>
        <c:lblAlgn val="ctr"/>
        <c:lblOffset val="100"/>
        <c:noMultiLvlLbl val="0"/>
      </c:catAx>
      <c:valAx>
        <c:axId val="83404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Plecoptera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Data'!$BC$11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'Master Data'!$BB$12:$BB$14</c:f>
              <c:strCache>
                <c:ptCount val="3"/>
                <c:pt idx="0">
                  <c:v>LO703</c:v>
                </c:pt>
                <c:pt idx="1">
                  <c:v>MR404</c:v>
                </c:pt>
                <c:pt idx="2">
                  <c:v>LO701</c:v>
                </c:pt>
              </c:strCache>
            </c:strRef>
          </c:cat>
          <c:val>
            <c:numRef>
              <c:f>'Master Data'!$BC$12:$BC$14</c:f>
              <c:numCache>
                <c:formatCode>General</c:formatCode>
                <c:ptCount val="3"/>
                <c:pt idx="0">
                  <c:v>1.157197218121545</c:v>
                </c:pt>
                <c:pt idx="1">
                  <c:v>0.429107282450089</c:v>
                </c:pt>
                <c:pt idx="2">
                  <c:v>1.950034814331256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2-43C3-AE4F-0E8FEFE8DC0D}"/>
            </c:ext>
          </c:extLst>
        </c:ser>
        <c:ser>
          <c:idx val="1"/>
          <c:order val="1"/>
          <c:tx>
            <c:strRef>
              <c:f>'Master Data'!$BD$11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'Master Data'!$BB$12:$BB$14</c:f>
              <c:strCache>
                <c:ptCount val="3"/>
                <c:pt idx="0">
                  <c:v>LO703</c:v>
                </c:pt>
                <c:pt idx="1">
                  <c:v>MR404</c:v>
                </c:pt>
                <c:pt idx="2">
                  <c:v>LO701</c:v>
                </c:pt>
              </c:strCache>
            </c:strRef>
          </c:cat>
          <c:val>
            <c:numRef>
              <c:f>'Master Data'!$BD$12:$BD$14</c:f>
              <c:numCache>
                <c:formatCode>General</c:formatCode>
                <c:ptCount val="3"/>
                <c:pt idx="0">
                  <c:v>0.171171554467822</c:v>
                </c:pt>
                <c:pt idx="1">
                  <c:v>1.626271393174563</c:v>
                </c:pt>
                <c:pt idx="2">
                  <c:v>1.176911096803552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62-43C3-AE4F-0E8FEFE8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071136"/>
        <c:axId val="834073456"/>
      </c:barChart>
      <c:catAx>
        <c:axId val="8340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73456"/>
        <c:crosses val="autoZero"/>
        <c:auto val="1"/>
        <c:lblAlgn val="ctr"/>
        <c:lblOffset val="100"/>
        <c:noMultiLvlLbl val="0"/>
      </c:catAx>
      <c:valAx>
        <c:axId val="83407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Tricopter</a:t>
            </a:r>
            <a:r>
              <a:rPr lang="en-US" baseline="0"/>
              <a:t>a Biomass</a:t>
            </a:r>
          </a:p>
          <a:p>
            <a:pPr>
              <a:defRPr/>
            </a:pPr>
            <a:r>
              <a:rPr lang="en-US" baseline="0"/>
              <a:t>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Data'!$BC$19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'Master Data'!$BB$20:$BB$22</c:f>
              <c:strCache>
                <c:ptCount val="3"/>
                <c:pt idx="0">
                  <c:v>LO703</c:v>
                </c:pt>
                <c:pt idx="1">
                  <c:v>MR404</c:v>
                </c:pt>
                <c:pt idx="2">
                  <c:v>LO701</c:v>
                </c:pt>
              </c:strCache>
            </c:strRef>
          </c:cat>
          <c:val>
            <c:numRef>
              <c:f>'Master Data'!$BC$20:$BC$22</c:f>
              <c:numCache>
                <c:formatCode>General</c:formatCode>
                <c:ptCount val="3"/>
                <c:pt idx="0">
                  <c:v>4.154079384230304</c:v>
                </c:pt>
                <c:pt idx="1">
                  <c:v>1.638396869092872</c:v>
                </c:pt>
                <c:pt idx="2">
                  <c:v>2.466496888692752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6-4764-A2F8-CE20A70A528F}"/>
            </c:ext>
          </c:extLst>
        </c:ser>
        <c:ser>
          <c:idx val="1"/>
          <c:order val="1"/>
          <c:tx>
            <c:strRef>
              <c:f>'Master Data'!$BD$19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'Master Data'!$BB$20:$BB$22</c:f>
              <c:strCache>
                <c:ptCount val="3"/>
                <c:pt idx="0">
                  <c:v>LO703</c:v>
                </c:pt>
                <c:pt idx="1">
                  <c:v>MR404</c:v>
                </c:pt>
                <c:pt idx="2">
                  <c:v>LO701</c:v>
                </c:pt>
              </c:strCache>
            </c:strRef>
          </c:cat>
          <c:val>
            <c:numRef>
              <c:f>'Master Data'!$BD$20:$BD$22</c:f>
              <c:numCache>
                <c:formatCode>General</c:formatCode>
                <c:ptCount val="3"/>
                <c:pt idx="0">
                  <c:v>0.0692960158479874</c:v>
                </c:pt>
                <c:pt idx="1">
                  <c:v>0.285046641572443</c:v>
                </c:pt>
                <c:pt idx="2">
                  <c:v>0.152655616838645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C6-4764-A2F8-CE20A70A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32576"/>
        <c:axId val="791434896"/>
      </c:barChart>
      <c:catAx>
        <c:axId val="7914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34896"/>
        <c:crosses val="autoZero"/>
        <c:auto val="1"/>
        <c:lblAlgn val="ctr"/>
        <c:lblOffset val="100"/>
        <c:noMultiLvlLbl val="0"/>
      </c:catAx>
      <c:valAx>
        <c:axId val="79143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53149606299"/>
          <c:y val="0.0509259259259259"/>
          <c:w val="0.866891294838145"/>
          <c:h val="0.8231561679790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'FFG Biomass analysis'!$I$86</c:f>
              <c:strCache>
                <c:ptCount val="1"/>
                <c:pt idx="0">
                  <c:v>Unshaded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'FFG Biomass analysis'!$J$121:$O$121</c:f>
              <c:strCache>
                <c:ptCount val="6"/>
                <c:pt idx="0">
                  <c:v>CF</c:v>
                </c:pt>
                <c:pt idx="1">
                  <c:v>CG</c:v>
                </c:pt>
                <c:pt idx="2">
                  <c:v>SC</c:v>
                </c:pt>
                <c:pt idx="3">
                  <c:v>SH</c:v>
                </c:pt>
                <c:pt idx="4">
                  <c:v>P</c:v>
                </c:pt>
                <c:pt idx="5">
                  <c:v>unknown</c:v>
                </c:pt>
              </c:strCache>
            </c:strRef>
          </c:cat>
          <c:val>
            <c:numRef>
              <c:f>'FFG Biomass analysis'!$J$123:$O$123</c:f>
              <c:numCache>
                <c:formatCode>0.000</c:formatCode>
                <c:ptCount val="6"/>
                <c:pt idx="0">
                  <c:v>0.0</c:v>
                </c:pt>
                <c:pt idx="1">
                  <c:v>26.01829621242127</c:v>
                </c:pt>
                <c:pt idx="2">
                  <c:v>0.17747679592528</c:v>
                </c:pt>
                <c:pt idx="3">
                  <c:v>45.09125618348536</c:v>
                </c:pt>
                <c:pt idx="4">
                  <c:v>28.70667096903956</c:v>
                </c:pt>
                <c:pt idx="5">
                  <c:v>0.00629983912852913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AF-4417-B040-3713D1268E84}"/>
            </c:ext>
          </c:extLst>
        </c:ser>
        <c:ser>
          <c:idx val="0"/>
          <c:order val="1"/>
          <c:tx>
            <c:strRef>
              <c:f>'FFG Biomass analysis'!$I$85</c:f>
              <c:strCache>
                <c:ptCount val="1"/>
                <c:pt idx="0">
                  <c:v>Shaded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'FFG Biomass analysis'!$J$121:$O$121</c:f>
              <c:strCache>
                <c:ptCount val="6"/>
                <c:pt idx="0">
                  <c:v>CF</c:v>
                </c:pt>
                <c:pt idx="1">
                  <c:v>CG</c:v>
                </c:pt>
                <c:pt idx="2">
                  <c:v>SC</c:v>
                </c:pt>
                <c:pt idx="3">
                  <c:v>SH</c:v>
                </c:pt>
                <c:pt idx="4">
                  <c:v>P</c:v>
                </c:pt>
                <c:pt idx="5">
                  <c:v>unknown</c:v>
                </c:pt>
              </c:strCache>
            </c:strRef>
          </c:cat>
          <c:val>
            <c:numRef>
              <c:f>'FFG Biomass analysis'!$J$122:$O$122</c:f>
              <c:numCache>
                <c:formatCode>0.000</c:formatCode>
                <c:ptCount val="6"/>
                <c:pt idx="0">
                  <c:v>0.024984607661692</c:v>
                </c:pt>
                <c:pt idx="1">
                  <c:v>9.645317344138977</c:v>
                </c:pt>
                <c:pt idx="2">
                  <c:v>9.478834363993358</c:v>
                </c:pt>
                <c:pt idx="3">
                  <c:v>68.9572596021028</c:v>
                </c:pt>
                <c:pt idx="4">
                  <c:v>9.0935765184453</c:v>
                </c:pt>
                <c:pt idx="5">
                  <c:v>2.825012171319575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AF-4417-B040-3713D12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02800"/>
        <c:axId val="791404848"/>
      </c:barChart>
      <c:catAx>
        <c:axId val="7914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04848"/>
        <c:crosses val="autoZero"/>
        <c:auto val="1"/>
        <c:lblAlgn val="ctr"/>
        <c:lblOffset val="100"/>
        <c:noMultiLvlLbl val="0"/>
      </c:catAx>
      <c:valAx>
        <c:axId val="79140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total vertebrat biomass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484711286089238"/>
              <c:y val="0.130409011373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5178040244969"/>
          <c:y val="0.0329855643044619"/>
          <c:w val="0.137977034120735"/>
          <c:h val="0.133681102362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85035869323"/>
          <c:y val="0.171712962962963"/>
          <c:w val="0.857681630797344"/>
          <c:h val="0.643186173335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'FFG Biomass analysis'!$BD$36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'FFG Biomass analysis'!$BC$27:$BG$27</c:f>
                <c:numCache>
                  <c:formatCode>General</c:formatCode>
                  <c:ptCount val="5"/>
                  <c:pt idx="0">
                    <c:v>1.211503118883076</c:v>
                  </c:pt>
                  <c:pt idx="1">
                    <c:v>1.020383249681168</c:v>
                  </c:pt>
                  <c:pt idx="2">
                    <c:v>0.724665323730801</c:v>
                  </c:pt>
                  <c:pt idx="3">
                    <c:v>0.255321297690365</c:v>
                  </c:pt>
                  <c:pt idx="4">
                    <c:v>0.334383540193357</c:v>
                  </c:pt>
                </c:numCache>
              </c:numRef>
            </c:plus>
            <c:minus>
              <c:numRef>
                <c:f>'FFG Biomass analysis'!$BC$27:$BG$27</c:f>
                <c:numCache>
                  <c:formatCode>General</c:formatCode>
                  <c:ptCount val="5"/>
                  <c:pt idx="0">
                    <c:v>1.211503118883076</c:v>
                  </c:pt>
                  <c:pt idx="1">
                    <c:v>1.020383249681168</c:v>
                  </c:pt>
                  <c:pt idx="2">
                    <c:v>0.724665323730801</c:v>
                  </c:pt>
                  <c:pt idx="3">
                    <c:v>0.255321297690365</c:v>
                  </c:pt>
                  <c:pt idx="4">
                    <c:v>0.334383540193357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'FFG Biomass analysis'!$BE$39:$BI$39</c:f>
              <c:strCache>
                <c:ptCount val="5"/>
                <c:pt idx="0">
                  <c:v>Collector Filterer</c:v>
                </c:pt>
                <c:pt idx="1">
                  <c:v>Collector Gatherer</c:v>
                </c:pt>
                <c:pt idx="2">
                  <c:v>Scraper</c:v>
                </c:pt>
                <c:pt idx="3">
                  <c:v>Shredder</c:v>
                </c:pt>
                <c:pt idx="4">
                  <c:v>Predator</c:v>
                </c:pt>
              </c:strCache>
            </c:strRef>
          </c:cat>
          <c:val>
            <c:numRef>
              <c:f>'FFG Biomass analysis'!$BE$36:$BI$36</c:f>
              <c:numCache>
                <c:formatCode>General</c:formatCode>
                <c:ptCount val="5"/>
                <c:pt idx="0">
                  <c:v>2.86226653542817</c:v>
                </c:pt>
                <c:pt idx="1">
                  <c:v>1.87171078861162</c:v>
                </c:pt>
                <c:pt idx="2">
                  <c:v>1.939860941454897</c:v>
                </c:pt>
                <c:pt idx="3">
                  <c:v>1.369514115604319</c:v>
                </c:pt>
                <c:pt idx="4">
                  <c:v>2.037964194402691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23-4FFC-8A4C-E0898414988B}"/>
            </c:ext>
          </c:extLst>
        </c:ser>
        <c:ser>
          <c:idx val="1"/>
          <c:order val="1"/>
          <c:tx>
            <c:strRef>
              <c:f>'FFG Biomass analysis'!$BD$37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'FFG Biomass analysis'!$BH$27:$BL$27</c:f>
                <c:numCache>
                  <c:formatCode>General</c:formatCode>
                  <c:ptCount val="5"/>
                  <c:pt idx="0">
                    <c:v>0.229259664652092</c:v>
                  </c:pt>
                  <c:pt idx="1">
                    <c:v>0.369763851874093</c:v>
                  </c:pt>
                  <c:pt idx="2">
                    <c:v>0.161166449633648</c:v>
                  </c:pt>
                  <c:pt idx="3">
                    <c:v>1.099810403482124</c:v>
                  </c:pt>
                  <c:pt idx="4">
                    <c:v>0.434025142467933</c:v>
                  </c:pt>
                </c:numCache>
              </c:numRef>
            </c:plus>
            <c:minus>
              <c:numRef>
                <c:f>'FFG Biomass analysis'!$BH$27:$BL$27</c:f>
                <c:numCache>
                  <c:formatCode>General</c:formatCode>
                  <c:ptCount val="5"/>
                  <c:pt idx="0">
                    <c:v>0.229259664652092</c:v>
                  </c:pt>
                  <c:pt idx="1">
                    <c:v>0.369763851874093</c:v>
                  </c:pt>
                  <c:pt idx="2">
                    <c:v>0.161166449633648</c:v>
                  </c:pt>
                  <c:pt idx="3">
                    <c:v>1.099810403482124</c:v>
                  </c:pt>
                  <c:pt idx="4">
                    <c:v>0.434025142467933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'FFG Biomass analysis'!$BE$39:$BI$39</c:f>
              <c:strCache>
                <c:ptCount val="5"/>
                <c:pt idx="0">
                  <c:v>Collector Filterer</c:v>
                </c:pt>
                <c:pt idx="1">
                  <c:v>Collector Gatherer</c:v>
                </c:pt>
                <c:pt idx="2">
                  <c:v>Scraper</c:v>
                </c:pt>
                <c:pt idx="3">
                  <c:v>Shredder</c:v>
                </c:pt>
                <c:pt idx="4">
                  <c:v>Predator</c:v>
                </c:pt>
              </c:strCache>
            </c:strRef>
          </c:cat>
          <c:val>
            <c:numRef>
              <c:f>'FFG Biomass analysis'!$BE$37:$BI$37</c:f>
              <c:numCache>
                <c:formatCode>General</c:formatCode>
                <c:ptCount val="5"/>
                <c:pt idx="0">
                  <c:v>0.237972118018984</c:v>
                </c:pt>
                <c:pt idx="1">
                  <c:v>0.758613989569656</c:v>
                </c:pt>
                <c:pt idx="2">
                  <c:v>1.167429856856351</c:v>
                </c:pt>
                <c:pt idx="3">
                  <c:v>0.98532310822568</c:v>
                </c:pt>
                <c:pt idx="4">
                  <c:v>0.469578279721124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23-4FFC-8A4C-E0898414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531328"/>
        <c:axId val="791533648"/>
      </c:barChart>
      <c:catAx>
        <c:axId val="7915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33648"/>
        <c:crosses val="autoZero"/>
        <c:auto val="1"/>
        <c:lblAlgn val="ctr"/>
        <c:lblOffset val="100"/>
        <c:noMultiLvlLbl val="0"/>
      </c:catAx>
      <c:valAx>
        <c:axId val="791533648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Mean Ratio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4578302712161"/>
          <c:y val="0.0885411198600174"/>
          <c:w val="0.0986211723534558"/>
          <c:h val="0.142940361621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manip:ref</a:t>
            </a:r>
            <a:r>
              <a:rPr lang="en-US" baseline="0"/>
              <a:t> ratio for FFG's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'FFG Biomass analysis'!$BP$24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'FFG Biomass analysis'!$BN$25:$BO$30</c:f>
              <c:multiLvlStrCache>
                <c:ptCount val="6"/>
                <c:lvl>
                  <c:pt idx="0">
                    <c:v>2014</c:v>
                  </c:pt>
                  <c:pt idx="1">
                    <c:v>2016</c:v>
                  </c:pt>
                  <c:pt idx="2">
                    <c:v>2014</c:v>
                  </c:pt>
                  <c:pt idx="3">
                    <c:v>2016</c:v>
                  </c:pt>
                  <c:pt idx="4">
                    <c:v>2014</c:v>
                  </c:pt>
                  <c:pt idx="5">
                    <c:v>2016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'FFG Biomass analysis'!$BP$25:$BP$30</c:f>
              <c:numCache>
                <c:formatCode>General</c:formatCode>
                <c:ptCount val="6"/>
                <c:pt idx="0">
                  <c:v>1.698299728121612</c:v>
                </c:pt>
                <c:pt idx="1">
                  <c:v>0.696379647759688</c:v>
                </c:pt>
                <c:pt idx="2">
                  <c:v>1.603840915302586</c:v>
                </c:pt>
                <c:pt idx="3">
                  <c:v>0.0175367062972649</c:v>
                </c:pt>
                <c:pt idx="4">
                  <c:v>5.284658962860321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AC-4716-8D7F-BED285E4E59B}"/>
            </c:ext>
          </c:extLst>
        </c:ser>
        <c:ser>
          <c:idx val="1"/>
          <c:order val="1"/>
          <c:tx>
            <c:strRef>
              <c:f>'FFG Biomass analysis'!$BQ$24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'FFG Biomass analysis'!$BN$25:$BO$30</c:f>
              <c:multiLvlStrCache>
                <c:ptCount val="6"/>
                <c:lvl>
                  <c:pt idx="0">
                    <c:v>2014</c:v>
                  </c:pt>
                  <c:pt idx="1">
                    <c:v>2016</c:v>
                  </c:pt>
                  <c:pt idx="2">
                    <c:v>2014</c:v>
                  </c:pt>
                  <c:pt idx="3">
                    <c:v>2016</c:v>
                  </c:pt>
                  <c:pt idx="4">
                    <c:v>2014</c:v>
                  </c:pt>
                  <c:pt idx="5">
                    <c:v>2016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'FFG Biomass analysis'!$BQ$25:$BQ$30</c:f>
              <c:numCache>
                <c:formatCode>General</c:formatCode>
                <c:ptCount val="6"/>
                <c:pt idx="0">
                  <c:v>1.021398448916469</c:v>
                </c:pt>
                <c:pt idx="1">
                  <c:v>0.598886067221362</c:v>
                </c:pt>
                <c:pt idx="2">
                  <c:v>0.69023301682491</c:v>
                </c:pt>
                <c:pt idx="3">
                  <c:v>0.213145110110096</c:v>
                </c:pt>
                <c:pt idx="4">
                  <c:v>3.90350090009348</c:v>
                </c:pt>
                <c:pt idx="5">
                  <c:v>1.463810791377512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AC-4716-8D7F-BED285E4E59B}"/>
            </c:ext>
          </c:extLst>
        </c:ser>
        <c:ser>
          <c:idx val="2"/>
          <c:order val="2"/>
          <c:tx>
            <c:strRef>
              <c:f>'FFG Biomass analysis'!$BR$24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'FFG Biomass analysis'!$BN$25:$BO$30</c:f>
              <c:multiLvlStrCache>
                <c:ptCount val="6"/>
                <c:lvl>
                  <c:pt idx="0">
                    <c:v>2014</c:v>
                  </c:pt>
                  <c:pt idx="1">
                    <c:v>2016</c:v>
                  </c:pt>
                  <c:pt idx="2">
                    <c:v>2014</c:v>
                  </c:pt>
                  <c:pt idx="3">
                    <c:v>2016</c:v>
                  </c:pt>
                  <c:pt idx="4">
                    <c:v>2014</c:v>
                  </c:pt>
                  <c:pt idx="5">
                    <c:v>2016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'FFG Biomass analysis'!$BR$25:$BR$30</c:f>
              <c:numCache>
                <c:formatCode>General</c:formatCode>
                <c:ptCount val="6"/>
                <c:pt idx="0">
                  <c:v>1.158793503723802</c:v>
                </c:pt>
                <c:pt idx="1">
                  <c:v>0.784738406161796</c:v>
                </c:pt>
                <c:pt idx="2">
                  <c:v>1.479695007887916</c:v>
                </c:pt>
                <c:pt idx="3">
                  <c:v>0.370559675575601</c:v>
                </c:pt>
                <c:pt idx="4">
                  <c:v>3.475404071596354</c:v>
                </c:pt>
                <c:pt idx="5">
                  <c:v>0.253436757425976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BAC-4716-8D7F-BED285E4E59B}"/>
            </c:ext>
          </c:extLst>
        </c:ser>
        <c:ser>
          <c:idx val="3"/>
          <c:order val="3"/>
          <c:tx>
            <c:strRef>
              <c:f>'FFG Biomass analysis'!$BS$24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'FFG Biomass analysis'!$BN$25:$BO$30</c:f>
              <c:multiLvlStrCache>
                <c:ptCount val="6"/>
                <c:lvl>
                  <c:pt idx="0">
                    <c:v>2014</c:v>
                  </c:pt>
                  <c:pt idx="1">
                    <c:v>2016</c:v>
                  </c:pt>
                  <c:pt idx="2">
                    <c:v>2014</c:v>
                  </c:pt>
                  <c:pt idx="3">
                    <c:v>2016</c:v>
                  </c:pt>
                  <c:pt idx="4">
                    <c:v>2014</c:v>
                  </c:pt>
                  <c:pt idx="5">
                    <c:v>2016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'FFG Biomass analysis'!$BS$25:$BS$30</c:f>
              <c:numCache>
                <c:formatCode>General</c:formatCode>
                <c:ptCount val="6"/>
                <c:pt idx="0">
                  <c:v>1.445054935969145</c:v>
                </c:pt>
                <c:pt idx="1">
                  <c:v>0.0262098238406367</c:v>
                </c:pt>
                <c:pt idx="2">
                  <c:v>2.077983763632854</c:v>
                </c:pt>
                <c:pt idx="3">
                  <c:v>0.109555486578371</c:v>
                </c:pt>
                <c:pt idx="4">
                  <c:v>2.296544124762693</c:v>
                </c:pt>
                <c:pt idx="5">
                  <c:v>3.366524260150046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BAC-4716-8D7F-BED285E4E59B}"/>
            </c:ext>
          </c:extLst>
        </c:ser>
        <c:ser>
          <c:idx val="4"/>
          <c:order val="4"/>
          <c:tx>
            <c:strRef>
              <c:f>'FFG Biomass analysis'!$BT$24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'FFG Biomass analysis'!$BN$25:$BO$30</c:f>
              <c:multiLvlStrCache>
                <c:ptCount val="6"/>
                <c:lvl>
                  <c:pt idx="0">
                    <c:v>2014</c:v>
                  </c:pt>
                  <c:pt idx="1">
                    <c:v>2016</c:v>
                  </c:pt>
                  <c:pt idx="2">
                    <c:v>2014</c:v>
                  </c:pt>
                  <c:pt idx="3">
                    <c:v>2016</c:v>
                  </c:pt>
                  <c:pt idx="4">
                    <c:v>2014</c:v>
                  </c:pt>
                  <c:pt idx="5">
                    <c:v>2016</c:v>
                  </c:pt>
                </c:lvl>
                <c:lvl>
                  <c:pt idx="0">
                    <c:v>LO703</c:v>
                  </c:pt>
                  <c:pt idx="1">
                    <c:v>LO703</c:v>
                  </c:pt>
                  <c:pt idx="2">
                    <c:v>MR404</c:v>
                  </c:pt>
                  <c:pt idx="3">
                    <c:v>MR404</c:v>
                  </c:pt>
                  <c:pt idx="4">
                    <c:v>LO701</c:v>
                  </c:pt>
                  <c:pt idx="5">
                    <c:v>LO701</c:v>
                  </c:pt>
                </c:lvl>
              </c:multiLvlStrCache>
            </c:multiLvlStrRef>
          </c:cat>
          <c:val>
            <c:numRef>
              <c:f>'FFG Biomass analysis'!$BT$25:$BT$30</c:f>
              <c:numCache>
                <c:formatCode>General</c:formatCode>
                <c:ptCount val="6"/>
                <c:pt idx="0">
                  <c:v>1.282591150848976</c:v>
                </c:pt>
                <c:pt idx="1">
                  <c:v>0.171787369553293</c:v>
                </c:pt>
                <c:pt idx="2">
                  <c:v>0.83871924886138</c:v>
                </c:pt>
                <c:pt idx="3">
                  <c:v>1.654299242706219</c:v>
                </c:pt>
                <c:pt idx="4">
                  <c:v>1.987231947102601</c:v>
                </c:pt>
                <c:pt idx="5">
                  <c:v>1.129882712417528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BAC-4716-8D7F-BED285E4E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739824"/>
        <c:axId val="661280544"/>
      </c:barChart>
      <c:catAx>
        <c:axId val="7657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80544"/>
        <c:crosses val="autoZero"/>
        <c:auto val="1"/>
        <c:lblAlgn val="ctr"/>
        <c:lblOffset val="100"/>
        <c:noMultiLvlLbl val="0"/>
      </c:catAx>
      <c:valAx>
        <c:axId val="66128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'FFG Biomass analysis'!$Q$74:$V$74</c:f>
              <c:strCache>
                <c:ptCount val="6"/>
                <c:pt idx="0">
                  <c:v>CF</c:v>
                </c:pt>
                <c:pt idx="1">
                  <c:v>CG</c:v>
                </c:pt>
                <c:pt idx="2">
                  <c:v>P</c:v>
                </c:pt>
                <c:pt idx="3">
                  <c:v>SC</c:v>
                </c:pt>
                <c:pt idx="4">
                  <c:v>SH</c:v>
                </c:pt>
                <c:pt idx="5">
                  <c:v>Unkn</c:v>
                </c:pt>
              </c:strCache>
            </c:strRef>
          </c:cat>
          <c:val>
            <c:numRef>
              <c:f>'FFG Biomass analysis'!$J$87:$O$87</c:f>
              <c:numCache>
                <c:formatCode>General</c:formatCode>
                <c:ptCount val="6"/>
                <c:pt idx="1">
                  <c:v>0.0697035965623775</c:v>
                </c:pt>
                <c:pt idx="2">
                  <c:v>10.04224643687198</c:v>
                </c:pt>
                <c:pt idx="3">
                  <c:v>0.287544575919857</c:v>
                </c:pt>
                <c:pt idx="4">
                  <c:v>0.0595620194432462</c:v>
                </c:pt>
                <c:pt idx="5">
                  <c:v>84.31568715110907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FE-42A3-ACCE-75FD4632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610976"/>
        <c:axId val="791422352"/>
      </c:barChart>
      <c:catAx>
        <c:axId val="7916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22352"/>
        <c:crosses val="autoZero"/>
        <c:auto val="1"/>
        <c:lblAlgn val="ctr"/>
        <c:lblOffset val="100"/>
        <c:noMultiLvlLbl val="0"/>
      </c:catAx>
      <c:valAx>
        <c:axId val="791422352"/>
        <c:scaling>
          <c:orientation val="minMax"/>
          <c:max val="2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619123</xdr:colOff>
      <xdr:row>31</xdr:row>
      <xdr:rowOff>104774</xdr:rowOff>
    </xdr:from>
    <xdr:to>
      <xdr:col>56</xdr:col>
      <xdr:colOff>323167</xdr:colOff>
      <xdr:row>52</xdr:row>
      <xdr:rowOff>129268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625930</xdr:colOff>
      <xdr:row>54</xdr:row>
      <xdr:rowOff>156481</xdr:rowOff>
    </xdr:from>
    <xdr:to>
      <xdr:col>57</xdr:col>
      <xdr:colOff>329975</xdr:colOff>
      <xdr:row>75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438830</xdr:colOff>
      <xdr:row>3</xdr:row>
      <xdr:rowOff>33337</xdr:rowOff>
    </xdr:from>
    <xdr:to>
      <xdr:col>63</xdr:col>
      <xdr:colOff>486454</xdr:colOff>
      <xdr:row>18</xdr:row>
      <xdr:rowOff>21089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200705</xdr:colOff>
      <xdr:row>3</xdr:row>
      <xdr:rowOff>12926</xdr:rowOff>
    </xdr:from>
    <xdr:to>
      <xdr:col>71</xdr:col>
      <xdr:colOff>248330</xdr:colOff>
      <xdr:row>18</xdr:row>
      <xdr:rowOff>678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370796</xdr:colOff>
      <xdr:row>19</xdr:row>
      <xdr:rowOff>169408</xdr:rowOff>
    </xdr:from>
    <xdr:to>
      <xdr:col>67</xdr:col>
      <xdr:colOff>418421</xdr:colOff>
      <xdr:row>34</xdr:row>
      <xdr:rowOff>157161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56928</xdr:colOff>
      <xdr:row>124</xdr:row>
      <xdr:rowOff>130840</xdr:rowOff>
    </xdr:from>
    <xdr:to>
      <xdr:col>13</xdr:col>
      <xdr:colOff>345280</xdr:colOff>
      <xdr:row>139</xdr:row>
      <xdr:rowOff>129449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C0B49B9-627F-412A-82B5-431BBC05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583054</xdr:colOff>
      <xdr:row>27</xdr:row>
      <xdr:rowOff>155828</xdr:rowOff>
    </xdr:from>
    <xdr:to>
      <xdr:col>53</xdr:col>
      <xdr:colOff>630679</xdr:colOff>
      <xdr:row>42</xdr:row>
      <xdr:rowOff>143306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3E9E224-3E10-40E2-B4CB-FD83DE29D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241527</xdr:colOff>
      <xdr:row>30</xdr:row>
      <xdr:rowOff>162606</xdr:rowOff>
    </xdr:from>
    <xdr:to>
      <xdr:col>72</xdr:col>
      <xdr:colOff>289151</xdr:colOff>
      <xdr:row>45</xdr:row>
      <xdr:rowOff>150359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EDB68184-C140-4022-98D4-AB2D681E0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1347390</xdr:colOff>
      <xdr:row>83</xdr:row>
      <xdr:rowOff>165586</xdr:rowOff>
    </xdr:from>
    <xdr:to>
      <xdr:col>5</xdr:col>
      <xdr:colOff>247166</xdr:colOff>
      <xdr:row>99</xdr:row>
      <xdr:rowOff>26811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7825BE2-4F08-4D34-9FBC-C64877165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259954</xdr:colOff>
      <xdr:row>101</xdr:row>
      <xdr:rowOff>32632</xdr:rowOff>
    </xdr:from>
    <xdr:to>
      <xdr:col>5</xdr:col>
      <xdr:colOff>784491</xdr:colOff>
      <xdr:row>116</xdr:row>
      <xdr:rowOff>96926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4FF560C8-612C-436C-9ACD-E7D3CF77F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425647</xdr:colOff>
      <xdr:row>56</xdr:row>
      <xdr:rowOff>66081</xdr:rowOff>
    </xdr:from>
    <xdr:to>
      <xdr:col>32</xdr:col>
      <xdr:colOff>455412</xdr:colOff>
      <xdr:row>71</xdr:row>
      <xdr:rowOff>130374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F919F565-3903-4279-8EC0-77E1CBE13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163709</xdr:colOff>
      <xdr:row>53</xdr:row>
      <xdr:rowOff>155375</xdr:rowOff>
    </xdr:from>
    <xdr:to>
      <xdr:col>42</xdr:col>
      <xdr:colOff>53576</xdr:colOff>
      <xdr:row>73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C23C4EE-24F1-4A24-AD1E-2B8567A6D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377782</xdr:colOff>
      <xdr:row>97</xdr:row>
      <xdr:rowOff>151278</xdr:rowOff>
    </xdr:from>
    <xdr:to>
      <xdr:col>15</xdr:col>
      <xdr:colOff>207308</xdr:colOff>
      <xdr:row>112</xdr:row>
      <xdr:rowOff>39219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3BFE5B30-407B-41DE-BBE8-B4D7DB5A5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327747</xdr:colOff>
      <xdr:row>1</xdr:row>
      <xdr:rowOff>73605</xdr:rowOff>
    </xdr:from>
    <xdr:to>
      <xdr:col>27</xdr:col>
      <xdr:colOff>139631</xdr:colOff>
      <xdr:row>15</xdr:row>
      <xdr:rowOff>176700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470498</xdr:colOff>
      <xdr:row>14</xdr:row>
      <xdr:rowOff>80401</xdr:rowOff>
    </xdr:from>
    <xdr:to>
      <xdr:col>27</xdr:col>
      <xdr:colOff>280139</xdr:colOff>
      <xdr:row>29</xdr:row>
      <xdr:rowOff>5885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583153</xdr:colOff>
      <xdr:row>28</xdr:row>
      <xdr:rowOff>91992</xdr:rowOff>
    </xdr:from>
    <xdr:to>
      <xdr:col>27</xdr:col>
      <xdr:colOff>394783</xdr:colOff>
      <xdr:row>43</xdr:row>
      <xdr:rowOff>15042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303065</xdr:colOff>
      <xdr:row>35</xdr:row>
      <xdr:rowOff>116886</xdr:rowOff>
    </xdr:from>
    <xdr:to>
      <xdr:col>16</xdr:col>
      <xdr:colOff>536428</xdr:colOff>
      <xdr:row>53</xdr:row>
      <xdr:rowOff>72270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1276475</xdr:colOff>
      <xdr:row>83</xdr:row>
      <xdr:rowOff>158482</xdr:rowOff>
    </xdr:from>
    <xdr:to>
      <xdr:col>9</xdr:col>
      <xdr:colOff>58388</xdr:colOff>
      <xdr:row>103</xdr:row>
      <xdr:rowOff>88832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354136</xdr:colOff>
      <xdr:row>59</xdr:row>
      <xdr:rowOff>145132</xdr:rowOff>
    </xdr:from>
    <xdr:to>
      <xdr:col>26</xdr:col>
      <xdr:colOff>86908</xdr:colOff>
      <xdr:row>78</xdr:row>
      <xdr:rowOff>72110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323750</xdr:colOff>
      <xdr:row>42</xdr:row>
      <xdr:rowOff>93922</xdr:rowOff>
    </xdr:from>
    <xdr:to>
      <xdr:col>25</xdr:col>
      <xdr:colOff>165914</xdr:colOff>
      <xdr:row>57</xdr:row>
      <xdr:rowOff>111217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406198</xdr:colOff>
      <xdr:row>36</xdr:row>
      <xdr:rowOff>4564</xdr:rowOff>
    </xdr:from>
    <xdr:to>
      <xdr:col>7</xdr:col>
      <xdr:colOff>216219</xdr:colOff>
      <xdr:row>52</xdr:row>
      <xdr:rowOff>50161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324715</xdr:colOff>
      <xdr:row>58</xdr:row>
      <xdr:rowOff>865</xdr:rowOff>
    </xdr:from>
    <xdr:to>
      <xdr:col>12</xdr:col>
      <xdr:colOff>108238</xdr:colOff>
      <xdr:row>73</xdr:row>
      <xdr:rowOff>16451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CB2E81B7-9679-4C0B-9493-FE40FDCD3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rt%20NMDS/C:\Users\Emily%20Heaston\Google%20Drive\Warren%20Lab%20Shared%20Folder\2016%20Summer%20Data\Invertebrates\2014%20INVERT%20Analysis_EmilySi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mily%2520Heaston\Google%2520Drive\Warren%2520Lab%2520Shared%2520Folder\2016%2520Summer%2520Data\Invertebrates\2014%2520INVERT%2520Analysis_EmilySi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_Biomas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_Biomas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 Heaston" refreshedDate="42931.673916898151" createdVersion="6" refreshedVersion="6" minRefreshableVersion="3" recordCount="645">
  <cacheSource type="worksheet">
    <worksheetSource ref="A1:U1048576" sheet="Master Data"/>
  </cacheSource>
  <cacheFields count="21">
    <cacheField name="Site ID" numFmtId="0">
      <sharedItems containsBlank="1" count="10">
        <s v="LO703_MANIP_SUN"/>
        <s v="LO703_REF"/>
        <s v="LO701_MANIP_SUN"/>
        <s v="LO701_REF"/>
        <s v="LO703_MANIP_SHADE"/>
        <s v="MR404_REF"/>
        <s v="LO701_MANIP_SHADE"/>
        <s v="MR404_MANIP_SUN"/>
        <s v="MR404_MANIP_SHADE"/>
        <m/>
      </sharedItems>
    </cacheField>
    <cacheField name="Sample_ID" numFmtId="0">
      <sharedItems containsBlank="1"/>
    </cacheField>
    <cacheField name="Taxon" numFmtId="0">
      <sharedItems containsBlank="1" count="148">
        <s v="Acari"/>
        <s v="Oribatida"/>
        <s v="Pseudofeltria"/>
        <s v="Sperchon"/>
        <s v="Sperchonopsis"/>
        <s v="Torrenticola"/>
        <s v="Rissooidea"/>
        <s v="Brillia"/>
        <s v="Acneus"/>
        <s v="Ampumixis dispar"/>
        <s v="Elmidae"/>
        <s v="Heterlimnius corpulentus"/>
        <s v="Hydraena"/>
        <s v="Optioservus"/>
        <s v="Zaitzevia"/>
        <s v="Ostracoda"/>
        <s v="Copepoda"/>
        <s v="Antocha monticola"/>
        <s v="Ceratopogoninae"/>
        <s v="Chironomini"/>
        <s v="Clinocera"/>
        <s v="Corynoneura"/>
        <s v="Cricotopus"/>
        <s v="Cricotopus (Cricotopus)"/>
        <s v="Cricotopus (Nostococladius)"/>
        <s v="Diamesa"/>
        <s v="Dicranota"/>
        <s v="Empididae"/>
        <s v="Ephemerella"/>
        <s v="Eukiefferiella"/>
        <s v="Eukiefferiella Brehmi Gr."/>
        <s v="Eukiefferiella Claripennis Gr."/>
        <s v="Eukiefferiella Coerulescens Gr."/>
        <s v="Eukiefferiella Gracei Gr."/>
        <s v="Eukiefferiella Pseudomontana Gr."/>
        <s v="Glutops"/>
        <s v="Hexatoma"/>
        <s v="Hydrobaenus"/>
        <s v="Larsia"/>
        <s v="Micropsectra"/>
        <s v="Microtendipes"/>
        <s v="Neoplasta"/>
        <s v="Nilotanypus"/>
        <s v="Oreodytes"/>
        <s v="Oreogeton"/>
        <s v="Orthocladiinae"/>
        <s v="Orthocladiinae sp. (RAI Taxon # 0001)"/>
        <s v="Orthocladius"/>
        <s v="Pagastia"/>
        <s v="Parametriocnemus"/>
        <s v="Parorthocladius"/>
        <s v="Pedicia"/>
        <s v="Potthastia Gaedii Gr."/>
        <s v="Rheocricotopus"/>
        <s v="Rheopelopia"/>
        <s v="Rheotanytarsus"/>
        <s v="Simulium"/>
        <s v="Stempellinella"/>
        <s v="Synorthocladius"/>
        <s v="Tanypodinae"/>
        <s v="Tanytarsini"/>
        <s v="Thaumaleidae"/>
        <s v="Thienemanniella"/>
        <s v="Thienemannimyia Gr."/>
        <s v="Tvetenia"/>
        <s v="Tvetenia Bavarica Gr."/>
        <s v="Wiedemannia"/>
        <s v="Zavrelimyia"/>
        <s v="Cernosvitoviella"/>
        <s v="Ameletus"/>
        <s v="Baetis"/>
        <s v="Baetis flavistriga complex"/>
        <s v="Baetis piscatoris complex"/>
        <s v="Baetis tricaudatus complex"/>
        <s v="Caudatella"/>
        <s v="Cinygmula"/>
        <s v="Drunella"/>
        <s v="Drunella coloradensis"/>
        <s v="Drunella doddsii"/>
        <s v="Epeorus"/>
        <s v="Ephemerella excrucians"/>
        <s v="Ephemerella tibialis"/>
        <s v="Ephemerellidae"/>
        <s v="Leptophlebiidae"/>
        <s v="Matriella teresa"/>
        <s v="Rhithrogena"/>
        <s v="Enchytraeus"/>
        <s v="Mesenchytraeus"/>
        <s v="Microvelia"/>
        <s v="Orohermes crepusculus"/>
        <s v="Nemata"/>
        <s v="Gomphidae"/>
        <s v="Fridericia"/>
        <s v="Calineuria californica"/>
        <s v="Chloroperlidae"/>
        <s v="Doroneuria"/>
        <s v="Hesperoperla pacifica"/>
        <s v="Kathroperla"/>
        <s v="Leuctridae"/>
        <s v="Malenka"/>
        <s v="Megarcys"/>
        <s v="Moselia infuscata"/>
        <s v="Nemouridae"/>
        <s v="Paraperla"/>
        <s v="Perlidae"/>
        <s v="Perlodidae"/>
        <s v="Pteronarcys princeps"/>
        <s v="Sweltsa"/>
        <s v="Visoka cataractae"/>
        <s v="Yoraperla"/>
        <s v="Zapada cinctipes"/>
        <s v="Zapada columbiana"/>
        <s v="Zapada frigida"/>
        <s v="Pristinicola hemphilli"/>
        <s v="Agapetus"/>
        <s v="Allocosmoecus partitus"/>
        <s v="Amiocentrus aspilus"/>
        <s v="Apatania"/>
        <s v="Arctopsyche"/>
        <s v="Arctopsychinae"/>
        <s v="Glossosoma"/>
        <s v="Glossosomatidae"/>
        <s v="Heteroplectron californicum"/>
        <s v="Hydropsyche"/>
        <s v="Lepidostoma"/>
        <s v="Limnephilidae"/>
        <s v="Micrasema"/>
        <s v="Neophylax splendens"/>
        <s v="Oligophlebodes"/>
        <s v="Parapsyche"/>
        <s v="Polycentropodidae"/>
        <s v="Polycentropus"/>
        <s v="Rhyacophila"/>
        <s v="Rhyacophila Angelita Gr."/>
        <s v="Rhyacophila arnaudi"/>
        <s v="Rhyacophila atrata complex"/>
        <s v="Rhyacophila Betteni Gr."/>
        <s v="Rhyacophila blarina"/>
        <s v="Rhyacophila Brunnea/Vemna Gr."/>
        <s v="Rhyacophila narvae"/>
        <s v="Rhyacophila Vagrita Gr."/>
        <s v="Rhyacophila Verrula Gr."/>
        <s v="Polycelis"/>
        <s v="Atractides"/>
        <s v="Lebertia"/>
        <s v="Monatractides"/>
        <s v="Protzia"/>
        <m/>
      </sharedItems>
    </cacheField>
    <cacheField name="Order" numFmtId="0">
      <sharedItems containsBlank="1" count="25">
        <s v="Arachnida"/>
        <s v="Basomattophora"/>
        <s v="Chironomidae"/>
        <s v="Coleoptera"/>
        <s v="Crustacea"/>
        <s v="Diaptomidae"/>
        <s v="Diptera"/>
        <s v="Enchytraeidae"/>
        <s v="Ephemeroptera"/>
        <s v="Haplotaxida"/>
        <s v="Hemiptera"/>
        <s v="Heptageniidae"/>
        <s v="Hexatoma"/>
        <s v="Megaloptera"/>
        <s v="Nematoda"/>
        <s v="Odonta"/>
        <s v="Oligochaeta"/>
        <s v="Plecoptera"/>
        <s v="Snail"/>
        <s v="Snail- found with juga"/>
        <s v="Trichoptera"/>
        <s v="Tricladida"/>
        <s v="Trombidiformes"/>
        <m/>
        <s v="Plectoptera" u="1"/>
      </sharedItems>
    </cacheField>
    <cacheField name="FFG" numFmtId="0">
      <sharedItems containsBlank="1" count="7">
        <s v="P"/>
        <m/>
        <s v="CG"/>
        <s v="SC"/>
        <s v="CF"/>
        <s v="SH"/>
        <s v="G" u="1"/>
      </sharedItems>
    </cacheField>
    <cacheField name="Count" numFmtId="0">
      <sharedItems containsString="0" containsBlank="1" containsNumber="1" containsInteger="1" minValue="1" maxValue="234"/>
    </cacheField>
    <cacheField name="Life Stage" numFmtId="0">
      <sharedItems containsBlank="1"/>
    </cacheField>
    <cacheField name="Comments" numFmtId="0">
      <sharedItems containsBlank="1"/>
    </cacheField>
    <cacheField name="Body Length (mm)" numFmtId="0">
      <sharedItems containsString="0" containsBlank="1" containsNumber="1" minValue="0.6" maxValue="48"/>
    </cacheField>
    <cacheField name="Dry mass (mg)" numFmtId="0">
      <sharedItems containsString="0" containsBlank="1" containsNumber="1" minValue="1.03183E-7" maxValue="463.56401299999999"/>
    </cacheField>
    <cacheField name="Subsample" numFmtId="0">
      <sharedItems containsString="0" containsBlank="1" containsNumber="1" minValue="0.6333333333333333" maxValue="1"/>
    </cacheField>
    <cacheField name="Area Sampled (m^2)" numFmtId="0">
      <sharedItems containsString="0" containsBlank="1" containsNumber="1" minValue="1.125" maxValue="1.125"/>
    </cacheField>
    <cacheField name="Area of Subsample" numFmtId="0">
      <sharedItems containsString="0" containsBlank="1" containsNumber="1" minValue="0.71249999999999991" maxValue="1.125"/>
    </cacheField>
    <cacheField name="Biomass (mg/m^2)" numFmtId="0">
      <sharedItems containsString="0" containsBlank="1" containsNumber="1" minValue="9.1718222222222229E-8" maxValue="650.61615859649135"/>
    </cacheField>
    <cacheField name="Biomass (g/m^2)" numFmtId="0">
      <sharedItems containsString="0" containsBlank="1" containsNumber="1" minValue="9.1718222222222229E-11" maxValue="0.65061615859649136"/>
    </cacheField>
    <cacheField name="Dry mass regression/value source" numFmtId="0">
      <sharedItems containsBlank="1"/>
    </cacheField>
    <cacheField name="as..." numFmtId="0">
      <sharedItems containsBlank="1"/>
    </cacheField>
    <cacheField name="Reference" numFmtId="0">
      <sharedItems containsBlank="1"/>
    </cacheField>
    <cacheField name="Calories per mg dry mass" numFmtId="0">
      <sharedItems containsString="0" containsBlank="1" containsNumber="1" minValue="1.014" maxValue="1269.2159999999999"/>
    </cacheField>
    <cacheField name="as ... (Order)" numFmtId="0">
      <sharedItems containsBlank="1"/>
    </cacheField>
    <cacheField name="Calories per prey item" numFmtId="0">
      <sharedItems containsString="0" containsBlank="1" containsNumber="1" minValue="5.9237399999999995E-7" maxValue="183065.1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ily Heaston" refreshedDate="42931.690590972219" createdVersion="6" refreshedVersion="6" minRefreshableVersion="3" recordCount="645">
  <cacheSource type="worksheet">
    <worksheetSource ref="A1:N1048576" sheet="Abundance"/>
  </cacheSource>
  <cacheFields count="14">
    <cacheField name="Site ID" numFmtId="0">
      <sharedItems containsBlank="1" count="10">
        <s v="LO703_MANIP_SUN"/>
        <s v="LO703_REF"/>
        <s v="LO701_MANIP_SUN"/>
        <s v="LO701_REF"/>
        <s v="LO703_MANIP_SHADE"/>
        <s v="MR404_REF"/>
        <s v="LO701_MANIP_SHADE"/>
        <s v="MR404_MANIP_SUN"/>
        <s v="MR404_MANIP_SHADE"/>
        <m/>
      </sharedItems>
    </cacheField>
    <cacheField name="Sample_ID" numFmtId="0">
      <sharedItems containsBlank="1"/>
    </cacheField>
    <cacheField name="Taxon" numFmtId="0">
      <sharedItems containsBlank="1" count="148">
        <s v="Acari"/>
        <s v="Oribatida"/>
        <s v="Pseudofeltria"/>
        <s v="Sperchon"/>
        <s v="Sperchonopsis"/>
        <s v="Torrenticola"/>
        <s v="Rissooidea"/>
        <s v="Brillia"/>
        <s v="Acneus"/>
        <s v="Ampumixis dispar"/>
        <s v="Elmidae"/>
        <s v="Heterlimnius corpulentus"/>
        <s v="Hydraena"/>
        <s v="Optioservus"/>
        <s v="Zaitzevia"/>
        <s v="Ostracoda"/>
        <s v="Copepoda"/>
        <s v="Antocha monticola"/>
        <s v="Ceratopogoninae"/>
        <s v="Chironomini"/>
        <s v="Clinocera"/>
        <s v="Corynoneura"/>
        <s v="Cricotopus"/>
        <s v="Cricotopus (Cricotopus)"/>
        <s v="Cricotopus (Nostococladius)"/>
        <s v="Diamesa"/>
        <s v="Dicranota"/>
        <s v="Empididae"/>
        <s v="Ephemerella"/>
        <s v="Eukiefferiella"/>
        <s v="Eukiefferiella Brehmi Gr."/>
        <s v="Eukiefferiella Claripennis Gr."/>
        <s v="Eukiefferiella Coerulescens Gr."/>
        <s v="Eukiefferiella Gracei Gr."/>
        <s v="Eukiefferiella Pseudomontana Gr."/>
        <s v="Glutops"/>
        <s v="Hexatoma"/>
        <s v="Hydrobaenus"/>
        <s v="Larsia"/>
        <s v="Micropsectra"/>
        <s v="Microtendipes"/>
        <s v="Neoplasta"/>
        <s v="Nilotanypus"/>
        <s v="Oreodytes"/>
        <s v="Oreogeton"/>
        <s v="Orthocladiinae"/>
        <s v="Orthocladiinae sp. (RAI Taxon # 0001)"/>
        <s v="Orthocladius"/>
        <s v="Pagastia"/>
        <s v="Parametriocnemus"/>
        <s v="Parorthocladius"/>
        <s v="Pedicia"/>
        <s v="Potthastia Gaedii Gr."/>
        <s v="Rheocricotopus"/>
        <s v="Rheopelopia"/>
        <s v="Rheotanytarsus"/>
        <s v="Simulium"/>
        <s v="Stempellinella"/>
        <s v="Synorthocladius"/>
        <s v="Tanypodinae"/>
        <s v="Tanytarsini"/>
        <s v="Thaumaleidae"/>
        <s v="Thienemanniella"/>
        <s v="Thienemannimyia Gr."/>
        <s v="Tvetenia"/>
        <s v="Tvetenia Bavarica Gr."/>
        <s v="Wiedemannia"/>
        <s v="Zavrelimyia"/>
        <s v="Cernosvitoviella"/>
        <s v="Ameletus"/>
        <s v="Baetis"/>
        <s v="Baetis flavistriga complex"/>
        <s v="Baetis piscatoris complex"/>
        <s v="Baetis tricaudatus complex"/>
        <s v="Caudatella"/>
        <s v="Cinygmula"/>
        <s v="Drunella"/>
        <s v="Drunella coloradensis"/>
        <s v="Drunella doddsii"/>
        <s v="Epeorus"/>
        <s v="Ephemerella excrucians"/>
        <s v="Ephemerella tibialis"/>
        <s v="Ephemerellidae"/>
        <s v="Leptophlebiidae"/>
        <s v="Matriella teresa"/>
        <s v="Rhithrogena"/>
        <s v="Enchytraeus"/>
        <s v="Mesenchytraeus"/>
        <s v="Microvelia"/>
        <s v="Orohermes crepusculus"/>
        <s v="Nemata"/>
        <s v="Gomphidae"/>
        <s v="Fridericia"/>
        <s v="Calineuria californica"/>
        <s v="Chloroperlidae"/>
        <s v="Doroneuria"/>
        <s v="Hesperoperla pacifica"/>
        <s v="Kathroperla"/>
        <s v="Leuctridae"/>
        <s v="Malenka"/>
        <s v="Megarcys"/>
        <s v="Moselia infuscata"/>
        <s v="Nemouridae"/>
        <s v="Paraperla"/>
        <s v="Perlidae"/>
        <s v="Perlodidae"/>
        <s v="Pteronarcys princeps"/>
        <s v="Sweltsa"/>
        <s v="Visoka cataractae"/>
        <s v="Yoraperla"/>
        <s v="Zapada cinctipes"/>
        <s v="Zapada columbiana"/>
        <s v="Zapada frigida"/>
        <s v="Pristinicola hemphilli"/>
        <s v="Agapetus"/>
        <s v="Allocosmoecus partitus"/>
        <s v="Amiocentrus aspilus"/>
        <s v="Apatania"/>
        <s v="Arctopsyche"/>
        <s v="Arctopsychinae"/>
        <s v="Glossosoma"/>
        <s v="Glossosomatidae"/>
        <s v="Heteroplectron californicum"/>
        <s v="Hydropsyche"/>
        <s v="Lepidostoma"/>
        <s v="Limnephilidae"/>
        <s v="Micrasema"/>
        <s v="Neophylax splendens"/>
        <s v="Oligophlebodes"/>
        <s v="Parapsyche"/>
        <s v="Polycentropodidae"/>
        <s v="Polycentropus"/>
        <s v="Rhyacophila"/>
        <s v="Rhyacophila Angelita Gr."/>
        <s v="Rhyacophila arnaudi"/>
        <s v="Rhyacophila atrata complex"/>
        <s v="Rhyacophila Betteni Gr."/>
        <s v="Rhyacophila blarina"/>
        <s v="Rhyacophila Brunnea/Vemna Gr."/>
        <s v="Rhyacophila narvae"/>
        <s v="Rhyacophila Vagrita Gr."/>
        <s v="Rhyacophila Verrula Gr."/>
        <s v="Polycelis"/>
        <s v="Atractides"/>
        <s v="Lebertia"/>
        <s v="Monatractides"/>
        <s v="Protzia"/>
        <m/>
      </sharedItems>
    </cacheField>
    <cacheField name="Order" numFmtId="0">
      <sharedItems containsBlank="1" count="24">
        <s v="Arachnida"/>
        <s v="Basomattophora"/>
        <s v="Chironomidae"/>
        <s v="Coleoptera"/>
        <s v="Crustacea"/>
        <s v="Diaptomidae"/>
        <s v="Diptera"/>
        <s v="Enchytraeidae"/>
        <s v="Ephemeroptera"/>
        <s v="Haplotaxida"/>
        <s v="Hemiptera"/>
        <s v="Heptageniidae"/>
        <s v="Hexatoma"/>
        <s v="Megaloptera"/>
        <s v="Nematoda"/>
        <s v="Odonta"/>
        <s v="Oligochaeta"/>
        <s v="Plecoptera"/>
        <s v="Snail"/>
        <s v="Snail- found with juga"/>
        <s v="Trichoptera"/>
        <s v="Tricladida"/>
        <s v="Trombidiformes"/>
        <m/>
      </sharedItems>
    </cacheField>
    <cacheField name="FFG" numFmtId="0">
      <sharedItems containsBlank="1" count="6">
        <s v="P"/>
        <m/>
        <s v="CG"/>
        <s v="SC"/>
        <s v="CF"/>
        <s v="SH"/>
      </sharedItems>
    </cacheField>
    <cacheField name="Count" numFmtId="0">
      <sharedItems containsString="0" containsBlank="1" containsNumber="1" containsInteger="1" minValue="1" maxValue="234"/>
    </cacheField>
    <cacheField name="Life Stage" numFmtId="0">
      <sharedItems containsBlank="1"/>
    </cacheField>
    <cacheField name="Comments" numFmtId="0">
      <sharedItems containsBlank="1"/>
    </cacheField>
    <cacheField name="Body Length (mm)" numFmtId="0">
      <sharedItems containsString="0" containsBlank="1" containsNumber="1" minValue="0.6" maxValue="48"/>
    </cacheField>
    <cacheField name="Dry mass (mg)" numFmtId="0">
      <sharedItems containsString="0" containsBlank="1" containsNumber="1" minValue="1.03183E-7" maxValue="463.56401299999999"/>
    </cacheField>
    <cacheField name="Subsample" numFmtId="0">
      <sharedItems containsString="0" containsBlank="1" containsNumber="1" minValue="0.6333333333333333" maxValue="1"/>
    </cacheField>
    <cacheField name="Area Sampled (m^2)" numFmtId="0">
      <sharedItems containsString="0" containsBlank="1" containsNumber="1" minValue="1.125" maxValue="1.125"/>
    </cacheField>
    <cacheField name="Area of Subsample" numFmtId="0">
      <sharedItems containsString="0" containsBlank="1" containsNumber="1" minValue="0.71249999999999991" maxValue="1.125"/>
    </cacheField>
    <cacheField name="#/m2" numFmtId="0">
      <sharedItems containsString="0" containsBlank="1" containsNumber="1" minValue="0.88888888888888884" maxValue="224.56140350877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5">
  <r>
    <x v="0"/>
    <s v="ORSU16EH005"/>
    <x v="0"/>
    <x v="0"/>
    <x v="0"/>
    <n v="1"/>
    <s v="Larva"/>
    <m/>
    <n v="0.7"/>
    <n v="1.9699999999999999E-2"/>
    <n v="1"/>
    <n v="1.125"/>
    <n v="1.125"/>
    <n v="1.7511111111111109E-2"/>
    <n v="1.7511111111111108E-5"/>
    <s v="mean value"/>
    <s v="Hydracarina, various taxa, nymphs"/>
    <s v="Meyer, E. 1989"/>
    <n v="4.8250000000000002"/>
    <s v="Arachnida"/>
    <n v="9.5052499999999998E-2"/>
  </r>
  <r>
    <x v="1"/>
    <s v="ORSU16EH006"/>
    <x v="1"/>
    <x v="0"/>
    <x v="0"/>
    <n v="1"/>
    <s v="Adult"/>
    <m/>
    <n v="0.6"/>
    <n v="0.1047"/>
    <n v="0.6333333333333333"/>
    <n v="1.125"/>
    <n v="0.71249999999999991"/>
    <n v="0.14694736842105266"/>
    <n v="1.4694736842105267E-4"/>
    <s v="mean value"/>
    <s v="Hydracarina, various taxa, adults"/>
    <s v="Meyer, E. 1989"/>
    <n v="4.8250000000000002"/>
    <s v="Arachnida"/>
    <n v="0.50517749999999995"/>
  </r>
  <r>
    <x v="1"/>
    <s v="ORSU16EH006"/>
    <x v="2"/>
    <x v="0"/>
    <x v="0"/>
    <n v="1"/>
    <s v="Adult"/>
    <m/>
    <n v="0.7"/>
    <n v="0.1047"/>
    <n v="0.6333333333333333"/>
    <n v="1.125"/>
    <n v="0.71249999999999991"/>
    <n v="0.14694736842105266"/>
    <n v="1.4694736842105267E-4"/>
    <s v="mean value"/>
    <s v="Hydracarina, various taxa, adults"/>
    <s v="Meyer, E. 1989"/>
    <n v="4.8250000000000002"/>
    <s v="Arachnida"/>
    <n v="0.50517749999999995"/>
  </r>
  <r>
    <x v="2"/>
    <s v="ORSU16EH002"/>
    <x v="3"/>
    <x v="0"/>
    <x v="0"/>
    <n v="2"/>
    <s v="Adult"/>
    <m/>
    <n v="0.7"/>
    <n v="0.2094"/>
    <n v="1"/>
    <n v="1.125"/>
    <n v="1.125"/>
    <n v="0.18613333333333335"/>
    <n v="1.8613333333333335E-4"/>
    <s v="mean value"/>
    <s v="Hydracarina, various taxa, adults"/>
    <s v="Meyer, E. 1989"/>
    <n v="9.65"/>
    <s v="Arachnida"/>
    <n v="2.0207099999999998"/>
  </r>
  <r>
    <x v="3"/>
    <s v="ORSU16EH003"/>
    <x v="3"/>
    <x v="0"/>
    <x v="0"/>
    <n v="3"/>
    <s v="Adult"/>
    <m/>
    <n v="1.4"/>
    <n v="0.31409999999999999"/>
    <n v="1"/>
    <n v="1.125"/>
    <n v="1.125"/>
    <n v="0.2792"/>
    <n v="2.7920000000000001E-4"/>
    <s v="mean value"/>
    <s v="Hydracarina, various taxa, adults"/>
    <s v="Meyer, E. 1989"/>
    <n v="14.475"/>
    <s v="Arachnida"/>
    <n v="4.5465974999999998"/>
  </r>
  <r>
    <x v="3"/>
    <s v="ORSU16EH003"/>
    <x v="3"/>
    <x v="0"/>
    <x v="0"/>
    <n v="3"/>
    <s v="Adult"/>
    <m/>
    <n v="2"/>
    <n v="0.31409999999999999"/>
    <n v="1"/>
    <n v="1.125"/>
    <n v="1.125"/>
    <n v="0.2792"/>
    <n v="2.7920000000000001E-4"/>
    <s v="mean value"/>
    <s v="Hydracarina, various taxa, adults"/>
    <s v="Meyer, E. 1989"/>
    <n v="14.475"/>
    <s v="Arachnida"/>
    <n v="4.5465974999999998"/>
  </r>
  <r>
    <x v="4"/>
    <s v="ORSU16EH004"/>
    <x v="3"/>
    <x v="0"/>
    <x v="0"/>
    <n v="6"/>
    <s v="Adult"/>
    <m/>
    <n v="0.9"/>
    <n v="0.62819999999999998"/>
    <n v="1"/>
    <n v="1.125"/>
    <n v="1.125"/>
    <n v="0.55840000000000001"/>
    <n v="5.5840000000000002E-4"/>
    <s v="mean value"/>
    <s v="Hydracarina, various taxa, adults"/>
    <s v="Meyer, E. 1989"/>
    <n v="28.95"/>
    <s v="Arachnida"/>
    <n v="18.186389999999999"/>
  </r>
  <r>
    <x v="0"/>
    <s v="ORSU16EH005"/>
    <x v="3"/>
    <x v="0"/>
    <x v="0"/>
    <n v="28"/>
    <s v="Adult"/>
    <m/>
    <n v="1"/>
    <n v="2.9316"/>
    <n v="1"/>
    <n v="1.125"/>
    <n v="1.125"/>
    <n v="2.6058666666666666"/>
    <n v="2.6058666666666664E-3"/>
    <s v="mean value"/>
    <s v="Hydracarina, various taxa, adults"/>
    <s v="Meyer, E. 1989"/>
    <n v="135.1"/>
    <s v="Arachnida"/>
    <n v="396.05916000000002"/>
  </r>
  <r>
    <x v="1"/>
    <s v="ORSU16EH006"/>
    <x v="3"/>
    <x v="0"/>
    <x v="0"/>
    <n v="2"/>
    <s v="Adult"/>
    <m/>
    <n v="0.7"/>
    <n v="0.2094"/>
    <n v="0.6333333333333333"/>
    <n v="1.125"/>
    <n v="0.71249999999999991"/>
    <n v="0.29389473684210532"/>
    <n v="2.9389473684210535E-4"/>
    <s v="mean value"/>
    <s v="Hydracarina, various taxa, adults"/>
    <s v="Meyer, E. 1989"/>
    <n v="9.65"/>
    <s v="Arachnida"/>
    <n v="2.0207099999999998"/>
  </r>
  <r>
    <x v="5"/>
    <s v="ORSU16EH009"/>
    <x v="3"/>
    <x v="0"/>
    <x v="0"/>
    <n v="1"/>
    <s v="Adult"/>
    <m/>
    <n v="0.8"/>
    <n v="0.1047"/>
    <n v="1"/>
    <n v="1.125"/>
    <n v="1.125"/>
    <n v="9.3066666666666673E-2"/>
    <n v="9.3066666666666675E-5"/>
    <s v="mean value"/>
    <s v="Hydracarina, various taxa, adults"/>
    <s v="Meyer, E. 1989"/>
    <n v="4.8250000000000002"/>
    <s v="Arachnida"/>
    <n v="0.50517749999999995"/>
  </r>
  <r>
    <x v="4"/>
    <s v="ORSU16EH004"/>
    <x v="4"/>
    <x v="0"/>
    <x v="0"/>
    <n v="1"/>
    <s v="Adult"/>
    <m/>
    <n v="1"/>
    <n v="0.1047"/>
    <n v="1"/>
    <n v="1.125"/>
    <n v="1.125"/>
    <n v="9.3066666666666673E-2"/>
    <n v="9.3066666666666675E-5"/>
    <s v="mean value"/>
    <s v="Hydracarina, various taxa, adults"/>
    <s v="Meyer, E. 1989"/>
    <n v="4.8250000000000002"/>
    <s v="Arachnida"/>
    <n v="0.50517749999999995"/>
  </r>
  <r>
    <x v="6"/>
    <s v="ORSU16EH001"/>
    <x v="5"/>
    <x v="0"/>
    <x v="0"/>
    <n v="6"/>
    <s v="Adult"/>
    <m/>
    <n v="0.9"/>
    <n v="0.27360000000000001"/>
    <n v="1"/>
    <n v="1.125"/>
    <n v="1.125"/>
    <n v="0.2432"/>
    <n v="2.432E-4"/>
    <s v="mean value"/>
    <s v="Torrenticola spp."/>
    <s v="Meyer, E. 1989"/>
    <n v="28.95"/>
    <s v="Arachnida"/>
    <n v="7.9207200000000002"/>
  </r>
  <r>
    <x v="2"/>
    <s v="ORSU16EH002"/>
    <x v="5"/>
    <x v="0"/>
    <x v="0"/>
    <n v="8"/>
    <s v="Adult"/>
    <m/>
    <n v="0.8"/>
    <n v="0.36480000000000001"/>
    <n v="1"/>
    <n v="1.125"/>
    <n v="1.125"/>
    <n v="0.3242666666666667"/>
    <n v="3.2426666666666672E-4"/>
    <s v="mean value"/>
    <s v="Torrenticola spp."/>
    <s v="Meyer, E. 1989"/>
    <n v="38.6"/>
    <s v="Arachnida"/>
    <n v="14.08128"/>
  </r>
  <r>
    <x v="3"/>
    <s v="ORSU16EH003"/>
    <x v="5"/>
    <x v="0"/>
    <x v="0"/>
    <n v="12"/>
    <s v="Adult"/>
    <m/>
    <n v="0.7"/>
    <n v="0.54720000000000002"/>
    <n v="1"/>
    <n v="1.125"/>
    <n v="1.125"/>
    <n v="0.4864"/>
    <n v="4.8640000000000001E-4"/>
    <s v="mean value"/>
    <s v="Torrenticola spp."/>
    <s v="Meyer, E. 1989"/>
    <n v="57.9"/>
    <s v="Arachnida"/>
    <n v="31.682880000000001"/>
  </r>
  <r>
    <x v="4"/>
    <s v="ORSU16EH004"/>
    <x v="5"/>
    <x v="0"/>
    <x v="0"/>
    <n v="5"/>
    <s v="Adult"/>
    <m/>
    <n v="0.6"/>
    <n v="0.22800000000000001"/>
    <n v="1"/>
    <n v="1.125"/>
    <n v="1.125"/>
    <n v="0.20266666666666666"/>
    <n v="2.0266666666666667E-4"/>
    <s v="mean value"/>
    <s v="Torrenticola spp."/>
    <s v="Meyer, E. 1989"/>
    <n v="24.125"/>
    <s v="Arachnida"/>
    <n v="5.5004999999999997"/>
  </r>
  <r>
    <x v="0"/>
    <s v="ORSU16EH005"/>
    <x v="5"/>
    <x v="0"/>
    <x v="0"/>
    <n v="19"/>
    <s v="Adult"/>
    <m/>
    <n v="0.7"/>
    <n v="0.86639999999999995"/>
    <n v="1"/>
    <n v="1.125"/>
    <n v="1.125"/>
    <n v="0.77013333333333334"/>
    <n v="7.7013333333333337E-4"/>
    <s v="mean value"/>
    <s v="Torrenticola spp."/>
    <s v="Meyer, E. 1989"/>
    <n v="91.674999999999997"/>
    <s v="Arachnida"/>
    <n v="79.427220000000005"/>
  </r>
  <r>
    <x v="1"/>
    <s v="ORSU16EH006"/>
    <x v="5"/>
    <x v="0"/>
    <x v="0"/>
    <n v="9"/>
    <s v="Adult"/>
    <m/>
    <n v="0.7"/>
    <n v="0.41039999999999999"/>
    <n v="0.6333333333333333"/>
    <n v="1.125"/>
    <n v="0.71249999999999991"/>
    <n v="0.57600000000000007"/>
    <n v="5.7600000000000012E-4"/>
    <s v="mean value"/>
    <s v="Torrenticola spp."/>
    <s v="Meyer, E. 1989"/>
    <n v="43.424999999999997"/>
    <s v="Arachnida"/>
    <n v="17.821619999999999"/>
  </r>
  <r>
    <x v="7"/>
    <s v="ORSU16EH008"/>
    <x v="5"/>
    <x v="0"/>
    <x v="0"/>
    <n v="2"/>
    <s v="Adult"/>
    <m/>
    <n v="0.8"/>
    <n v="9.1200000000000003E-2"/>
    <n v="1"/>
    <n v="1.125"/>
    <n v="1.125"/>
    <n v="8.1066666666666676E-2"/>
    <n v="8.1066666666666681E-5"/>
    <s v="mean value"/>
    <s v="Torrenticola spp."/>
    <s v="Meyer, E. 1989"/>
    <n v="9.65"/>
    <s v="Arachnida"/>
    <n v="0.88007999999999997"/>
  </r>
  <r>
    <x v="5"/>
    <s v="ORSU16EH009"/>
    <x v="5"/>
    <x v="0"/>
    <x v="0"/>
    <n v="5"/>
    <s v="Adult"/>
    <m/>
    <n v="1"/>
    <n v="0.22800000000000001"/>
    <n v="1"/>
    <n v="1.125"/>
    <n v="1.125"/>
    <n v="0.20266666666666666"/>
    <n v="2.0266666666666667E-4"/>
    <s v="mean value"/>
    <s v="Torrenticola spp."/>
    <s v="Meyer, E. 1989"/>
    <n v="24.125"/>
    <s v="Arachnida"/>
    <n v="5.5004999999999997"/>
  </r>
  <r>
    <x v="3"/>
    <s v="ORSU16EH003"/>
    <x v="6"/>
    <x v="1"/>
    <x v="1"/>
    <n v="1"/>
    <s v="Unknown"/>
    <m/>
    <n v="1"/>
    <n v="0.04"/>
    <n v="1"/>
    <n v="1.125"/>
    <n v="1.125"/>
    <n v="3.5555555555555556E-2"/>
    <n v="3.5555555555555553E-5"/>
    <s v="(0.257*L)-0.217"/>
    <s v="Lymnaea palustris ?10.5mm"/>
    <s v="Eckblad, J.W. 1971"/>
    <n v="1.014"/>
    <s v="Basomattophora"/>
    <n v="4.0559999999999999E-2"/>
  </r>
  <r>
    <x v="2"/>
    <s v="ORSU16EH002"/>
    <x v="7"/>
    <x v="2"/>
    <x v="2"/>
    <n v="1"/>
    <s v="Larva"/>
    <m/>
    <n v="2.1"/>
    <n v="2.8504155999999999E-2"/>
    <n v="1"/>
    <n v="1.125"/>
    <n v="1.125"/>
    <n v="2.5337027555555554E-2"/>
    <n v="2.5337027555555556E-5"/>
    <s v="(-5.279)+2.32*lnL"/>
    <s v="Chironominae/Orthocladiinae"/>
    <s v="Smock, L.A. 1980"/>
    <n v="5.4240000000000004"/>
    <s v="Chironomidae"/>
    <n v="0.15460654500000001"/>
  </r>
  <r>
    <x v="3"/>
    <s v="ORSU16EH003"/>
    <x v="7"/>
    <x v="2"/>
    <x v="2"/>
    <n v="19"/>
    <s v="Larva"/>
    <m/>
    <n v="1.4"/>
    <n v="0.21141221299999999"/>
    <n v="1"/>
    <n v="1.125"/>
    <n v="1.125"/>
    <n v="0.18792196711111109"/>
    <n v="1.879219671111111E-4"/>
    <s v="(-5.279)+2.32*lnL"/>
    <s v="Chironominae/Orthocladiinae"/>
    <s v="Smock, L.A. 1980"/>
    <n v="103.056"/>
    <s v="Chironomidae"/>
    <n v="21.787297039999999"/>
  </r>
  <r>
    <x v="3"/>
    <s v="ORSU16EH003"/>
    <x v="7"/>
    <x v="2"/>
    <x v="2"/>
    <n v="19"/>
    <s v="Larva"/>
    <m/>
    <n v="2"/>
    <n v="0.48361818200000001"/>
    <n v="1"/>
    <n v="1.125"/>
    <n v="1.125"/>
    <n v="0.42988282844444448"/>
    <n v="4.2988282844444448E-4"/>
    <s v="(-5.279)+2.32*lnL"/>
    <s v="Chironominae/Orthocladiinae"/>
    <s v="Smock, L.A. 1980"/>
    <n v="103.056"/>
    <s v="Chironomidae"/>
    <n v="49.839755349999997"/>
  </r>
  <r>
    <x v="3"/>
    <s v="ORSU16EH003"/>
    <x v="7"/>
    <x v="2"/>
    <x v="2"/>
    <n v="19"/>
    <s v="Larva"/>
    <m/>
    <n v="2.7"/>
    <n v="0.97023505799999998"/>
    <n v="1"/>
    <n v="1.125"/>
    <n v="1.125"/>
    <n v="0.86243116266666664"/>
    <n v="8.6243116266666669E-4"/>
    <s v="(-5.279)+2.32*lnL"/>
    <s v="Chironominae/Orthocladiinae"/>
    <s v="Smock, L.A. 1980"/>
    <n v="103.056"/>
    <s v="Chironomidae"/>
    <n v="99.98854412"/>
  </r>
  <r>
    <x v="3"/>
    <s v="ORSU16EH003"/>
    <x v="7"/>
    <x v="2"/>
    <x v="2"/>
    <n v="19"/>
    <s v="Larva"/>
    <m/>
    <n v="3.8"/>
    <n v="2.1439318420000002"/>
    <n v="1"/>
    <n v="1.125"/>
    <n v="1.125"/>
    <n v="1.905717192888889"/>
    <n v="1.905717192888889E-3"/>
    <s v="(-5.279)+2.32*lnL"/>
    <s v="Chironominae/Orthocladiinae"/>
    <s v="Smock, L.A. 1980"/>
    <n v="103.056"/>
    <s v="Chironomidae"/>
    <n v="220.94503990000001"/>
  </r>
  <r>
    <x v="3"/>
    <s v="ORSU16EH003"/>
    <x v="7"/>
    <x v="2"/>
    <x v="2"/>
    <n v="19"/>
    <s v="Larva"/>
    <m/>
    <n v="6.4"/>
    <n v="7.185393725"/>
    <n v="1"/>
    <n v="1.125"/>
    <n v="1.125"/>
    <n v="6.3870166444444445"/>
    <n v="6.3870166444444446E-3"/>
    <s v="(-5.279)+2.32*lnL"/>
    <s v="Chironominae/Orthocladiinae"/>
    <s v="Smock, L.A. 1980"/>
    <n v="103.056"/>
    <s v="Chironomidae"/>
    <n v="740.49793580000005"/>
  </r>
  <r>
    <x v="0"/>
    <s v="ORSU16EH005"/>
    <x v="7"/>
    <x v="2"/>
    <x v="2"/>
    <n v="3"/>
    <s v="Larva"/>
    <m/>
    <n v="3.6"/>
    <n v="0.29860871999999999"/>
    <n v="1"/>
    <n v="1.125"/>
    <n v="1.125"/>
    <n v="0.26542997333333335"/>
    <n v="2.6542997333333333E-4"/>
    <s v="(-5.279)+2.32*lnL"/>
    <s v="Chironominae/Orthocladiinae"/>
    <s v="Smock, L.A. 1980"/>
    <n v="16.271999999999998"/>
    <s v="Chironomidae"/>
    <n v="4.8589610929999996"/>
  </r>
  <r>
    <x v="0"/>
    <s v="ORSU16EH005"/>
    <x v="7"/>
    <x v="2"/>
    <x v="2"/>
    <n v="3"/>
    <s v="Larva"/>
    <m/>
    <n v="5.7"/>
    <n v="0.86718218999999996"/>
    <n v="1"/>
    <n v="1.125"/>
    <n v="1.125"/>
    <n v="0.7708286133333333"/>
    <n v="7.7082861333333333E-4"/>
    <s v="(-5.279)+2.32*lnL"/>
    <s v="Chironominae/Orthocladiinae"/>
    <s v="Smock, L.A. 1980"/>
    <n v="16.271999999999998"/>
    <s v="Chironomidae"/>
    <n v="14.11078859"/>
  </r>
  <r>
    <x v="1"/>
    <s v="ORSU16EH006"/>
    <x v="7"/>
    <x v="2"/>
    <x v="2"/>
    <n v="1"/>
    <s v="Larva"/>
    <m/>
    <n v="1.2"/>
    <n v="7.7814390000000002E-3"/>
    <n v="0.6333333333333333"/>
    <n v="1.125"/>
    <n v="0.71249999999999991"/>
    <n v="1.0921317894736843E-2"/>
    <n v="1.0921317894736843E-5"/>
    <s v="(-5.279)+2.32*lnL"/>
    <s v="Chironominae/Orthocladiinae"/>
    <s v="Smock, L.A. 1980"/>
    <n v="5.4240000000000004"/>
    <s v="Chironomidae"/>
    <n v="4.2206525000000002E-2"/>
  </r>
  <r>
    <x v="5"/>
    <s v="ORSU16EH009"/>
    <x v="7"/>
    <x v="2"/>
    <x v="2"/>
    <n v="5"/>
    <s v="Larva"/>
    <m/>
    <n v="1.9"/>
    <n v="0.11298942200000001"/>
    <n v="1"/>
    <n v="1.125"/>
    <n v="1.125"/>
    <n v="0.10043504177777779"/>
    <n v="1.0043504177777779E-4"/>
    <s v="(-5.279)+2.32*lnL"/>
    <s v="Chironominae/Orthocladiinae"/>
    <s v="Smock, L.A. 1980"/>
    <n v="27.12"/>
    <s v="Chironomidae"/>
    <n v="3.064273129"/>
  </r>
  <r>
    <x v="5"/>
    <s v="ORSU16EH009"/>
    <x v="7"/>
    <x v="2"/>
    <x v="2"/>
    <n v="5"/>
    <s v="Larva"/>
    <m/>
    <n v="3.2"/>
    <n v="0.37868437300000002"/>
    <n v="1"/>
    <n v="1.125"/>
    <n v="1.125"/>
    <n v="0.33660833155555558"/>
    <n v="3.3660833155555559E-4"/>
    <s v="(-5.279)+2.32*lnL"/>
    <s v="Chironominae/Orthocladiinae"/>
    <s v="Smock, L.A. 1980"/>
    <n v="27.12"/>
    <s v="Chironomidae"/>
    <n v="10.269920190000001"/>
  </r>
  <r>
    <x v="5"/>
    <s v="ORSU16EH009"/>
    <x v="7"/>
    <x v="2"/>
    <x v="2"/>
    <n v="5"/>
    <s v="Larva"/>
    <m/>
    <n v="3.8"/>
    <n v="0.56419258999999999"/>
    <n v="1"/>
    <n v="1.125"/>
    <n v="1.125"/>
    <n v="0.50150452444444449"/>
    <n v="5.0150452444444452E-4"/>
    <s v="(-5.279)+2.32*lnL"/>
    <s v="Chironominae/Orthocladiinae"/>
    <s v="Smock, L.A. 1980"/>
    <n v="27.12"/>
    <s v="Chironomidae"/>
    <n v="15.30090304"/>
  </r>
  <r>
    <x v="5"/>
    <s v="ORSU16EH009"/>
    <x v="7"/>
    <x v="2"/>
    <x v="2"/>
    <n v="5"/>
    <s v="Larva"/>
    <m/>
    <n v="4.7"/>
    <n v="0.92383936600000005"/>
    <n v="1"/>
    <n v="1.125"/>
    <n v="1.125"/>
    <n v="0.82119054755555565"/>
    <n v="8.2119054755555566E-4"/>
    <s v="(-5.279)+2.32*lnL"/>
    <s v="Chironominae/Orthocladiinae"/>
    <s v="Smock, L.A. 1980"/>
    <n v="27.12"/>
    <s v="Chironomidae"/>
    <n v="25.054523620000001"/>
  </r>
  <r>
    <x v="1"/>
    <s v="ORSU16EH006"/>
    <x v="8"/>
    <x v="3"/>
    <x v="3"/>
    <n v="1"/>
    <s v="Larva"/>
    <m/>
    <n v="5.0999999999999996"/>
    <n v="0.84414206599999997"/>
    <n v="0.6333333333333333"/>
    <n v="1.125"/>
    <n v="0.71249999999999991"/>
    <n v="1.184760794385965"/>
    <n v="1.184760794385965E-3"/>
    <s v="0.0077*(L^2.883)"/>
    <s v="Psephenus sp."/>
    <s v="Benke, A. C. et al. 1999"/>
    <n v="4.8230000000000004"/>
    <s v="Insecta aquatic"/>
    <n v="4.0712971839999996"/>
  </r>
  <r>
    <x v="8"/>
    <s v="ORSU16EH007"/>
    <x v="9"/>
    <x v="3"/>
    <x v="2"/>
    <n v="8"/>
    <s v="Larva"/>
    <m/>
    <n v="2"/>
    <n v="1.1759999999999999"/>
    <n v="1"/>
    <n v="1.125"/>
    <n v="1.125"/>
    <n v="1.0453333333333332"/>
    <n v="1.0453333333333332E-3"/>
    <s v="mean value"/>
    <s v="Elmis spp. larvae"/>
    <s v="Meyer, E. 1989"/>
    <n v="38.584000000000003"/>
    <s v="Insecta aquatic"/>
    <n v="45.374783999999998"/>
  </r>
  <r>
    <x v="5"/>
    <s v="ORSU16EH009"/>
    <x v="9"/>
    <x v="3"/>
    <x v="2"/>
    <n v="19"/>
    <s v="Larva"/>
    <m/>
    <n v="2"/>
    <n v="2.7930000000000001"/>
    <n v="1"/>
    <n v="1.125"/>
    <n v="1.125"/>
    <n v="2.4826666666666668"/>
    <n v="2.4826666666666669E-3"/>
    <s v="mean value"/>
    <s v="Elmis spp. larvae"/>
    <s v="Meyer, E. 1989"/>
    <n v="91.637"/>
    <s v="Insecta aquatic"/>
    <n v="255.94214099999999"/>
  </r>
  <r>
    <x v="5"/>
    <s v="ORSU16EH009"/>
    <x v="9"/>
    <x v="3"/>
    <x v="2"/>
    <n v="19"/>
    <s v="Larva"/>
    <m/>
    <n v="3"/>
    <n v="2.7930000000000001"/>
    <n v="1"/>
    <n v="1.125"/>
    <n v="1.125"/>
    <n v="2.4826666666666668"/>
    <n v="2.4826666666666669E-3"/>
    <s v="mean value"/>
    <s v="Elmis spp. larvae"/>
    <s v="Meyer, E. 1989"/>
    <n v="91.637"/>
    <s v="Insecta aquatic"/>
    <n v="255.94214099999999"/>
  </r>
  <r>
    <x v="5"/>
    <s v="ORSU16EH009"/>
    <x v="9"/>
    <x v="3"/>
    <x v="2"/>
    <n v="19"/>
    <s v="Larva"/>
    <m/>
    <n v="4"/>
    <n v="2.7930000000000001"/>
    <n v="1"/>
    <n v="1.125"/>
    <n v="1.125"/>
    <n v="2.4826666666666668"/>
    <n v="2.4826666666666669E-3"/>
    <s v="mean value"/>
    <s v="Elmis spp. larvae"/>
    <s v="Meyer, E. 1989"/>
    <n v="91.637"/>
    <s v="Insecta aquatic"/>
    <n v="255.94214099999999"/>
  </r>
  <r>
    <x v="2"/>
    <s v="ORSU16EH002"/>
    <x v="10"/>
    <x v="3"/>
    <x v="3"/>
    <n v="8"/>
    <s v="Adult"/>
    <m/>
    <n v="2.5"/>
    <n v="3.2008000000000001"/>
    <n v="1"/>
    <n v="1.125"/>
    <n v="1.125"/>
    <n v="2.8451555555555554"/>
    <n v="2.8451555555555554E-3"/>
    <s v="mean value"/>
    <s v="Elmis spp. adults"/>
    <s v="Meyer, E. 1989"/>
    <n v="38.584000000000003"/>
    <s v="Insecta aquatic"/>
    <n v="123.4996672"/>
  </r>
  <r>
    <x v="2"/>
    <s v="ORSU16EH002"/>
    <x v="10"/>
    <x v="3"/>
    <x v="3"/>
    <n v="1"/>
    <s v="Larva"/>
    <m/>
    <n v="1.4"/>
    <n v="0.14699999999999999"/>
    <n v="1"/>
    <n v="1.125"/>
    <n v="1.125"/>
    <n v="0.13066666666666665"/>
    <n v="1.3066666666666665E-4"/>
    <s v="mean value"/>
    <s v="Elmis spp. larvae"/>
    <s v="Meyer, E. 1989"/>
    <n v="4.8230000000000004"/>
    <s v="Insecta aquatic"/>
    <n v="0.70898099999999997"/>
  </r>
  <r>
    <x v="3"/>
    <s v="ORSU16EH003"/>
    <x v="10"/>
    <x v="3"/>
    <x v="3"/>
    <n v="1"/>
    <s v="Adult"/>
    <m/>
    <n v="2.5"/>
    <n v="0.40010000000000001"/>
    <n v="1"/>
    <n v="1.125"/>
    <n v="1.125"/>
    <n v="0.35564444444444443"/>
    <n v="3.5564444444444442E-4"/>
    <s v="mean value"/>
    <s v="Elmis spp. adults"/>
    <s v="Meyer, E. 1989"/>
    <n v="4.8230000000000004"/>
    <s v="Insecta aquatic"/>
    <n v="1.9296823000000001"/>
  </r>
  <r>
    <x v="0"/>
    <s v="ORSU16EH005"/>
    <x v="10"/>
    <x v="3"/>
    <x v="3"/>
    <n v="1"/>
    <s v="Adult"/>
    <m/>
    <n v="3"/>
    <n v="0.40010000000000001"/>
    <n v="1"/>
    <n v="1.125"/>
    <n v="1.125"/>
    <n v="0.35564444444444443"/>
    <n v="3.5564444444444442E-4"/>
    <s v="mean value"/>
    <s v="Elmis spp. adults"/>
    <s v="Meyer, E. 1989"/>
    <n v="4.8230000000000004"/>
    <s v="Insecta aquatic"/>
    <n v="1.9296823000000001"/>
  </r>
  <r>
    <x v="6"/>
    <s v="ORSU16EH001"/>
    <x v="11"/>
    <x v="3"/>
    <x v="2"/>
    <n v="1"/>
    <s v="Adult"/>
    <m/>
    <n v="2.4"/>
    <n v="0.40010000000000001"/>
    <n v="1"/>
    <n v="1.125"/>
    <n v="1.125"/>
    <n v="0.35564444444444443"/>
    <n v="3.5564444444444442E-4"/>
    <s v="mean value"/>
    <s v="Elmis spp. adults"/>
    <s v="Meyer, E. 1989"/>
    <n v="4.8230000000000004"/>
    <s v="Insecta aquatic"/>
    <n v="1.9296823000000001"/>
  </r>
  <r>
    <x v="6"/>
    <s v="ORSU16EH001"/>
    <x v="11"/>
    <x v="3"/>
    <x v="2"/>
    <n v="2"/>
    <s v="Larva"/>
    <m/>
    <n v="3.3"/>
    <n v="0.29399999999999998"/>
    <n v="1"/>
    <n v="1.125"/>
    <n v="1.125"/>
    <n v="0.26133333333333331"/>
    <n v="2.6133333333333331E-4"/>
    <s v="mean value"/>
    <s v="Elmis spp. larvae"/>
    <s v="Meyer, E. 1989"/>
    <n v="9.6460000000000008"/>
    <s v="Insecta aquatic"/>
    <n v="2.8359239999999999"/>
  </r>
  <r>
    <x v="6"/>
    <s v="ORSU16EH001"/>
    <x v="11"/>
    <x v="3"/>
    <x v="2"/>
    <n v="2"/>
    <s v="Larva"/>
    <m/>
    <n v="3.7"/>
    <n v="0.29399999999999998"/>
    <n v="1"/>
    <n v="1.125"/>
    <n v="1.125"/>
    <n v="0.26133333333333331"/>
    <n v="2.6133333333333331E-4"/>
    <s v="mean value"/>
    <s v="Elmis spp. larvae"/>
    <s v="Meyer, E. 1989"/>
    <n v="9.6460000000000008"/>
    <s v="Insecta aquatic"/>
    <n v="2.8359239999999999"/>
  </r>
  <r>
    <x v="2"/>
    <s v="ORSU16EH002"/>
    <x v="11"/>
    <x v="3"/>
    <x v="2"/>
    <n v="1"/>
    <s v="Adult"/>
    <m/>
    <n v="2.5"/>
    <n v="0.40010000000000001"/>
    <n v="1"/>
    <n v="1.125"/>
    <n v="1.125"/>
    <n v="0.35564444444444443"/>
    <n v="3.5564444444444442E-4"/>
    <s v="mean value"/>
    <s v="Elmis spp. adults"/>
    <s v="Meyer, E. 1989"/>
    <n v="4.8230000000000004"/>
    <s v="Insecta aquatic"/>
    <n v="1.9296823000000001"/>
  </r>
  <r>
    <x v="2"/>
    <s v="ORSU16EH002"/>
    <x v="11"/>
    <x v="3"/>
    <x v="2"/>
    <n v="1"/>
    <s v="Larva"/>
    <m/>
    <n v="3.8"/>
    <n v="0.14699999999999999"/>
    <n v="1"/>
    <n v="1.125"/>
    <n v="1.125"/>
    <n v="0.13066666666666665"/>
    <n v="1.3066666666666665E-4"/>
    <s v="mean value"/>
    <s v="Elmis spp. larvae"/>
    <s v="Meyer, E. 1989"/>
    <n v="4.8230000000000004"/>
    <s v="Insecta aquatic"/>
    <n v="0.70898099999999997"/>
  </r>
  <r>
    <x v="3"/>
    <s v="ORSU16EH003"/>
    <x v="11"/>
    <x v="3"/>
    <x v="2"/>
    <n v="2"/>
    <s v="Larva"/>
    <m/>
    <n v="3.8"/>
    <n v="0.29399999999999998"/>
    <n v="1"/>
    <n v="1.125"/>
    <n v="1.125"/>
    <n v="0.26133333333333331"/>
    <n v="2.6133333333333331E-4"/>
    <s v="mean value"/>
    <s v="Elmis spp. larvae"/>
    <s v="Meyer, E. 1989"/>
    <n v="9.6460000000000008"/>
    <s v="Insecta aquatic"/>
    <n v="2.8359239999999999"/>
  </r>
  <r>
    <x v="3"/>
    <s v="ORSU16EH003"/>
    <x v="11"/>
    <x v="3"/>
    <x v="2"/>
    <n v="2"/>
    <s v="Larva"/>
    <m/>
    <n v="4.7"/>
    <n v="0.29399999999999998"/>
    <n v="1"/>
    <n v="1.125"/>
    <n v="1.125"/>
    <n v="0.26133333333333331"/>
    <n v="2.6133333333333331E-4"/>
    <s v="mean value"/>
    <s v="Elmis spp. larvae"/>
    <s v="Meyer, E. 1989"/>
    <n v="9.6460000000000008"/>
    <s v="Insecta aquatic"/>
    <n v="2.8359239999999999"/>
  </r>
  <r>
    <x v="4"/>
    <s v="ORSU16EH004"/>
    <x v="11"/>
    <x v="3"/>
    <x v="2"/>
    <n v="1"/>
    <s v="Larva"/>
    <m/>
    <n v="3.9"/>
    <n v="0.14699999999999999"/>
    <n v="1"/>
    <n v="1.125"/>
    <n v="1.125"/>
    <n v="0.13066666666666665"/>
    <n v="1.3066666666666665E-4"/>
    <s v="mean value"/>
    <s v="Elmis spp. larvae"/>
    <s v="Meyer, E. 1989"/>
    <n v="4.8230000000000004"/>
    <s v="Insecta aquatic"/>
    <n v="0.70898099999999997"/>
  </r>
  <r>
    <x v="1"/>
    <s v="ORSU16EH006"/>
    <x v="11"/>
    <x v="3"/>
    <x v="2"/>
    <n v="1"/>
    <s v="Adult"/>
    <m/>
    <n v="3"/>
    <n v="0.40010000000000001"/>
    <n v="0.6333333333333333"/>
    <n v="1.125"/>
    <n v="0.71249999999999991"/>
    <n v="0.5615438596491229"/>
    <n v="5.615438596491229E-4"/>
    <s v="mean value"/>
    <s v="Elmis spp. adults"/>
    <s v="Meyer, E. 1989"/>
    <n v="4.8230000000000004"/>
    <s v="Insecta aquatic"/>
    <n v="1.9296823000000001"/>
  </r>
  <r>
    <x v="1"/>
    <s v="ORSU16EH006"/>
    <x v="11"/>
    <x v="3"/>
    <x v="2"/>
    <n v="2"/>
    <s v="Larva"/>
    <m/>
    <n v="1.9"/>
    <n v="0.29399999999999998"/>
    <n v="0.6333333333333333"/>
    <n v="1.125"/>
    <n v="0.71249999999999991"/>
    <n v="0.41263157894736846"/>
    <n v="4.1263157894736845E-4"/>
    <s v="mean value"/>
    <s v="Elmis spp. larvae"/>
    <s v="Meyer, E. 1989"/>
    <n v="9.6460000000000008"/>
    <s v="Insecta aquatic"/>
    <n v="2.8359239999999999"/>
  </r>
  <r>
    <x v="1"/>
    <s v="ORSU16EH006"/>
    <x v="11"/>
    <x v="3"/>
    <x v="2"/>
    <n v="2"/>
    <s v="Larva"/>
    <m/>
    <n v="5.6"/>
    <n v="0.29399999999999998"/>
    <n v="0.6333333333333333"/>
    <n v="1.125"/>
    <n v="0.71249999999999991"/>
    <n v="0.41263157894736846"/>
    <n v="4.1263157894736845E-4"/>
    <s v="mean value"/>
    <s v="Elmis spp. larvae"/>
    <s v="Meyer, E. 1989"/>
    <n v="9.6460000000000008"/>
    <s v="Insecta aquatic"/>
    <n v="2.8359239999999999"/>
  </r>
  <r>
    <x v="8"/>
    <s v="ORSU16EH007"/>
    <x v="11"/>
    <x v="3"/>
    <x v="2"/>
    <n v="8"/>
    <s v="Larva"/>
    <m/>
    <n v="2"/>
    <n v="1.1759999999999999"/>
    <n v="1"/>
    <n v="1.125"/>
    <n v="1.125"/>
    <n v="1.0453333333333332"/>
    <n v="1.0453333333333332E-3"/>
    <s v="mean value"/>
    <s v="Elmis spp. larvae"/>
    <s v="Meyer, E. 1989"/>
    <n v="38.584000000000003"/>
    <s v="Insecta aquatic"/>
    <n v="45.374783999999998"/>
  </r>
  <r>
    <x v="8"/>
    <s v="ORSU16EH007"/>
    <x v="11"/>
    <x v="3"/>
    <x v="2"/>
    <n v="8"/>
    <s v="Larva"/>
    <m/>
    <n v="3"/>
    <n v="1.1759999999999999"/>
    <n v="1"/>
    <n v="1.125"/>
    <n v="1.125"/>
    <n v="1.0453333333333332"/>
    <n v="1.0453333333333332E-3"/>
    <s v="mean value"/>
    <s v="Elmis spp. larvae"/>
    <s v="Meyer, E. 1989"/>
    <n v="38.584000000000003"/>
    <s v="Insecta aquatic"/>
    <n v="45.374783999999998"/>
  </r>
  <r>
    <x v="7"/>
    <s v="ORSU16EH008"/>
    <x v="11"/>
    <x v="3"/>
    <x v="2"/>
    <n v="2"/>
    <s v="Adult"/>
    <m/>
    <n v="2.2999999999999998"/>
    <n v="0.80020000000000002"/>
    <n v="1"/>
    <n v="1.125"/>
    <n v="1.125"/>
    <n v="0.71128888888888886"/>
    <n v="7.1128888888888884E-4"/>
    <s v="mean value"/>
    <s v="Elmis spp. adults"/>
    <s v="Meyer, E. 1989"/>
    <n v="9.6460000000000008"/>
    <s v="Insecta aquatic"/>
    <n v="7.7187292000000003"/>
  </r>
  <r>
    <x v="7"/>
    <s v="ORSU16EH008"/>
    <x v="11"/>
    <x v="3"/>
    <x v="2"/>
    <n v="17"/>
    <s v="Larva"/>
    <m/>
    <n v="3.5"/>
    <n v="2.4990000000000001"/>
    <n v="1"/>
    <n v="1.125"/>
    <n v="1.125"/>
    <n v="2.2213333333333334"/>
    <n v="2.2213333333333334E-3"/>
    <s v="mean value"/>
    <s v="Elmis spp. larvae"/>
    <s v="Meyer, E. 1989"/>
    <n v="81.991"/>
    <s v="Insecta aquatic"/>
    <n v="204.895509"/>
  </r>
  <r>
    <x v="5"/>
    <s v="ORSU16EH009"/>
    <x v="11"/>
    <x v="3"/>
    <x v="2"/>
    <n v="1"/>
    <s v="Adult"/>
    <m/>
    <n v="2.2999999999999998"/>
    <n v="0.40010000000000001"/>
    <n v="1"/>
    <n v="1.125"/>
    <n v="1.125"/>
    <n v="0.35564444444444443"/>
    <n v="3.5564444444444442E-4"/>
    <s v="mean value"/>
    <s v="Elmis spp. adults"/>
    <s v="Meyer, E. 1989"/>
    <n v="4.8230000000000004"/>
    <s v="Insecta aquatic"/>
    <n v="1.9296823000000001"/>
  </r>
  <r>
    <x v="5"/>
    <s v="ORSU16EH009"/>
    <x v="11"/>
    <x v="3"/>
    <x v="2"/>
    <n v="35"/>
    <s v="Larva"/>
    <m/>
    <n v="2"/>
    <n v="5.1449999999999996"/>
    <n v="1"/>
    <n v="1.125"/>
    <n v="1.125"/>
    <n v="4.5733333333333333"/>
    <n v="4.5733333333333338E-3"/>
    <s v="mean value"/>
    <s v="Elmis spp. larvae"/>
    <s v="Meyer, E. 1989"/>
    <n v="168.80500000000001"/>
    <s v="Insecta aquatic"/>
    <n v="868.50172499999996"/>
  </r>
  <r>
    <x v="5"/>
    <s v="ORSU16EH009"/>
    <x v="11"/>
    <x v="3"/>
    <x v="2"/>
    <n v="35"/>
    <s v="Larva"/>
    <m/>
    <n v="4"/>
    <n v="5.1449999999999996"/>
    <n v="1"/>
    <n v="1.125"/>
    <n v="1.125"/>
    <n v="4.5733333333333333"/>
    <n v="4.5733333333333338E-3"/>
    <s v="mean value"/>
    <s v="Elmis spp. larvae"/>
    <s v="Meyer, E. 1989"/>
    <n v="168.80500000000001"/>
    <s v="Insecta aquatic"/>
    <n v="868.50172499999996"/>
  </r>
  <r>
    <x v="5"/>
    <s v="ORSU16EH009"/>
    <x v="12"/>
    <x v="3"/>
    <x v="0"/>
    <n v="1"/>
    <s v="Adult"/>
    <m/>
    <n v="1.7"/>
    <n v="4.2324901999999998E-2"/>
    <n v="1"/>
    <n v="1.125"/>
    <n v="1.125"/>
    <n v="3.7622135111111107E-2"/>
    <n v="3.7622135111111108E-5"/>
    <s v="(-5.46)+4.33*lnL"/>
    <s v="Coleoptera (adults)"/>
    <s v="Burgherr, P. and E. Meyer 1997"/>
    <n v="5.556"/>
    <s v="Coleoptera terrestrial"/>
    <n v="0.23515715400000001"/>
  </r>
  <r>
    <x v="4"/>
    <s v="ORSU16EH004"/>
    <x v="13"/>
    <x v="3"/>
    <x v="3"/>
    <n v="1"/>
    <s v="Adult"/>
    <m/>
    <n v="2.5"/>
    <n v="0.40010000000000001"/>
    <n v="1"/>
    <n v="1.125"/>
    <n v="1.125"/>
    <n v="0.35564444444444443"/>
    <n v="3.5564444444444442E-4"/>
    <s v="mean value"/>
    <s v="Elmis spp. adults"/>
    <s v="Meyer, E. 1989"/>
    <n v="4.8230000000000004"/>
    <s v="Insecta aquatic"/>
    <n v="1.9296823000000001"/>
  </r>
  <r>
    <x v="5"/>
    <s v="ORSU16EH009"/>
    <x v="13"/>
    <x v="3"/>
    <x v="3"/>
    <n v="1"/>
    <s v="Adult"/>
    <m/>
    <n v="2.2999999999999998"/>
    <n v="0.40010000000000001"/>
    <n v="1"/>
    <n v="1.125"/>
    <n v="1.125"/>
    <n v="0.35564444444444443"/>
    <n v="3.5564444444444442E-4"/>
    <s v="mean value"/>
    <s v="Elmis spp. adults"/>
    <s v="Meyer, E. 1989"/>
    <n v="4.8230000000000004"/>
    <s v="Insecta aquatic"/>
    <n v="1.9296823000000001"/>
  </r>
  <r>
    <x v="5"/>
    <s v="ORSU16EH009"/>
    <x v="14"/>
    <x v="3"/>
    <x v="3"/>
    <n v="2"/>
    <s v="Larva"/>
    <m/>
    <n v="2.5"/>
    <n v="0.29399999999999998"/>
    <n v="1"/>
    <n v="1.125"/>
    <n v="1.125"/>
    <n v="0.26133333333333331"/>
    <n v="2.6133333333333331E-4"/>
    <s v="mean value"/>
    <s v="Elmis spp. larvae"/>
    <s v="Meyer, E. 1989"/>
    <n v="9.6460000000000008"/>
    <s v="Insecta aquatic"/>
    <n v="2.8359239999999999"/>
  </r>
  <r>
    <x v="6"/>
    <s v="ORSU16EH001"/>
    <x v="15"/>
    <x v="4"/>
    <x v="1"/>
    <n v="2"/>
    <s v="Unknown"/>
    <m/>
    <n v="1.1000000000000001"/>
    <n v="0.11428000000000001"/>
    <n v="1"/>
    <n v="1.125"/>
    <n v="1.125"/>
    <n v="0.10158222222222223"/>
    <n v="1.0158222222222222E-4"/>
    <s v="mean of measured dry weight of pooled specimens"/>
    <s v="Ostracoda"/>
    <s v="Rhithron Associates, Inc"/>
    <n v="9.02"/>
    <s v="Crustacea"/>
    <n v="1.0308056000000001"/>
  </r>
  <r>
    <x v="3"/>
    <s v="ORSU16EH003"/>
    <x v="15"/>
    <x v="4"/>
    <x v="1"/>
    <n v="1"/>
    <s v="Unknown"/>
    <m/>
    <n v="0.6"/>
    <n v="5.7140000000000003E-2"/>
    <n v="1"/>
    <n v="1.125"/>
    <n v="1.125"/>
    <n v="5.0791111111111113E-2"/>
    <n v="5.0791111111111111E-5"/>
    <s v="mean of measured dry weight of pooled specimens"/>
    <s v="Ostracoda"/>
    <s v="Rhithron Associates, Inc"/>
    <n v="4.51"/>
    <s v="Crustacea"/>
    <n v="0.25770140000000002"/>
  </r>
  <r>
    <x v="4"/>
    <s v="ORSU16EH004"/>
    <x v="15"/>
    <x v="4"/>
    <x v="1"/>
    <n v="3"/>
    <s v="Unknown"/>
    <m/>
    <n v="1"/>
    <n v="0.17141999999999999"/>
    <n v="1"/>
    <n v="1.125"/>
    <n v="1.125"/>
    <n v="0.15237333333333333"/>
    <n v="1.5237333333333335E-4"/>
    <s v="mean of measured dry weight of pooled specimens"/>
    <s v="Ostracoda"/>
    <s v="Rhithron Associates, Inc"/>
    <n v="13.53"/>
    <s v="Crustacea"/>
    <n v="2.3193125999999999"/>
  </r>
  <r>
    <x v="0"/>
    <s v="ORSU16EH005"/>
    <x v="16"/>
    <x v="5"/>
    <x v="1"/>
    <n v="1"/>
    <s v="Unknown"/>
    <m/>
    <n v="1.1000000000000001"/>
    <n v="1.03183E-7"/>
    <n v="1"/>
    <n v="1.125"/>
    <n v="1.125"/>
    <n v="9.1718222222222229E-8"/>
    <n v="9.1718222222222229E-11"/>
    <s v="0.00000008*(L^2.67)"/>
    <s v="Cyclopoida adult"/>
    <s v="Dumont et al. 1975"/>
    <n v="5.7409999999999997"/>
    <s v="Diaptomidae"/>
    <n v="5.9237399999999995E-7"/>
  </r>
  <r>
    <x v="2"/>
    <s v="ORSU16EH002"/>
    <x v="17"/>
    <x v="6"/>
    <x v="2"/>
    <n v="1"/>
    <s v="Larva"/>
    <m/>
    <n v="8"/>
    <n v="0.95611057399999999"/>
    <n v="1"/>
    <n v="1.125"/>
    <n v="1.125"/>
    <n v="0.84987606577777774"/>
    <n v="8.4987606577777782E-4"/>
    <s v="(0.0042*L^2.596)*1.03"/>
    <s v="Hexatoma spp."/>
    <s v="Benke, A. C. et al. 1999"/>
    <n v="4.2759999999999998"/>
    <s v="Diptera aquatic"/>
    <n v="4.0883288149999997"/>
  </r>
  <r>
    <x v="5"/>
    <s v="ORSU16EH009"/>
    <x v="17"/>
    <x v="6"/>
    <x v="2"/>
    <n v="2"/>
    <s v="Larva"/>
    <m/>
    <n v="3"/>
    <n v="0.149872961"/>
    <n v="1"/>
    <n v="1.125"/>
    <n v="1.125"/>
    <n v="0.13322040977777777"/>
    <n v="1.3322040977777777E-4"/>
    <s v="(0.0042*L^2.596)*1.03"/>
    <s v="Hexatoma spp."/>
    <s v="Benke, A. C. et al. 1999"/>
    <n v="8.5519999999999996"/>
    <s v="Diptera aquatic"/>
    <n v="1.2817135639999999"/>
  </r>
  <r>
    <x v="5"/>
    <s v="ORSU16EH009"/>
    <x v="17"/>
    <x v="6"/>
    <x v="2"/>
    <n v="2"/>
    <s v="Larva"/>
    <m/>
    <n v="4"/>
    <n v="0.31627455100000001"/>
    <n v="1"/>
    <n v="1.125"/>
    <n v="1.125"/>
    <n v="0.28113293422222224"/>
    <n v="2.8113293422222222E-4"/>
    <s v="(0.0042*L^2.596)*1.03"/>
    <s v="Hexatoma spp."/>
    <s v="Benke, A. C. et al. 1999"/>
    <n v="8.5519999999999996"/>
    <s v="Diptera aquatic"/>
    <n v="2.704779963"/>
  </r>
  <r>
    <x v="6"/>
    <s v="ORSU16EH001"/>
    <x v="7"/>
    <x v="6"/>
    <x v="2"/>
    <n v="3"/>
    <s v="Larva"/>
    <m/>
    <n v="1.2"/>
    <n v="2.3344317E-2"/>
    <n v="1"/>
    <n v="1.125"/>
    <n v="1.125"/>
    <n v="2.0750503999999999E-2"/>
    <n v="2.0750504000000002E-5"/>
    <s v="(-5.279)+2.32*lnL"/>
    <s v="Chironominae/Orthocladiinae"/>
    <s v="Smock, L.A. 1980"/>
    <n v="16.271999999999998"/>
    <s v="Chironomidae"/>
    <n v="0.37985872799999998"/>
  </r>
  <r>
    <x v="6"/>
    <s v="ORSU16EH001"/>
    <x v="7"/>
    <x v="6"/>
    <x v="2"/>
    <n v="3"/>
    <s v="Larva"/>
    <m/>
    <n v="3.4"/>
    <n v="0.26152413299999999"/>
    <n v="1"/>
    <n v="1.125"/>
    <n v="1.125"/>
    <n v="0.23246589600000001"/>
    <n v="2.32465896E-4"/>
    <s v="(-5.279)+2.32*lnL"/>
    <s v="Chironominae/Orthocladiinae"/>
    <s v="Smock, L.A. 1980"/>
    <n v="16.271999999999998"/>
    <s v="Chironomidae"/>
    <n v="4.2555206989999999"/>
  </r>
  <r>
    <x v="6"/>
    <s v="ORSU16EH001"/>
    <x v="7"/>
    <x v="6"/>
    <x v="2"/>
    <n v="3"/>
    <s v="Larva"/>
    <m/>
    <n v="4.0999999999999996"/>
    <n v="0.40377481999999998"/>
    <n v="1"/>
    <n v="1.125"/>
    <n v="1.125"/>
    <n v="0.3589109511111111"/>
    <n v="3.5891095111111108E-4"/>
    <s v="(-5.279)+2.32*lnL"/>
    <s v="Chironominae/Orthocladiinae"/>
    <s v="Smock, L.A. 1980"/>
    <n v="16.271999999999998"/>
    <s v="Chironomidae"/>
    <n v="6.5702238660000001"/>
  </r>
  <r>
    <x v="8"/>
    <s v="ORSU16EH007"/>
    <x v="7"/>
    <x v="6"/>
    <x v="2"/>
    <n v="1"/>
    <s v="Larva"/>
    <m/>
    <n v="2.4"/>
    <n v="3.8855232000000003E-2"/>
    <n v="1"/>
    <n v="1.125"/>
    <n v="1.125"/>
    <n v="3.4537984000000001E-2"/>
    <n v="3.4537984000000003E-5"/>
    <s v="(-5.279)+2.32*lnL"/>
    <s v="Chironominae/Orthocladiinae"/>
    <s v="Smock, L.A. 1980"/>
    <n v="5.4240000000000004"/>
    <s v="Chironomidae"/>
    <n v="0.21075078"/>
  </r>
  <r>
    <x v="6"/>
    <s v="ORSU16EH001"/>
    <x v="18"/>
    <x v="6"/>
    <x v="0"/>
    <n v="2"/>
    <s v="Larva"/>
    <m/>
    <n v="5.7"/>
    <n v="0.42268051800000001"/>
    <n v="1"/>
    <n v="1.125"/>
    <n v="1.125"/>
    <n v="0.37571601599999999"/>
    <n v="3.75716016E-4"/>
    <s v="(-5.714)+2.39*lnL"/>
    <s v="Palpomyia spp. complex"/>
    <s v="Smock, L.A. 1980"/>
    <n v="9.6460000000000008"/>
    <s v="Insecta aquatic"/>
    <n v="4.0771762740000002"/>
  </r>
  <r>
    <x v="3"/>
    <s v="ORSU16EH003"/>
    <x v="18"/>
    <x v="6"/>
    <x v="0"/>
    <n v="2"/>
    <s v="Larva"/>
    <m/>
    <n v="5.3"/>
    <n v="0.355214474"/>
    <n v="1"/>
    <n v="1.125"/>
    <n v="1.125"/>
    <n v="0.31574619911111113"/>
    <n v="3.1574619911111111E-4"/>
    <s v="(-5.714)+2.39*lnL"/>
    <s v="Palpomyia spp. complex"/>
    <s v="Smock, L.A. 1980"/>
    <n v="9.6460000000000008"/>
    <s v="Insecta aquatic"/>
    <n v="3.426398818"/>
  </r>
  <r>
    <x v="4"/>
    <s v="ORSU16EH004"/>
    <x v="18"/>
    <x v="6"/>
    <x v="0"/>
    <n v="1"/>
    <s v="Larva"/>
    <m/>
    <n v="6"/>
    <n v="0.23890366800000001"/>
    <n v="1"/>
    <n v="1.125"/>
    <n v="1.125"/>
    <n v="0.21235881600000001"/>
    <n v="2.1235881600000002E-4"/>
    <s v="(-5.714)+2.39*lnL"/>
    <s v="Palpomyia spp. complex"/>
    <s v="Smock, L.A. 1980"/>
    <n v="4.8230000000000004"/>
    <s v="Insecta aquatic"/>
    <n v="1.152232393"/>
  </r>
  <r>
    <x v="0"/>
    <s v="ORSU16EH005"/>
    <x v="18"/>
    <x v="6"/>
    <x v="0"/>
    <n v="5"/>
    <s v="Larva"/>
    <m/>
    <n v="4.2"/>
    <n v="0.50930405999999995"/>
    <n v="1"/>
    <n v="1.125"/>
    <n v="1.125"/>
    <n v="0.45271471999999996"/>
    <n v="4.5271471999999994E-4"/>
    <s v="(-5.714)+2.39*lnL"/>
    <s v="Palpomyia spp. complex"/>
    <s v="Smock, L.A. 1980"/>
    <n v="24.114999999999998"/>
    <s v="Insecta aquatic"/>
    <n v="12.28186741"/>
  </r>
  <r>
    <x v="0"/>
    <s v="ORSU16EH005"/>
    <x v="18"/>
    <x v="6"/>
    <x v="0"/>
    <n v="5"/>
    <s v="Larva"/>
    <m/>
    <n v="6.5"/>
    <n v="1.4463528539999999"/>
    <n v="1"/>
    <n v="1.125"/>
    <n v="1.125"/>
    <n v="1.2856469813333333"/>
    <n v="1.2856469813333333E-3"/>
    <s v="(-5.714)+2.39*lnL"/>
    <s v="Palpomyia spp. complex"/>
    <s v="Smock, L.A. 1980"/>
    <n v="24.114999999999998"/>
    <s v="Insecta aquatic"/>
    <n v="34.878799069999999"/>
  </r>
  <r>
    <x v="8"/>
    <s v="ORSU16EH007"/>
    <x v="18"/>
    <x v="6"/>
    <x v="0"/>
    <n v="2"/>
    <s v="Larva"/>
    <m/>
    <n v="5"/>
    <n v="0.30903639999999999"/>
    <n v="1"/>
    <n v="1.125"/>
    <n v="1.125"/>
    <n v="0.2746990222222222"/>
    <n v="2.7469902222222221E-4"/>
    <s v="(-5.714)+2.39*lnL"/>
    <s v="Palpomyia spp. complex"/>
    <s v="Smock, L.A. 1980"/>
    <n v="9.6460000000000008"/>
    <s v="Insecta aquatic"/>
    <n v="2.980965114"/>
  </r>
  <r>
    <x v="8"/>
    <s v="ORSU16EH007"/>
    <x v="18"/>
    <x v="6"/>
    <x v="0"/>
    <n v="2"/>
    <s v="Larva"/>
    <m/>
    <n v="7"/>
    <n v="0.69064622399999998"/>
    <n v="1"/>
    <n v="1.125"/>
    <n v="1.125"/>
    <n v="0.61390775466666669"/>
    <n v="6.1390775466666674E-4"/>
    <s v="(-5.714)+2.39*lnL"/>
    <s v="Palpomyia spp. complex"/>
    <s v="Smock, L.A. 1980"/>
    <n v="9.6460000000000008"/>
    <s v="Insecta aquatic"/>
    <n v="6.6619734719999997"/>
  </r>
  <r>
    <x v="5"/>
    <s v="ORSU16EH009"/>
    <x v="18"/>
    <x v="6"/>
    <x v="0"/>
    <n v="1"/>
    <s v="Larva"/>
    <m/>
    <n v="4"/>
    <n v="9.0649353000000002E-2"/>
    <n v="1"/>
    <n v="1.125"/>
    <n v="1.125"/>
    <n v="8.0577202666666667E-2"/>
    <n v="8.0577202666666663E-5"/>
    <s v="(-5.714)+2.39*lnL"/>
    <s v="Palpomyia spp. complex"/>
    <s v="Smock, L.A. 1980"/>
    <n v="4.8230000000000004"/>
    <s v="Insecta aquatic"/>
    <n v="0.43720183000000001"/>
  </r>
  <r>
    <x v="5"/>
    <s v="ORSU16EH009"/>
    <x v="19"/>
    <x v="6"/>
    <x v="4"/>
    <n v="1"/>
    <s v="Larva"/>
    <m/>
    <n v="1.4"/>
    <n v="1.8900270000000001E-3"/>
    <n v="1"/>
    <n v="1.125"/>
    <n v="1.125"/>
    <n v="1.680024E-3"/>
    <n v="1.680024E-6"/>
    <s v="0.0007*L^2.952"/>
    <s v="Chironomini"/>
    <s v="Benke, A. C. et al. 1999"/>
    <n v="5.4240000000000004"/>
    <s v="Chironomini"/>
    <n v="1.0251506000000001E-2"/>
  </r>
  <r>
    <x v="7"/>
    <s v="ORSU16EH008"/>
    <x v="20"/>
    <x v="6"/>
    <x v="0"/>
    <n v="1"/>
    <s v="Larva"/>
    <m/>
    <n v="3"/>
    <n v="9.5111367000000002E-2"/>
    <n v="1"/>
    <n v="1.125"/>
    <n v="1.125"/>
    <n v="8.4543437333333332E-2"/>
    <n v="8.4543437333333332E-5"/>
    <s v="(-5.3506)+2.7288*lnL"/>
    <s v="Empididae"/>
    <s v="Meyer, E. 1989"/>
    <n v="4.2759999999999998"/>
    <s v="Diptera aquatic"/>
    <n v="0.406696206"/>
  </r>
  <r>
    <x v="3"/>
    <s v="ORSU16EH003"/>
    <x v="21"/>
    <x v="6"/>
    <x v="2"/>
    <n v="1"/>
    <s v="Larva"/>
    <m/>
    <n v="1.4"/>
    <n v="1.1126959000000001E-2"/>
    <n v="1"/>
    <n v="1.125"/>
    <n v="1.125"/>
    <n v="9.8906302222222225E-3"/>
    <n v="9.8906302222222229E-6"/>
    <s v="(-5.279)+2.32*lnL"/>
    <s v="Chironominae/Orthocladiinae"/>
    <s v="Smock, L.A. 1980"/>
    <n v="5.4240000000000004"/>
    <s v="Chironomidae"/>
    <n v="6.0352623000000001E-2"/>
  </r>
  <r>
    <x v="0"/>
    <s v="ORSU16EH005"/>
    <x v="22"/>
    <x v="6"/>
    <x v="2"/>
    <n v="1"/>
    <s v="Pupa"/>
    <m/>
    <n v="2.6"/>
    <n v="4.4172432999999997E-2"/>
    <n v="1"/>
    <n v="1.125"/>
    <n v="1.125"/>
    <n v="3.9264384888888886E-2"/>
    <n v="3.9264384888888883E-5"/>
    <s v="(-5.26)+2.24*lnL"/>
    <s v="Diptera (pupae)"/>
    <s v="Burgherr, P. and E. Meyer 1997"/>
    <n v="4.8230000000000004"/>
    <s v="Insecta aquatic"/>
    <n v="0.213043646"/>
  </r>
  <r>
    <x v="1"/>
    <s v="ORSU16EH006"/>
    <x v="22"/>
    <x v="6"/>
    <x v="2"/>
    <n v="1"/>
    <s v="Pupa"/>
    <m/>
    <n v="3.9"/>
    <n v="0.109545803"/>
    <n v="0.6333333333333333"/>
    <n v="1.125"/>
    <n v="0.71249999999999991"/>
    <n v="0.15374849543859651"/>
    <n v="1.537484954385965E-4"/>
    <s v="(-5.26)+2.24*lnL"/>
    <s v="Diptera (pupae)"/>
    <s v="Burgherr, P. and E. Meyer 1997"/>
    <n v="4.8230000000000004"/>
    <s v="Insecta aquatic"/>
    <n v="0.52833940899999998"/>
  </r>
  <r>
    <x v="5"/>
    <s v="ORSU16EH009"/>
    <x v="22"/>
    <x v="6"/>
    <x v="2"/>
    <n v="1"/>
    <s v="Pupa"/>
    <m/>
    <n v="2.5"/>
    <n v="4.0457277E-2"/>
    <n v="1"/>
    <n v="1.125"/>
    <n v="1.125"/>
    <n v="3.5962024000000002E-2"/>
    <n v="3.5962024000000005E-5"/>
    <s v="(-5.26)+2.24*lnL"/>
    <s v="Diptera (pupae)"/>
    <s v="Burgherr, P. and E. Meyer 1997"/>
    <n v="4.8230000000000004"/>
    <s v="Insecta aquatic"/>
    <n v="0.19512544500000001"/>
  </r>
  <r>
    <x v="1"/>
    <s v="ORSU16EH006"/>
    <x v="23"/>
    <x v="6"/>
    <x v="2"/>
    <n v="2"/>
    <s v="Larva"/>
    <m/>
    <n v="4.5999999999999996"/>
    <n v="0.35155039900000001"/>
    <n v="0.6333333333333333"/>
    <n v="1.125"/>
    <n v="0.71249999999999991"/>
    <n v="0.49340406877192988"/>
    <n v="4.934040687719299E-4"/>
    <s v="(-5.279)+2.32*lnL"/>
    <s v="Chironominae/Orthocladiinae"/>
    <s v="Smock, L.A. 1980"/>
    <n v="10.848000000000001"/>
    <s v="Chironomidae"/>
    <n v="3.813618725"/>
  </r>
  <r>
    <x v="7"/>
    <s v="ORSU16EH008"/>
    <x v="23"/>
    <x v="6"/>
    <x v="2"/>
    <n v="1"/>
    <s v="Larva"/>
    <m/>
    <n v="3.8"/>
    <n v="0.112838518"/>
    <n v="1"/>
    <n v="1.125"/>
    <n v="1.125"/>
    <n v="0.10030090488888889"/>
    <n v="1.0030090488888889E-4"/>
    <s v="(-5.279)+2.32*lnL"/>
    <s v="Chironominae/Orthocladiinae"/>
    <s v="Smock, L.A. 1980"/>
    <n v="5.4240000000000004"/>
    <s v="Chironomidae"/>
    <n v="0.61203612200000002"/>
  </r>
  <r>
    <x v="5"/>
    <s v="ORSU16EH009"/>
    <x v="23"/>
    <x v="6"/>
    <x v="2"/>
    <n v="3"/>
    <s v="Larva"/>
    <m/>
    <n v="3.2"/>
    <n v="0.227210624"/>
    <n v="1"/>
    <n v="1.125"/>
    <n v="1.125"/>
    <n v="0.2019649991111111"/>
    <n v="2.019649991111111E-4"/>
    <s v="(-5.279)+2.32*lnL"/>
    <s v="Chironominae/Orthocladiinae"/>
    <s v="Smock, L.A. 1980"/>
    <n v="16.271999999999998"/>
    <s v="Chironomidae"/>
    <n v="3.697171269"/>
  </r>
  <r>
    <x v="5"/>
    <s v="ORSU16EH009"/>
    <x v="23"/>
    <x v="6"/>
    <x v="2"/>
    <n v="3"/>
    <s v="Larva"/>
    <m/>
    <n v="4.2"/>
    <n v="0.42699131099999998"/>
    <n v="1"/>
    <n v="1.125"/>
    <n v="1.125"/>
    <n v="0.37954783199999997"/>
    <n v="3.7954783199999997E-4"/>
    <s v="(-5.279)+2.32*lnL"/>
    <s v="Chironominae/Orthocladiinae"/>
    <s v="Smock, L.A. 1980"/>
    <n v="16.271999999999998"/>
    <s v="Chironomidae"/>
    <n v="6.9480026209999997"/>
  </r>
  <r>
    <x v="8"/>
    <s v="ORSU16EH007"/>
    <x v="24"/>
    <x v="6"/>
    <x v="2"/>
    <n v="3"/>
    <s v="Larva"/>
    <m/>
    <n v="0.9"/>
    <n v="1.1976318E-2"/>
    <n v="1"/>
    <n v="1.125"/>
    <n v="1.125"/>
    <n v="1.0645616E-2"/>
    <n v="1.0645616000000001E-5"/>
    <s v="(-5.279)+2.32*lnL"/>
    <s v="Chironominae/Orthocladiinae"/>
    <s v="Smock, L.A. 1980"/>
    <n v="16.271999999999998"/>
    <s v="Chironomidae"/>
    <n v="0.19487863999999999"/>
  </r>
  <r>
    <x v="8"/>
    <s v="ORSU16EH007"/>
    <x v="24"/>
    <x v="6"/>
    <x v="2"/>
    <n v="3"/>
    <s v="Larva"/>
    <m/>
    <n v="2.6"/>
    <n v="0.14035207899999999"/>
    <n v="1"/>
    <n v="1.125"/>
    <n v="1.125"/>
    <n v="0.12475740355555555"/>
    <n v="1.2475740355555556E-4"/>
    <s v="(-5.279)+2.32*lnL"/>
    <s v="Chironominae/Orthocladiinae"/>
    <s v="Smock, L.A. 1980"/>
    <n v="16.271999999999998"/>
    <s v="Chironomidae"/>
    <n v="2.2838090360000001"/>
  </r>
  <r>
    <x v="7"/>
    <s v="ORSU16EH008"/>
    <x v="24"/>
    <x v="6"/>
    <x v="2"/>
    <n v="50"/>
    <s v="Larva"/>
    <m/>
    <n v="0.9"/>
    <n v="0.19960529399999999"/>
    <n v="1"/>
    <n v="1.125"/>
    <n v="1.125"/>
    <n v="0.17742692799999998"/>
    <n v="1.7742692799999998E-4"/>
    <s v="(-5.279)+2.32*lnL"/>
    <s v="Chironominae/Orthocladiinae"/>
    <s v="Smock, L.A. 1980"/>
    <n v="271.2"/>
    <s v="Chironomidae"/>
    <n v="54.13295565"/>
  </r>
  <r>
    <x v="7"/>
    <s v="ORSU16EH008"/>
    <x v="24"/>
    <x v="6"/>
    <x v="2"/>
    <n v="50"/>
    <s v="Larva"/>
    <m/>
    <n v="2.2000000000000002"/>
    <n v="1.5876327649999999"/>
    <n v="1"/>
    <n v="1.125"/>
    <n v="1.125"/>
    <n v="1.4112291244444444"/>
    <n v="1.4112291244444445E-3"/>
    <s v="(-5.279)+2.32*lnL"/>
    <s v="Chironominae/Orthocladiinae"/>
    <s v="Smock, L.A. 1980"/>
    <n v="271.2"/>
    <s v="Chironomidae"/>
    <n v="430.56600580000003"/>
  </r>
  <r>
    <x v="7"/>
    <s v="ORSU16EH008"/>
    <x v="24"/>
    <x v="6"/>
    <x v="2"/>
    <n v="50"/>
    <s v="Larva"/>
    <m/>
    <n v="2.5"/>
    <n v="2.1357492069999999"/>
    <n v="1"/>
    <n v="1.125"/>
    <n v="1.125"/>
    <n v="1.8984437395555556"/>
    <n v="1.8984437395555556E-3"/>
    <s v="(-5.279)+2.32*lnL"/>
    <s v="Chironominae/Orthocladiinae"/>
    <s v="Smock, L.A. 1980"/>
    <n v="271.2"/>
    <s v="Chironomidae"/>
    <n v="579.21518479999997"/>
  </r>
  <r>
    <x v="7"/>
    <s v="ORSU16EH008"/>
    <x v="24"/>
    <x v="6"/>
    <x v="2"/>
    <n v="50"/>
    <s v="Larva"/>
    <m/>
    <n v="3.3"/>
    <n v="4.067071189"/>
    <n v="1"/>
    <n v="1.125"/>
    <n v="1.125"/>
    <n v="3.6151743902222222"/>
    <n v="3.6151743902222222E-3"/>
    <s v="(-5.279)+2.32*lnL"/>
    <s v="Chironominae/Orthocladiinae"/>
    <s v="Smock, L.A. 1980"/>
    <n v="271.2"/>
    <s v="Chironomidae"/>
    <n v="1102.9897060000001"/>
  </r>
  <r>
    <x v="7"/>
    <s v="ORSU16EH008"/>
    <x v="24"/>
    <x v="6"/>
    <x v="2"/>
    <n v="50"/>
    <s v="Larva"/>
    <m/>
    <n v="4.7"/>
    <n v="9.2383936640000002"/>
    <n v="1"/>
    <n v="1.125"/>
    <n v="1.125"/>
    <n v="8.2119054791111115"/>
    <n v="8.2119054791111121E-3"/>
    <s v="(-5.279)+2.32*lnL"/>
    <s v="Chironominae/Orthocladiinae"/>
    <s v="Smock, L.A. 1980"/>
    <n v="271.2"/>
    <s v="Chironomidae"/>
    <n v="2505.452362"/>
  </r>
  <r>
    <x v="5"/>
    <s v="ORSU16EH009"/>
    <x v="24"/>
    <x v="6"/>
    <x v="2"/>
    <n v="78"/>
    <s v="Larva"/>
    <m/>
    <n v="0.9"/>
    <n v="0.31138425800000002"/>
    <n v="1"/>
    <n v="1.125"/>
    <n v="1.125"/>
    <n v="0.27678600711111112"/>
    <n v="2.7678600711111113E-4"/>
    <s v="(-5.279)+2.32*lnL"/>
    <s v="Chironominae/Orthocladiinae"/>
    <s v="Smock, L.A. 1980"/>
    <n v="423.072"/>
    <s v="Chironomidae"/>
    <n v="131.73796089999999"/>
  </r>
  <r>
    <x v="5"/>
    <s v="ORSU16EH009"/>
    <x v="24"/>
    <x v="6"/>
    <x v="2"/>
    <n v="78"/>
    <s v="Larva"/>
    <m/>
    <n v="1.3"/>
    <n v="0.73080684900000004"/>
    <n v="1"/>
    <n v="1.125"/>
    <n v="1.125"/>
    <n v="0.64960608800000008"/>
    <n v="6.4960608800000014E-4"/>
    <s v="(-5.279)+2.32*lnL"/>
    <s v="Chironominae/Orthocladiinae"/>
    <s v="Smock, L.A. 1980"/>
    <n v="423.072"/>
    <s v="Chironomidae"/>
    <n v="309.18391530000002"/>
  </r>
  <r>
    <x v="5"/>
    <s v="ORSU16EH009"/>
    <x v="24"/>
    <x v="6"/>
    <x v="2"/>
    <n v="78"/>
    <s v="Larva"/>
    <m/>
    <n v="1.6"/>
    <n v="1.1830753110000001"/>
    <n v="1"/>
    <n v="1.125"/>
    <n v="1.125"/>
    <n v="1.0516224986666667"/>
    <n v="1.0516224986666667E-3"/>
    <s v="(-5.279)+2.32*lnL"/>
    <s v="Chironominae/Orthocladiinae"/>
    <s v="Smock, L.A. 1980"/>
    <n v="423.072"/>
    <s v="Chironomidae"/>
    <n v="500.52603809999999"/>
  </r>
  <r>
    <x v="5"/>
    <s v="ORSU16EH009"/>
    <x v="24"/>
    <x v="6"/>
    <x v="2"/>
    <n v="78"/>
    <s v="Larva"/>
    <m/>
    <n v="1.9"/>
    <n v="1.7626349859999999"/>
    <n v="1"/>
    <n v="1.125"/>
    <n v="1.125"/>
    <n v="1.5667866542222222"/>
    <n v="1.5667866542222223E-3"/>
    <s v="(-5.279)+2.32*lnL"/>
    <s v="Chironominae/Orthocladiinae"/>
    <s v="Smock, L.A. 1980"/>
    <n v="423.072"/>
    <s v="Chironomidae"/>
    <n v="745.72150869999996"/>
  </r>
  <r>
    <x v="5"/>
    <s v="ORSU16EH009"/>
    <x v="24"/>
    <x v="6"/>
    <x v="2"/>
    <n v="78"/>
    <s v="Larva"/>
    <m/>
    <n v="4.5999999999999996"/>
    <n v="13.71046555"/>
    <n v="1"/>
    <n v="1.125"/>
    <n v="1.125"/>
    <n v="12.187080488888888"/>
    <n v="1.2187080488888889E-2"/>
    <s v="(-5.279)+2.32*lnL"/>
    <s v="Chironominae/Orthocladiinae"/>
    <s v="Smock, L.A. 1980"/>
    <n v="423.072"/>
    <s v="Chironomidae"/>
    <n v="5800.5140799999999"/>
  </r>
  <r>
    <x v="4"/>
    <s v="ORSU16EH004"/>
    <x v="25"/>
    <x v="6"/>
    <x v="2"/>
    <n v="1"/>
    <s v="Larva"/>
    <m/>
    <n v="8.6"/>
    <n v="1"/>
    <n v="1"/>
    <n v="1.125"/>
    <n v="1.125"/>
    <n v="0.88888888888888884"/>
    <n v="8.8888888888888882E-4"/>
    <s v="mean value"/>
    <s v="Diamesa spp."/>
    <s v="Meyer, E. 1989"/>
    <n v="5.4240000000000004"/>
    <s v="Chironomidae"/>
    <n v="5.4240000000000004"/>
  </r>
  <r>
    <x v="1"/>
    <s v="ORSU16EH006"/>
    <x v="25"/>
    <x v="6"/>
    <x v="2"/>
    <n v="1"/>
    <s v="Larva"/>
    <m/>
    <n v="9.3000000000000007"/>
    <n v="1"/>
    <n v="0.6333333333333333"/>
    <n v="1.125"/>
    <n v="0.71249999999999991"/>
    <n v="1.4035087719298247"/>
    <n v="1.4035087719298247E-3"/>
    <s v="mean value"/>
    <s v="Diamesa spp."/>
    <s v="Meyer, E. 1989"/>
    <n v="5.4240000000000004"/>
    <s v="Chironomidae"/>
    <n v="5.4240000000000004"/>
  </r>
  <r>
    <x v="6"/>
    <s v="ORSU16EH001"/>
    <x v="26"/>
    <x v="6"/>
    <x v="0"/>
    <n v="2"/>
    <s v="Larva"/>
    <m/>
    <n v="9.8000000000000007"/>
    <n v="2.2195090560000001"/>
    <n v="1"/>
    <n v="1.125"/>
    <n v="1.125"/>
    <n v="1.9728969386666668"/>
    <n v="1.972896938666667E-3"/>
    <s v="0.0027*L^2.637"/>
    <s v="Dicranota sp."/>
    <s v="Benke, A. C. et al. 1999"/>
    <n v="8.5519999999999996"/>
    <s v="Diptera aquatic"/>
    <n v="18.981241449999999"/>
  </r>
  <r>
    <x v="6"/>
    <s v="ORSU16EH001"/>
    <x v="26"/>
    <x v="6"/>
    <x v="0"/>
    <n v="2"/>
    <s v="Larva"/>
    <m/>
    <n v="10.8"/>
    <n v="2.8676900079999998"/>
    <n v="1"/>
    <n v="1.125"/>
    <n v="1.125"/>
    <n v="2.5490577848888889"/>
    <n v="2.5490577848888891E-3"/>
    <s v="0.0027*L^2.637"/>
    <s v="Dicranota sp."/>
    <s v="Benke, A. C. et al. 1999"/>
    <n v="8.5519999999999996"/>
    <s v="Diptera aquatic"/>
    <n v="24.524484950000002"/>
  </r>
  <r>
    <x v="2"/>
    <s v="ORSU16EH002"/>
    <x v="26"/>
    <x v="6"/>
    <x v="0"/>
    <n v="6"/>
    <s v="Larva"/>
    <m/>
    <n v="11.4"/>
    <n v="9.9214033839999995"/>
    <n v="1"/>
    <n v="1.125"/>
    <n v="1.125"/>
    <n v="8.8190252302222216"/>
    <n v="8.8190252302222227E-3"/>
    <s v="0.0027*L^2.637"/>
    <s v="Dicranota sp."/>
    <s v="Benke, A. C. et al. 1999"/>
    <n v="25.655999999999999"/>
    <s v="Diptera aquatic"/>
    <n v="254.5435252"/>
  </r>
  <r>
    <x v="3"/>
    <s v="ORSU16EH003"/>
    <x v="26"/>
    <x v="6"/>
    <x v="0"/>
    <n v="3"/>
    <s v="Larva"/>
    <m/>
    <n v="10.7"/>
    <n v="4.1973002829999997"/>
    <n v="1"/>
    <n v="1.125"/>
    <n v="1.125"/>
    <n v="3.7309335848888887"/>
    <n v="3.7309335848888887E-3"/>
    <s v="0.0027*L^2.637"/>
    <s v="Dicranota sp."/>
    <s v="Benke, A. C. et al. 1999"/>
    <n v="12.827999999999999"/>
    <s v="Diptera aquatic"/>
    <n v="53.842968040000002"/>
  </r>
  <r>
    <x v="4"/>
    <s v="ORSU16EH004"/>
    <x v="26"/>
    <x v="6"/>
    <x v="0"/>
    <n v="4"/>
    <s v="Larva"/>
    <m/>
    <n v="6.1"/>
    <n v="1.2715648980000001"/>
    <n v="1"/>
    <n v="1.125"/>
    <n v="1.125"/>
    <n v="1.1302799093333333"/>
    <n v="1.1302799093333333E-3"/>
    <s v="0.0027*L^2.637"/>
    <s v="Dicranota sp."/>
    <s v="Benke, A. C. et al. 1999"/>
    <n v="17.103999999999999"/>
    <s v="Diptera aquatic"/>
    <n v="21.748846010000001"/>
  </r>
  <r>
    <x v="6"/>
    <s v="ORSU16EH001"/>
    <x v="27"/>
    <x v="6"/>
    <x v="0"/>
    <n v="1"/>
    <s v="Pupa"/>
    <m/>
    <n v="3.5"/>
    <n v="8.5965351999999995E-2"/>
    <n v="1"/>
    <n v="1.125"/>
    <n v="1.125"/>
    <n v="7.6413646222222215E-2"/>
    <n v="7.641364622222222E-5"/>
    <s v="(-5.26)+2.24*lnL"/>
    <s v="Diptera (pupae)"/>
    <s v="Burgherr, P. and E. Meyer 1997"/>
    <n v="4.8230000000000004"/>
    <s v="Insecta aquatic"/>
    <n v="0.41461089099999998"/>
  </r>
  <r>
    <x v="1"/>
    <s v="ORSU16EH006"/>
    <x v="27"/>
    <x v="6"/>
    <x v="0"/>
    <n v="1"/>
    <s v="Pupa"/>
    <m/>
    <n v="4"/>
    <n v="0.115937893"/>
    <n v="0.6333333333333333"/>
    <n v="1.125"/>
    <n v="0.71249999999999991"/>
    <n v="0.16271984982456142"/>
    <n v="1.6271984982456141E-4"/>
    <s v="(-5.26)+2.24*lnL"/>
    <s v="Diptera (pupae)"/>
    <s v="Burgherr, P. and E. Meyer 1997"/>
    <n v="4.8230000000000004"/>
    <s v="Insecta aquatic"/>
    <n v="0.55916845999999998"/>
  </r>
  <r>
    <x v="1"/>
    <s v="ORSU16EH006"/>
    <x v="28"/>
    <x v="6"/>
    <x v="2"/>
    <n v="4"/>
    <s v="Larva"/>
    <m/>
    <n v="2"/>
    <n v="0.245739293"/>
    <n v="0.6333333333333333"/>
    <n v="1.125"/>
    <n v="0.71249999999999991"/>
    <n v="0.34489725333333338"/>
    <n v="3.4489725333333336E-4"/>
    <s v="0.0097*L^2.663"/>
    <s v="Ephemerella sp."/>
    <s v="Benke, A. C. et al. 1999"/>
    <n v="21.876000000000001"/>
    <s v="Ephemeroptera"/>
    <n v="5.3757927690000002"/>
  </r>
  <r>
    <x v="4"/>
    <s v="ORSU16EH004"/>
    <x v="29"/>
    <x v="6"/>
    <x v="2"/>
    <n v="2"/>
    <s v="Pupa"/>
    <m/>
    <n v="2"/>
    <n v="4.9084933999999997E-2"/>
    <n v="1"/>
    <n v="1.125"/>
    <n v="1.125"/>
    <n v="4.3631052444444443E-2"/>
    <n v="4.3631052444444447E-5"/>
    <s v="(-5.26)+2.24*lnL"/>
    <s v="Diptera (pupae)"/>
    <s v="Burgherr, P. and E. Meyer 1997"/>
    <n v="9.6460000000000008"/>
    <s v="Insecta aquatic"/>
    <n v="0.473473272"/>
  </r>
  <r>
    <x v="4"/>
    <s v="ORSU16EH004"/>
    <x v="29"/>
    <x v="6"/>
    <x v="2"/>
    <n v="2"/>
    <s v="Pupa"/>
    <m/>
    <n v="2.4"/>
    <n v="7.3843828E-2"/>
    <n v="1"/>
    <n v="1.125"/>
    <n v="1.125"/>
    <n v="6.5638958222222224E-2"/>
    <n v="6.5638958222222229E-5"/>
    <s v="(-5.26)+2.24*lnL"/>
    <s v="Diptera (pupae)"/>
    <s v="Burgherr, P. and E. Meyer 1997"/>
    <n v="9.6460000000000008"/>
    <s v="Insecta aquatic"/>
    <n v="0.71229756399999999"/>
  </r>
  <r>
    <x v="5"/>
    <s v="ORSU16EH009"/>
    <x v="29"/>
    <x v="6"/>
    <x v="2"/>
    <n v="1"/>
    <s v="Larva"/>
    <m/>
    <n v="1.8"/>
    <n v="1.9933870999999999E-2"/>
    <n v="1"/>
    <n v="1.125"/>
    <n v="1.125"/>
    <n v="1.7718996444444444E-2"/>
    <n v="1.7718996444444445E-5"/>
    <s v="(-5.279)+2.32*lnL"/>
    <s v="Chironominae/Orthocladiinae"/>
    <s v="Smock, L.A. 1980"/>
    <n v="5.4240000000000004"/>
    <s v="Chironomidae"/>
    <n v="0.108121316"/>
  </r>
  <r>
    <x v="5"/>
    <s v="ORSU16EH009"/>
    <x v="30"/>
    <x v="6"/>
    <x v="2"/>
    <n v="1"/>
    <s v="Larva"/>
    <m/>
    <n v="2.6"/>
    <n v="4.6784025999999999E-2"/>
    <n v="1"/>
    <n v="1.125"/>
    <n v="1.125"/>
    <n v="4.1585800888888885E-2"/>
    <n v="4.1585800888888888E-5"/>
    <s v="(-5.279)+2.32*lnL"/>
    <s v="Chironominae/Orthocladiinae"/>
    <s v="Smock, L.A. 1980"/>
    <n v="5.4240000000000004"/>
    <s v="Chironomidae"/>
    <n v="0.25375656000000002"/>
  </r>
  <r>
    <x v="3"/>
    <s v="ORSU16EH003"/>
    <x v="31"/>
    <x v="6"/>
    <x v="2"/>
    <n v="2"/>
    <s v="Larva"/>
    <m/>
    <n v="2.2999999999999998"/>
    <n v="7.0404109000000006E-2"/>
    <n v="1"/>
    <n v="1.125"/>
    <n v="1.125"/>
    <n v="6.2581430222222234E-2"/>
    <n v="6.258143022222223E-5"/>
    <s v="(-5.279)+2.32*lnL"/>
    <s v="Chironominae/Orthocladiinae"/>
    <s v="Smock, L.A. 1980"/>
    <n v="10.848000000000001"/>
    <s v="Chironomidae"/>
    <n v="0.76374377100000002"/>
  </r>
  <r>
    <x v="3"/>
    <s v="ORSU16EH003"/>
    <x v="31"/>
    <x v="6"/>
    <x v="2"/>
    <n v="2"/>
    <s v="Larva"/>
    <m/>
    <n v="3.7"/>
    <n v="0.21213749000000001"/>
    <n v="1"/>
    <n v="1.125"/>
    <n v="1.125"/>
    <n v="0.18856665777777779"/>
    <n v="1.8856665777777779E-4"/>
    <s v="(-5.279)+2.32*lnL"/>
    <s v="Chironominae/Orthocladiinae"/>
    <s v="Smock, L.A. 1980"/>
    <n v="10.848000000000001"/>
    <s v="Chironomidae"/>
    <n v="2.301267486"/>
  </r>
  <r>
    <x v="1"/>
    <s v="ORSU16EH006"/>
    <x v="32"/>
    <x v="6"/>
    <x v="2"/>
    <n v="1"/>
    <s v="Larva"/>
    <m/>
    <n v="2.2000000000000002"/>
    <n v="3.1752654999999998E-2"/>
    <n v="0.6333333333333333"/>
    <n v="1.125"/>
    <n v="0.71249999999999991"/>
    <n v="4.4565129824561407E-2"/>
    <n v="4.4565129824561411E-5"/>
    <s v="(-5.279)+2.32*lnL"/>
    <s v="Chironominae/Orthocladiinae"/>
    <s v="Smock, L.A. 1980"/>
    <n v="5.4240000000000004"/>
    <s v="Chironomidae"/>
    <n v="0.172226402"/>
  </r>
  <r>
    <x v="5"/>
    <s v="ORSU16EH009"/>
    <x v="32"/>
    <x v="6"/>
    <x v="2"/>
    <n v="1"/>
    <s v="Larva"/>
    <m/>
    <n v="1.6"/>
    <n v="1.5167632E-2"/>
    <n v="1"/>
    <n v="1.125"/>
    <n v="1.125"/>
    <n v="1.3482339555555556E-2"/>
    <n v="1.3482339555555555E-5"/>
    <s v="(-5.279)+2.32*lnL"/>
    <s v="Chironominae/Orthocladiinae"/>
    <s v="Smock, L.A. 1980"/>
    <n v="5.4240000000000004"/>
    <s v="Chironomidae"/>
    <n v="8.2269236999999995E-2"/>
  </r>
  <r>
    <x v="0"/>
    <s v="ORSU16EH005"/>
    <x v="33"/>
    <x v="6"/>
    <x v="2"/>
    <n v="4"/>
    <s v="Larva"/>
    <m/>
    <n v="2.7"/>
    <n v="0.20426001199999999"/>
    <n v="1"/>
    <n v="1.125"/>
    <n v="1.125"/>
    <n v="0.18156445511111111"/>
    <n v="1.8156445511111112E-4"/>
    <s v="(-5.279)+2.32*lnL"/>
    <s v="Chironominae/Orthocladiinae"/>
    <s v="Smock, L.A. 1980"/>
    <n v="21.696000000000002"/>
    <s v="Chironomidae"/>
    <n v="4.4316252240000003"/>
  </r>
  <r>
    <x v="0"/>
    <s v="ORSU16EH005"/>
    <x v="33"/>
    <x v="6"/>
    <x v="2"/>
    <n v="4"/>
    <s v="Larva"/>
    <m/>
    <n v="3.3"/>
    <n v="0.32536569500000001"/>
    <n v="1"/>
    <n v="1.125"/>
    <n v="1.125"/>
    <n v="0.28921395111111114"/>
    <n v="2.8921395111111117E-4"/>
    <s v="(-5.279)+2.32*lnL"/>
    <s v="Chironominae/Orthocladiinae"/>
    <s v="Smock, L.A. 1980"/>
    <n v="21.696000000000002"/>
    <s v="Chironomidae"/>
    <n v="7.0591341219999997"/>
  </r>
  <r>
    <x v="1"/>
    <s v="ORSU16EH006"/>
    <x v="33"/>
    <x v="6"/>
    <x v="2"/>
    <n v="7"/>
    <s v="Larva"/>
    <m/>
    <n v="1.4"/>
    <n v="7.788871E-2"/>
    <n v="0.6333333333333333"/>
    <n v="1.125"/>
    <n v="0.71249999999999991"/>
    <n v="0.10931748771929826"/>
    <n v="1.0931748771929827E-4"/>
    <s v="(-5.279)+2.32*lnL"/>
    <s v="Chironominae/Orthocladiinae"/>
    <s v="Smock, L.A. 1980"/>
    <n v="37.968000000000004"/>
    <s v="Chironomidae"/>
    <n v="2.957278546"/>
  </r>
  <r>
    <x v="1"/>
    <s v="ORSU16EH006"/>
    <x v="33"/>
    <x v="6"/>
    <x v="2"/>
    <n v="7"/>
    <s v="Larva"/>
    <m/>
    <n v="1.9"/>
    <n v="0.158185191"/>
    <n v="0.6333333333333333"/>
    <n v="1.125"/>
    <n v="0.71249999999999991"/>
    <n v="0.22201430315789478"/>
    <n v="2.2201430315789479E-4"/>
    <s v="(-5.279)+2.32*lnL"/>
    <s v="Chironominae/Orthocladiinae"/>
    <s v="Smock, L.A. 1980"/>
    <n v="37.968000000000004"/>
    <s v="Chironomidae"/>
    <n v="6.0059753330000003"/>
  </r>
  <r>
    <x v="1"/>
    <s v="ORSU16EH006"/>
    <x v="33"/>
    <x v="6"/>
    <x v="2"/>
    <n v="7"/>
    <s v="Larva"/>
    <m/>
    <n v="3.2"/>
    <n v="0.53015812200000001"/>
    <n v="0.6333333333333333"/>
    <n v="1.125"/>
    <n v="0.71249999999999991"/>
    <n v="0.74408157473684222"/>
    <n v="7.4408157473684227E-4"/>
    <s v="(-5.279)+2.32*lnL"/>
    <s v="Chironominae/Orthocladiinae"/>
    <s v="Smock, L.A. 1980"/>
    <n v="37.968000000000004"/>
    <s v="Chironomidae"/>
    <n v="20.12904357"/>
  </r>
  <r>
    <x v="2"/>
    <s v="ORSU16EH002"/>
    <x v="34"/>
    <x v="6"/>
    <x v="2"/>
    <n v="1"/>
    <s v="Larva"/>
    <m/>
    <n v="4.0999999999999996"/>
    <n v="0.134591607"/>
    <n v="1"/>
    <n v="1.125"/>
    <n v="1.125"/>
    <n v="0.119636984"/>
    <n v="1.19636984E-4"/>
    <s v="(-5.279)+2.32*lnL"/>
    <s v="Chironominae/Orthocladiinae"/>
    <s v="Smock, L.A. 1980"/>
    <n v="5.4240000000000004"/>
    <s v="Chironomidae"/>
    <n v="0.73002487400000005"/>
  </r>
  <r>
    <x v="0"/>
    <s v="ORSU16EH005"/>
    <x v="34"/>
    <x v="6"/>
    <x v="2"/>
    <n v="3"/>
    <s v="Larva"/>
    <m/>
    <n v="3.6"/>
    <n v="0.29860871999999999"/>
    <n v="1"/>
    <n v="1.125"/>
    <n v="1.125"/>
    <n v="0.26542997333333335"/>
    <n v="2.6542997333333333E-4"/>
    <s v="(-5.279)+2.32*lnL"/>
    <s v="Chironominae/Orthocladiinae"/>
    <s v="Smock, L.A. 1980"/>
    <n v="16.271999999999998"/>
    <s v="Chironomidae"/>
    <n v="4.8589610929999996"/>
  </r>
  <r>
    <x v="1"/>
    <s v="ORSU16EH006"/>
    <x v="34"/>
    <x v="6"/>
    <x v="2"/>
    <n v="1"/>
    <s v="Larva"/>
    <m/>
    <n v="2.6"/>
    <n v="4.6784025999999999E-2"/>
    <n v="0.6333333333333333"/>
    <n v="1.125"/>
    <n v="0.71249999999999991"/>
    <n v="6.5661790877192996E-2"/>
    <n v="6.5661790877192993E-5"/>
    <s v="(-5.279)+2.32*lnL"/>
    <s v="Chironominae/Orthocladiinae"/>
    <s v="Smock, L.A. 1980"/>
    <n v="5.4240000000000004"/>
    <s v="Chironomidae"/>
    <n v="0.25375656000000002"/>
  </r>
  <r>
    <x v="2"/>
    <s v="ORSU16EH002"/>
    <x v="35"/>
    <x v="6"/>
    <x v="0"/>
    <n v="1"/>
    <s v="Larva"/>
    <m/>
    <n v="7.1"/>
    <n v="0.632566658"/>
    <n v="1"/>
    <n v="1.125"/>
    <n v="1.125"/>
    <n v="0.56228147377777782"/>
    <n v="5.6228147377777784E-4"/>
    <s v="(-5.221)+2.43*lnL"/>
    <s v="Diptera"/>
    <s v="Smock, L.A. 1980"/>
    <n v="4.2759999999999998"/>
    <s v="Diptera aquatic"/>
    <n v="2.7048550320000002"/>
  </r>
  <r>
    <x v="1"/>
    <s v="ORSU16EH006"/>
    <x v="35"/>
    <x v="6"/>
    <x v="0"/>
    <n v="2"/>
    <s v="Larva"/>
    <m/>
    <n v="4.4000000000000004"/>
    <n v="0.39552005499999998"/>
    <n v="0.6333333333333333"/>
    <n v="1.125"/>
    <n v="0.71249999999999991"/>
    <n v="0.55511586666666668"/>
    <n v="5.5511586666666672E-4"/>
    <s v="(-5.221)+2.43*lnL"/>
    <s v="Diptera"/>
    <s v="Smock, L.A. 1980"/>
    <n v="8.5519999999999996"/>
    <s v="Diptera aquatic"/>
    <n v="3.3824875080000001"/>
  </r>
  <r>
    <x v="1"/>
    <s v="ORSU16EH006"/>
    <x v="35"/>
    <x v="6"/>
    <x v="0"/>
    <n v="2"/>
    <s v="Larva"/>
    <m/>
    <n v="5.2"/>
    <n v="0.59356273900000001"/>
    <n v="0.6333333333333333"/>
    <n v="1.125"/>
    <n v="0.71249999999999991"/>
    <n v="0.83307051087719308"/>
    <n v="8.3307051087719308E-4"/>
    <s v="(-5.221)+2.43*lnL"/>
    <s v="Diptera"/>
    <s v="Smock, L.A. 1980"/>
    <n v="8.5519999999999996"/>
    <s v="Diptera aquatic"/>
    <n v="5.0761485459999998"/>
  </r>
  <r>
    <x v="8"/>
    <s v="ORSU16EH007"/>
    <x v="36"/>
    <x v="6"/>
    <x v="0"/>
    <n v="1"/>
    <s v="Larva"/>
    <m/>
    <n v="11"/>
    <n v="2.1218012509999999"/>
    <n v="1"/>
    <n v="1.125"/>
    <n v="1.125"/>
    <n v="1.8860455564444445"/>
    <n v="1.8860455564444446E-3"/>
    <s v="0.0042*L^2.596"/>
    <s v="Hexatoma spp."/>
    <s v="Benke, A. C. et al. 1999"/>
    <n v="4.2759999999999998"/>
    <s v="Diptera aquatic"/>
    <n v="9.0728221480000002"/>
  </r>
  <r>
    <x v="7"/>
    <s v="ORSU16EH008"/>
    <x v="36"/>
    <x v="6"/>
    <x v="0"/>
    <n v="1"/>
    <s v="Larva"/>
    <m/>
    <n v="17"/>
    <n v="6.5689308520000003"/>
    <n v="1"/>
    <n v="1.125"/>
    <n v="1.125"/>
    <n v="5.8390496462222226"/>
    <n v="5.8390496462222231E-3"/>
    <s v="0.0042*L^2.596"/>
    <s v="Hexatoma spp."/>
    <s v="Benke, A. C. et al. 1999"/>
    <n v="4.2759999999999998"/>
    <s v="Diptera aquatic"/>
    <n v="28.088748320000001"/>
  </r>
  <r>
    <x v="5"/>
    <s v="ORSU16EH009"/>
    <x v="36"/>
    <x v="6"/>
    <x v="0"/>
    <n v="3"/>
    <s v="Larva"/>
    <m/>
    <n v="8.5"/>
    <n v="3.2594331350000001"/>
    <n v="1"/>
    <n v="1.125"/>
    <n v="1.125"/>
    <n v="2.8972738977777777"/>
    <n v="2.8972738977777776E-3"/>
    <s v="0.0042*L^2.596"/>
    <s v="Hexatoma spp."/>
    <s v="Benke, A. C. et al. 1999"/>
    <n v="12.827999999999999"/>
    <s v="Diptera aquatic"/>
    <n v="41.812008259999999"/>
  </r>
  <r>
    <x v="5"/>
    <s v="ORSU16EH009"/>
    <x v="36"/>
    <x v="6"/>
    <x v="0"/>
    <n v="3"/>
    <s v="Larva"/>
    <m/>
    <n v="15"/>
    <n v="14.239785700000001"/>
    <n v="1"/>
    <n v="1.125"/>
    <n v="1.125"/>
    <n v="12.657587288888889"/>
    <n v="1.265758728888889E-2"/>
    <s v="0.0042*L^2.596"/>
    <s v="Hexatoma spp."/>
    <s v="Benke, A. C. et al. 1999"/>
    <n v="12.827999999999999"/>
    <s v="Diptera aquatic"/>
    <n v="182.66797099999999"/>
  </r>
  <r>
    <x v="1"/>
    <s v="ORSU16EH006"/>
    <x v="37"/>
    <x v="6"/>
    <x v="2"/>
    <n v="1"/>
    <s v="Larva"/>
    <m/>
    <n v="5.6"/>
    <n v="0.27743142500000001"/>
    <n v="0.6333333333333333"/>
    <n v="1.125"/>
    <n v="0.71249999999999991"/>
    <n v="0.38937743859649127"/>
    <n v="3.8937743859649126E-4"/>
    <s v="(-5.279)+2.32*lnL"/>
    <s v="Chironominae/Orthocladiinae"/>
    <s v="Smock, L.A. 1980"/>
    <n v="5.4240000000000004"/>
    <s v="Chironomidae"/>
    <n v="1.504788048"/>
  </r>
  <r>
    <x v="1"/>
    <s v="ORSU16EH006"/>
    <x v="38"/>
    <x v="6"/>
    <x v="0"/>
    <n v="1"/>
    <s v="Larva"/>
    <m/>
    <n v="2.2000000000000002"/>
    <n v="1.870929E-2"/>
    <n v="0.6333333333333333"/>
    <n v="1.125"/>
    <n v="0.71249999999999991"/>
    <n v="2.6258652631578949E-2"/>
    <n v="2.6258652631578948E-5"/>
    <s v="0.0026*L^2.503"/>
    <s v="Tanypodinae"/>
    <s v="Benke, A. C. et al. 1999"/>
    <n v="5.4240000000000004"/>
    <s v="Chironomidae"/>
    <n v="0.101479192"/>
  </r>
  <r>
    <x v="6"/>
    <s v="ORSU16EH001"/>
    <x v="39"/>
    <x v="6"/>
    <x v="2"/>
    <n v="1"/>
    <s v="Larva"/>
    <m/>
    <n v="4.7"/>
    <n v="5.4522146E-2"/>
    <n v="1"/>
    <n v="1.125"/>
    <n v="1.125"/>
    <n v="4.8464129777777781E-2"/>
    <n v="4.846412977777778E-5"/>
    <s v="0.0076*L^2.601"/>
    <s v="Tanytarsini"/>
    <s v="Benke, A. C. et al. 1999"/>
    <n v="5.4240000000000004"/>
    <s v="Chironomidae"/>
    <n v="0.29572812100000001"/>
  </r>
  <r>
    <x v="6"/>
    <s v="ORSU16EH001"/>
    <x v="39"/>
    <x v="6"/>
    <x v="2"/>
    <n v="1"/>
    <s v="Pupa"/>
    <m/>
    <n v="1.6"/>
    <n v="1.4888116999999999E-2"/>
    <n v="1"/>
    <n v="1.125"/>
    <n v="1.125"/>
    <n v="1.3233881777777777E-2"/>
    <n v="1.3233881777777777E-5"/>
    <s v="(-5.26)+2.24*lnL"/>
    <s v="Diptera (pupae)"/>
    <s v="Burgherr, P. and E. Meyer 1997"/>
    <n v="4.8230000000000004"/>
    <s v="Insecta aquatic"/>
    <n v="7.1805389999999997E-2"/>
  </r>
  <r>
    <x v="3"/>
    <s v="ORSU16EH003"/>
    <x v="39"/>
    <x v="6"/>
    <x v="2"/>
    <n v="9"/>
    <s v="Larva"/>
    <m/>
    <n v="2.2999999999999998"/>
    <n v="6.9843506E-2"/>
    <n v="1"/>
    <n v="1.125"/>
    <n v="1.125"/>
    <n v="6.2083116444444447E-2"/>
    <n v="6.2083116444444454E-5"/>
    <s v="0.0076*L^2.601"/>
    <s v="Tanytarsini"/>
    <s v="Benke, A. C. et al. 1999"/>
    <n v="48.816000000000003"/>
    <s v="Chironomidae"/>
    <n v="3.409480598"/>
  </r>
  <r>
    <x v="3"/>
    <s v="ORSU16EH003"/>
    <x v="39"/>
    <x v="6"/>
    <x v="2"/>
    <n v="9"/>
    <s v="Larva"/>
    <m/>
    <n v="3.7"/>
    <n v="0.25549758500000003"/>
    <n v="1"/>
    <n v="1.125"/>
    <n v="1.125"/>
    <n v="0.22710896444444448"/>
    <n v="2.2710896444444448E-4"/>
    <s v="0.0076*L^2.601"/>
    <s v="Tanytarsini"/>
    <s v="Benke, A. C. et al. 1999"/>
    <n v="48.816000000000003"/>
    <s v="Chironomidae"/>
    <n v="12.472370120000001"/>
  </r>
  <r>
    <x v="4"/>
    <s v="ORSU16EH004"/>
    <x v="39"/>
    <x v="6"/>
    <x v="2"/>
    <n v="9"/>
    <s v="Larva"/>
    <m/>
    <n v="2.9"/>
    <n v="0.131448076"/>
    <n v="1"/>
    <n v="1.125"/>
    <n v="1.125"/>
    <n v="0.11684273422222222"/>
    <n v="1.1684273422222222E-4"/>
    <s v="0.0076*L^2.601"/>
    <s v="Tanytarsini"/>
    <s v="Benke, A. C. et al. 1999"/>
    <n v="48.816000000000003"/>
    <s v="Chironomidae"/>
    <n v="6.4167692919999997"/>
  </r>
  <r>
    <x v="4"/>
    <s v="ORSU16EH004"/>
    <x v="39"/>
    <x v="6"/>
    <x v="2"/>
    <n v="9"/>
    <s v="Larva"/>
    <m/>
    <n v="3.5"/>
    <n v="0.219558432"/>
    <n v="1"/>
    <n v="1.125"/>
    <n v="1.125"/>
    <n v="0.19516305066666667"/>
    <n v="1.9516305066666668E-4"/>
    <s v="0.0076*L^2.601"/>
    <s v="Tanytarsini"/>
    <s v="Benke, A. C. et al. 1999"/>
    <n v="48.816000000000003"/>
    <s v="Chironomidae"/>
    <n v="10.717964439999999"/>
  </r>
  <r>
    <x v="4"/>
    <s v="ORSU16EH004"/>
    <x v="39"/>
    <x v="6"/>
    <x v="2"/>
    <n v="9"/>
    <s v="Larva"/>
    <m/>
    <n v="4.5999999999999996"/>
    <n v="0.46273874199999998"/>
    <n v="1"/>
    <n v="1.125"/>
    <n v="1.125"/>
    <n v="0.41132332622222223"/>
    <n v="4.1132332622222226E-4"/>
    <s v="0.0076*L^2.601"/>
    <s v="Tanytarsini"/>
    <s v="Benke, A. C. et al. 1999"/>
    <n v="48.816000000000003"/>
    <s v="Chironomidae"/>
    <n v="22.589054409999999"/>
  </r>
  <r>
    <x v="4"/>
    <s v="ORSU16EH004"/>
    <x v="39"/>
    <x v="6"/>
    <x v="2"/>
    <n v="1"/>
    <s v="Pupa"/>
    <m/>
    <n v="2.8"/>
    <n v="5.2148883E-2"/>
    <n v="1"/>
    <n v="1.125"/>
    <n v="1.125"/>
    <n v="4.6354562666666668E-2"/>
    <n v="4.6354562666666667E-5"/>
    <s v="(-5.26)+2.24*lnL"/>
    <s v="Diptera (pupae)"/>
    <s v="Burgherr, P. and E. Meyer 1997"/>
    <n v="4.8230000000000004"/>
    <s v="Insecta aquatic"/>
    <n v="0.25151406500000001"/>
  </r>
  <r>
    <x v="0"/>
    <s v="ORSU16EH005"/>
    <x v="39"/>
    <x v="6"/>
    <x v="2"/>
    <n v="4"/>
    <s v="Larva"/>
    <m/>
    <n v="4.0999999999999996"/>
    <n v="0.150253411"/>
    <n v="1"/>
    <n v="1.125"/>
    <n v="1.125"/>
    <n v="0.13355858755555555"/>
    <n v="1.3355858755555554E-4"/>
    <s v="0.0076*L^2.601"/>
    <s v="Tanytarsini"/>
    <s v="Benke, A. C. et al. 1999"/>
    <n v="21.696000000000002"/>
    <s v="Chironomidae"/>
    <n v="3.2598980009999998"/>
  </r>
  <r>
    <x v="0"/>
    <s v="ORSU16EH005"/>
    <x v="39"/>
    <x v="6"/>
    <x v="2"/>
    <n v="4"/>
    <s v="Larva"/>
    <m/>
    <n v="5.7"/>
    <n v="0.36912765600000003"/>
    <n v="1"/>
    <n v="1.125"/>
    <n v="1.125"/>
    <n v="0.32811347200000002"/>
    <n v="3.2811347200000001E-4"/>
    <s v="0.0076*L^2.601"/>
    <s v="Tanytarsini"/>
    <s v="Benke, A. C. et al. 1999"/>
    <n v="21.696000000000002"/>
    <s v="Chironomidae"/>
    <n v="8.0085936190000009"/>
  </r>
  <r>
    <x v="1"/>
    <s v="ORSU16EH006"/>
    <x v="39"/>
    <x v="6"/>
    <x v="2"/>
    <n v="13"/>
    <s v="Larva"/>
    <m/>
    <n v="2.1"/>
    <n v="7.8713200999999997E-2"/>
    <n v="0.6333333333333333"/>
    <n v="1.125"/>
    <n v="0.71249999999999991"/>
    <n v="0.11047466807017545"/>
    <n v="1.1047466807017545E-4"/>
    <s v="0.0076*L^2.601"/>
    <s v="Tanytarsini"/>
    <s v="Benke, A. C. et al. 1999"/>
    <n v="70.512"/>
    <s v="Chironomidae"/>
    <n v="5.550225245"/>
  </r>
  <r>
    <x v="1"/>
    <s v="ORSU16EH006"/>
    <x v="39"/>
    <x v="6"/>
    <x v="2"/>
    <n v="13"/>
    <s v="Larva"/>
    <m/>
    <n v="3.7"/>
    <n v="0.36905206699999998"/>
    <n v="0.6333333333333333"/>
    <n v="1.125"/>
    <n v="0.71249999999999991"/>
    <n v="0.51796781333333342"/>
    <n v="5.1796781333333345E-4"/>
    <s v="0.0076*L^2.601"/>
    <s v="Tanytarsini"/>
    <s v="Benke, A. C. et al. 1999"/>
    <n v="70.512"/>
    <s v="Chironomidae"/>
    <n v="26.022599379999999"/>
  </r>
  <r>
    <x v="1"/>
    <s v="ORSU16EH006"/>
    <x v="39"/>
    <x v="6"/>
    <x v="2"/>
    <n v="13"/>
    <s v="Larva"/>
    <m/>
    <n v="4.2"/>
    <n v="0.52150371100000004"/>
    <n v="0.6333333333333333"/>
    <n v="1.125"/>
    <n v="0.71249999999999991"/>
    <n v="0.73193503298245632"/>
    <n v="7.3193503298245636E-4"/>
    <s v="0.0076*L^2.601"/>
    <s v="Tanytarsini"/>
    <s v="Benke, A. C. et al. 1999"/>
    <n v="70.512"/>
    <s v="Chironomidae"/>
    <n v="36.772269700000003"/>
  </r>
  <r>
    <x v="1"/>
    <s v="ORSU16EH006"/>
    <x v="39"/>
    <x v="6"/>
    <x v="2"/>
    <n v="1"/>
    <s v="Pupa"/>
    <m/>
    <n v="2.5"/>
    <n v="4.0457277E-2"/>
    <n v="0.6333333333333333"/>
    <n v="1.125"/>
    <n v="0.71249999999999991"/>
    <n v="5.6782143157894746E-2"/>
    <n v="5.6782143157894745E-5"/>
    <s v="(-5.26)+2.24*lnL"/>
    <s v="Diptera (pupae)"/>
    <s v="Burgherr, P. and E. Meyer 1997"/>
    <n v="4.8230000000000004"/>
    <s v="Insecta aquatic"/>
    <n v="0.19512544500000001"/>
  </r>
  <r>
    <x v="8"/>
    <s v="ORSU16EH007"/>
    <x v="39"/>
    <x v="6"/>
    <x v="2"/>
    <n v="1"/>
    <s v="Larva"/>
    <m/>
    <n v="1.9"/>
    <n v="4.6081840000000004E-3"/>
    <n v="1"/>
    <n v="1.125"/>
    <n v="1.125"/>
    <n v="4.0961635555555563E-3"/>
    <n v="4.0961635555555561E-6"/>
    <s v="0.0076*L^2.601"/>
    <s v="Tanytarsini"/>
    <s v="Benke, A. C. et al. 1999"/>
    <n v="5.4240000000000004"/>
    <s v="Chironomidae"/>
    <n v="2.4994789999999999E-2"/>
  </r>
  <r>
    <x v="5"/>
    <s v="ORSU16EH009"/>
    <x v="39"/>
    <x v="6"/>
    <x v="2"/>
    <n v="2"/>
    <s v="Larva"/>
    <m/>
    <n v="2.2999999999999998"/>
    <n v="1.5520779E-2"/>
    <n v="1"/>
    <n v="1.125"/>
    <n v="1.125"/>
    <n v="1.3796248000000001E-2"/>
    <n v="1.3796248000000001E-5"/>
    <s v="0.0076*L^2.601"/>
    <s v="Tanytarsini"/>
    <s v="Benke, A. C. et al. 1999"/>
    <n v="10.848000000000001"/>
    <s v="Chironomidae"/>
    <n v="0.168369412"/>
  </r>
  <r>
    <x v="8"/>
    <s v="ORSU16EH007"/>
    <x v="40"/>
    <x v="6"/>
    <x v="4"/>
    <n v="1"/>
    <s v="Larva"/>
    <m/>
    <n v="3.2"/>
    <n v="2.1692059E-2"/>
    <n v="1"/>
    <n v="1.125"/>
    <n v="1.125"/>
    <n v="1.9281830222222223E-2"/>
    <n v="1.9281830222222222E-5"/>
    <s v="0.0007*L^2.952"/>
    <s v="Chironomini"/>
    <s v="Benke, A. C. et al. 1999"/>
    <n v="5.4240000000000004"/>
    <s v="Chironomini"/>
    <n v="0.117657728"/>
  </r>
  <r>
    <x v="6"/>
    <s v="ORSU16EH001"/>
    <x v="41"/>
    <x v="6"/>
    <x v="0"/>
    <n v="1"/>
    <s v="Larva"/>
    <m/>
    <n v="2.2999999999999998"/>
    <n v="4.6062432E-2"/>
    <n v="1"/>
    <n v="1.125"/>
    <n v="1.125"/>
    <n v="4.0944384E-2"/>
    <n v="4.0944384000000003E-5"/>
    <s v="(-5.3506)+2.7288*lnL"/>
    <s v="Empididae"/>
    <s v="Meyer, E. 1989"/>
    <n v="4.2759999999999998"/>
    <s v="Diptera aquatic"/>
    <n v="0.19696295899999999"/>
  </r>
  <r>
    <x v="5"/>
    <s v="ORSU16EH009"/>
    <x v="42"/>
    <x v="6"/>
    <x v="0"/>
    <n v="1"/>
    <s v="Larva"/>
    <m/>
    <n v="2"/>
    <n v="1.4738437E-2"/>
    <n v="1"/>
    <n v="1.125"/>
    <n v="1.125"/>
    <n v="1.3100832888888889E-2"/>
    <n v="1.310083288888889E-5"/>
    <s v="0.0026*L^2.503"/>
    <s v="Tanypodinae"/>
    <s v="Benke, A. C. et al. 1999"/>
    <n v="5.4240000000000004"/>
    <s v="Chironomidae"/>
    <n v="7.9941282000000002E-2"/>
  </r>
  <r>
    <x v="4"/>
    <s v="ORSU16EH004"/>
    <x v="43"/>
    <x v="6"/>
    <x v="0"/>
    <n v="1"/>
    <s v="Adult"/>
    <m/>
    <n v="2.8"/>
    <n v="0.81062359500000003"/>
    <n v="1"/>
    <n v="1.125"/>
    <n v="1.125"/>
    <n v="0.72055430666666664"/>
    <n v="7.2055430666666666E-4"/>
    <s v="(-2.784)+2.50*lnL"/>
    <s v="Hydroporus spp."/>
    <s v="Smock, L.A. 1980"/>
    <n v="4.8230000000000004"/>
    <s v="Insecta aquatic"/>
    <n v="3.9096375989999999"/>
  </r>
  <r>
    <x v="7"/>
    <s v="ORSU16EH008"/>
    <x v="43"/>
    <x v="6"/>
    <x v="0"/>
    <n v="1"/>
    <s v="Adult"/>
    <m/>
    <n v="2.2999999999999998"/>
    <n v="0.49572834500000001"/>
    <n v="1"/>
    <n v="1.125"/>
    <n v="1.125"/>
    <n v="0.44064741777777777"/>
    <n v="4.4064741777777777E-4"/>
    <s v="(-2.784)+2.50*lnL"/>
    <s v="Hydroporus spp."/>
    <s v="Smock, L.A. 1980"/>
    <n v="4.8230000000000004"/>
    <s v="Insecta aquatic"/>
    <n v="2.3908978099999998"/>
  </r>
  <r>
    <x v="4"/>
    <s v="ORSU16EH004"/>
    <x v="44"/>
    <x v="6"/>
    <x v="0"/>
    <n v="2"/>
    <s v="Larva"/>
    <m/>
    <n v="3.6"/>
    <n v="0.31284715099999999"/>
    <n v="1"/>
    <n v="1.125"/>
    <n v="1.125"/>
    <n v="0.27808635644444446"/>
    <n v="2.7808635644444447E-4"/>
    <s v="(-5.3506)+2.7288*lnL"/>
    <s v="Empididae"/>
    <s v="Meyer, E. 1989"/>
    <n v="8.5519999999999996"/>
    <s v="Diptera aquatic"/>
    <n v="2.6754688359999999"/>
  </r>
  <r>
    <x v="0"/>
    <s v="ORSU16EH005"/>
    <x v="44"/>
    <x v="6"/>
    <x v="0"/>
    <n v="2"/>
    <s v="Larva"/>
    <m/>
    <n v="3.5"/>
    <n v="0.28969888199999999"/>
    <n v="1"/>
    <n v="1.125"/>
    <n v="1.125"/>
    <n v="0.25751011733333334"/>
    <n v="2.5751011733333334E-4"/>
    <s v="(-5.3506)+2.7288*lnL"/>
    <s v="Empididae"/>
    <s v="Meyer, E. 1989"/>
    <n v="8.5519999999999996"/>
    <s v="Diptera aquatic"/>
    <n v="2.4775048420000001"/>
  </r>
  <r>
    <x v="0"/>
    <s v="ORSU16EH005"/>
    <x v="44"/>
    <x v="6"/>
    <x v="0"/>
    <n v="2"/>
    <s v="Larva"/>
    <m/>
    <n v="7.5"/>
    <n v="2.318254526"/>
    <n v="1"/>
    <n v="1.125"/>
    <n v="1.125"/>
    <n v="2.060670689777778"/>
    <n v="2.060670689777778E-3"/>
    <s v="(-5.3506)+2.7288*lnL"/>
    <s v="Empididae"/>
    <s v="Meyer, E. 1989"/>
    <n v="8.5519999999999996"/>
    <s v="Diptera aquatic"/>
    <n v="19.825712710000001"/>
  </r>
  <r>
    <x v="7"/>
    <s v="ORSU16EH008"/>
    <x v="44"/>
    <x v="6"/>
    <x v="0"/>
    <n v="1"/>
    <s v="Larva"/>
    <m/>
    <n v="3"/>
    <n v="9.5111367000000002E-2"/>
    <n v="1"/>
    <n v="1.125"/>
    <n v="1.125"/>
    <n v="8.4543437333333332E-2"/>
    <n v="8.4543437333333332E-5"/>
    <s v="(-5.3506)+2.7288*lnL"/>
    <s v="Empididae"/>
    <s v="Meyer, E. 1989"/>
    <n v="4.2759999999999998"/>
    <s v="Diptera aquatic"/>
    <n v="0.406696206"/>
  </r>
  <r>
    <x v="1"/>
    <s v="ORSU16EH006"/>
    <x v="45"/>
    <x v="6"/>
    <x v="2"/>
    <n v="1"/>
    <s v="Larva"/>
    <m/>
    <n v="2.2000000000000002"/>
    <n v="3.1752654999999998E-2"/>
    <n v="0.6333333333333333"/>
    <n v="1.125"/>
    <n v="0.71249999999999991"/>
    <n v="4.4565129824561407E-2"/>
    <n v="4.4565129824561411E-5"/>
    <s v="(-5.279)+2.32*lnL"/>
    <s v="Chironominae/Orthocladiinae"/>
    <s v="Smock, L.A. 1980"/>
    <n v="5.4240000000000004"/>
    <s v="Chironomidae"/>
    <n v="0.172226402"/>
  </r>
  <r>
    <x v="1"/>
    <s v="ORSU16EH006"/>
    <x v="45"/>
    <x v="6"/>
    <x v="2"/>
    <n v="1"/>
    <s v="Pupa"/>
    <m/>
    <n v="2.2999999999999998"/>
    <n v="3.3564591999999997E-2"/>
    <n v="0.6333333333333333"/>
    <n v="1.125"/>
    <n v="0.71249999999999991"/>
    <n v="4.7108199298245619E-2"/>
    <n v="4.7108199298245621E-5"/>
    <s v="(-5.26)+2.24*lnL"/>
    <s v="Diptera (pupae)"/>
    <s v="Burgherr, P. and E. Meyer 1997"/>
    <n v="4.8230000000000004"/>
    <s v="Insecta aquatic"/>
    <n v="0.16188202900000001"/>
  </r>
  <r>
    <x v="5"/>
    <s v="ORSU16EH009"/>
    <x v="45"/>
    <x v="6"/>
    <x v="2"/>
    <n v="1"/>
    <s v="Pupa"/>
    <m/>
    <n v="3"/>
    <n v="6.0864300000000003E-2"/>
    <n v="1"/>
    <n v="1.125"/>
    <n v="1.125"/>
    <n v="5.41016E-2"/>
    <n v="5.4101600000000004E-5"/>
    <s v="(-5.26)+2.24*lnL"/>
    <s v="Diptera (pupae)"/>
    <s v="Burgherr, P. and E. Meyer 1997"/>
    <n v="4.8230000000000004"/>
    <s v="Insecta aquatic"/>
    <n v="0.29354852100000001"/>
  </r>
  <r>
    <x v="3"/>
    <s v="ORSU16EH003"/>
    <x v="46"/>
    <x v="6"/>
    <x v="2"/>
    <n v="1"/>
    <s v="Larva"/>
    <m/>
    <n v="4.2"/>
    <n v="0.142330437"/>
    <n v="1"/>
    <n v="1.125"/>
    <n v="1.125"/>
    <n v="0.12651594399999999"/>
    <n v="1.26515944E-4"/>
    <s v="(-5.279)+2.32*lnL"/>
    <s v="Chironominae/Orthocladiinae"/>
    <s v="Smock, L.A. 1980"/>
    <n v="5.4240000000000004"/>
    <s v="Chironomidae"/>
    <n v="0.77200029100000001"/>
  </r>
  <r>
    <x v="0"/>
    <s v="ORSU16EH005"/>
    <x v="46"/>
    <x v="6"/>
    <x v="2"/>
    <n v="1"/>
    <s v="Larva"/>
    <m/>
    <n v="4.7"/>
    <n v="0.184767873"/>
    <n v="1"/>
    <n v="1.125"/>
    <n v="1.125"/>
    <n v="0.16423810933333333"/>
    <n v="1.6423810933333333E-4"/>
    <s v="(-5.279)+2.32*lnL"/>
    <s v="Chironominae/Orthocladiinae"/>
    <s v="Smock, L.A. 1980"/>
    <n v="5.4240000000000004"/>
    <s v="Chironomidae"/>
    <n v="1.0021809450000001"/>
  </r>
  <r>
    <x v="3"/>
    <s v="ORSU16EH003"/>
    <x v="47"/>
    <x v="6"/>
    <x v="2"/>
    <n v="2"/>
    <s v="Larva"/>
    <m/>
    <n v="0.8"/>
    <n v="6.0751670000000002E-3"/>
    <n v="1"/>
    <n v="1.125"/>
    <n v="1.125"/>
    <n v="5.4001484444444444E-3"/>
    <n v="5.4001484444444443E-6"/>
    <s v="(-5.279)+2.32*lnL"/>
    <s v="Chironominae/Orthocladiinae"/>
    <s v="Smock, L.A. 1980"/>
    <n v="10.848000000000001"/>
    <s v="Chironomidae"/>
    <n v="6.5903407999999997E-2"/>
  </r>
  <r>
    <x v="4"/>
    <s v="ORSU16EH004"/>
    <x v="47"/>
    <x v="6"/>
    <x v="2"/>
    <n v="7"/>
    <s v="Larva"/>
    <m/>
    <n v="1.8"/>
    <n v="0.139537096"/>
    <n v="1"/>
    <n v="1.125"/>
    <n v="1.125"/>
    <n v="0.12403297422222222"/>
    <n v="1.2403297422222223E-4"/>
    <s v="(-5.279)+2.32*lnL"/>
    <s v="Chironominae/Orthocladiinae"/>
    <s v="Smock, L.A. 1980"/>
    <n v="37.968000000000004"/>
    <s v="Chironomidae"/>
    <n v="5.2979444679999999"/>
  </r>
  <r>
    <x v="4"/>
    <s v="ORSU16EH004"/>
    <x v="47"/>
    <x v="6"/>
    <x v="2"/>
    <n v="7"/>
    <s v="Larva"/>
    <m/>
    <n v="3.2"/>
    <n v="0.53015812200000001"/>
    <n v="1"/>
    <n v="1.125"/>
    <n v="1.125"/>
    <n v="0.47125166400000001"/>
    <n v="4.7125166400000001E-4"/>
    <s v="(-5.279)+2.32*lnL"/>
    <s v="Chironominae/Orthocladiinae"/>
    <s v="Smock, L.A. 1980"/>
    <n v="37.968000000000004"/>
    <s v="Chironomidae"/>
    <n v="20.12904357"/>
  </r>
  <r>
    <x v="4"/>
    <s v="ORSU16EH004"/>
    <x v="47"/>
    <x v="6"/>
    <x v="2"/>
    <n v="7"/>
    <s v="Larva"/>
    <m/>
    <n v="4.3"/>
    <n v="1.05221451"/>
    <n v="1"/>
    <n v="1.125"/>
    <n v="1.125"/>
    <n v="0.93530178666666663"/>
    <n v="9.3530178666666663E-4"/>
    <s v="(-5.279)+2.32*lnL"/>
    <s v="Chironominae/Orthocladiinae"/>
    <s v="Smock, L.A. 1980"/>
    <n v="37.968000000000004"/>
    <s v="Chironomidae"/>
    <n v="39.95048053"/>
  </r>
  <r>
    <x v="4"/>
    <s v="ORSU16EH004"/>
    <x v="47"/>
    <x v="6"/>
    <x v="2"/>
    <n v="1"/>
    <s v="Pupa"/>
    <m/>
    <n v="2.8"/>
    <n v="5.2148883E-2"/>
    <n v="1"/>
    <n v="1.125"/>
    <n v="1.125"/>
    <n v="4.6354562666666668E-2"/>
    <n v="4.6354562666666667E-5"/>
    <s v="(-5.26)+2.24*lnL"/>
    <s v="Diptera (pupae)"/>
    <s v="Burgherr, P. and E. Meyer 1997"/>
    <n v="4.8230000000000004"/>
    <s v="Insecta aquatic"/>
    <n v="0.25151406500000001"/>
  </r>
  <r>
    <x v="0"/>
    <s v="ORSU16EH005"/>
    <x v="47"/>
    <x v="6"/>
    <x v="2"/>
    <n v="234"/>
    <s v="Larva"/>
    <m/>
    <n v="2.6"/>
    <n v="10.94746219"/>
    <n v="1"/>
    <n v="1.125"/>
    <n v="1.125"/>
    <n v="9.731077502222222"/>
    <n v="9.7310775022222216E-3"/>
    <s v="(-5.279)+2.32*lnL"/>
    <s v="Chironominae/Orthocladiinae"/>
    <s v="Smock, L.A. 1980"/>
    <n v="1269.2159999999999"/>
    <s v="Chironomidae"/>
    <n v="13894.694170000001"/>
  </r>
  <r>
    <x v="0"/>
    <s v="ORSU16EH005"/>
    <x v="47"/>
    <x v="6"/>
    <x v="2"/>
    <n v="234"/>
    <s v="Larva"/>
    <m/>
    <n v="4.7"/>
    <n v="43.235682349999998"/>
    <n v="1"/>
    <n v="1.125"/>
    <n v="1.125"/>
    <n v="38.43171764444444"/>
    <n v="3.8431717644444439E-2"/>
    <s v="(-5.279)+2.32*lnL"/>
    <s v="Chironominae/Orthocladiinae"/>
    <s v="Smock, L.A. 1980"/>
    <n v="1269.2159999999999"/>
    <s v="Chironomidae"/>
    <n v="54875.419809999999"/>
  </r>
  <r>
    <x v="0"/>
    <s v="ORSU16EH005"/>
    <x v="47"/>
    <x v="6"/>
    <x v="2"/>
    <n v="234"/>
    <s v="Larva"/>
    <m/>
    <n v="6.6"/>
    <n v="95.042361299999996"/>
    <n v="1"/>
    <n v="1.125"/>
    <n v="1.125"/>
    <n v="84.482098933333333"/>
    <n v="8.4482098933333333E-2"/>
    <s v="(-5.279)+2.32*lnL"/>
    <s v="Chironominae/Orthocladiinae"/>
    <s v="Smock, L.A. 1980"/>
    <n v="1269.2159999999999"/>
    <s v="Chironomidae"/>
    <n v="120629.2856"/>
  </r>
  <r>
    <x v="0"/>
    <s v="ORSU16EH005"/>
    <x v="47"/>
    <x v="6"/>
    <x v="2"/>
    <n v="234"/>
    <s v="Larva"/>
    <m/>
    <n v="7.9"/>
    <n v="144.2348274"/>
    <n v="1"/>
    <n v="1.125"/>
    <n v="1.125"/>
    <n v="128.20873546666667"/>
    <n v="0.12820873546666667"/>
    <s v="(-5.279)+2.32*lnL"/>
    <s v="Chironominae/Orthocladiinae"/>
    <s v="Smock, L.A. 1980"/>
    <n v="1269.2159999999999"/>
    <s v="Chironomidae"/>
    <n v="183065.1507"/>
  </r>
  <r>
    <x v="0"/>
    <s v="ORSU16EH005"/>
    <x v="47"/>
    <x v="6"/>
    <x v="2"/>
    <n v="1"/>
    <s v="Pupa"/>
    <m/>
    <n v="3.1"/>
    <n v="6.5503004000000004E-2"/>
    <n v="1"/>
    <n v="1.125"/>
    <n v="1.125"/>
    <n v="5.8224892444444447E-2"/>
    <n v="5.8224892444444446E-5"/>
    <s v="(-5.26)+2.24*lnL"/>
    <s v="Diptera (pupae)"/>
    <s v="Burgherr, P. and E. Meyer 1997"/>
    <n v="4.8230000000000004"/>
    <s v="Insecta aquatic"/>
    <n v="0.31592098899999999"/>
  </r>
  <r>
    <x v="1"/>
    <s v="ORSU16EH006"/>
    <x v="47"/>
    <x v="6"/>
    <x v="2"/>
    <n v="11"/>
    <s v="Larva"/>
    <m/>
    <n v="2.2999999999999998"/>
    <n v="0.38722259799999997"/>
    <n v="0.6333333333333333"/>
    <n v="1.125"/>
    <n v="0.71249999999999991"/>
    <n v="0.54347031298245618"/>
    <n v="5.4347031298245614E-4"/>
    <s v="(-5.279)+2.32*lnL"/>
    <s v="Chironominae/Orthocladiinae"/>
    <s v="Smock, L.A. 1980"/>
    <n v="59.664000000000001"/>
    <s v="Chironomidae"/>
    <n v="23.10324906"/>
  </r>
  <r>
    <x v="1"/>
    <s v="ORSU16EH006"/>
    <x v="47"/>
    <x v="6"/>
    <x v="2"/>
    <n v="11"/>
    <s v="Larva"/>
    <m/>
    <n v="2.8"/>
    <n v="0.61116538300000001"/>
    <n v="0.6333333333333333"/>
    <n v="1.125"/>
    <n v="0.71249999999999991"/>
    <n v="0.85777597614035095"/>
    <n v="8.5777597614035092E-4"/>
    <s v="(-5.279)+2.32*lnL"/>
    <s v="Chironominae/Orthocladiinae"/>
    <s v="Smock, L.A. 1980"/>
    <n v="59.664000000000001"/>
    <s v="Chironomidae"/>
    <n v="36.464571390000003"/>
  </r>
  <r>
    <x v="1"/>
    <s v="ORSU16EH006"/>
    <x v="47"/>
    <x v="6"/>
    <x v="2"/>
    <n v="11"/>
    <s v="Larva"/>
    <m/>
    <n v="3.5"/>
    <n v="1.0256282569999999"/>
    <n v="0.6333333333333333"/>
    <n v="1.125"/>
    <n v="0.71249999999999991"/>
    <n v="1.4394782554385965"/>
    <n v="1.4394782554385966E-3"/>
    <s v="(-5.279)+2.32*lnL"/>
    <s v="Chironominae/Orthocladiinae"/>
    <s v="Smock, L.A. 1980"/>
    <n v="59.664000000000001"/>
    <s v="Chironomidae"/>
    <n v="61.193084319999997"/>
  </r>
  <r>
    <x v="1"/>
    <s v="ORSU16EH006"/>
    <x v="47"/>
    <x v="6"/>
    <x v="2"/>
    <n v="11"/>
    <s v="Larva"/>
    <m/>
    <n v="4.7"/>
    <n v="2.0324466060000002"/>
    <n v="0.6333333333333333"/>
    <n v="1.125"/>
    <n v="0.71249999999999991"/>
    <n v="2.8525566400000004"/>
    <n v="2.8525566400000005E-3"/>
    <s v="(-5.279)+2.32*lnL"/>
    <s v="Chironominae/Orthocladiinae"/>
    <s v="Smock, L.A. 1980"/>
    <n v="59.664000000000001"/>
    <s v="Chironomidae"/>
    <n v="121.2638943"/>
  </r>
  <r>
    <x v="1"/>
    <s v="ORSU16EH006"/>
    <x v="47"/>
    <x v="6"/>
    <x v="2"/>
    <n v="2"/>
    <s v="Pupa"/>
    <m/>
    <n v="2.8"/>
    <n v="0.104297767"/>
    <n v="0.6333333333333333"/>
    <n v="1.125"/>
    <n v="0.71249999999999991"/>
    <n v="0.146382830877193"/>
    <n v="1.46382830877193E-4"/>
    <s v="(-5.26)+2.24*lnL"/>
    <s v="Diptera (pupae)"/>
    <s v="Burgherr, P. and E. Meyer 1997"/>
    <n v="9.6460000000000008"/>
    <s v="Insecta aquatic"/>
    <n v="1.00605626"/>
  </r>
  <r>
    <x v="5"/>
    <s v="ORSU16EH009"/>
    <x v="47"/>
    <x v="6"/>
    <x v="2"/>
    <n v="2"/>
    <s v="Larva"/>
    <m/>
    <n v="2.2000000000000002"/>
    <n v="6.3505310999999995E-2"/>
    <n v="1"/>
    <n v="1.125"/>
    <n v="1.125"/>
    <n v="5.6449165333333329E-2"/>
    <n v="5.6449165333333329E-5"/>
    <s v="(-5.279)+2.32*lnL"/>
    <s v="Chironominae/Orthocladiinae"/>
    <s v="Smock, L.A. 1980"/>
    <n v="10.848000000000001"/>
    <s v="Chironomidae"/>
    <n v="0.68890560899999997"/>
  </r>
  <r>
    <x v="2"/>
    <s v="ORSU16EH002"/>
    <x v="48"/>
    <x v="6"/>
    <x v="2"/>
    <n v="3"/>
    <s v="Larva"/>
    <m/>
    <n v="3.8"/>
    <n v="3"/>
    <n v="1"/>
    <n v="1.125"/>
    <n v="1.125"/>
    <n v="2.6666666666666665"/>
    <n v="2.6666666666666666E-3"/>
    <s v="mean value"/>
    <s v="Diamesa spp."/>
    <s v="Meyer, E. 1989"/>
    <n v="16.271999999999998"/>
    <s v="Chironomidae"/>
    <n v="48.816000000000003"/>
  </r>
  <r>
    <x v="2"/>
    <s v="ORSU16EH002"/>
    <x v="48"/>
    <x v="6"/>
    <x v="2"/>
    <n v="3"/>
    <s v="Larva"/>
    <m/>
    <n v="4.5999999999999996"/>
    <n v="3"/>
    <n v="1"/>
    <n v="1.125"/>
    <n v="1.125"/>
    <n v="2.6666666666666665"/>
    <n v="2.6666666666666666E-3"/>
    <s v="mean value"/>
    <s v="Diamesa spp."/>
    <s v="Meyer, E. 1989"/>
    <n v="16.271999999999998"/>
    <s v="Chironomidae"/>
    <n v="48.816000000000003"/>
  </r>
  <r>
    <x v="0"/>
    <s v="ORSU16EH005"/>
    <x v="48"/>
    <x v="6"/>
    <x v="2"/>
    <n v="18"/>
    <s v="Larva"/>
    <m/>
    <n v="3.4"/>
    <n v="18"/>
    <n v="1"/>
    <n v="1.125"/>
    <n v="1.125"/>
    <n v="16"/>
    <n v="1.6E-2"/>
    <s v="mean value"/>
    <s v="Diamesa spp."/>
    <s v="Meyer, E. 1989"/>
    <n v="97.632000000000005"/>
    <s v="Chironomidae"/>
    <n v="1757.376"/>
  </r>
  <r>
    <x v="0"/>
    <s v="ORSU16EH005"/>
    <x v="48"/>
    <x v="6"/>
    <x v="2"/>
    <n v="18"/>
    <s v="Larva"/>
    <m/>
    <n v="4.2"/>
    <n v="18"/>
    <n v="1"/>
    <n v="1.125"/>
    <n v="1.125"/>
    <n v="16"/>
    <n v="1.6E-2"/>
    <s v="mean value"/>
    <s v="Diamesa spp."/>
    <s v="Meyer, E. 1989"/>
    <n v="97.632000000000005"/>
    <s v="Chironomidae"/>
    <n v="1757.376"/>
  </r>
  <r>
    <x v="0"/>
    <s v="ORSU16EH005"/>
    <x v="48"/>
    <x v="6"/>
    <x v="2"/>
    <n v="18"/>
    <s v="Larva"/>
    <m/>
    <n v="5.7"/>
    <n v="18"/>
    <n v="1"/>
    <n v="1.125"/>
    <n v="1.125"/>
    <n v="16"/>
    <n v="1.6E-2"/>
    <s v="mean value"/>
    <s v="Diamesa spp."/>
    <s v="Meyer, E. 1989"/>
    <n v="97.632000000000005"/>
    <s v="Chironomidae"/>
    <n v="1757.376"/>
  </r>
  <r>
    <x v="0"/>
    <s v="ORSU16EH005"/>
    <x v="48"/>
    <x v="6"/>
    <x v="2"/>
    <n v="18"/>
    <s v="Larva"/>
    <m/>
    <n v="9.8000000000000007"/>
    <n v="18"/>
    <n v="1"/>
    <n v="1.125"/>
    <n v="1.125"/>
    <n v="16"/>
    <n v="1.6E-2"/>
    <s v="mean value"/>
    <s v="Diamesa spp."/>
    <s v="Meyer, E. 1989"/>
    <n v="97.632000000000005"/>
    <s v="Chironomidae"/>
    <n v="1757.376"/>
  </r>
  <r>
    <x v="1"/>
    <s v="ORSU16EH006"/>
    <x v="48"/>
    <x v="6"/>
    <x v="2"/>
    <n v="19"/>
    <s v="Larva"/>
    <m/>
    <n v="2.6"/>
    <n v="19"/>
    <n v="0.6333333333333333"/>
    <n v="1.125"/>
    <n v="0.71249999999999991"/>
    <n v="26.666666666666671"/>
    <n v="2.6666666666666672E-2"/>
    <s v="mean value"/>
    <s v="Diamesa spp."/>
    <s v="Meyer, E. 1989"/>
    <n v="103.056"/>
    <s v="Chironomidae"/>
    <n v="1958.0640000000001"/>
  </r>
  <r>
    <x v="1"/>
    <s v="ORSU16EH006"/>
    <x v="48"/>
    <x v="6"/>
    <x v="2"/>
    <n v="19"/>
    <s v="Larva"/>
    <m/>
    <n v="4.3"/>
    <n v="19"/>
    <n v="0.6333333333333333"/>
    <n v="1.125"/>
    <n v="0.71249999999999991"/>
    <n v="26.666666666666671"/>
    <n v="2.6666666666666672E-2"/>
    <s v="mean value"/>
    <s v="Diamesa spp."/>
    <s v="Meyer, E. 1989"/>
    <n v="103.056"/>
    <s v="Chironomidae"/>
    <n v="1958.0640000000001"/>
  </r>
  <r>
    <x v="1"/>
    <s v="ORSU16EH006"/>
    <x v="48"/>
    <x v="6"/>
    <x v="2"/>
    <n v="19"/>
    <s v="Larva"/>
    <m/>
    <n v="5.2"/>
    <n v="19"/>
    <n v="0.6333333333333333"/>
    <n v="1.125"/>
    <n v="0.71249999999999991"/>
    <n v="26.666666666666671"/>
    <n v="2.6666666666666672E-2"/>
    <s v="mean value"/>
    <s v="Diamesa spp."/>
    <s v="Meyer, E. 1989"/>
    <n v="103.056"/>
    <s v="Chironomidae"/>
    <n v="1958.0640000000001"/>
  </r>
  <r>
    <x v="1"/>
    <s v="ORSU16EH006"/>
    <x v="48"/>
    <x v="6"/>
    <x v="2"/>
    <n v="19"/>
    <s v="Larva"/>
    <m/>
    <n v="6.8"/>
    <n v="19"/>
    <n v="0.6333333333333333"/>
    <n v="1.125"/>
    <n v="0.71249999999999991"/>
    <n v="26.666666666666671"/>
    <n v="2.6666666666666672E-2"/>
    <s v="mean value"/>
    <s v="Diamesa spp."/>
    <s v="Meyer, E. 1989"/>
    <n v="103.056"/>
    <s v="Chironomidae"/>
    <n v="1958.0640000000001"/>
  </r>
  <r>
    <x v="5"/>
    <s v="ORSU16EH009"/>
    <x v="48"/>
    <x v="6"/>
    <x v="2"/>
    <n v="1"/>
    <s v="Larva"/>
    <m/>
    <n v="3.1"/>
    <n v="1"/>
    <n v="1"/>
    <n v="1.125"/>
    <n v="1.125"/>
    <n v="0.88888888888888884"/>
    <n v="8.8888888888888882E-4"/>
    <s v="mean value"/>
    <s v="Diamesa spp."/>
    <s v="Meyer, E. 1989"/>
    <n v="5.4240000000000004"/>
    <s v="Chironomidae"/>
    <n v="5.4240000000000004"/>
  </r>
  <r>
    <x v="3"/>
    <s v="ORSU16EH003"/>
    <x v="49"/>
    <x v="6"/>
    <x v="2"/>
    <n v="1"/>
    <s v="Larva"/>
    <m/>
    <n v="3.2"/>
    <n v="7.5736874999999995E-2"/>
    <n v="1"/>
    <n v="1.125"/>
    <n v="1.125"/>
    <n v="6.7321666666666669E-2"/>
    <n v="6.732166666666667E-5"/>
    <s v="(-5.279)+2.32*lnL"/>
    <s v="Chironominae/Orthocladiinae"/>
    <s v="Smock, L.A. 1980"/>
    <n v="5.4240000000000004"/>
    <s v="Chironomidae"/>
    <n v="0.41079680800000001"/>
  </r>
  <r>
    <x v="1"/>
    <s v="ORSU16EH006"/>
    <x v="49"/>
    <x v="6"/>
    <x v="2"/>
    <n v="2"/>
    <s v="Larva"/>
    <m/>
    <n v="4.5"/>
    <n v="0.33407383099999999"/>
    <n v="0.6333333333333333"/>
    <n v="1.125"/>
    <n v="0.71249999999999991"/>
    <n v="0.46887555228070177"/>
    <n v="4.688755522807018E-4"/>
    <s v="(-5.279)+2.32*lnL"/>
    <s v="Chironominae/Orthocladiinae"/>
    <s v="Smock, L.A. 1980"/>
    <n v="10.848000000000001"/>
    <s v="Chironomidae"/>
    <n v="3.6240329170000001"/>
  </r>
  <r>
    <x v="8"/>
    <s v="ORSU16EH007"/>
    <x v="49"/>
    <x v="6"/>
    <x v="2"/>
    <n v="1"/>
    <s v="Larva"/>
    <m/>
    <n v="4.7"/>
    <n v="0.184767873"/>
    <n v="1"/>
    <n v="1.125"/>
    <n v="1.125"/>
    <n v="0.16423810933333333"/>
    <n v="1.6423810933333333E-4"/>
    <s v="(-5.279)+2.32*lnL"/>
    <s v="Chironominae/Orthocladiinae"/>
    <s v="Smock, L.A. 1980"/>
    <n v="5.4240000000000004"/>
    <s v="Chironomidae"/>
    <n v="1.0021809450000001"/>
  </r>
  <r>
    <x v="8"/>
    <s v="ORSU16EH007"/>
    <x v="49"/>
    <x v="6"/>
    <x v="2"/>
    <n v="1"/>
    <s v="Pupa"/>
    <m/>
    <n v="3.4"/>
    <n v="8.0560804999999999E-2"/>
    <n v="1"/>
    <n v="1.125"/>
    <n v="1.125"/>
    <n v="7.1609604444444447E-2"/>
    <n v="7.1609604444444446E-5"/>
    <s v="(-5.26)+2.24*lnL"/>
    <s v="Diptera (pupae)"/>
    <s v="Burgherr, P. and E. Meyer 1997"/>
    <n v="4.8230000000000004"/>
    <s v="Insecta aquatic"/>
    <n v="0.38854476399999999"/>
  </r>
  <r>
    <x v="5"/>
    <s v="ORSU16EH009"/>
    <x v="49"/>
    <x v="6"/>
    <x v="2"/>
    <n v="4"/>
    <s v="Larva"/>
    <m/>
    <n v="3.7"/>
    <n v="0.424274979"/>
    <n v="1"/>
    <n v="1.125"/>
    <n v="1.125"/>
    <n v="0.37713331466666666"/>
    <n v="3.7713331466666667E-4"/>
    <s v="(-5.279)+2.32*lnL"/>
    <s v="Chironominae/Orthocladiinae"/>
    <s v="Smock, L.A. 1980"/>
    <n v="21.696000000000002"/>
    <s v="Chironomidae"/>
    <n v="9.205069945"/>
  </r>
  <r>
    <x v="5"/>
    <s v="ORSU16EH009"/>
    <x v="49"/>
    <x v="6"/>
    <x v="2"/>
    <n v="4"/>
    <s v="Larva"/>
    <m/>
    <n v="4.0999999999999996"/>
    <n v="0.53836642599999995"/>
    <n v="1"/>
    <n v="1.125"/>
    <n v="1.125"/>
    <n v="0.47854793422222219"/>
    <n v="4.7854793422222222E-4"/>
    <s v="(-5.279)+2.32*lnL"/>
    <s v="Chironominae/Orthocladiinae"/>
    <s v="Smock, L.A. 1980"/>
    <n v="21.696000000000002"/>
    <s v="Chironomidae"/>
    <n v="11.68039798"/>
  </r>
  <r>
    <x v="5"/>
    <s v="ORSU16EH009"/>
    <x v="49"/>
    <x v="6"/>
    <x v="2"/>
    <n v="4"/>
    <s v="Larva"/>
    <m/>
    <n v="4.5999999999999996"/>
    <n v="0.70310079700000006"/>
    <n v="1"/>
    <n v="1.125"/>
    <n v="1.125"/>
    <n v="0.6249784862222223"/>
    <n v="6.2497848622222231E-4"/>
    <s v="(-5.279)+2.32*lnL"/>
    <s v="Chironominae/Orthocladiinae"/>
    <s v="Smock, L.A. 1980"/>
    <n v="21.696000000000002"/>
    <s v="Chironomidae"/>
    <n v="15.2544749"/>
  </r>
  <r>
    <x v="3"/>
    <s v="ORSU16EH003"/>
    <x v="50"/>
    <x v="6"/>
    <x v="2"/>
    <n v="1"/>
    <s v="Larva"/>
    <m/>
    <n v="3.4"/>
    <n v="8.7174711000000002E-2"/>
    <n v="1"/>
    <n v="1.125"/>
    <n v="1.125"/>
    <n v="7.7488632000000002E-2"/>
    <n v="7.748863200000001E-5"/>
    <s v="(-5.279)+2.32*lnL"/>
    <s v="Chironominae/Orthocladiinae"/>
    <s v="Smock, L.A. 1980"/>
    <n v="5.4240000000000004"/>
    <s v="Chironomidae"/>
    <n v="0.47283563299999998"/>
  </r>
  <r>
    <x v="4"/>
    <s v="ORSU16EH004"/>
    <x v="50"/>
    <x v="6"/>
    <x v="2"/>
    <n v="3"/>
    <s v="Larva"/>
    <m/>
    <n v="2.9"/>
    <n v="0.18081899000000001"/>
    <n v="1"/>
    <n v="1.125"/>
    <n v="1.125"/>
    <n v="0.16072799111111113"/>
    <n v="1.6072799111111114E-4"/>
    <s v="(-5.279)+2.32*lnL"/>
    <s v="Chironominae/Orthocladiinae"/>
    <s v="Smock, L.A. 1980"/>
    <n v="16.271999999999998"/>
    <s v="Chironomidae"/>
    <n v="2.9422866060000001"/>
  </r>
  <r>
    <x v="4"/>
    <s v="ORSU16EH004"/>
    <x v="50"/>
    <x v="6"/>
    <x v="2"/>
    <n v="3"/>
    <s v="Larva"/>
    <m/>
    <n v="3.8"/>
    <n v="0.338515554"/>
    <n v="1"/>
    <n v="1.125"/>
    <n v="1.125"/>
    <n v="0.30090271466666668"/>
    <n v="3.0090271466666669E-4"/>
    <s v="(-5.279)+2.32*lnL"/>
    <s v="Chironominae/Orthocladiinae"/>
    <s v="Smock, L.A. 1980"/>
    <n v="16.271999999999998"/>
    <s v="Chironomidae"/>
    <n v="5.5083250960000001"/>
  </r>
  <r>
    <x v="0"/>
    <s v="ORSU16EH005"/>
    <x v="50"/>
    <x v="6"/>
    <x v="2"/>
    <n v="8"/>
    <s v="Larva"/>
    <m/>
    <n v="3.4"/>
    <n v="0.69739768899999999"/>
    <n v="1"/>
    <n v="1.125"/>
    <n v="1.125"/>
    <n v="0.61990905688888887"/>
    <n v="6.1990905688888887E-4"/>
    <s v="(-5.279)+2.32*lnL"/>
    <s v="Chironominae/Orthocladiinae"/>
    <s v="Smock, L.A. 1980"/>
    <n v="43.392000000000003"/>
    <s v="Chironomidae"/>
    <n v="30.26148053"/>
  </r>
  <r>
    <x v="0"/>
    <s v="ORSU16EH005"/>
    <x v="50"/>
    <x v="6"/>
    <x v="2"/>
    <n v="8"/>
    <s v="Larva"/>
    <m/>
    <n v="4.0999999999999996"/>
    <n v="1.0767328519999999"/>
    <n v="1"/>
    <n v="1.125"/>
    <n v="1.125"/>
    <n v="0.95709586844444439"/>
    <n v="9.5709586844444443E-4"/>
    <s v="(-5.279)+2.32*lnL"/>
    <s v="Chironominae/Orthocladiinae"/>
    <s v="Smock, L.A. 1980"/>
    <n v="43.392000000000003"/>
    <s v="Chironomidae"/>
    <n v="46.721591930000002"/>
  </r>
  <r>
    <x v="1"/>
    <s v="ORSU16EH006"/>
    <x v="50"/>
    <x v="6"/>
    <x v="2"/>
    <n v="43"/>
    <s v="Larva"/>
    <m/>
    <n v="1.9"/>
    <n v="0.97170903099999995"/>
    <n v="0.6333333333333333"/>
    <n v="1.125"/>
    <n v="0.71249999999999991"/>
    <n v="1.3638021487719298"/>
    <n v="1.3638021487719298E-3"/>
    <s v="(-5.279)+2.32*lnL"/>
    <s v="Chironominae/Orthocladiinae"/>
    <s v="Smock, L.A. 1980"/>
    <n v="233.232"/>
    <s v="Chironomidae"/>
    <n v="226.63364060000001"/>
  </r>
  <r>
    <x v="1"/>
    <s v="ORSU16EH006"/>
    <x v="50"/>
    <x v="6"/>
    <x v="2"/>
    <n v="43"/>
    <s v="Larva"/>
    <m/>
    <n v="2.6"/>
    <n v="2.0117131380000002"/>
    <n v="0.6333333333333333"/>
    <n v="1.125"/>
    <n v="0.71249999999999991"/>
    <n v="2.8234570357894744"/>
    <n v="2.8234570357894744E-3"/>
    <s v="(-5.279)+2.32*lnL"/>
    <s v="Chironominae/Orthocladiinae"/>
    <s v="Smock, L.A. 1980"/>
    <n v="233.232"/>
    <s v="Chironomidae"/>
    <n v="469.19587860000001"/>
  </r>
  <r>
    <x v="1"/>
    <s v="ORSU16EH006"/>
    <x v="50"/>
    <x v="6"/>
    <x v="2"/>
    <n v="43"/>
    <s v="Larva"/>
    <m/>
    <n v="4.3"/>
    <n v="6.4636034200000001"/>
    <n v="0.6333333333333333"/>
    <n v="1.125"/>
    <n v="0.71249999999999991"/>
    <n v="9.0717240982456158"/>
    <n v="9.0717240982456163E-3"/>
    <s v="(-5.279)+2.32*lnL"/>
    <s v="Chironominae/Orthocladiinae"/>
    <s v="Smock, L.A. 1980"/>
    <n v="233.232"/>
    <s v="Chironomidae"/>
    <n v="1507.519153"/>
  </r>
  <r>
    <x v="1"/>
    <s v="ORSU16EH006"/>
    <x v="50"/>
    <x v="6"/>
    <x v="2"/>
    <n v="1"/>
    <s v="Pupa"/>
    <m/>
    <n v="2.2999999999999998"/>
    <n v="3.3564591999999997E-2"/>
    <n v="0.6333333333333333"/>
    <n v="1.125"/>
    <n v="0.71249999999999991"/>
    <n v="4.7108199298245619E-2"/>
    <n v="4.7108199298245621E-5"/>
    <s v="(-5.26)+2.24*lnL"/>
    <s v="Diptera (pupae)"/>
    <s v="Burgherr, P. and E. Meyer 1997"/>
    <n v="4.8230000000000004"/>
    <s v="Insecta aquatic"/>
    <n v="0.16188202900000001"/>
  </r>
  <r>
    <x v="4"/>
    <s v="ORSU16EH004"/>
    <x v="51"/>
    <x v="6"/>
    <x v="5"/>
    <n v="1"/>
    <s v="Larva"/>
    <m/>
    <n v="12"/>
    <n v="2.7393090340000001"/>
    <n v="1"/>
    <n v="1.125"/>
    <n v="1.125"/>
    <n v="2.4349413635555557"/>
    <n v="2.4349413635555558E-3"/>
    <s v="(0.0042*L^2.596)*1.03"/>
    <s v="Hexatoma spp."/>
    <s v="Benke, A. C. et al. 1999"/>
    <n v="4.2759999999999998"/>
    <s v="Diptera aquatic"/>
    <n v="11.713285430000001"/>
  </r>
  <r>
    <x v="0"/>
    <s v="ORSU16EH005"/>
    <x v="52"/>
    <x v="6"/>
    <x v="2"/>
    <n v="21"/>
    <s v="Larva"/>
    <m/>
    <n v="3"/>
    <n v="21"/>
    <n v="1"/>
    <n v="1.125"/>
    <n v="1.125"/>
    <n v="18.666666666666668"/>
    <n v="1.8666666666666668E-2"/>
    <s v="mean value"/>
    <s v="Diamesa spp."/>
    <s v="Meyer, E. 1989"/>
    <n v="113.904"/>
    <s v="Chironomidae"/>
    <n v="2391.9839999999999"/>
  </r>
  <r>
    <x v="0"/>
    <s v="ORSU16EH005"/>
    <x v="52"/>
    <x v="6"/>
    <x v="2"/>
    <n v="21"/>
    <s v="Larva"/>
    <m/>
    <n v="4.0999999999999996"/>
    <n v="21"/>
    <n v="1"/>
    <n v="1.125"/>
    <n v="1.125"/>
    <n v="18.666666666666668"/>
    <n v="1.8666666666666668E-2"/>
    <s v="mean value"/>
    <s v="Diamesa spp."/>
    <s v="Meyer, E. 1989"/>
    <n v="113.904"/>
    <s v="Chironomidae"/>
    <n v="2391.9839999999999"/>
  </r>
  <r>
    <x v="0"/>
    <s v="ORSU16EH005"/>
    <x v="52"/>
    <x v="6"/>
    <x v="2"/>
    <n v="21"/>
    <s v="Larva"/>
    <m/>
    <n v="5.0999999999999996"/>
    <n v="21"/>
    <n v="1"/>
    <n v="1.125"/>
    <n v="1.125"/>
    <n v="18.666666666666668"/>
    <n v="1.8666666666666668E-2"/>
    <s v="mean value"/>
    <s v="Diamesa spp."/>
    <s v="Meyer, E. 1989"/>
    <n v="113.904"/>
    <s v="Chironomidae"/>
    <n v="2391.9839999999999"/>
  </r>
  <r>
    <x v="0"/>
    <s v="ORSU16EH005"/>
    <x v="52"/>
    <x v="6"/>
    <x v="2"/>
    <n v="21"/>
    <s v="Larva"/>
    <m/>
    <n v="7.4"/>
    <n v="21"/>
    <n v="1"/>
    <n v="1.125"/>
    <n v="1.125"/>
    <n v="18.666666666666668"/>
    <n v="1.8666666666666668E-2"/>
    <s v="mean value"/>
    <s v="Diamesa spp."/>
    <s v="Meyer, E. 1989"/>
    <n v="113.904"/>
    <s v="Chironomidae"/>
    <n v="2391.9839999999999"/>
  </r>
  <r>
    <x v="0"/>
    <s v="ORSU16EH005"/>
    <x v="52"/>
    <x v="6"/>
    <x v="2"/>
    <n v="21"/>
    <s v="Larva"/>
    <m/>
    <n v="9.8000000000000007"/>
    <n v="21"/>
    <n v="1"/>
    <n v="1.125"/>
    <n v="1.125"/>
    <n v="18.666666666666668"/>
    <n v="1.8666666666666668E-2"/>
    <s v="mean value"/>
    <s v="Diamesa spp."/>
    <s v="Meyer, E. 1989"/>
    <n v="113.904"/>
    <s v="Chironomidae"/>
    <n v="2391.9839999999999"/>
  </r>
  <r>
    <x v="6"/>
    <s v="ORSU16EH001"/>
    <x v="53"/>
    <x v="6"/>
    <x v="2"/>
    <n v="1"/>
    <s v="Larva"/>
    <m/>
    <n v="3.4"/>
    <n v="8.7174711000000002E-2"/>
    <n v="1"/>
    <n v="1.125"/>
    <n v="1.125"/>
    <n v="7.7488632000000002E-2"/>
    <n v="7.748863200000001E-5"/>
    <s v="(-5.279)+2.32*lnL"/>
    <s v="Chironominae/Orthocladiinae"/>
    <s v="Smock, L.A. 1980"/>
    <n v="5.4240000000000004"/>
    <s v="Chironomidae"/>
    <n v="0.47283563299999998"/>
  </r>
  <r>
    <x v="3"/>
    <s v="ORSU16EH003"/>
    <x v="53"/>
    <x v="6"/>
    <x v="2"/>
    <n v="1"/>
    <s v="Larva"/>
    <m/>
    <n v="4.3"/>
    <n v="0.15031635900000001"/>
    <n v="1"/>
    <n v="1.125"/>
    <n v="1.125"/>
    <n v="0.13361454133333334"/>
    <n v="1.3361454133333333E-4"/>
    <s v="(-5.279)+2.32*lnL"/>
    <s v="Chironominae/Orthocladiinae"/>
    <s v="Smock, L.A. 1980"/>
    <n v="5.4240000000000004"/>
    <s v="Chironomidae"/>
    <n v="0.81531592900000005"/>
  </r>
  <r>
    <x v="5"/>
    <s v="ORSU16EH009"/>
    <x v="54"/>
    <x v="6"/>
    <x v="2"/>
    <n v="1"/>
    <s v="Pupa"/>
    <m/>
    <n v="3.8"/>
    <n v="0.10335376"/>
    <n v="1"/>
    <n v="1.125"/>
    <n v="1.125"/>
    <n v="9.1870008888888896E-2"/>
    <n v="9.1870008888888892E-5"/>
    <s v="(-5.26)+2.24*lnL"/>
    <s v="Diptera (pupae)"/>
    <s v="Burgherr, P. and E. Meyer 1997"/>
    <n v="4.8230000000000004"/>
    <s v="Insecta aquatic"/>
    <n v="0.49847518499999999"/>
  </r>
  <r>
    <x v="6"/>
    <s v="ORSU16EH001"/>
    <x v="55"/>
    <x v="6"/>
    <x v="2"/>
    <n v="2"/>
    <s v="Larva"/>
    <m/>
    <n v="3.9"/>
    <n v="6.5545703999999996E-2"/>
    <n v="1"/>
    <n v="1.125"/>
    <n v="1.125"/>
    <n v="5.8262847999999999E-2"/>
    <n v="5.8262847999999999E-5"/>
    <s v="0.0076*L^2.601"/>
    <s v="Tanytarsini"/>
    <s v="Benke, A. C. et al. 1999"/>
    <n v="10.848000000000001"/>
    <s v="Chironomidae"/>
    <n v="0.71103979399999995"/>
  </r>
  <r>
    <x v="3"/>
    <s v="ORSU16EH003"/>
    <x v="55"/>
    <x v="6"/>
    <x v="2"/>
    <n v="1"/>
    <s v="Pupa"/>
    <m/>
    <n v="3.9"/>
    <n v="0.109545803"/>
    <n v="1"/>
    <n v="1.125"/>
    <n v="1.125"/>
    <n v="9.7374047111111112E-2"/>
    <n v="9.7374047111111107E-5"/>
    <s v="(-5.26)+2.24*lnL"/>
    <s v="Diptera (pupae)"/>
    <s v="Burgherr, P. and E. Meyer 1997"/>
    <n v="4.8230000000000004"/>
    <s v="Insecta aquatic"/>
    <n v="0.52833940899999998"/>
  </r>
  <r>
    <x v="4"/>
    <s v="ORSU16EH004"/>
    <x v="55"/>
    <x v="6"/>
    <x v="2"/>
    <n v="8"/>
    <s v="Larva"/>
    <m/>
    <n v="2.2999999999999998"/>
    <n v="6.2083117E-2"/>
    <n v="1"/>
    <n v="1.125"/>
    <n v="1.125"/>
    <n v="5.5184992888888888E-2"/>
    <n v="5.518499288888889E-5"/>
    <s v="0.0076*L^2.601"/>
    <s v="Tanytarsini"/>
    <s v="Benke, A. C. et al. 1999"/>
    <n v="43.392000000000003"/>
    <s v="Chironomidae"/>
    <n v="2.6939105959999998"/>
  </r>
  <r>
    <x v="4"/>
    <s v="ORSU16EH004"/>
    <x v="55"/>
    <x v="6"/>
    <x v="2"/>
    <n v="8"/>
    <s v="Larva"/>
    <m/>
    <n v="2.9"/>
    <n v="0.116842734"/>
    <n v="1"/>
    <n v="1.125"/>
    <n v="1.125"/>
    <n v="0.10386020800000001"/>
    <n v="1.0386020800000001E-4"/>
    <s v="0.0076*L^2.601"/>
    <s v="Tanytarsini"/>
    <s v="Benke, A. C. et al. 1999"/>
    <n v="43.392000000000003"/>
    <s v="Chironomidae"/>
    <n v="5.0700399349999996"/>
  </r>
  <r>
    <x v="4"/>
    <s v="ORSU16EH004"/>
    <x v="55"/>
    <x v="6"/>
    <x v="2"/>
    <n v="8"/>
    <s v="Larva"/>
    <m/>
    <n v="3.7"/>
    <n v="0.227108965"/>
    <n v="1"/>
    <n v="1.125"/>
    <n v="1.125"/>
    <n v="0.20187463555555554"/>
    <n v="2.0187463555555556E-4"/>
    <s v="0.0076*L^2.601"/>
    <s v="Tanytarsini"/>
    <s v="Benke, A. C. et al. 1999"/>
    <n v="43.392000000000003"/>
    <s v="Chironomidae"/>
    <n v="9.8547121900000008"/>
  </r>
  <r>
    <x v="4"/>
    <s v="ORSU16EH004"/>
    <x v="55"/>
    <x v="6"/>
    <x v="2"/>
    <n v="8"/>
    <s v="Larva"/>
    <m/>
    <n v="4.7"/>
    <n v="0.43617717"/>
    <n v="1"/>
    <n v="1.125"/>
    <n v="1.125"/>
    <n v="0.38771304000000001"/>
    <n v="3.8771304000000004E-4"/>
    <s v="0.0076*L^2.601"/>
    <s v="Tanytarsini"/>
    <s v="Benke, A. C. et al. 1999"/>
    <n v="43.392000000000003"/>
    <s v="Chironomidae"/>
    <n v="18.926599759999998"/>
  </r>
  <r>
    <x v="4"/>
    <s v="ORSU16EH004"/>
    <x v="55"/>
    <x v="6"/>
    <x v="2"/>
    <n v="1"/>
    <s v="Pupa"/>
    <m/>
    <n v="3.3"/>
    <n v="7.5349824999999995E-2"/>
    <n v="1"/>
    <n v="1.125"/>
    <n v="1.125"/>
    <n v="6.6977622222222213E-2"/>
    <n v="6.6977622222222212E-5"/>
    <s v="(-5.26)+2.24*lnL"/>
    <s v="Diptera (pupae)"/>
    <s v="Burgherr, P. and E. Meyer 1997"/>
    <n v="4.8230000000000004"/>
    <s v="Insecta aquatic"/>
    <n v="0.36341220800000001"/>
  </r>
  <r>
    <x v="0"/>
    <s v="ORSU16EH005"/>
    <x v="55"/>
    <x v="6"/>
    <x v="2"/>
    <n v="6"/>
    <s v="Larva"/>
    <m/>
    <n v="3.2"/>
    <n v="0.114627911"/>
    <n v="1"/>
    <n v="1.125"/>
    <n v="1.125"/>
    <n v="0.10189147644444445"/>
    <n v="1.0189147644444445E-4"/>
    <s v="0.0076*L^2.601"/>
    <s v="Tanytarsini"/>
    <s v="Benke, A. C. et al. 1999"/>
    <n v="32.543999999999997"/>
    <s v="Chironomidae"/>
    <n v="3.7304507390000001"/>
  </r>
  <r>
    <x v="0"/>
    <s v="ORSU16EH005"/>
    <x v="55"/>
    <x v="6"/>
    <x v="2"/>
    <n v="6"/>
    <s v="Larva"/>
    <m/>
    <n v="4.4000000000000004"/>
    <n v="0.27326256399999999"/>
    <n v="1"/>
    <n v="1.125"/>
    <n v="1.125"/>
    <n v="0.24290005688888888"/>
    <n v="2.4290005688888889E-4"/>
    <s v="0.0076*L^2.601"/>
    <s v="Tanytarsini"/>
    <s v="Benke, A. C. et al. 1999"/>
    <n v="32.543999999999997"/>
    <s v="Chironomidae"/>
    <n v="8.8930568799999996"/>
  </r>
  <r>
    <x v="0"/>
    <s v="ORSU16EH005"/>
    <x v="55"/>
    <x v="6"/>
    <x v="2"/>
    <n v="2"/>
    <s v="Pupa"/>
    <m/>
    <n v="3.5"/>
    <n v="0.17193070299999999"/>
    <n v="1"/>
    <n v="1.125"/>
    <n v="1.125"/>
    <n v="0.15282729155555555"/>
    <n v="1.5282729155555554E-4"/>
    <s v="(-5.26)+2.24*lnL"/>
    <s v="Diptera (pupae)"/>
    <s v="Burgherr, P. and E. Meyer 1997"/>
    <n v="9.6460000000000008"/>
    <s v="Insecta aquatic"/>
    <n v="1.6584435639999999"/>
  </r>
  <r>
    <x v="1"/>
    <s v="ORSU16EH006"/>
    <x v="55"/>
    <x v="6"/>
    <x v="2"/>
    <n v="9"/>
    <s v="Larva"/>
    <m/>
    <n v="3.2"/>
    <n v="0.171941867"/>
    <n v="0.6333333333333333"/>
    <n v="1.125"/>
    <n v="0.71249999999999991"/>
    <n v="0.24132191859649127"/>
    <n v="2.4132191859649129E-4"/>
    <s v="0.0076*L^2.601"/>
    <s v="Tanytarsini"/>
    <s v="Benke, A. C. et al. 1999"/>
    <n v="48.816000000000003"/>
    <s v="Chironomidae"/>
    <n v="8.3935141630000007"/>
  </r>
  <r>
    <x v="1"/>
    <s v="ORSU16EH006"/>
    <x v="55"/>
    <x v="6"/>
    <x v="2"/>
    <n v="9"/>
    <s v="Larva"/>
    <m/>
    <n v="3.9"/>
    <n v="0.29495566699999998"/>
    <n v="0.6333333333333333"/>
    <n v="1.125"/>
    <n v="0.71249999999999991"/>
    <n v="0.41397286596491228"/>
    <n v="4.1397286596491227E-4"/>
    <s v="0.0076*L^2.601"/>
    <s v="Tanytarsini"/>
    <s v="Benke, A. C. et al. 1999"/>
    <n v="48.816000000000003"/>
    <s v="Chironomidae"/>
    <n v="14.398555829999999"/>
  </r>
  <r>
    <x v="1"/>
    <s v="ORSU16EH006"/>
    <x v="55"/>
    <x v="6"/>
    <x v="2"/>
    <n v="1"/>
    <s v="Pupa"/>
    <m/>
    <n v="3.4"/>
    <n v="8.0560804999999999E-2"/>
    <n v="0.6333333333333333"/>
    <n v="1.125"/>
    <n v="0.71249999999999991"/>
    <n v="0.11306779649122808"/>
    <n v="1.1306779649122808E-4"/>
    <s v="(-5.26)+2.24*lnL"/>
    <s v="Diptera (pupae)"/>
    <s v="Burgherr, P. and E. Meyer 1997"/>
    <n v="4.8230000000000004"/>
    <s v="Insecta aquatic"/>
    <n v="0.38854476399999999"/>
  </r>
  <r>
    <x v="8"/>
    <s v="ORSU16EH007"/>
    <x v="55"/>
    <x v="6"/>
    <x v="2"/>
    <n v="2"/>
    <s v="Larva"/>
    <m/>
    <n v="2.9"/>
    <n v="2.9210684000000001E-2"/>
    <n v="1"/>
    <n v="1.125"/>
    <n v="1.125"/>
    <n v="2.5965052444444445E-2"/>
    <n v="2.5965052444444447E-5"/>
    <s v="0.0076*L^2.601"/>
    <s v="Tanytarsini"/>
    <s v="Benke, A. C. et al. 1999"/>
    <n v="10.848000000000001"/>
    <s v="Chironomidae"/>
    <n v="0.31687749599999998"/>
  </r>
  <r>
    <x v="5"/>
    <s v="ORSU16EH009"/>
    <x v="55"/>
    <x v="6"/>
    <x v="2"/>
    <n v="2"/>
    <s v="Larva"/>
    <m/>
    <n v="2.7"/>
    <n v="2.4037004000000001E-2"/>
    <n v="1"/>
    <n v="1.125"/>
    <n v="1.125"/>
    <n v="2.1366225777777779E-2"/>
    <n v="2.1366225777777779E-5"/>
    <s v="0.0076*L^2.601"/>
    <s v="Tanytarsini"/>
    <s v="Benke, A. C. et al. 1999"/>
    <n v="10.848000000000001"/>
    <s v="Chironomidae"/>
    <n v="0.26075341699999999"/>
  </r>
  <r>
    <x v="5"/>
    <s v="ORSU16EH009"/>
    <x v="55"/>
    <x v="6"/>
    <x v="2"/>
    <n v="1"/>
    <s v="Pupa"/>
    <m/>
    <n v="2.7"/>
    <n v="4.8069084999999998E-2"/>
    <n v="1"/>
    <n v="1.125"/>
    <n v="1.125"/>
    <n v="4.272807555555555E-2"/>
    <n v="4.2728075555555554E-5"/>
    <s v="(-5.26)+2.24*lnL"/>
    <s v="Diptera (pupae)"/>
    <s v="Burgherr, P. and E. Meyer 1997"/>
    <n v="4.8230000000000004"/>
    <s v="Insecta aquatic"/>
    <n v="0.23183719699999999"/>
  </r>
  <r>
    <x v="4"/>
    <s v="ORSU16EH004"/>
    <x v="56"/>
    <x v="6"/>
    <x v="4"/>
    <n v="1"/>
    <s v="Larva"/>
    <m/>
    <n v="3.4"/>
    <n v="1.4932845E-2"/>
    <n v="1"/>
    <n v="1.125"/>
    <n v="1.125"/>
    <n v="1.327364E-2"/>
    <n v="1.3273640000000001E-5"/>
    <s v="0.00025*L^3.342"/>
    <s v="Simulium tuberosum"/>
    <s v="Benke, A. C. et al. 1999"/>
    <n v="4.2759999999999998"/>
    <s v="Diptera aquatic"/>
    <n v="6.3852844000000006E-2"/>
  </r>
  <r>
    <x v="1"/>
    <s v="ORSU16EH006"/>
    <x v="56"/>
    <x v="6"/>
    <x v="4"/>
    <n v="1"/>
    <s v="Larva"/>
    <m/>
    <n v="3"/>
    <n v="9.8283190000000003E-3"/>
    <n v="0.6333333333333333"/>
    <n v="1.125"/>
    <n v="0.71249999999999991"/>
    <n v="1.3794131929824564E-2"/>
    <n v="1.3794131929824564E-5"/>
    <s v="0.00025*L^3.342"/>
    <s v="Simulium tuberosum"/>
    <s v="Benke, A. C. et al. 1999"/>
    <n v="4.2759999999999998"/>
    <s v="Diptera aquatic"/>
    <n v="4.2025892000000002E-2"/>
  </r>
  <r>
    <x v="5"/>
    <s v="ORSU16EH009"/>
    <x v="56"/>
    <x v="6"/>
    <x v="4"/>
    <n v="6"/>
    <s v="Larva"/>
    <m/>
    <n v="2.5"/>
    <n v="3.2063192999999997E-2"/>
    <n v="1"/>
    <n v="1.125"/>
    <n v="1.125"/>
    <n v="2.8500615999999996E-2"/>
    <n v="2.8500615999999997E-5"/>
    <s v="0.00025*L^3.342"/>
    <s v="Simulium tuberosum"/>
    <s v="Benke, A. C. et al. 1999"/>
    <n v="25.655999999999999"/>
    <s v="Diptera aquatic"/>
    <n v="0.82261327699999998"/>
  </r>
  <r>
    <x v="5"/>
    <s v="ORSU16EH009"/>
    <x v="56"/>
    <x v="6"/>
    <x v="4"/>
    <n v="6"/>
    <s v="Larva"/>
    <m/>
    <n v="3"/>
    <n v="5.8969913999999998E-2"/>
    <n v="1"/>
    <n v="1.125"/>
    <n v="1.125"/>
    <n v="5.241770133333333E-2"/>
    <n v="5.241770133333333E-5"/>
    <s v="0.00025*L^3.342"/>
    <s v="Simulium tuberosum"/>
    <s v="Benke, A. C. et al. 1999"/>
    <n v="25.655999999999999"/>
    <s v="Diptera aquatic"/>
    <n v="1.5129321060000001"/>
  </r>
  <r>
    <x v="5"/>
    <s v="ORSU16EH009"/>
    <x v="56"/>
    <x v="6"/>
    <x v="4"/>
    <n v="6"/>
    <s v="Larva"/>
    <m/>
    <n v="4"/>
    <n v="0.15423244699999999"/>
    <n v="1"/>
    <n v="1.125"/>
    <n v="1.125"/>
    <n v="0.13709550844444443"/>
    <n v="1.3709550844444443E-4"/>
    <s v="0.00025*L^3.342"/>
    <s v="Simulium tuberosum"/>
    <s v="Benke, A. C. et al. 1999"/>
    <n v="25.655999999999999"/>
    <s v="Diptera aquatic"/>
    <n v="3.9569876700000002"/>
  </r>
  <r>
    <x v="5"/>
    <s v="ORSU16EH009"/>
    <x v="56"/>
    <x v="6"/>
    <x v="4"/>
    <n v="1"/>
    <s v="Pupa"/>
    <m/>
    <n v="3"/>
    <n v="0.4929"/>
    <n v="1"/>
    <n v="1.125"/>
    <n v="1.125"/>
    <n v="0.43813333333333332"/>
    <n v="4.3813333333333332E-4"/>
    <s v="mean value"/>
    <s v="Simuliidae pupa"/>
    <s v="Meyer, E. 1989"/>
    <n v="4.2759999999999998"/>
    <s v="Diptera aquatic"/>
    <n v="2.1076404000000002"/>
  </r>
  <r>
    <x v="6"/>
    <s v="ORSU16EH001"/>
    <x v="57"/>
    <x v="6"/>
    <x v="2"/>
    <n v="1"/>
    <s v="Larva"/>
    <m/>
    <n v="3.3"/>
    <n v="2.0777629999999998E-2"/>
    <n v="1"/>
    <n v="1.125"/>
    <n v="1.125"/>
    <n v="1.8469004444444444E-2"/>
    <n v="1.8469004444444445E-5"/>
    <s v="0.0076*L^2.601"/>
    <s v="Tanytarsini"/>
    <s v="Benke, A. C. et al. 1999"/>
    <n v="5.4240000000000004"/>
    <s v="Chironomidae"/>
    <n v="0.11269786699999999"/>
  </r>
  <r>
    <x v="3"/>
    <s v="ORSU16EH003"/>
    <x v="57"/>
    <x v="6"/>
    <x v="2"/>
    <n v="2"/>
    <s v="Larva"/>
    <m/>
    <n v="1.9"/>
    <n v="9.2163680000000008E-3"/>
    <n v="1"/>
    <n v="1.125"/>
    <n v="1.125"/>
    <n v="8.1923271111111126E-3"/>
    <n v="8.1923271111111122E-6"/>
    <s v="0.0076*L^2.601"/>
    <s v="Tanytarsini"/>
    <s v="Benke, A. C. et al. 1999"/>
    <n v="10.848000000000001"/>
    <s v="Chironomidae"/>
    <n v="9.9979159999999997E-2"/>
  </r>
  <r>
    <x v="4"/>
    <s v="ORSU16EH004"/>
    <x v="57"/>
    <x v="6"/>
    <x v="2"/>
    <n v="2"/>
    <s v="Larva"/>
    <m/>
    <n v="2.2000000000000002"/>
    <n v="1.3748302E-2"/>
    <n v="1"/>
    <n v="1.125"/>
    <n v="1.125"/>
    <n v="1.2220712888888889E-2"/>
    <n v="1.222071288888889E-5"/>
    <s v="0.0076*L^2.601"/>
    <s v="Tanytarsini"/>
    <s v="Benke, A. C. et al. 1999"/>
    <n v="10.848000000000001"/>
    <s v="Chironomidae"/>
    <n v="0.149141578"/>
  </r>
  <r>
    <x v="1"/>
    <s v="ORSU16EH006"/>
    <x v="57"/>
    <x v="6"/>
    <x v="2"/>
    <n v="2"/>
    <s v="Larva"/>
    <m/>
    <n v="2.1"/>
    <n v="1.2109722999999999E-2"/>
    <n v="0.6333333333333333"/>
    <n v="1.125"/>
    <n v="0.71249999999999991"/>
    <n v="1.6996102456140354E-2"/>
    <n v="1.6996102456140354E-5"/>
    <s v="0.0076*L^2.601"/>
    <s v="Tanytarsini"/>
    <s v="Benke, A. C. et al. 1999"/>
    <n v="10.848000000000001"/>
    <s v="Chironomidae"/>
    <n v="0.131366278"/>
  </r>
  <r>
    <x v="5"/>
    <s v="ORSU16EH009"/>
    <x v="57"/>
    <x v="6"/>
    <x v="2"/>
    <n v="1"/>
    <s v="Larva"/>
    <m/>
    <n v="2"/>
    <n v="5.3002919999999999E-3"/>
    <n v="1"/>
    <n v="1.125"/>
    <n v="1.125"/>
    <n v="4.7113706666666666E-3"/>
    <n v="4.711370666666667E-6"/>
    <s v="0.0076*L^2.601"/>
    <s v="Tanytarsini"/>
    <s v="Benke, A. C. et al. 1999"/>
    <n v="5.4240000000000004"/>
    <s v="Chironomidae"/>
    <n v="2.8748784999999999E-2"/>
  </r>
  <r>
    <x v="3"/>
    <s v="ORSU16EH003"/>
    <x v="58"/>
    <x v="6"/>
    <x v="2"/>
    <n v="1"/>
    <s v="Larva"/>
    <m/>
    <n v="1.1000000000000001"/>
    <n v="6.3590239999999996E-3"/>
    <n v="1"/>
    <n v="1.125"/>
    <n v="1.125"/>
    <n v="5.6524657777777777E-3"/>
    <n v="5.6524657777777782E-6"/>
    <s v="(-5.279)+2.32*lnL"/>
    <s v="Chironominae/Orthocladiinae"/>
    <s v="Smock, L.A. 1980"/>
    <n v="5.4240000000000004"/>
    <s v="Chironomidae"/>
    <n v="3.4491345999999999E-2"/>
  </r>
  <r>
    <x v="4"/>
    <s v="ORSU16EH004"/>
    <x v="58"/>
    <x v="6"/>
    <x v="2"/>
    <n v="1"/>
    <s v="Larva"/>
    <m/>
    <n v="3.1"/>
    <n v="7.0358822000000001E-2"/>
    <n v="1"/>
    <n v="1.125"/>
    <n v="1.125"/>
    <n v="6.2541175111111111E-2"/>
    <n v="6.2541175111111114E-5"/>
    <s v="(-5.279)+2.32*lnL"/>
    <s v="Chironominae/Orthocladiinae"/>
    <s v="Smock, L.A. 1980"/>
    <n v="5.4240000000000004"/>
    <s v="Chironomidae"/>
    <n v="0.38162625"/>
  </r>
  <r>
    <x v="4"/>
    <s v="ORSU16EH004"/>
    <x v="58"/>
    <x v="6"/>
    <x v="2"/>
    <n v="1"/>
    <s v="Pupa"/>
    <m/>
    <n v="2.2999999999999998"/>
    <n v="3.5202054000000003E-2"/>
    <n v="1"/>
    <n v="1.125"/>
    <n v="1.125"/>
    <n v="3.1290714666666671E-2"/>
    <n v="3.1290714666666673E-5"/>
    <s v="(-5.279)+2.32*lnL"/>
    <s v="Chironominae/Orthocladiinae"/>
    <s v="Smock, L.A. 1980"/>
    <n v="5.4240000000000004"/>
    <s v="Chironomidae"/>
    <n v="0.190935943"/>
  </r>
  <r>
    <x v="1"/>
    <s v="ORSU16EH006"/>
    <x v="58"/>
    <x v="6"/>
    <x v="2"/>
    <n v="1"/>
    <s v="Larva"/>
    <m/>
    <n v="4.2"/>
    <n v="0.142330437"/>
    <n v="0.6333333333333333"/>
    <n v="1.125"/>
    <n v="0.71249999999999991"/>
    <n v="0.19976201684210529"/>
    <n v="1.997620168421053E-4"/>
    <s v="(-5.279)+2.32*lnL"/>
    <s v="Chironominae/Orthocladiinae"/>
    <s v="Smock, L.A. 1980"/>
    <n v="5.4240000000000004"/>
    <s v="Chironomidae"/>
    <n v="0.77200029100000001"/>
  </r>
  <r>
    <x v="1"/>
    <s v="ORSU16EH006"/>
    <x v="58"/>
    <x v="6"/>
    <x v="2"/>
    <n v="3"/>
    <s v="Pupa"/>
    <m/>
    <n v="2.5"/>
    <n v="0.12814495200000001"/>
    <n v="0.6333333333333333"/>
    <n v="1.125"/>
    <n v="0.71249999999999991"/>
    <n v="0.17985256421052634"/>
    <n v="1.7985256421052635E-4"/>
    <s v="(-5.279)+2.32*lnL"/>
    <s v="Chironominae/Orthocladiinae"/>
    <s v="Smock, L.A. 1980"/>
    <n v="16.271999999999998"/>
    <s v="Chironomidae"/>
    <n v="2.0851746649999998"/>
  </r>
  <r>
    <x v="5"/>
    <s v="ORSU16EH009"/>
    <x v="58"/>
    <x v="6"/>
    <x v="2"/>
    <n v="1"/>
    <s v="Larva"/>
    <m/>
    <n v="2.1"/>
    <n v="2.8504155999999999E-2"/>
    <n v="1"/>
    <n v="1.125"/>
    <n v="1.125"/>
    <n v="2.5337027555555554E-2"/>
    <n v="2.5337027555555556E-5"/>
    <s v="(-5.279)+2.32*lnL"/>
    <s v="Chironominae/Orthocladiinae"/>
    <s v="Smock, L.A. 1980"/>
    <n v="5.4240000000000004"/>
    <s v="Chironomidae"/>
    <n v="0.15460654500000001"/>
  </r>
  <r>
    <x v="3"/>
    <s v="ORSU16EH003"/>
    <x v="59"/>
    <x v="6"/>
    <x v="2"/>
    <n v="1"/>
    <s v="Larva"/>
    <m/>
    <n v="0.9"/>
    <n v="1.997296E-3"/>
    <n v="1"/>
    <n v="1.125"/>
    <n v="1.125"/>
    <n v="1.7753742222222221E-3"/>
    <n v="1.7753742222222221E-6"/>
    <s v="0.0026*L^2.503"/>
    <s v="Tanypodinae"/>
    <s v="Benke, A. C. et al. 1999"/>
    <n v="5.4240000000000004"/>
    <s v="Chironomidae"/>
    <n v="1.0833331E-2"/>
  </r>
  <r>
    <x v="1"/>
    <s v="ORSU16EH006"/>
    <x v="60"/>
    <x v="6"/>
    <x v="2"/>
    <n v="1"/>
    <s v="Pupa"/>
    <m/>
    <n v="2.7"/>
    <n v="4.8069084999999998E-2"/>
    <n v="0.6333333333333333"/>
    <n v="1.125"/>
    <n v="0.71249999999999991"/>
    <n v="6.7465382456140352E-2"/>
    <n v="6.7465382456140358E-5"/>
    <s v="(-5.26)+2.24*lnL"/>
    <s v="Diptera (pupae)"/>
    <s v="Burgherr, P. and E. Meyer 1997"/>
    <n v="4.8230000000000004"/>
    <s v="Insecta aquatic"/>
    <n v="0.23183719699999999"/>
  </r>
  <r>
    <x v="8"/>
    <s v="ORSU16EH007"/>
    <x v="60"/>
    <x v="6"/>
    <x v="2"/>
    <n v="1"/>
    <s v="Pupa"/>
    <m/>
    <n v="2.2000000000000002"/>
    <n v="3.0383502E-2"/>
    <n v="1"/>
    <n v="1.125"/>
    <n v="1.125"/>
    <n v="2.7007557333333335E-2"/>
    <n v="2.7007557333333334E-5"/>
    <s v="(-5.26)+2.24*lnL"/>
    <s v="Diptera (pupae)"/>
    <s v="Burgherr, P. and E. Meyer 1997"/>
    <n v="4.8230000000000004"/>
    <s v="Insecta aquatic"/>
    <n v="0.14653963"/>
  </r>
  <r>
    <x v="1"/>
    <s v="ORSU16EH006"/>
    <x v="61"/>
    <x v="6"/>
    <x v="3"/>
    <n v="1"/>
    <s v="Pupa"/>
    <m/>
    <n v="2.9"/>
    <n v="5.6413433999999998E-2"/>
    <n v="0.6333333333333333"/>
    <n v="1.125"/>
    <n v="0.71249999999999991"/>
    <n v="7.9176749473684221E-2"/>
    <n v="7.917674947368422E-5"/>
    <s v="(-5.26)+2.24*lnL"/>
    <s v="Diptera (pupae)"/>
    <s v="Burgherr, P. and E. Meyer 1997"/>
    <n v="4.8230000000000004"/>
    <s v="Insecta aquatic"/>
    <n v="0.27208199399999999"/>
  </r>
  <r>
    <x v="3"/>
    <s v="ORSU16EH003"/>
    <x v="62"/>
    <x v="6"/>
    <x v="2"/>
    <n v="1"/>
    <s v="Larva"/>
    <m/>
    <n v="2.2999999999999998"/>
    <n v="3.5202054000000003E-2"/>
    <n v="1"/>
    <n v="1.125"/>
    <n v="1.125"/>
    <n v="3.1290714666666671E-2"/>
    <n v="3.1290714666666673E-5"/>
    <s v="(-5.279)+2.32*lnL"/>
    <s v="Chironominae/Orthocladiinae"/>
    <s v="Smock, L.A. 1980"/>
    <n v="5.4240000000000004"/>
    <s v="Chironomidae"/>
    <n v="0.190935943"/>
  </r>
  <r>
    <x v="4"/>
    <s v="ORSU16EH004"/>
    <x v="62"/>
    <x v="6"/>
    <x v="2"/>
    <n v="1"/>
    <s v="Larva"/>
    <m/>
    <n v="2.6"/>
    <n v="4.6784025999999999E-2"/>
    <n v="1"/>
    <n v="1.125"/>
    <n v="1.125"/>
    <n v="4.1585800888888885E-2"/>
    <n v="4.1585800888888888E-5"/>
    <s v="(-5.279)+2.32*lnL"/>
    <s v="Chironominae/Orthocladiinae"/>
    <s v="Smock, L.A. 1980"/>
    <n v="5.4240000000000004"/>
    <s v="Chironomidae"/>
    <n v="0.25375656000000002"/>
  </r>
  <r>
    <x v="4"/>
    <s v="ORSU16EH004"/>
    <x v="62"/>
    <x v="6"/>
    <x v="2"/>
    <n v="1"/>
    <s v="Pupa"/>
    <m/>
    <n v="2.1"/>
    <n v="2.7376772000000001E-2"/>
    <n v="1"/>
    <n v="1.125"/>
    <n v="1.125"/>
    <n v="2.4334908444444445E-2"/>
    <n v="2.4334908444444447E-5"/>
    <s v="(-5.26)+2.24*lnL"/>
    <s v="Diptera (pupae)"/>
    <s v="Burgherr, P. and E. Meyer 1997"/>
    <n v="4.8230000000000004"/>
    <s v="Insecta aquatic"/>
    <n v="0.13203817300000001"/>
  </r>
  <r>
    <x v="6"/>
    <s v="ORSU16EH001"/>
    <x v="63"/>
    <x v="6"/>
    <x v="2"/>
    <n v="1"/>
    <s v="Larva"/>
    <m/>
    <n v="5.7"/>
    <n v="0.28906072999999999"/>
    <n v="1"/>
    <n v="1.125"/>
    <n v="1.125"/>
    <n v="0.25694287111111108"/>
    <n v="2.5694287111111111E-4"/>
    <s v="(-5.279)+2.32*lnL"/>
    <s v="Chironominae/Orthocladiinae"/>
    <s v="Smock, L.A. 1980"/>
    <n v="5.4240000000000004"/>
    <s v="Chironomidae"/>
    <n v="1.567865399"/>
  </r>
  <r>
    <x v="2"/>
    <s v="ORSU16EH002"/>
    <x v="63"/>
    <x v="6"/>
    <x v="2"/>
    <n v="3"/>
    <s v="Larva"/>
    <m/>
    <n v="5.4"/>
    <n v="0.76495204000000006"/>
    <n v="1"/>
    <n v="1.125"/>
    <n v="1.125"/>
    <n v="0.67995736888888891"/>
    <n v="6.7995736888888897E-4"/>
    <s v="(-5.279)+2.32*lnL"/>
    <s v="Chironominae/Orthocladiinae"/>
    <s v="Smock, L.A. 1980"/>
    <n v="16.271999999999998"/>
    <s v="Chironomidae"/>
    <n v="12.447299599999999"/>
  </r>
  <r>
    <x v="2"/>
    <s v="ORSU16EH002"/>
    <x v="63"/>
    <x v="6"/>
    <x v="2"/>
    <n v="3"/>
    <s v="Larva"/>
    <m/>
    <n v="6.6"/>
    <n v="1.218491811"/>
    <n v="1"/>
    <n v="1.125"/>
    <n v="1.125"/>
    <n v="1.0831038319999999"/>
    <n v="1.0831038319999999E-3"/>
    <s v="(-5.279)+2.32*lnL"/>
    <s v="Chironominae/Orthocladiinae"/>
    <s v="Smock, L.A. 1980"/>
    <n v="16.271999999999998"/>
    <s v="Chironomidae"/>
    <n v="19.827298760000001"/>
  </r>
  <r>
    <x v="3"/>
    <s v="ORSU16EH003"/>
    <x v="63"/>
    <x v="6"/>
    <x v="2"/>
    <n v="2"/>
    <s v="Larva"/>
    <m/>
    <n v="3.6"/>
    <n v="0.19907248"/>
    <n v="1"/>
    <n v="1.125"/>
    <n v="1.125"/>
    <n v="0.17695331555555555"/>
    <n v="1.7695331555555555E-4"/>
    <s v="(-5.279)+2.32*lnL"/>
    <s v="Chironominae/Orthocladiinae"/>
    <s v="Smock, L.A. 1980"/>
    <n v="10.848000000000001"/>
    <s v="Chironomidae"/>
    <n v="2.159538263"/>
  </r>
  <r>
    <x v="3"/>
    <s v="ORSU16EH003"/>
    <x v="63"/>
    <x v="6"/>
    <x v="2"/>
    <n v="2"/>
    <s v="Larva"/>
    <m/>
    <n v="6.4"/>
    <n v="0.75635723399999999"/>
    <n v="1"/>
    <n v="1.125"/>
    <n v="1.125"/>
    <n v="0.67231754133333332"/>
    <n v="6.7231754133333338E-4"/>
    <s v="(-5.279)+2.32*lnL"/>
    <s v="Chironominae/Orthocladiinae"/>
    <s v="Smock, L.A. 1980"/>
    <n v="10.848000000000001"/>
    <s v="Chironomidae"/>
    <n v="8.2049632769999992"/>
  </r>
  <r>
    <x v="4"/>
    <s v="ORSU16EH004"/>
    <x v="63"/>
    <x v="6"/>
    <x v="2"/>
    <n v="2"/>
    <s v="Larva"/>
    <m/>
    <n v="5.0999999999999996"/>
    <n v="0.44663446600000001"/>
    <n v="1"/>
    <n v="1.125"/>
    <n v="1.125"/>
    <n v="0.39700841422222222"/>
    <n v="3.9700841422222224E-4"/>
    <s v="(-5.279)+2.32*lnL"/>
    <s v="Chironominae/Orthocladiinae"/>
    <s v="Smock, L.A. 1980"/>
    <n v="10.848000000000001"/>
    <s v="Chironomidae"/>
    <n v="4.845090688"/>
  </r>
  <r>
    <x v="4"/>
    <s v="ORSU16EH004"/>
    <x v="63"/>
    <x v="6"/>
    <x v="2"/>
    <n v="2"/>
    <s v="Larva"/>
    <m/>
    <n v="6.1"/>
    <n v="0.67663528699999997"/>
    <n v="1"/>
    <n v="1.125"/>
    <n v="1.125"/>
    <n v="0.60145358844444441"/>
    <n v="6.0145358844444438E-4"/>
    <s v="(-5.279)+2.32*lnL"/>
    <s v="Chironominae/Orthocladiinae"/>
    <s v="Smock, L.A. 1980"/>
    <n v="10.848000000000001"/>
    <s v="Chironomidae"/>
    <n v="7.3401395909999998"/>
  </r>
  <r>
    <x v="0"/>
    <s v="ORSU16EH005"/>
    <x v="63"/>
    <x v="6"/>
    <x v="2"/>
    <n v="5"/>
    <s v="Larva"/>
    <m/>
    <n v="3.3"/>
    <n v="0.40670711900000001"/>
    <n v="1"/>
    <n v="1.125"/>
    <n v="1.125"/>
    <n v="0.36151743911111112"/>
    <n v="3.6151743911111113E-4"/>
    <s v="(-5.279)+2.32*lnL"/>
    <s v="Chironominae/Orthocladiinae"/>
    <s v="Smock, L.A. 1980"/>
    <n v="27.12"/>
    <s v="Chironomidae"/>
    <n v="11.02989706"/>
  </r>
  <r>
    <x v="0"/>
    <s v="ORSU16EH005"/>
    <x v="63"/>
    <x v="6"/>
    <x v="2"/>
    <n v="5"/>
    <s v="Larva"/>
    <m/>
    <n v="5.4"/>
    <n v="1.274920067"/>
    <n v="1"/>
    <n v="1.125"/>
    <n v="1.125"/>
    <n v="1.1332622817777778"/>
    <n v="1.1332622817777779E-3"/>
    <s v="(-5.279)+2.32*lnL"/>
    <s v="Chironominae/Orthocladiinae"/>
    <s v="Smock, L.A. 1980"/>
    <n v="27.12"/>
    <s v="Chironomidae"/>
    <n v="34.575832210000002"/>
  </r>
  <r>
    <x v="1"/>
    <s v="ORSU16EH006"/>
    <x v="63"/>
    <x v="6"/>
    <x v="2"/>
    <n v="2"/>
    <s v="Larva"/>
    <m/>
    <n v="3.9"/>
    <n v="0.239695187"/>
    <n v="0.6333333333333333"/>
    <n v="1.125"/>
    <n v="0.71249999999999991"/>
    <n v="0.33641429754385971"/>
    <n v="3.3641429754385972E-4"/>
    <s v="(-5.279)+2.32*lnL"/>
    <s v="Chironominae/Orthocladiinae"/>
    <s v="Smock, L.A. 1980"/>
    <n v="10.848000000000001"/>
    <s v="Chironomidae"/>
    <n v="2.6002133879999998"/>
  </r>
  <r>
    <x v="1"/>
    <s v="ORSU16EH006"/>
    <x v="63"/>
    <x v="6"/>
    <x v="2"/>
    <n v="2"/>
    <s v="Larva"/>
    <m/>
    <n v="6.2"/>
    <n v="0.70264853500000002"/>
    <n v="0.6333333333333333"/>
    <n v="1.125"/>
    <n v="0.71249999999999991"/>
    <n v="0.9861733824561405"/>
    <n v="9.8617338245614045E-4"/>
    <s v="(-5.279)+2.32*lnL"/>
    <s v="Chironominae/Orthocladiinae"/>
    <s v="Smock, L.A. 1980"/>
    <n v="10.848000000000001"/>
    <s v="Chironomidae"/>
    <n v="7.6223313069999996"/>
  </r>
  <r>
    <x v="8"/>
    <s v="ORSU16EH007"/>
    <x v="63"/>
    <x v="6"/>
    <x v="2"/>
    <n v="3"/>
    <s v="Larva"/>
    <m/>
    <n v="3.8"/>
    <n v="0.338515554"/>
    <n v="1"/>
    <n v="1.125"/>
    <n v="1.125"/>
    <n v="0.30090271466666668"/>
    <n v="3.0090271466666669E-4"/>
    <s v="(-5.279)+2.32*lnL"/>
    <s v="Chironominae/Orthocladiinae"/>
    <s v="Smock, L.A. 1980"/>
    <n v="16.271999999999998"/>
    <s v="Chironomidae"/>
    <n v="5.5083250960000001"/>
  </r>
  <r>
    <x v="8"/>
    <s v="ORSU16EH007"/>
    <x v="63"/>
    <x v="6"/>
    <x v="2"/>
    <n v="3"/>
    <s v="Larva"/>
    <m/>
    <n v="4.5"/>
    <n v="0.50111074600000005"/>
    <n v="1"/>
    <n v="1.125"/>
    <n v="1.125"/>
    <n v="0.44543177422222224"/>
    <n v="4.4543177422222223E-4"/>
    <s v="(-5.279)+2.32*lnL"/>
    <s v="Chironominae/Orthocladiinae"/>
    <s v="Smock, L.A. 1980"/>
    <n v="16.271999999999998"/>
    <s v="Chironomidae"/>
    <n v="8.1540740639999996"/>
  </r>
  <r>
    <x v="8"/>
    <s v="ORSU16EH007"/>
    <x v="63"/>
    <x v="6"/>
    <x v="2"/>
    <n v="3"/>
    <s v="Larva"/>
    <m/>
    <n v="5.2"/>
    <n v="0.70082315399999995"/>
    <n v="1"/>
    <n v="1.125"/>
    <n v="1.125"/>
    <n v="0.62295391466666661"/>
    <n v="6.2295391466666661E-4"/>
    <s v="(-5.279)+2.32*lnL"/>
    <s v="Chironominae/Orthocladiinae"/>
    <s v="Smock, L.A. 1980"/>
    <n v="16.271999999999998"/>
    <s v="Chironomidae"/>
    <n v="11.403794359999999"/>
  </r>
  <r>
    <x v="7"/>
    <s v="ORSU16EH008"/>
    <x v="63"/>
    <x v="6"/>
    <x v="2"/>
    <n v="6"/>
    <s v="Larva"/>
    <m/>
    <n v="4.5"/>
    <n v="1.002221493"/>
    <n v="1"/>
    <n v="1.125"/>
    <n v="1.125"/>
    <n v="0.89086354933333334"/>
    <n v="8.9086354933333336E-4"/>
    <s v="(-5.279)+2.32*lnL"/>
    <s v="Chironominae/Orthocladiinae"/>
    <s v="Smock, L.A. 1980"/>
    <n v="32.543999999999997"/>
    <s v="Chironomidae"/>
    <n v="32.616296259999999"/>
  </r>
  <r>
    <x v="7"/>
    <s v="ORSU16EH008"/>
    <x v="63"/>
    <x v="6"/>
    <x v="2"/>
    <n v="6"/>
    <s v="Larva"/>
    <m/>
    <n v="5.8"/>
    <n v="1.8057749540000001"/>
    <n v="1"/>
    <n v="1.125"/>
    <n v="1.125"/>
    <n v="1.6051332924444446"/>
    <n v="1.6051332924444447E-3"/>
    <s v="(-5.279)+2.32*lnL"/>
    <s v="Chironominae/Orthocladiinae"/>
    <s v="Smock, L.A. 1980"/>
    <n v="32.543999999999997"/>
    <s v="Chironomidae"/>
    <n v="58.767140120000001"/>
  </r>
  <r>
    <x v="5"/>
    <s v="ORSU16EH009"/>
    <x v="63"/>
    <x v="6"/>
    <x v="2"/>
    <n v="5"/>
    <s v="Larva"/>
    <m/>
    <n v="4.9000000000000004"/>
    <n v="1.0176169669999999"/>
    <n v="1"/>
    <n v="1.125"/>
    <n v="1.125"/>
    <n v="0.90454841511111106"/>
    <n v="9.0454841511111109E-4"/>
    <s v="(-5.279)+2.32*lnL"/>
    <s v="Chironominae/Orthocladiinae"/>
    <s v="Smock, L.A. 1980"/>
    <n v="27.12"/>
    <s v="Chironomidae"/>
    <n v="27.597772160000002"/>
  </r>
  <r>
    <x v="5"/>
    <s v="ORSU16EH009"/>
    <x v="63"/>
    <x v="6"/>
    <x v="2"/>
    <n v="5"/>
    <s v="Larva"/>
    <m/>
    <n v="5.8"/>
    <n v="1.5048124620000001"/>
    <n v="1"/>
    <n v="1.125"/>
    <n v="1.125"/>
    <n v="1.3376110773333334"/>
    <n v="1.3376110773333334E-3"/>
    <s v="(-5.279)+2.32*lnL"/>
    <s v="Chironominae/Orthocladiinae"/>
    <s v="Smock, L.A. 1980"/>
    <n v="27.12"/>
    <s v="Chironomidae"/>
    <n v="40.810513970000002"/>
  </r>
  <r>
    <x v="1"/>
    <s v="ORSU16EH006"/>
    <x v="64"/>
    <x v="6"/>
    <x v="2"/>
    <n v="1"/>
    <s v="Pupa"/>
    <m/>
    <n v="1.8"/>
    <n v="1.9383020000000001E-2"/>
    <n v="0.6333333333333333"/>
    <n v="1.125"/>
    <n v="0.71249999999999991"/>
    <n v="2.7204238596491234E-2"/>
    <n v="2.7204238596491234E-5"/>
    <s v="(-5.26)+2.24*lnL"/>
    <s v="Diptera (pupae)"/>
    <s v="Burgherr, P. and E. Meyer 1997"/>
    <n v="4.8230000000000004"/>
    <s v="Insecta aquatic"/>
    <n v="9.3484304000000004E-2"/>
  </r>
  <r>
    <x v="3"/>
    <s v="ORSU16EH003"/>
    <x v="65"/>
    <x v="6"/>
    <x v="2"/>
    <n v="2"/>
    <s v="Larva"/>
    <m/>
    <n v="2.2000000000000002"/>
    <n v="6.3505310999999995E-2"/>
    <n v="1"/>
    <n v="1.125"/>
    <n v="1.125"/>
    <n v="5.6449165333333329E-2"/>
    <n v="5.6449165333333329E-5"/>
    <s v="(-5.279)+2.32*lnL"/>
    <s v="Chironominae/Orthocladiinae"/>
    <s v="Smock, L.A. 1980"/>
    <n v="10.848000000000001"/>
    <s v="Chironomidae"/>
    <n v="0.68890560899999997"/>
  </r>
  <r>
    <x v="4"/>
    <s v="ORSU16EH004"/>
    <x v="65"/>
    <x v="6"/>
    <x v="2"/>
    <n v="1"/>
    <s v="Larva"/>
    <m/>
    <n v="2.6"/>
    <n v="4.6784025999999999E-2"/>
    <n v="1"/>
    <n v="1.125"/>
    <n v="1.125"/>
    <n v="4.1585800888888885E-2"/>
    <n v="4.1585800888888888E-5"/>
    <s v="(-5.279)+2.32*lnL"/>
    <s v="Chironominae/Orthocladiinae"/>
    <s v="Smock, L.A. 1980"/>
    <n v="5.4240000000000004"/>
    <s v="Chironomidae"/>
    <n v="0.25375656000000002"/>
  </r>
  <r>
    <x v="1"/>
    <s v="ORSU16EH006"/>
    <x v="65"/>
    <x v="6"/>
    <x v="2"/>
    <n v="2"/>
    <s v="Larva"/>
    <m/>
    <n v="1.3"/>
    <n v="1.8738636999999999E-2"/>
    <n v="0.6333333333333333"/>
    <n v="1.125"/>
    <n v="0.71249999999999991"/>
    <n v="2.6299841403508772E-2"/>
    <n v="2.6299841403508773E-5"/>
    <s v="(-5.279)+2.32*lnL"/>
    <s v="Chironominae/Orthocladiinae"/>
    <s v="Smock, L.A. 1980"/>
    <n v="10.848000000000001"/>
    <s v="Chironomidae"/>
    <n v="0.20327673600000001"/>
  </r>
  <r>
    <x v="8"/>
    <s v="ORSU16EH007"/>
    <x v="65"/>
    <x v="6"/>
    <x v="2"/>
    <n v="1"/>
    <s v="Larva"/>
    <m/>
    <n v="2.2999999999999998"/>
    <n v="3.5202054000000003E-2"/>
    <n v="1"/>
    <n v="1.125"/>
    <n v="1.125"/>
    <n v="3.1290714666666671E-2"/>
    <n v="3.1290714666666673E-5"/>
    <s v="(-5.279)+2.32*lnL"/>
    <s v="Chironominae/Orthocladiinae"/>
    <s v="Smock, L.A. 1980"/>
    <n v="5.4240000000000004"/>
    <s v="Chironomidae"/>
    <n v="0.190935943"/>
  </r>
  <r>
    <x v="5"/>
    <s v="ORSU16EH009"/>
    <x v="65"/>
    <x v="6"/>
    <x v="2"/>
    <n v="1"/>
    <s v="Larva"/>
    <m/>
    <n v="1.3"/>
    <n v="9.3693189999999992E-3"/>
    <n v="1"/>
    <n v="1.125"/>
    <n v="1.125"/>
    <n v="8.3282835555555552E-3"/>
    <n v="8.3282835555555555E-6"/>
    <s v="(-5.279)+2.32*lnL"/>
    <s v="Chironominae/Orthocladiinae"/>
    <s v="Smock, L.A. 1980"/>
    <n v="5.4240000000000004"/>
    <s v="Chironomidae"/>
    <n v="5.0819184000000003E-2"/>
  </r>
  <r>
    <x v="0"/>
    <s v="ORSU16EH005"/>
    <x v="66"/>
    <x v="6"/>
    <x v="0"/>
    <n v="2"/>
    <s v="Larva"/>
    <m/>
    <n v="3.5"/>
    <n v="0.28969888199999999"/>
    <n v="1"/>
    <n v="1.125"/>
    <n v="1.125"/>
    <n v="0.25751011733333334"/>
    <n v="2.5751011733333334E-4"/>
    <s v="(-5.3506)+2.7288*lnL"/>
    <s v="Empididae"/>
    <s v="Meyer, E. 1989"/>
    <n v="8.5519999999999996"/>
    <s v="Diptera aquatic"/>
    <n v="2.4775048420000001"/>
  </r>
  <r>
    <x v="3"/>
    <s v="ORSU16EH003"/>
    <x v="67"/>
    <x v="6"/>
    <x v="2"/>
    <n v="1"/>
    <s v="Larva"/>
    <m/>
    <n v="3.2"/>
    <n v="4.7792939999999999E-2"/>
    <n v="1"/>
    <n v="1.125"/>
    <n v="1.125"/>
    <n v="4.2482613333333336E-2"/>
    <n v="4.2482613333333338E-5"/>
    <s v="0.0026*L^2.503"/>
    <s v="Tanypodinae"/>
    <s v="Benke, A. C. et al. 1999"/>
    <n v="5.4240000000000004"/>
    <s v="Chironomidae"/>
    <n v="0.25922890500000001"/>
  </r>
  <r>
    <x v="4"/>
    <s v="ORSU16EH004"/>
    <x v="67"/>
    <x v="6"/>
    <x v="2"/>
    <n v="3"/>
    <s v="Larva"/>
    <m/>
    <n v="4.3"/>
    <n v="0.30037663399999998"/>
    <n v="1"/>
    <n v="1.125"/>
    <n v="1.125"/>
    <n v="0.2670014524444444"/>
    <n v="2.6700145244444438E-4"/>
    <s v="0.0026*L^2.503"/>
    <s v="Tanypodinae"/>
    <s v="Benke, A. C. et al. 1999"/>
    <n v="16.271999999999998"/>
    <s v="Chironomidae"/>
    <n v="4.8877285959999996"/>
  </r>
  <r>
    <x v="4"/>
    <s v="ORSU16EH004"/>
    <x v="67"/>
    <x v="6"/>
    <x v="2"/>
    <n v="3"/>
    <s v="Larva"/>
    <m/>
    <n v="5"/>
    <n v="0.43814365199999999"/>
    <n v="1"/>
    <n v="1.125"/>
    <n v="1.125"/>
    <n v="0.38946102399999999"/>
    <n v="3.8946102399999998E-4"/>
    <s v="0.0026*L^2.503"/>
    <s v="Tanypodinae"/>
    <s v="Benke, A. C. et al. 1999"/>
    <n v="16.271999999999998"/>
    <s v="Chironomidae"/>
    <n v="7.1294734999999996"/>
  </r>
  <r>
    <x v="0"/>
    <s v="ORSU16EH005"/>
    <x v="67"/>
    <x v="6"/>
    <x v="2"/>
    <n v="1"/>
    <s v="Larva"/>
    <m/>
    <n v="4.4000000000000004"/>
    <n v="0.10605603800000001"/>
    <n v="1"/>
    <n v="1.125"/>
    <n v="1.125"/>
    <n v="9.4272033777777778E-2"/>
    <n v="9.4272033777777783E-5"/>
    <s v="0.0026*L^2.503"/>
    <s v="Tanypodinae"/>
    <s v="Benke, A. C. et al. 1999"/>
    <n v="5.4240000000000004"/>
    <s v="Chironomidae"/>
    <n v="0.57524794800000001"/>
  </r>
  <r>
    <x v="8"/>
    <s v="ORSU16EH007"/>
    <x v="67"/>
    <x v="6"/>
    <x v="2"/>
    <n v="2"/>
    <s v="Larva"/>
    <m/>
    <n v="2.9"/>
    <n v="7.4711168999999994E-2"/>
    <n v="1"/>
    <n v="1.125"/>
    <n v="1.125"/>
    <n v="6.6409927999999993E-2"/>
    <n v="6.6409927999999999E-5"/>
    <s v="0.0026*L^2.503"/>
    <s v="Tanypodinae"/>
    <s v="Benke, A. C. et al. 1999"/>
    <n v="10.848000000000001"/>
    <s v="Chironomidae"/>
    <n v="0.81046676200000001"/>
  </r>
  <r>
    <x v="5"/>
    <s v="ORSU16EH009"/>
    <x v="67"/>
    <x v="6"/>
    <x v="2"/>
    <n v="2"/>
    <s v="Larva"/>
    <m/>
    <n v="2.2000000000000002"/>
    <n v="3.7418580999999999E-2"/>
    <n v="1"/>
    <n v="1.125"/>
    <n v="1.125"/>
    <n v="3.3260960888888885E-2"/>
    <n v="3.3260960888888887E-5"/>
    <s v="0.0026*L^2.503"/>
    <s v="Tanypodinae"/>
    <s v="Benke, A. C. et al. 1999"/>
    <n v="10.848000000000001"/>
    <s v="Chironomidae"/>
    <n v="0.40591676599999998"/>
  </r>
  <r>
    <x v="5"/>
    <s v="ORSU16EH009"/>
    <x v="67"/>
    <x v="6"/>
    <x v="2"/>
    <n v="2"/>
    <s v="Larva"/>
    <m/>
    <n v="4"/>
    <n v="0.16709347899999999"/>
    <n v="1"/>
    <n v="1.125"/>
    <n v="1.125"/>
    <n v="0.14852753688888887"/>
    <n v="1.4852753688888887E-4"/>
    <s v="0.0026*L^2.503"/>
    <s v="Tanypodinae"/>
    <s v="Benke, A. C. et al. 1999"/>
    <n v="10.848000000000001"/>
    <s v="Chironomidae"/>
    <n v="1.812630062"/>
  </r>
  <r>
    <x v="5"/>
    <s v="ORSU16EH009"/>
    <x v="68"/>
    <x v="7"/>
    <x v="1"/>
    <n v="1"/>
    <s v="Unknown"/>
    <m/>
    <n v="0.9"/>
    <n v="0.12720000000000001"/>
    <n v="1"/>
    <n v="1.125"/>
    <n v="1.125"/>
    <n v="0.11306666666666668"/>
    <n v="1.1306666666666667E-4"/>
    <s v="mean value"/>
    <s v="Enchytraeidae"/>
    <s v="Meyer, E. 1989"/>
    <n v="5.5750000000000002"/>
    <s v="Oligochaeta"/>
    <n v="0.70913999999999999"/>
  </r>
  <r>
    <x v="6"/>
    <s v="ORSU16EH001"/>
    <x v="69"/>
    <x v="8"/>
    <x v="2"/>
    <n v="2"/>
    <s v="Larva"/>
    <m/>
    <n v="4.5"/>
    <n v="0.75515257300000005"/>
    <n v="1"/>
    <n v="1.125"/>
    <n v="1.125"/>
    <n v="0.67124673155555559"/>
    <n v="6.7124673155555563E-4"/>
    <s v="0.0077*L^2.588"/>
    <s v="Ameletus"/>
    <s v="Benke, A. C. et al. 1999"/>
    <n v="10.938000000000001"/>
    <s v="Ephemeroptera"/>
    <n v="8.259858843"/>
  </r>
  <r>
    <x v="6"/>
    <s v="ORSU16EH001"/>
    <x v="69"/>
    <x v="8"/>
    <x v="2"/>
    <n v="2"/>
    <s v="Larva"/>
    <m/>
    <n v="5"/>
    <n v="0.99187077000000001"/>
    <n v="1"/>
    <n v="1.125"/>
    <n v="1.125"/>
    <n v="0.88166290666666669"/>
    <n v="8.8166290666666673E-4"/>
    <s v="0.0077*L^2.588"/>
    <s v="Ameletus"/>
    <s v="Benke, A. C. et al. 1999"/>
    <n v="10.938000000000001"/>
    <s v="Ephemeroptera"/>
    <n v="10.84908248"/>
  </r>
  <r>
    <x v="3"/>
    <s v="ORSU16EH003"/>
    <x v="69"/>
    <x v="8"/>
    <x v="2"/>
    <n v="1"/>
    <s v="Larva"/>
    <m/>
    <n v="5.3"/>
    <n v="0.57665581499999996"/>
    <n v="1"/>
    <n v="1.125"/>
    <n v="1.125"/>
    <n v="0.51258294666666659"/>
    <n v="5.1258294666666664E-4"/>
    <s v="0.0077*L^2.588"/>
    <s v="Ameletus"/>
    <s v="Benke, A. C. et al. 1999"/>
    <n v="5.4690000000000003"/>
    <s v="Ephemeroptera"/>
    <n v="3.1537306510000001"/>
  </r>
  <r>
    <x v="4"/>
    <s v="ORSU16EH004"/>
    <x v="69"/>
    <x v="8"/>
    <x v="2"/>
    <n v="2"/>
    <s v="Larva"/>
    <m/>
    <n v="4.0999999999999996"/>
    <n v="0.59347898099999996"/>
    <n v="1"/>
    <n v="1.125"/>
    <n v="1.125"/>
    <n v="0.52753687199999999"/>
    <n v="5.2753687199999998E-4"/>
    <s v="0.0077*L^2.588"/>
    <s v="Ameletus"/>
    <s v="Benke, A. C. et al. 1999"/>
    <n v="10.938000000000001"/>
    <s v="Ephemeroptera"/>
    <n v="6.4914730900000004"/>
  </r>
  <r>
    <x v="0"/>
    <s v="ORSU16EH005"/>
    <x v="69"/>
    <x v="8"/>
    <x v="2"/>
    <n v="1"/>
    <s v="Larva"/>
    <m/>
    <n v="4"/>
    <n v="0.27836971399999999"/>
    <n v="1"/>
    <n v="1.125"/>
    <n v="1.125"/>
    <n v="0.24743974577777778"/>
    <n v="2.4743974577777776E-4"/>
    <s v="0.0077*L^2.588"/>
    <s v="Ameletus"/>
    <s v="Benke, A. C. et al. 1999"/>
    <n v="5.4690000000000003"/>
    <s v="Ephemeroptera"/>
    <n v="1.522403964"/>
  </r>
  <r>
    <x v="1"/>
    <s v="ORSU16EH006"/>
    <x v="69"/>
    <x v="8"/>
    <x v="2"/>
    <n v="1"/>
    <s v="Larva"/>
    <m/>
    <n v="1.7"/>
    <n v="3.0401326999999999E-2"/>
    <n v="0.6333333333333333"/>
    <n v="1.125"/>
    <n v="0.71249999999999991"/>
    <n v="4.2668529122807018E-2"/>
    <n v="4.2668529122807017E-5"/>
    <s v="0.0077*L^2.588"/>
    <s v="Ameletus"/>
    <s v="Benke, A. C. et al. 1999"/>
    <n v="5.4690000000000003"/>
    <s v="Ephemeroptera"/>
    <n v="0.16626485499999999"/>
  </r>
  <r>
    <x v="8"/>
    <s v="ORSU16EH007"/>
    <x v="69"/>
    <x v="8"/>
    <x v="2"/>
    <n v="1"/>
    <s v="Larva"/>
    <m/>
    <n v="3"/>
    <n v="0.13221494"/>
    <n v="1"/>
    <n v="1.125"/>
    <n v="1.125"/>
    <n v="0.11752439111111111"/>
    <n v="1.1752439111111112E-4"/>
    <s v="0.0077*L^2.588"/>
    <s v="Ameletus"/>
    <s v="Benke, A. C. et al. 1999"/>
    <n v="5.4690000000000003"/>
    <s v="Ephemeroptera"/>
    <n v="0.72308350700000001"/>
  </r>
  <r>
    <x v="2"/>
    <s v="ORSU16EH002"/>
    <x v="70"/>
    <x v="8"/>
    <x v="2"/>
    <n v="7"/>
    <s v="Larva"/>
    <m/>
    <n v="4.2"/>
    <n v="1.6993871659999999"/>
    <n v="1"/>
    <n v="1.125"/>
    <n v="1.125"/>
    <n v="1.5105663697777778"/>
    <n v="1.5105663697777779E-3"/>
    <s v="0.0075*L^2.423"/>
    <s v="Baetis spp."/>
    <s v="Benke, A. C. et al. 1999"/>
    <n v="38.283000000000001"/>
    <s v="Ephemeroptera"/>
    <n v="65.057638870000005"/>
  </r>
  <r>
    <x v="3"/>
    <s v="ORSU16EH003"/>
    <x v="70"/>
    <x v="8"/>
    <x v="2"/>
    <n v="22"/>
    <s v="Larva"/>
    <m/>
    <n v="1.3"/>
    <n v="0.31157936400000003"/>
    <n v="1"/>
    <n v="1.125"/>
    <n v="1.125"/>
    <n v="0.27695943466666667"/>
    <n v="2.7695943466666666E-4"/>
    <s v="0.0075*L^2.423"/>
    <s v="Baetis spp."/>
    <s v="Benke, A. C. et al. 1999"/>
    <n v="120.318"/>
    <s v="Ephemeroptera"/>
    <n v="37.48860595"/>
  </r>
  <r>
    <x v="3"/>
    <s v="ORSU16EH003"/>
    <x v="70"/>
    <x v="8"/>
    <x v="2"/>
    <n v="22"/>
    <s v="Larva"/>
    <m/>
    <n v="2.6"/>
    <n v="1.670953508"/>
    <n v="1"/>
    <n v="1.125"/>
    <n v="1.125"/>
    <n v="1.4852920071111111"/>
    <n v="1.4852920071111112E-3"/>
    <s v="0.0075*L^2.423"/>
    <s v="Baetis spp."/>
    <s v="Benke, A. C. et al. 1999"/>
    <n v="120.318"/>
    <s v="Ephemeroptera"/>
    <n v="201.04578409999999"/>
  </r>
  <r>
    <x v="3"/>
    <s v="ORSU16EH003"/>
    <x v="70"/>
    <x v="8"/>
    <x v="2"/>
    <n v="22"/>
    <s v="Larva"/>
    <m/>
    <n v="3"/>
    <n v="2.3634626550000002"/>
    <n v="1"/>
    <n v="1.125"/>
    <n v="1.125"/>
    <n v="2.1008556933333336"/>
    <n v="2.1008556933333335E-3"/>
    <s v="0.0075*L^2.423"/>
    <s v="Baetis spp."/>
    <s v="Benke, A. C. et al. 1999"/>
    <n v="120.318"/>
    <s v="Ephemeroptera"/>
    <n v="284.36709969999998"/>
  </r>
  <r>
    <x v="3"/>
    <s v="ORSU16EH003"/>
    <x v="70"/>
    <x v="8"/>
    <x v="2"/>
    <n v="22"/>
    <s v="Larva"/>
    <m/>
    <n v="4.8"/>
    <n v="7.3812762999999997"/>
    <n v="1"/>
    <n v="1.125"/>
    <n v="1.125"/>
    <n v="6.5611344888888885"/>
    <n v="6.5611344888888883E-3"/>
    <s v="0.0075*L^2.423"/>
    <s v="Baetis spp."/>
    <s v="Benke, A. C. et al. 1999"/>
    <n v="120.318"/>
    <s v="Ephemeroptera"/>
    <n v="888.10040179999999"/>
  </r>
  <r>
    <x v="5"/>
    <s v="ORSU16EH009"/>
    <x v="71"/>
    <x v="8"/>
    <x v="2"/>
    <n v="4"/>
    <s v="Larva"/>
    <m/>
    <n v="2.5"/>
    <n v="0.27626756200000002"/>
    <n v="1"/>
    <n v="1.125"/>
    <n v="1.125"/>
    <n v="0.24557116622222225"/>
    <n v="2.4557116622222228E-4"/>
    <s v="0.0075*L^2.423"/>
    <s v="Baetis spp."/>
    <s v="Benke, A. C. et al. 1999"/>
    <n v="21.876000000000001"/>
    <s v="Ephemeroptera"/>
    <n v="6.0436291940000002"/>
  </r>
  <r>
    <x v="5"/>
    <s v="ORSU16EH009"/>
    <x v="71"/>
    <x v="8"/>
    <x v="2"/>
    <n v="4"/>
    <s v="Larva"/>
    <m/>
    <n v="3"/>
    <n v="0.42972048299999999"/>
    <n v="1"/>
    <n v="1.125"/>
    <n v="1.125"/>
    <n v="0.38197376266666666"/>
    <n v="3.8197376266666666E-4"/>
    <s v="0.0075*L^2.423"/>
    <s v="Baetis spp."/>
    <s v="Benke, A. C. et al. 1999"/>
    <n v="21.876000000000001"/>
    <s v="Ephemeroptera"/>
    <n v="9.4005652800000004"/>
  </r>
  <r>
    <x v="1"/>
    <s v="ORSU16EH006"/>
    <x v="72"/>
    <x v="8"/>
    <x v="2"/>
    <n v="13"/>
    <s v="Larva"/>
    <m/>
    <n v="5"/>
    <n v="4.8151401939999996"/>
    <n v="0.6333333333333333"/>
    <n v="1.125"/>
    <n v="0.71249999999999991"/>
    <n v="6.7580915003508775"/>
    <n v="6.7580915003508778E-3"/>
    <s v="0.0075*L^2.423"/>
    <s v="Baetis spp."/>
    <s v="Benke, A. C. et al. 1999"/>
    <n v="71.096999999999994"/>
    <s v="Ephemeroptera"/>
    <n v="342.3420223"/>
  </r>
  <r>
    <x v="6"/>
    <s v="ORSU16EH001"/>
    <x v="73"/>
    <x v="8"/>
    <x v="2"/>
    <n v="12"/>
    <s v="Larva"/>
    <m/>
    <n v="2"/>
    <n v="0.482656533"/>
    <n v="1"/>
    <n v="1.125"/>
    <n v="1.125"/>
    <n v="0.42902802933333334"/>
    <n v="4.2902802933333337E-4"/>
    <s v="0.0075*L^2.423"/>
    <s v="Baetis spp."/>
    <s v="Benke, A. C. et al. 1999"/>
    <n v="65.628"/>
    <s v="Ephemeroptera"/>
    <n v="31.675782949999999"/>
  </r>
  <r>
    <x v="6"/>
    <s v="ORSU16EH001"/>
    <x v="73"/>
    <x v="8"/>
    <x v="2"/>
    <n v="12"/>
    <s v="Larva"/>
    <m/>
    <n v="2.2999999999999998"/>
    <n v="0.67718769199999995"/>
    <n v="1"/>
    <n v="1.125"/>
    <n v="1.125"/>
    <n v="0.60194461511111108"/>
    <n v="6.0194461511111112E-4"/>
    <s v="0.0075*L^2.423"/>
    <s v="Baetis spp."/>
    <s v="Benke, A. C. et al. 1999"/>
    <n v="65.628"/>
    <s v="Ephemeroptera"/>
    <n v="44.442473849999999"/>
  </r>
  <r>
    <x v="6"/>
    <s v="ORSU16EH001"/>
    <x v="73"/>
    <x v="8"/>
    <x v="2"/>
    <n v="12"/>
    <s v="Larva"/>
    <m/>
    <n v="3.1"/>
    <n v="1.3957636819999999"/>
    <n v="1"/>
    <n v="1.125"/>
    <n v="1.125"/>
    <n v="1.2406788284444443"/>
    <n v="1.2406788284444444E-3"/>
    <s v="0.0075*L^2.423"/>
    <s v="Baetis spp."/>
    <s v="Benke, A. C. et al. 1999"/>
    <n v="65.628"/>
    <s v="Ephemeroptera"/>
    <n v="91.601178899999994"/>
  </r>
  <r>
    <x v="6"/>
    <s v="ORSU16EH001"/>
    <x v="73"/>
    <x v="8"/>
    <x v="2"/>
    <n v="12"/>
    <s v="Larva"/>
    <m/>
    <n v="4.7"/>
    <n v="3.8259176610000001"/>
    <n v="1"/>
    <n v="1.125"/>
    <n v="1.125"/>
    <n v="3.4008156986666669"/>
    <n v="3.4008156986666668E-3"/>
    <s v="0.0075*L^2.423"/>
    <s v="Baetis spp."/>
    <s v="Benke, A. C. et al. 1999"/>
    <n v="65.628"/>
    <s v="Ephemeroptera"/>
    <n v="251.08732430000001"/>
  </r>
  <r>
    <x v="6"/>
    <s v="ORSU16EH001"/>
    <x v="73"/>
    <x v="8"/>
    <x v="2"/>
    <n v="12"/>
    <s v="Larva"/>
    <m/>
    <n v="6.1"/>
    <n v="7.1960918779999998"/>
    <n v="1"/>
    <n v="1.125"/>
    <n v="1.125"/>
    <n v="6.396526113777778"/>
    <n v="6.3965261137777785E-3"/>
    <s v="0.0075*L^2.423"/>
    <s v="Baetis spp."/>
    <s v="Benke, A. C. et al. 1999"/>
    <n v="65.628"/>
    <s v="Ephemeroptera"/>
    <n v="472.26511779999998"/>
  </r>
  <r>
    <x v="2"/>
    <s v="ORSU16EH002"/>
    <x v="73"/>
    <x v="8"/>
    <x v="2"/>
    <n v="2"/>
    <s v="Larva"/>
    <m/>
    <n v="3.8"/>
    <n v="0.38098415499999999"/>
    <n v="1"/>
    <n v="1.125"/>
    <n v="1.125"/>
    <n v="0.33865258222222222"/>
    <n v="3.3865258222222225E-4"/>
    <s v="0.0075*L^2.423"/>
    <s v="Baetis spp."/>
    <s v="Benke, A. C. et al. 1999"/>
    <n v="10.938000000000001"/>
    <s v="Ephemeroptera"/>
    <n v="4.1672046849999997"/>
  </r>
  <r>
    <x v="4"/>
    <s v="ORSU16EH004"/>
    <x v="73"/>
    <x v="8"/>
    <x v="2"/>
    <n v="14"/>
    <s v="Larva"/>
    <m/>
    <n v="3.1"/>
    <n v="1.6283909620000001"/>
    <n v="1"/>
    <n v="1.125"/>
    <n v="1.125"/>
    <n v="1.447458632888889"/>
    <n v="1.4474586328888891E-3"/>
    <s v="0.0075*L^2.423"/>
    <s v="Baetis spp."/>
    <s v="Benke, A. C. et al. 1999"/>
    <n v="76.566000000000003"/>
    <s v="Ephemeroptera"/>
    <n v="124.67938239999999"/>
  </r>
  <r>
    <x v="4"/>
    <s v="ORSU16EH004"/>
    <x v="73"/>
    <x v="8"/>
    <x v="2"/>
    <n v="14"/>
    <s v="Larva"/>
    <m/>
    <n v="3.6"/>
    <n v="2.3394310969999998"/>
    <n v="1"/>
    <n v="1.125"/>
    <n v="1.125"/>
    <n v="2.0794943084444442"/>
    <n v="2.0794943084444443E-3"/>
    <s v="0.0075*L^2.423"/>
    <s v="Baetis spp."/>
    <s v="Benke, A. C. et al. 1999"/>
    <n v="76.566000000000003"/>
    <s v="Ephemeroptera"/>
    <n v="179.12088130000001"/>
  </r>
  <r>
    <x v="4"/>
    <s v="ORSU16EH004"/>
    <x v="73"/>
    <x v="8"/>
    <x v="2"/>
    <n v="14"/>
    <s v="Larva"/>
    <m/>
    <n v="4.3"/>
    <n v="3.598183991"/>
    <n v="1"/>
    <n v="1.125"/>
    <n v="1.125"/>
    <n v="3.1983857697777776"/>
    <n v="3.1983857697777777E-3"/>
    <s v="0.0075*L^2.423"/>
    <s v="Baetis spp."/>
    <s v="Benke, A. C. et al. 1999"/>
    <n v="76.566000000000003"/>
    <s v="Ephemeroptera"/>
    <n v="275.49855539999999"/>
  </r>
  <r>
    <x v="0"/>
    <s v="ORSU16EH005"/>
    <x v="73"/>
    <x v="8"/>
    <x v="2"/>
    <n v="52"/>
    <s v="Larva"/>
    <m/>
    <n v="1.4"/>
    <n v="0.88131839999999995"/>
    <n v="1"/>
    <n v="1.125"/>
    <n v="1.125"/>
    <n v="0.7833941333333333"/>
    <n v="7.8339413333333328E-4"/>
    <s v="0.0075*L^2.423"/>
    <s v="Baetis spp."/>
    <s v="Benke, A. C. et al. 1999"/>
    <n v="284.38799999999998"/>
    <s v="Ephemeroptera"/>
    <n v="250.6363772"/>
  </r>
  <r>
    <x v="0"/>
    <s v="ORSU16EH005"/>
    <x v="73"/>
    <x v="8"/>
    <x v="2"/>
    <n v="52"/>
    <s v="Larva"/>
    <m/>
    <n v="2.5"/>
    <n v="3.5914783109999999"/>
    <n v="1"/>
    <n v="1.125"/>
    <n v="1.125"/>
    <n v="3.1924251653333333"/>
    <n v="3.1924251653333334E-3"/>
    <s v="0.0075*L^2.423"/>
    <s v="Baetis spp."/>
    <s v="Benke, A. C. et al. 1999"/>
    <n v="284.38799999999998"/>
    <s v="Ephemeroptera"/>
    <n v="1021.373334"/>
  </r>
  <r>
    <x v="0"/>
    <s v="ORSU16EH005"/>
    <x v="73"/>
    <x v="8"/>
    <x v="2"/>
    <n v="52"/>
    <s v="Larva"/>
    <m/>
    <n v="3"/>
    <n v="5.5863662749999996"/>
    <n v="1"/>
    <n v="1.125"/>
    <n v="1.125"/>
    <n v="4.9656589111111105"/>
    <n v="4.9656589111111106E-3"/>
    <s v="0.0075*L^2.423"/>
    <s v="Baetis spp."/>
    <s v="Benke, A. C. et al. 1999"/>
    <n v="284.38799999999998"/>
    <s v="Ephemeroptera"/>
    <n v="1588.695532"/>
  </r>
  <r>
    <x v="0"/>
    <s v="ORSU16EH005"/>
    <x v="73"/>
    <x v="8"/>
    <x v="2"/>
    <n v="52"/>
    <s v="Larva"/>
    <m/>
    <n v="3.5"/>
    <n v="8.1159895370000008"/>
    <n v="1"/>
    <n v="1.125"/>
    <n v="1.125"/>
    <n v="7.2142129217777784"/>
    <n v="7.2142129217777785E-3"/>
    <s v="0.0075*L^2.423"/>
    <s v="Baetis spp."/>
    <s v="Benke, A. C. et al. 1999"/>
    <n v="284.38799999999998"/>
    <s v="Ephemeroptera"/>
    <n v="2308.0900329999999"/>
  </r>
  <r>
    <x v="1"/>
    <s v="ORSU16EH006"/>
    <x v="73"/>
    <x v="8"/>
    <x v="2"/>
    <n v="160"/>
    <s v="Larva"/>
    <m/>
    <n v="1.5"/>
    <n v="3.2051648159999999"/>
    <n v="0.6333333333333333"/>
    <n v="1.125"/>
    <n v="0.71249999999999991"/>
    <n v="4.4984769347368427"/>
    <n v="4.498476934736843E-3"/>
    <s v="0.0075*L^2.423"/>
    <s v="Baetis spp."/>
    <s v="Benke, A. C. et al. 1999"/>
    <n v="875.04"/>
    <s v="Ephemeroptera"/>
    <n v="2804.6474210000001"/>
  </r>
  <r>
    <x v="1"/>
    <s v="ORSU16EH006"/>
    <x v="73"/>
    <x v="8"/>
    <x v="2"/>
    <n v="160"/>
    <s v="Larva"/>
    <m/>
    <n v="2.5"/>
    <n v="11.050702490000001"/>
    <n v="0.6333333333333333"/>
    <n v="1.125"/>
    <n v="0.71249999999999991"/>
    <n v="15.509757880701757"/>
    <n v="1.5509757880701757E-2"/>
    <s v="0.0075*L^2.423"/>
    <s v="Baetis spp."/>
    <s v="Benke, A. C. et al. 1999"/>
    <n v="875.04"/>
    <s v="Ephemeroptera"/>
    <n v="9669.8067109999993"/>
  </r>
  <r>
    <x v="1"/>
    <s v="ORSU16EH006"/>
    <x v="73"/>
    <x v="8"/>
    <x v="2"/>
    <n v="160"/>
    <s v="Larva"/>
    <m/>
    <n v="3.5"/>
    <n v="24.972275499999999"/>
    <n v="0.6333333333333333"/>
    <n v="1.125"/>
    <n v="0.71249999999999991"/>
    <n v="35.048807719298246"/>
    <n v="3.5048807719298247E-2"/>
    <s v="0.0075*L^2.423"/>
    <s v="Baetis spp."/>
    <s v="Benke, A. C. et al. 1999"/>
    <n v="875.04"/>
    <s v="Ephemeroptera"/>
    <n v="21851.739949999999"/>
  </r>
  <r>
    <x v="1"/>
    <s v="ORSU16EH006"/>
    <x v="73"/>
    <x v="8"/>
    <x v="2"/>
    <n v="160"/>
    <s v="Larva"/>
    <m/>
    <n v="4.5"/>
    <n v="45.910832399999997"/>
    <n v="0.6333333333333333"/>
    <n v="1.125"/>
    <n v="0.71249999999999991"/>
    <n v="64.436256"/>
    <n v="6.4436255999999997E-2"/>
    <s v="0.0075*L^2.423"/>
    <s v="Baetis spp."/>
    <s v="Benke, A. C. et al. 1999"/>
    <n v="875.04"/>
    <s v="Ephemeroptera"/>
    <n v="40173.814780000001"/>
  </r>
  <r>
    <x v="1"/>
    <s v="ORSU16EH006"/>
    <x v="73"/>
    <x v="8"/>
    <x v="2"/>
    <n v="160"/>
    <s v="Larva"/>
    <m/>
    <n v="5.5"/>
    <n v="74.658634539999994"/>
    <n v="0.6333333333333333"/>
    <n v="1.125"/>
    <n v="0.71249999999999991"/>
    <n v="104.78404847719298"/>
    <n v="0.10478404847719298"/>
    <s v="0.0075*L^2.423"/>
    <s v="Baetis spp."/>
    <s v="Benke, A. C. et al. 1999"/>
    <n v="875.04"/>
    <s v="Ephemeroptera"/>
    <n v="65329.291570000001"/>
  </r>
  <r>
    <x v="8"/>
    <s v="ORSU16EH007"/>
    <x v="73"/>
    <x v="8"/>
    <x v="2"/>
    <n v="3"/>
    <s v="Larva"/>
    <m/>
    <n v="1.5"/>
    <n v="6.0096839999999999E-2"/>
    <n v="1"/>
    <n v="1.125"/>
    <n v="1.125"/>
    <n v="5.3419413333333332E-2"/>
    <n v="5.3419413333333331E-5"/>
    <s v="0.0075*L^2.423"/>
    <s v="Baetis spp."/>
    <s v="Benke, A. C. et al. 1999"/>
    <n v="16.407"/>
    <s v="Ephemeroptera"/>
    <n v="0.98600885900000002"/>
  </r>
  <r>
    <x v="8"/>
    <s v="ORSU16EH007"/>
    <x v="73"/>
    <x v="8"/>
    <x v="2"/>
    <n v="3"/>
    <s v="Larva"/>
    <m/>
    <n v="3"/>
    <n v="0.322290362"/>
    <n v="1"/>
    <n v="1.125"/>
    <n v="1.125"/>
    <n v="0.28648032177777777"/>
    <n v="2.864803217777778E-4"/>
    <s v="0.0075*L^2.423"/>
    <s v="Baetis spp."/>
    <s v="Benke, A. C. et al. 1999"/>
    <n v="16.407"/>
    <s v="Ephemeroptera"/>
    <n v="5.2878179699999999"/>
  </r>
  <r>
    <x v="5"/>
    <s v="ORSU16EH009"/>
    <x v="73"/>
    <x v="8"/>
    <x v="2"/>
    <n v="59"/>
    <s v="Larva"/>
    <m/>
    <n v="1.5"/>
    <n v="1.1819045260000001"/>
    <n v="1"/>
    <n v="1.125"/>
    <n v="1.125"/>
    <n v="1.050581800888889"/>
    <n v="1.0505818008888889E-3"/>
    <s v="0.0075*L^2.423"/>
    <s v="Baetis spp."/>
    <s v="Benke, A. C. et al. 1999"/>
    <n v="322.67099999999999"/>
    <s v="Ephemeroptera"/>
    <n v="381.3663153"/>
  </r>
  <r>
    <x v="5"/>
    <s v="ORSU16EH009"/>
    <x v="73"/>
    <x v="8"/>
    <x v="2"/>
    <n v="59"/>
    <s v="Larva"/>
    <m/>
    <n v="2"/>
    <n v="2.3730612870000001"/>
    <n v="1"/>
    <n v="1.125"/>
    <n v="1.125"/>
    <n v="2.1093878106666666"/>
    <n v="2.1093878106666665E-3"/>
    <s v="0.0075*L^2.423"/>
    <s v="Baetis spp."/>
    <s v="Benke, A. C. et al. 1999"/>
    <n v="322.67099999999999"/>
    <s v="Ephemeroptera"/>
    <n v="765.71805859999995"/>
  </r>
  <r>
    <x v="5"/>
    <s v="ORSU16EH009"/>
    <x v="73"/>
    <x v="8"/>
    <x v="2"/>
    <n v="59"/>
    <s v="Larva"/>
    <m/>
    <n v="3.5"/>
    <n v="9.20852659"/>
    <n v="1"/>
    <n v="1.125"/>
    <n v="1.125"/>
    <n v="8.1853569688888896"/>
    <n v="8.1853569688888905E-3"/>
    <s v="0.0075*L^2.423"/>
    <s v="Baetis spp."/>
    <s v="Benke, A. C. et al. 1999"/>
    <n v="322.67099999999999"/>
    <s v="Ephemeroptera"/>
    <n v="2971.3244829999999"/>
  </r>
  <r>
    <x v="1"/>
    <s v="ORSU16EH006"/>
    <x v="74"/>
    <x v="8"/>
    <x v="2"/>
    <n v="3"/>
    <s v="Larva"/>
    <m/>
    <n v="1.6"/>
    <n v="2.8982109999999998E-2"/>
    <n v="0.6333333333333333"/>
    <n v="1.125"/>
    <n v="0.71249999999999991"/>
    <n v="4.0676645614035091E-2"/>
    <n v="4.0676645614035094E-5"/>
    <s v="0.0019*L^3.46"/>
    <s v="Drunella sp."/>
    <s v="Benke, A. C. et al. 1999"/>
    <n v="16.407"/>
    <s v="Ephemeroptera"/>
    <n v="0.47550947399999999"/>
  </r>
  <r>
    <x v="6"/>
    <s v="ORSU16EH001"/>
    <x v="75"/>
    <x v="8"/>
    <x v="3"/>
    <n v="3"/>
    <s v="Larva"/>
    <m/>
    <n v="3"/>
    <n v="1.499207089"/>
    <n v="1"/>
    <n v="1.125"/>
    <n v="1.125"/>
    <n v="1.3326285235555555"/>
    <n v="1.3326285235555554E-3"/>
    <s v="0.0249*L^2.73"/>
    <s v="Heptageniidae"/>
    <s v="Benke, A. C. et al. 1999"/>
    <n v="16.757999999999999"/>
    <s v="Heptageniidae"/>
    <n v="25.123712399999999"/>
  </r>
  <r>
    <x v="6"/>
    <s v="ORSU16EH001"/>
    <x v="75"/>
    <x v="8"/>
    <x v="3"/>
    <n v="3"/>
    <s v="Larva"/>
    <m/>
    <n v="4.2"/>
    <n v="3.7565672210000001"/>
    <n v="1"/>
    <n v="1.125"/>
    <n v="1.125"/>
    <n v="3.3391708631111112"/>
    <n v="3.3391708631111115E-3"/>
    <s v="0.0249*L^2.73"/>
    <s v="Heptageniidae"/>
    <s v="Benke, A. C. et al. 1999"/>
    <n v="16.757999999999999"/>
    <s v="Heptageniidae"/>
    <n v="62.95255349"/>
  </r>
  <r>
    <x v="2"/>
    <s v="ORSU16EH002"/>
    <x v="75"/>
    <x v="8"/>
    <x v="3"/>
    <n v="1"/>
    <s v="Larva"/>
    <m/>
    <n v="2.4"/>
    <n v="0.27175405699999999"/>
    <n v="1"/>
    <n v="1.125"/>
    <n v="1.125"/>
    <n v="0.24155916177777778"/>
    <n v="2.4155916177777777E-4"/>
    <s v="0.0249*L^2.73"/>
    <s v="Heptageniidae"/>
    <s v="Benke, A. C. et al. 1999"/>
    <n v="5.5860000000000003"/>
    <s v="Heptageniidae"/>
    <n v="1.518018165"/>
  </r>
  <r>
    <x v="4"/>
    <s v="ORSU16EH004"/>
    <x v="75"/>
    <x v="8"/>
    <x v="3"/>
    <n v="9"/>
    <s v="Larva"/>
    <m/>
    <n v="3.4"/>
    <n v="6.3296442260000001"/>
    <n v="1"/>
    <n v="1.125"/>
    <n v="1.125"/>
    <n v="5.626350423111111"/>
    <n v="5.6263504231111108E-3"/>
    <s v="0.0249*L^2.73"/>
    <s v="Heptageniidae"/>
    <s v="Benke, A. C. et al. 1999"/>
    <n v="50.274000000000001"/>
    <s v="Heptageniidae"/>
    <n v="318.21653379999998"/>
  </r>
  <r>
    <x v="4"/>
    <s v="ORSU16EH004"/>
    <x v="75"/>
    <x v="8"/>
    <x v="3"/>
    <n v="9"/>
    <s v="Larva"/>
    <m/>
    <n v="4.9000000000000004"/>
    <n v="17.166318059999998"/>
    <n v="1"/>
    <n v="1.125"/>
    <n v="1.125"/>
    <n v="15.258949386666664"/>
    <n v="1.5258949386666665E-2"/>
    <s v="0.0249*L^2.73"/>
    <s v="Heptageniidae"/>
    <s v="Benke, A. C. et al. 1999"/>
    <n v="50.274000000000001"/>
    <s v="Heptageniidae"/>
    <n v="863.01947429999996"/>
  </r>
  <r>
    <x v="0"/>
    <s v="ORSU16EH005"/>
    <x v="75"/>
    <x v="8"/>
    <x v="3"/>
    <n v="1"/>
    <s v="Larva"/>
    <m/>
    <n v="2"/>
    <n v="0.165200454"/>
    <n v="1"/>
    <n v="1.125"/>
    <n v="1.125"/>
    <n v="0.146844848"/>
    <n v="1.4684484800000001E-4"/>
    <s v="0.0249*L^2.73"/>
    <s v="Heptageniidae"/>
    <s v="Benke, A. C. et al. 1999"/>
    <n v="5.5860000000000003"/>
    <s v="Heptageniidae"/>
    <n v="0.92280973300000002"/>
  </r>
  <r>
    <x v="1"/>
    <s v="ORSU16EH006"/>
    <x v="75"/>
    <x v="8"/>
    <x v="3"/>
    <n v="20"/>
    <s v="Larva"/>
    <m/>
    <n v="2.2000000000000002"/>
    <n v="4.2859121160000004"/>
    <n v="0.6333333333333333"/>
    <n v="1.125"/>
    <n v="0.71249999999999991"/>
    <n v="6.0153152505263172"/>
    <n v="6.015315250526317E-3"/>
    <s v="0.0249*L^2.73"/>
    <s v="Heptageniidae"/>
    <s v="Benke, A. C. et al. 1999"/>
    <n v="111.72"/>
    <s v="Heptageniidae"/>
    <n v="478.82210149999997"/>
  </r>
  <r>
    <x v="1"/>
    <s v="ORSU16EH006"/>
    <x v="75"/>
    <x v="8"/>
    <x v="3"/>
    <n v="20"/>
    <s v="Larva"/>
    <m/>
    <n v="5.8"/>
    <n v="60.448811319999997"/>
    <n v="0.6333333333333333"/>
    <n v="1.125"/>
    <n v="0.71249999999999991"/>
    <n v="84.840436940350884"/>
    <n v="8.4840436940350886E-2"/>
    <s v="0.0249*L^2.73"/>
    <s v="Heptageniidae"/>
    <s v="Benke, A. C. et al. 1999"/>
    <n v="111.72"/>
    <s v="Heptageniidae"/>
    <n v="6753.3411999999998"/>
  </r>
  <r>
    <x v="1"/>
    <s v="ORSU16EH006"/>
    <x v="75"/>
    <x v="8"/>
    <x v="3"/>
    <n v="20"/>
    <s v="Larva"/>
    <m/>
    <n v="9.5"/>
    <n v="232.49562510000001"/>
    <n v="0.6333333333333333"/>
    <n v="1.125"/>
    <n v="0.71249999999999991"/>
    <n v="326.30964926315795"/>
    <n v="0.32630964926315797"/>
    <s v="0.0249*L^2.73"/>
    <s v="Heptageniidae"/>
    <s v="Benke, A. C. et al. 1999"/>
    <n v="111.72"/>
    <s v="Heptageniidae"/>
    <n v="25974.411240000001"/>
  </r>
  <r>
    <x v="8"/>
    <s v="ORSU16EH007"/>
    <x v="75"/>
    <x v="8"/>
    <x v="3"/>
    <n v="2"/>
    <s v="Larva"/>
    <m/>
    <n v="2.5"/>
    <n v="0.60758293399999996"/>
    <n v="1"/>
    <n v="1.125"/>
    <n v="1.125"/>
    <n v="0.54007371911111113"/>
    <n v="5.4007371911111112E-4"/>
    <s v="0.0249*L^2.73"/>
    <s v="Heptageniidae"/>
    <s v="Benke, A. C. et al. 1999"/>
    <n v="11.172000000000001"/>
    <s v="Heptageniidae"/>
    <n v="6.7879165339999998"/>
  </r>
  <r>
    <x v="5"/>
    <s v="ORSU16EH009"/>
    <x v="75"/>
    <x v="8"/>
    <x v="3"/>
    <n v="14"/>
    <s v="Larva"/>
    <m/>
    <n v="2.8"/>
    <n v="5.7952050670000004"/>
    <n v="1"/>
    <n v="1.125"/>
    <n v="1.125"/>
    <n v="5.1512933928888893"/>
    <n v="5.1512933928888893E-3"/>
    <s v="0.0249*L^2.73"/>
    <s v="Heptageniidae"/>
    <s v="Benke, A. C. et al. 1999"/>
    <n v="78.203999999999994"/>
    <s v="Heptageniidae"/>
    <n v="453.20821699999999"/>
  </r>
  <r>
    <x v="1"/>
    <s v="ORSU16EH006"/>
    <x v="76"/>
    <x v="8"/>
    <x v="2"/>
    <n v="1"/>
    <s v="Larva"/>
    <m/>
    <n v="1.4"/>
    <n v="6.0863460000000003E-3"/>
    <n v="0.6333333333333333"/>
    <n v="1.125"/>
    <n v="0.71249999999999991"/>
    <n v="8.5422400000000013E-3"/>
    <n v="8.5422400000000021E-6"/>
    <s v="0.0019*L^3.46"/>
    <s v="Drunella sp."/>
    <s v="Benke, A. C. et al. 1999"/>
    <n v="5.4690000000000003"/>
    <s v="Ephemeroptera"/>
    <n v="3.3286224000000003E-2"/>
  </r>
  <r>
    <x v="2"/>
    <s v="ORSU16EH002"/>
    <x v="77"/>
    <x v="8"/>
    <x v="2"/>
    <n v="5"/>
    <s v="Larva"/>
    <m/>
    <n v="8.3000000000000007"/>
    <n v="14.379169559999999"/>
    <n v="1"/>
    <n v="1.125"/>
    <n v="1.125"/>
    <n v="12.781484053333333"/>
    <n v="1.2781484053333333E-2"/>
    <s v="0.0019*L^3.46"/>
    <s v="Drunella sp."/>
    <s v="Benke, A. C. et al. 1999"/>
    <n v="27.344999999999999"/>
    <s v="Ephemeroptera"/>
    <n v="393.19839159999998"/>
  </r>
  <r>
    <x v="2"/>
    <s v="ORSU16EH002"/>
    <x v="77"/>
    <x v="8"/>
    <x v="2"/>
    <n v="5"/>
    <s v="Larva"/>
    <m/>
    <n v="10.3"/>
    <n v="30.34872167"/>
    <n v="1"/>
    <n v="1.125"/>
    <n v="1.125"/>
    <n v="26.976641484444443"/>
    <n v="2.6976641484444442E-2"/>
    <s v="0.0019*L^3.46"/>
    <s v="Drunella sp."/>
    <s v="Benke, A. C. et al. 1999"/>
    <n v="27.344999999999999"/>
    <s v="Ephemeroptera"/>
    <n v="829.88579419999996"/>
  </r>
  <r>
    <x v="0"/>
    <s v="ORSU16EH005"/>
    <x v="77"/>
    <x v="8"/>
    <x v="2"/>
    <n v="8"/>
    <s v="Larva"/>
    <m/>
    <n v="8.5"/>
    <n v="24.982337480000002"/>
    <n v="1"/>
    <n v="1.125"/>
    <n v="1.125"/>
    <n v="22.206522204444447"/>
    <n v="2.2206522204444447E-2"/>
    <s v="0.0019*L^3.46"/>
    <s v="Drunella sp."/>
    <s v="Benke, A. C. et al. 1999"/>
    <n v="43.752000000000002"/>
    <s v="Ephemeroptera"/>
    <n v="1093.0272299999999"/>
  </r>
  <r>
    <x v="0"/>
    <s v="ORSU16EH005"/>
    <x v="77"/>
    <x v="8"/>
    <x v="2"/>
    <n v="8"/>
    <s v="Larva"/>
    <m/>
    <n v="10"/>
    <n v="43.837278849999997"/>
    <n v="1"/>
    <n v="1.125"/>
    <n v="1.125"/>
    <n v="38.966470088888883"/>
    <n v="3.8966470088888885E-2"/>
    <s v="0.0019*L^3.46"/>
    <s v="Drunella sp."/>
    <s v="Benke, A. C. et al. 1999"/>
    <n v="43.752000000000002"/>
    <s v="Ephemeroptera"/>
    <n v="1917.9686240000001"/>
  </r>
  <r>
    <x v="1"/>
    <s v="ORSU16EH006"/>
    <x v="77"/>
    <x v="8"/>
    <x v="2"/>
    <n v="5"/>
    <s v="Larva"/>
    <m/>
    <n v="9.5"/>
    <n v="22.94284545"/>
    <n v="0.6333333333333333"/>
    <n v="1.125"/>
    <n v="0.71249999999999991"/>
    <n v="32.200484842105269"/>
    <n v="3.2200484842105269E-2"/>
    <s v="0.0019*L^3.46"/>
    <s v="Drunella sp."/>
    <s v="Benke, A. C. et al. 1999"/>
    <n v="27.344999999999999"/>
    <s v="Ephemeroptera"/>
    <n v="627.37210879999998"/>
  </r>
  <r>
    <x v="6"/>
    <s v="ORSU16EH001"/>
    <x v="78"/>
    <x v="8"/>
    <x v="2"/>
    <n v="3"/>
    <s v="Larva"/>
    <m/>
    <n v="1.8"/>
    <n v="4.3562994000000001E-2"/>
    <n v="1"/>
    <n v="1.125"/>
    <n v="1.125"/>
    <n v="3.8722661333333332E-2"/>
    <n v="3.8722661333333331E-5"/>
    <s v="0.0019*L^3.46"/>
    <s v="Drunella sp."/>
    <s v="Benke, A. C. et al. 1999"/>
    <n v="16.407"/>
    <s v="Ephemeroptera"/>
    <n v="0.71473804799999996"/>
  </r>
  <r>
    <x v="6"/>
    <s v="ORSU16EH001"/>
    <x v="78"/>
    <x v="8"/>
    <x v="2"/>
    <n v="3"/>
    <s v="Larva"/>
    <m/>
    <n v="4.0999999999999996"/>
    <n v="0.75180809900000001"/>
    <n v="1"/>
    <n v="1.125"/>
    <n v="1.125"/>
    <n v="0.66827386577777781"/>
    <n v="6.6827386577777786E-4"/>
    <s v="0.0019*L^3.46"/>
    <s v="Drunella sp."/>
    <s v="Benke, A. C. et al. 1999"/>
    <n v="16.407"/>
    <s v="Ephemeroptera"/>
    <n v="12.334915479999999"/>
  </r>
  <r>
    <x v="2"/>
    <s v="ORSU16EH002"/>
    <x v="78"/>
    <x v="8"/>
    <x v="2"/>
    <n v="1"/>
    <s v="Larva"/>
    <m/>
    <n v="1.7"/>
    <n v="1.1915352000000001E-2"/>
    <n v="1"/>
    <n v="1.125"/>
    <n v="1.125"/>
    <n v="1.0591424E-2"/>
    <n v="1.0591424000000001E-5"/>
    <s v="0.0019*L^3.46"/>
    <s v="Drunella sp."/>
    <s v="Benke, A. C. et al. 1999"/>
    <n v="5.4690000000000003"/>
    <s v="Ephemeroptera"/>
    <n v="6.5165058999999997E-2"/>
  </r>
  <r>
    <x v="3"/>
    <s v="ORSU16EH003"/>
    <x v="78"/>
    <x v="8"/>
    <x v="2"/>
    <n v="5"/>
    <s v="Larva"/>
    <m/>
    <n v="1.5"/>
    <n v="3.8636640999999999E-2"/>
    <n v="1"/>
    <n v="1.125"/>
    <n v="1.125"/>
    <n v="3.4343680888888888E-2"/>
    <n v="3.434368088888889E-5"/>
    <s v="0.0019*L^3.46"/>
    <s v="Drunella sp."/>
    <s v="Benke, A. C. et al. 1999"/>
    <n v="27.344999999999999"/>
    <s v="Ephemeroptera"/>
    <n v="1.056518946"/>
  </r>
  <r>
    <x v="4"/>
    <s v="ORSU16EH004"/>
    <x v="78"/>
    <x v="8"/>
    <x v="2"/>
    <n v="3"/>
    <s v="Larva"/>
    <m/>
    <n v="1.8"/>
    <n v="4.3562994000000001E-2"/>
    <n v="1"/>
    <n v="1.125"/>
    <n v="1.125"/>
    <n v="3.8722661333333332E-2"/>
    <n v="3.8722661333333331E-5"/>
    <s v="0.0019*L^3.46"/>
    <s v="Drunella sp."/>
    <s v="Benke, A. C. et al. 1999"/>
    <n v="16.407"/>
    <s v="Ephemeroptera"/>
    <n v="0.71473804799999996"/>
  </r>
  <r>
    <x v="0"/>
    <s v="ORSU16EH005"/>
    <x v="78"/>
    <x v="8"/>
    <x v="2"/>
    <n v="2"/>
    <s v="Larva"/>
    <m/>
    <n v="2.4"/>
    <n v="7.8580446999999998E-2"/>
    <n v="1"/>
    <n v="1.125"/>
    <n v="1.125"/>
    <n v="6.9849286222222223E-2"/>
    <n v="6.9849286222222222E-5"/>
    <s v="0.0019*L^3.46"/>
    <s v="Drunella sp."/>
    <s v="Benke, A. C. et al. 1999"/>
    <n v="10.938000000000001"/>
    <s v="Ephemeroptera"/>
    <n v="0.85951292499999998"/>
  </r>
  <r>
    <x v="1"/>
    <s v="ORSU16EH006"/>
    <x v="78"/>
    <x v="8"/>
    <x v="2"/>
    <n v="20"/>
    <s v="Larva"/>
    <m/>
    <n v="1.7"/>
    <n v="0.238307036"/>
    <n v="0.6333333333333333"/>
    <n v="1.125"/>
    <n v="0.71249999999999991"/>
    <n v="0.33446601543859655"/>
    <n v="3.3446601543859653E-4"/>
    <s v="0.0019*L^3.46"/>
    <s v="Drunella sp."/>
    <s v="Benke, A. C. et al. 1999"/>
    <n v="109.38"/>
    <s v="Ephemeroptera"/>
    <n v="26.066023569999999"/>
  </r>
  <r>
    <x v="1"/>
    <s v="ORSU16EH006"/>
    <x v="78"/>
    <x v="8"/>
    <x v="2"/>
    <n v="20"/>
    <s v="Larva"/>
    <m/>
    <n v="6"/>
    <n v="18.71487466"/>
    <n v="0.6333333333333333"/>
    <n v="1.125"/>
    <n v="0.71249999999999991"/>
    <n v="26.266490750877196"/>
    <n v="2.6266490750877197E-2"/>
    <s v="0.0019*L^3.46"/>
    <s v="Drunella sp."/>
    <s v="Benke, A. C. et al. 1999"/>
    <n v="109.38"/>
    <s v="Ephemeroptera"/>
    <n v="2047.032991"/>
  </r>
  <r>
    <x v="8"/>
    <s v="ORSU16EH007"/>
    <x v="78"/>
    <x v="8"/>
    <x v="2"/>
    <n v="1"/>
    <s v="Larva"/>
    <m/>
    <n v="2"/>
    <n v="2.0908236E-2"/>
    <n v="1"/>
    <n v="1.125"/>
    <n v="1.125"/>
    <n v="1.8585098666666668E-2"/>
    <n v="1.8585098666666667E-5"/>
    <s v="0.0019*L^3.46"/>
    <s v="Drunella sp."/>
    <s v="Benke, A. C. et al. 1999"/>
    <n v="5.4690000000000003"/>
    <s v="Ephemeroptera"/>
    <n v="0.114347141"/>
  </r>
  <r>
    <x v="5"/>
    <s v="ORSU16EH009"/>
    <x v="78"/>
    <x v="8"/>
    <x v="2"/>
    <n v="11"/>
    <s v="Larva"/>
    <m/>
    <n v="1.2"/>
    <n v="3.9274746999999999E-2"/>
    <n v="1"/>
    <n v="1.125"/>
    <n v="1.125"/>
    <n v="3.4910886222222222E-2"/>
    <n v="3.4910886222222224E-5"/>
    <s v="0.0019*L^3.46"/>
    <s v="Drunella sp."/>
    <s v="Benke, A. C. et al. 1999"/>
    <n v="60.158999999999999"/>
    <s v="Ephemeroptera"/>
    <n v="2.362729512"/>
  </r>
  <r>
    <x v="5"/>
    <s v="ORSU16EH009"/>
    <x v="78"/>
    <x v="8"/>
    <x v="2"/>
    <n v="11"/>
    <s v="Larva"/>
    <m/>
    <n v="1.7"/>
    <n v="0.13106887"/>
    <n v="1"/>
    <n v="1.125"/>
    <n v="1.125"/>
    <n v="0.11650566222222222"/>
    <n v="1.1650566222222222E-4"/>
    <s v="0.0019*L^3.46"/>
    <s v="Drunella sp."/>
    <s v="Benke, A. C. et al. 1999"/>
    <n v="60.158999999999999"/>
    <s v="Ephemeroptera"/>
    <n v="7.8849721300000004"/>
  </r>
  <r>
    <x v="6"/>
    <s v="ORSU16EH001"/>
    <x v="79"/>
    <x v="8"/>
    <x v="2"/>
    <n v="2"/>
    <s v="Larva"/>
    <m/>
    <n v="4.7"/>
    <n v="1.036994266"/>
    <n v="1"/>
    <n v="1.125"/>
    <n v="1.125"/>
    <n v="0.92177268088888886"/>
    <n v="9.2177268088888885E-4"/>
    <s v="0.0056*L^2.926"/>
    <s v="Epeorus sp."/>
    <s v="Benke, A. C. et al. 1999"/>
    <n v="10.938000000000001"/>
    <s v="Ephemeroptera"/>
    <n v="11.342643280000001"/>
  </r>
  <r>
    <x v="6"/>
    <s v="ORSU16EH001"/>
    <x v="79"/>
    <x v="8"/>
    <x v="2"/>
    <n v="2"/>
    <s v="Larva"/>
    <m/>
    <n v="6"/>
    <n v="2.1187932530000002"/>
    <n v="1"/>
    <n v="1.125"/>
    <n v="1.125"/>
    <n v="1.8833717804444445"/>
    <n v="1.8833717804444445E-3"/>
    <s v="0.0056*L^2.926"/>
    <s v="Epeorus sp."/>
    <s v="Benke, A. C. et al. 1999"/>
    <n v="10.938000000000001"/>
    <s v="Ephemeroptera"/>
    <n v="23.175360600000001"/>
  </r>
  <r>
    <x v="3"/>
    <s v="ORSU16EH003"/>
    <x v="79"/>
    <x v="8"/>
    <x v="2"/>
    <n v="1"/>
    <s v="Larva"/>
    <m/>
    <n v="1.2"/>
    <n v="9.5471189999999997E-3"/>
    <n v="1"/>
    <n v="1.125"/>
    <n v="1.125"/>
    <n v="8.4863279999999996E-3"/>
    <n v="8.4863280000000003E-6"/>
    <s v="0.0056*L^2.926"/>
    <s v="Epeorus sp."/>
    <s v="Benke, A. C. et al. 1999"/>
    <n v="5.4690000000000003"/>
    <s v="Ephemeroptera"/>
    <n v="5.2213196000000003E-2"/>
  </r>
  <r>
    <x v="0"/>
    <s v="ORSU16EH005"/>
    <x v="79"/>
    <x v="8"/>
    <x v="2"/>
    <n v="1"/>
    <s v="Larva"/>
    <m/>
    <n v="2"/>
    <n v="4.2560016999999999E-2"/>
    <n v="1"/>
    <n v="1.125"/>
    <n v="1.125"/>
    <n v="3.7831126222222219E-2"/>
    <n v="3.783112622222222E-5"/>
    <s v="0.0056*L^2.926"/>
    <s v="Epeorus sp."/>
    <s v="Benke, A. C. et al. 1999"/>
    <n v="5.4690000000000003"/>
    <s v="Ephemeroptera"/>
    <n v="0.232760734"/>
  </r>
  <r>
    <x v="1"/>
    <s v="ORSU16EH006"/>
    <x v="79"/>
    <x v="8"/>
    <x v="2"/>
    <n v="5"/>
    <s v="Larva"/>
    <m/>
    <n v="3"/>
    <n v="0.69697118400000002"/>
    <n v="0.6333333333333333"/>
    <n v="1.125"/>
    <n v="0.71249999999999991"/>
    <n v="0.97820517052631595"/>
    <n v="9.7820517052631594E-4"/>
    <s v="0.0056*L^2.926"/>
    <s v="Epeorus sp."/>
    <s v="Benke, A. C. et al. 1999"/>
    <n v="27.344999999999999"/>
    <s v="Ephemeroptera"/>
    <n v="19.058677020000001"/>
  </r>
  <r>
    <x v="1"/>
    <s v="ORSU16EH006"/>
    <x v="79"/>
    <x v="8"/>
    <x v="2"/>
    <n v="5"/>
    <s v="Larva"/>
    <m/>
    <n v="5.5"/>
    <n v="4.1063811799999996"/>
    <n v="0.6333333333333333"/>
    <n v="1.125"/>
    <n v="0.71249999999999991"/>
    <n v="5.7633420070175436"/>
    <n v="5.763342007017544E-3"/>
    <s v="0.0056*L^2.926"/>
    <s v="Epeorus sp."/>
    <s v="Benke, A. C. et al. 1999"/>
    <n v="27.344999999999999"/>
    <s v="Ephemeroptera"/>
    <n v="112.2889934"/>
  </r>
  <r>
    <x v="5"/>
    <s v="ORSU16EH009"/>
    <x v="79"/>
    <x v="8"/>
    <x v="2"/>
    <n v="1"/>
    <s v="Larva"/>
    <m/>
    <n v="4"/>
    <n v="0.32345626100000002"/>
    <n v="1"/>
    <n v="1.125"/>
    <n v="1.125"/>
    <n v="0.28751667644444445"/>
    <n v="2.8751667644444443E-4"/>
    <s v="0.0056*L^2.926"/>
    <s v="Epeorus sp."/>
    <s v="Benke, A. C. et al. 1999"/>
    <n v="5.4690000000000003"/>
    <s v="Ephemeroptera"/>
    <n v="1.7689822900000001"/>
  </r>
  <r>
    <x v="0"/>
    <s v="ORSU16EH005"/>
    <x v="28"/>
    <x v="8"/>
    <x v="2"/>
    <n v="2"/>
    <s v="Larva"/>
    <m/>
    <n v="2.2000000000000002"/>
    <n v="0.15837014999999999"/>
    <n v="1"/>
    <n v="1.125"/>
    <n v="1.125"/>
    <n v="0.14077346666666665"/>
    <n v="1.4077346666666664E-4"/>
    <s v="0.0097*L^2.663"/>
    <s v="Ephemerella sp."/>
    <s v="Benke, A. C. et al. 1999"/>
    <n v="10.938000000000001"/>
    <s v="Ephemeroptera"/>
    <n v="1.732252704"/>
  </r>
  <r>
    <x v="4"/>
    <s v="ORSU16EH004"/>
    <x v="80"/>
    <x v="8"/>
    <x v="2"/>
    <n v="1"/>
    <s v="Larva"/>
    <m/>
    <n v="2"/>
    <n v="6.1434823E-2"/>
    <n v="1"/>
    <n v="1.125"/>
    <n v="1.125"/>
    <n v="5.4608731555555554E-2"/>
    <n v="5.4608731555555557E-5"/>
    <s v="0.0097*L^2.663"/>
    <s v="Ephemerella sp."/>
    <s v="Benke, A. C. et al. 1999"/>
    <n v="5.4690000000000003"/>
    <s v="Ephemeroptera"/>
    <n v="0.33598704800000001"/>
  </r>
  <r>
    <x v="4"/>
    <s v="ORSU16EH004"/>
    <x v="81"/>
    <x v="8"/>
    <x v="2"/>
    <n v="1"/>
    <s v="Larva"/>
    <m/>
    <n v="3.1"/>
    <n v="0.19736399399999999"/>
    <n v="1"/>
    <n v="1.125"/>
    <n v="1.125"/>
    <n v="0.17543466133333332"/>
    <n v="1.7543466133333334E-4"/>
    <s v="0.0097*L^2.663"/>
    <s v="Ephemerella sp."/>
    <s v="Benke, A. C. et al. 1999"/>
    <n v="5.4690000000000003"/>
    <s v="Ephemeroptera"/>
    <n v="1.079383682"/>
  </r>
  <r>
    <x v="0"/>
    <s v="ORSU16EH005"/>
    <x v="81"/>
    <x v="8"/>
    <x v="2"/>
    <n v="2"/>
    <s v="Larva"/>
    <m/>
    <n v="7"/>
    <n v="3.453804973"/>
    <n v="1"/>
    <n v="1.125"/>
    <n v="1.125"/>
    <n v="3.0700488648888888"/>
    <n v="3.0700488648888889E-3"/>
    <s v="0.0097*L^2.663"/>
    <s v="Ephemerella sp."/>
    <s v="Benke, A. C. et al. 1999"/>
    <n v="10.938000000000001"/>
    <s v="Ephemeroptera"/>
    <n v="37.777718790000002"/>
  </r>
  <r>
    <x v="1"/>
    <s v="ORSU16EH006"/>
    <x v="81"/>
    <x v="8"/>
    <x v="2"/>
    <n v="1"/>
    <s v="Larva"/>
    <m/>
    <n v="6"/>
    <n v="1.145482646"/>
    <n v="0.6333333333333333"/>
    <n v="1.125"/>
    <n v="0.71249999999999991"/>
    <n v="1.6076949417543862"/>
    <n v="1.6076949417543863E-3"/>
    <s v="0.0097*L^2.663"/>
    <s v="Ephemerella sp."/>
    <s v="Benke, A. C. et al. 1999"/>
    <n v="5.4690000000000003"/>
    <s v="Ephemeroptera"/>
    <n v="6.2646445909999997"/>
  </r>
  <r>
    <x v="5"/>
    <s v="ORSU16EH009"/>
    <x v="81"/>
    <x v="8"/>
    <x v="2"/>
    <n v="4"/>
    <s v="Larva"/>
    <m/>
    <n v="3.5"/>
    <n v="1.0906488050000001"/>
    <n v="1"/>
    <n v="1.125"/>
    <n v="1.125"/>
    <n v="0.96946560444444452"/>
    <n v="9.6946560444444456E-4"/>
    <s v="0.0097*L^2.663"/>
    <s v="Ephemerella sp."/>
    <s v="Benke, A. C. et al. 1999"/>
    <n v="21.876000000000001"/>
    <s v="Ephemeroptera"/>
    <n v="23.85903325"/>
  </r>
  <r>
    <x v="5"/>
    <s v="ORSU16EH009"/>
    <x v="81"/>
    <x v="8"/>
    <x v="2"/>
    <n v="4"/>
    <s v="Larva"/>
    <m/>
    <n v="4.5"/>
    <n v="2.1297893440000002"/>
    <n v="1"/>
    <n v="1.125"/>
    <n v="1.125"/>
    <n v="1.8931460835555558"/>
    <n v="1.8931460835555558E-3"/>
    <s v="0.0097*L^2.663"/>
    <s v="Ephemerella sp."/>
    <s v="Benke, A. C. et al. 1999"/>
    <n v="21.876000000000001"/>
    <s v="Ephemeroptera"/>
    <n v="46.591271689999999"/>
  </r>
  <r>
    <x v="7"/>
    <s v="ORSU16EH008"/>
    <x v="82"/>
    <x v="8"/>
    <x v="2"/>
    <n v="1"/>
    <s v="Larva"/>
    <m/>
    <n v="3"/>
    <n v="8.5034103999999999E-2"/>
    <n v="1"/>
    <n v="1.125"/>
    <n v="1.125"/>
    <n v="7.5585870222222226E-2"/>
    <n v="7.5585870222222233E-5"/>
    <s v="0.0019*L^3.46"/>
    <s v="Drunella sp."/>
    <s v="Benke, A. C. et al. 1999"/>
    <n v="5.4690000000000003"/>
    <s v="Ephemeroptera"/>
    <n v="0.46505151700000003"/>
  </r>
  <r>
    <x v="3"/>
    <s v="ORSU16EH003"/>
    <x v="83"/>
    <x v="8"/>
    <x v="2"/>
    <n v="3"/>
    <s v="Larva"/>
    <m/>
    <n v="3.3"/>
    <n v="0.41978959300000002"/>
    <n v="1"/>
    <n v="1.125"/>
    <n v="1.125"/>
    <n v="0.37314630488888889"/>
    <n v="3.7314630488888891E-4"/>
    <s v="0.0061*L^2.624"/>
    <s v="Paraleptophlebia sp."/>
    <s v="Benke, A. C. et al. 1999"/>
    <n v="16.407"/>
    <s v="Ephemeroptera"/>
    <n v="6.8874878549999998"/>
  </r>
  <r>
    <x v="4"/>
    <s v="ORSU16EH004"/>
    <x v="83"/>
    <x v="8"/>
    <x v="2"/>
    <n v="6"/>
    <s v="Larva"/>
    <m/>
    <n v="3.4"/>
    <n v="0.90799145999999997"/>
    <n v="1"/>
    <n v="1.125"/>
    <n v="1.125"/>
    <n v="0.80710351999999996"/>
    <n v="8.0710351999999997E-4"/>
    <s v="0.0061*L^2.624"/>
    <s v="Paraleptophlebia sp."/>
    <s v="Benke, A. C. et al. 1999"/>
    <n v="32.814"/>
    <s v="Ephemeroptera"/>
    <n v="29.794831760000001"/>
  </r>
  <r>
    <x v="1"/>
    <s v="ORSU16EH006"/>
    <x v="83"/>
    <x v="8"/>
    <x v="2"/>
    <n v="3"/>
    <s v="Larva"/>
    <m/>
    <n v="1.5"/>
    <n v="5.3029135999999998E-2"/>
    <n v="0.6333333333333333"/>
    <n v="1.125"/>
    <n v="0.71249999999999991"/>
    <n v="7.4426857543859651E-2"/>
    <n v="7.4426857543859648E-5"/>
    <s v="0.0061*L^2.624"/>
    <s v="Paraleptophlebia sp."/>
    <s v="Benke, A. C. et al. 1999"/>
    <n v="16.407"/>
    <s v="Ephemeroptera"/>
    <n v="0.87004903899999997"/>
  </r>
  <r>
    <x v="5"/>
    <s v="ORSU16EH009"/>
    <x v="84"/>
    <x v="8"/>
    <x v="2"/>
    <n v="5"/>
    <s v="Larva"/>
    <m/>
    <n v="3.5"/>
    <n v="1.363311006"/>
    <n v="1"/>
    <n v="1.125"/>
    <n v="1.125"/>
    <n v="1.2118320053333334"/>
    <n v="1.2118320053333333E-3"/>
    <s v="0.0097*L^2.663"/>
    <s v="Ephemerella sp."/>
    <s v="Benke, A. C. et al. 1999"/>
    <n v="27.344999999999999"/>
    <s v="Ephemeroptera"/>
    <n v="37.279739450000001"/>
  </r>
  <r>
    <x v="5"/>
    <s v="ORSU16EH009"/>
    <x v="84"/>
    <x v="8"/>
    <x v="2"/>
    <n v="5"/>
    <s v="Larva"/>
    <m/>
    <n v="5"/>
    <n v="3.5245109170000002"/>
    <n v="1"/>
    <n v="1.125"/>
    <n v="1.125"/>
    <n v="3.1328985928888891"/>
    <n v="3.1328985928888893E-3"/>
    <s v="0.0097*L^2.663"/>
    <s v="Ephemerella sp."/>
    <s v="Benke, A. C. et al. 1999"/>
    <n v="27.344999999999999"/>
    <s v="Ephemeroptera"/>
    <n v="96.377751029999999"/>
  </r>
  <r>
    <x v="6"/>
    <s v="ORSU16EH001"/>
    <x v="85"/>
    <x v="8"/>
    <x v="3"/>
    <n v="4"/>
    <s v="Larva"/>
    <m/>
    <n v="2.8"/>
    <n v="1.6557728759999999"/>
    <n v="1"/>
    <n v="1.125"/>
    <n v="1.125"/>
    <n v="1.4717981119999999"/>
    <n v="1.4717981119999998E-3"/>
    <s v="0.0249*L^2.73"/>
    <s v="Heptageniidae"/>
    <s v="Benke, A. C. et al. 1999"/>
    <n v="22.344000000000001"/>
    <s v="Heptageniidae"/>
    <n v="36.996589149999998"/>
  </r>
  <r>
    <x v="6"/>
    <s v="ORSU16EH001"/>
    <x v="85"/>
    <x v="8"/>
    <x v="3"/>
    <n v="4"/>
    <s v="Larva"/>
    <m/>
    <n v="5.0999999999999996"/>
    <n v="8.5099286569999997"/>
    <n v="1"/>
    <n v="1.125"/>
    <n v="1.125"/>
    <n v="7.5643810284444442"/>
    <n v="7.5643810284444441E-3"/>
    <s v="0.0249*L^2.73"/>
    <s v="Heptageniidae"/>
    <s v="Benke, A. C. et al. 1999"/>
    <n v="22.344000000000001"/>
    <s v="Heptageniidae"/>
    <n v="190.14584590000001"/>
  </r>
  <r>
    <x v="3"/>
    <s v="ORSU16EH003"/>
    <x v="85"/>
    <x v="8"/>
    <x v="3"/>
    <n v="3"/>
    <s v="Larva"/>
    <m/>
    <n v="1.7"/>
    <n v="0.31801393999999999"/>
    <n v="1"/>
    <n v="1.125"/>
    <n v="1.125"/>
    <n v="0.2826790577777778"/>
    <n v="2.8267905777777782E-4"/>
    <s v="0.0249*L^2.73"/>
    <s v="Heptageniidae"/>
    <s v="Benke, A. C. et al. 1999"/>
    <n v="16.757999999999999"/>
    <s v="Heptageniidae"/>
    <n v="5.3292776020000003"/>
  </r>
  <r>
    <x v="3"/>
    <s v="ORSU16EH003"/>
    <x v="85"/>
    <x v="8"/>
    <x v="3"/>
    <n v="3"/>
    <s v="Larva"/>
    <m/>
    <n v="3.4"/>
    <n v="2.1098814090000002"/>
    <n v="1"/>
    <n v="1.125"/>
    <n v="1.125"/>
    <n v="1.8754501413333335"/>
    <n v="1.8754501413333336E-3"/>
    <s v="0.0249*L^2.73"/>
    <s v="Heptageniidae"/>
    <s v="Benke, A. C. et al. 1999"/>
    <n v="16.757999999999999"/>
    <s v="Heptageniidae"/>
    <n v="35.357392650000001"/>
  </r>
  <r>
    <x v="4"/>
    <s v="ORSU16EH004"/>
    <x v="85"/>
    <x v="8"/>
    <x v="3"/>
    <n v="1"/>
    <s v="Larva"/>
    <m/>
    <n v="2.2000000000000002"/>
    <n v="0.214295606"/>
    <n v="1"/>
    <n v="1.125"/>
    <n v="1.125"/>
    <n v="0.19048498311111112"/>
    <n v="1.9048498311111112E-4"/>
    <s v="0.0249*L^2.73"/>
    <s v="Heptageniidae"/>
    <s v="Benke, A. C. et al. 1999"/>
    <n v="5.5860000000000003"/>
    <s v="Heptageniidae"/>
    <n v="1.1970552539999999"/>
  </r>
  <r>
    <x v="5"/>
    <s v="ORSU16EH009"/>
    <x v="85"/>
    <x v="8"/>
    <x v="3"/>
    <n v="1"/>
    <s v="Larva"/>
    <m/>
    <n v="2"/>
    <n v="0.165200454"/>
    <n v="1"/>
    <n v="1.125"/>
    <n v="1.125"/>
    <n v="0.146844848"/>
    <n v="1.4684484800000001E-4"/>
    <s v="0.0249*L^2.73"/>
    <s v="Heptageniidae"/>
    <s v="Benke, A. C. et al. 1999"/>
    <n v="5.5860000000000003"/>
    <s v="Heptageniidae"/>
    <n v="0.92280973300000002"/>
  </r>
  <r>
    <x v="6"/>
    <s v="ORSU16EH001"/>
    <x v="86"/>
    <x v="9"/>
    <x v="1"/>
    <n v="1"/>
    <s v="Unknown"/>
    <m/>
    <n v="0.8"/>
    <n v="0.12720000000000001"/>
    <n v="1"/>
    <n v="1.125"/>
    <n v="1.125"/>
    <n v="0.11306666666666668"/>
    <n v="1.1306666666666667E-4"/>
    <s v="mean value"/>
    <s v="Enchytraeidae"/>
    <s v="Meyer, E. 1989"/>
    <n v="5.5750000000000002"/>
    <s v="Oligochaeta"/>
    <n v="0.70913999999999999"/>
  </r>
  <r>
    <x v="6"/>
    <s v="ORSU16EH001"/>
    <x v="87"/>
    <x v="9"/>
    <x v="1"/>
    <n v="2"/>
    <s v="Unknown"/>
    <m/>
    <n v="5.4"/>
    <n v="0.25440000000000002"/>
    <n v="1"/>
    <n v="1.125"/>
    <n v="1.125"/>
    <n v="0.22613333333333335"/>
    <n v="2.2613333333333335E-4"/>
    <s v="mean value"/>
    <s v="Enchytraeidae"/>
    <s v="Meyer, E. 1989"/>
    <n v="11.15"/>
    <s v="Oligochaeta"/>
    <n v="2.83656"/>
  </r>
  <r>
    <x v="3"/>
    <s v="ORSU16EH003"/>
    <x v="87"/>
    <x v="9"/>
    <x v="1"/>
    <n v="15"/>
    <s v="Unknown"/>
    <m/>
    <n v="3.2"/>
    <n v="1.9079999999999999"/>
    <n v="1"/>
    <n v="1.125"/>
    <n v="1.125"/>
    <n v="1.696"/>
    <n v="1.696E-3"/>
    <s v="mean value"/>
    <s v="Enchytraeidae"/>
    <s v="Meyer, E. 1989"/>
    <n v="83.625"/>
    <s v="Oligochaeta"/>
    <n v="159.5565"/>
  </r>
  <r>
    <x v="3"/>
    <s v="ORSU16EH003"/>
    <x v="87"/>
    <x v="9"/>
    <x v="1"/>
    <n v="15"/>
    <s v="Unknown"/>
    <m/>
    <n v="3.6"/>
    <n v="1.9079999999999999"/>
    <n v="1"/>
    <n v="1.125"/>
    <n v="1.125"/>
    <n v="1.696"/>
    <n v="1.696E-3"/>
    <s v="mean value"/>
    <s v="Enchytraeidae"/>
    <s v="Meyer, E. 1989"/>
    <n v="83.625"/>
    <s v="Oligochaeta"/>
    <n v="159.5565"/>
  </r>
  <r>
    <x v="3"/>
    <s v="ORSU16EH003"/>
    <x v="87"/>
    <x v="9"/>
    <x v="1"/>
    <n v="15"/>
    <s v="Unknown"/>
    <m/>
    <n v="4.9000000000000004"/>
    <n v="1.9079999999999999"/>
    <n v="1"/>
    <n v="1.125"/>
    <n v="1.125"/>
    <n v="1.696"/>
    <n v="1.696E-3"/>
    <s v="mean value"/>
    <s v="Enchytraeidae"/>
    <s v="Meyer, E. 1989"/>
    <n v="83.625"/>
    <s v="Oligochaeta"/>
    <n v="159.5565"/>
  </r>
  <r>
    <x v="4"/>
    <s v="ORSU16EH004"/>
    <x v="87"/>
    <x v="9"/>
    <x v="1"/>
    <n v="10"/>
    <s v="Unknown"/>
    <m/>
    <n v="2.1"/>
    <n v="1.272"/>
    <n v="1"/>
    <n v="1.125"/>
    <n v="1.125"/>
    <n v="1.1306666666666667"/>
    <n v="1.1306666666666668E-3"/>
    <s v="mean value"/>
    <s v="Enchytraeidae"/>
    <s v="Meyer, E. 1989"/>
    <n v="55.75"/>
    <s v="Oligochaeta"/>
    <n v="70.914000000000001"/>
  </r>
  <r>
    <x v="4"/>
    <s v="ORSU16EH004"/>
    <x v="87"/>
    <x v="9"/>
    <x v="1"/>
    <n v="10"/>
    <s v="Unknown"/>
    <s v="Estimated"/>
    <n v="3.5"/>
    <n v="1.272"/>
    <n v="1"/>
    <n v="1.125"/>
    <n v="1.125"/>
    <n v="1.1306666666666667"/>
    <n v="1.1306666666666668E-3"/>
    <s v="mean value"/>
    <s v="Enchytraeidae"/>
    <s v="Meyer, E. 1989"/>
    <n v="55.75"/>
    <s v="Oligochaeta"/>
    <n v="70.914000000000001"/>
  </r>
  <r>
    <x v="4"/>
    <s v="ORSU16EH004"/>
    <x v="87"/>
    <x v="9"/>
    <x v="1"/>
    <n v="10"/>
    <s v="Unknown"/>
    <m/>
    <n v="5.7"/>
    <n v="1.272"/>
    <n v="1"/>
    <n v="1.125"/>
    <n v="1.125"/>
    <n v="1.1306666666666667"/>
    <n v="1.1306666666666668E-3"/>
    <s v="mean value"/>
    <s v="Enchytraeidae"/>
    <s v="Meyer, E. 1989"/>
    <n v="55.75"/>
    <s v="Oligochaeta"/>
    <n v="70.914000000000001"/>
  </r>
  <r>
    <x v="1"/>
    <s v="ORSU16EH006"/>
    <x v="87"/>
    <x v="9"/>
    <x v="1"/>
    <n v="7"/>
    <s v="Unknown"/>
    <m/>
    <n v="2.7"/>
    <n v="0.89039999999999997"/>
    <n v="0.6333333333333333"/>
    <n v="1.125"/>
    <n v="0.71249999999999991"/>
    <n v="1.249684210526316"/>
    <n v="1.249684210526316E-3"/>
    <s v="mean value"/>
    <s v="Enchytraeidae"/>
    <s v="Meyer, E. 1989"/>
    <n v="39.024999999999999"/>
    <s v="Oligochaeta"/>
    <n v="34.747860000000003"/>
  </r>
  <r>
    <x v="1"/>
    <s v="ORSU16EH006"/>
    <x v="87"/>
    <x v="9"/>
    <x v="1"/>
    <n v="7"/>
    <s v="Unknown"/>
    <m/>
    <n v="4.2"/>
    <n v="0.89039999999999997"/>
    <n v="0.6333333333333333"/>
    <n v="1.125"/>
    <n v="0.71249999999999991"/>
    <n v="1.249684210526316"/>
    <n v="1.249684210526316E-3"/>
    <s v="mean value"/>
    <s v="Enchytraeidae"/>
    <s v="Meyer, E. 1989"/>
    <n v="39.024999999999999"/>
    <s v="Oligochaeta"/>
    <n v="34.747860000000003"/>
  </r>
  <r>
    <x v="8"/>
    <s v="ORSU16EH007"/>
    <x v="87"/>
    <x v="9"/>
    <x v="1"/>
    <n v="12"/>
    <s v="Unknown"/>
    <m/>
    <n v="2.8"/>
    <n v="1.5264"/>
    <n v="1"/>
    <n v="1.125"/>
    <n v="1.125"/>
    <n v="1.3568"/>
    <n v="1.3568E-3"/>
    <s v="mean value"/>
    <s v="Enchytraeidae"/>
    <s v="Meyer, E. 1989"/>
    <n v="66.900000000000006"/>
    <s v="Oligochaeta"/>
    <n v="102.11615999999999"/>
  </r>
  <r>
    <x v="8"/>
    <s v="ORSU16EH007"/>
    <x v="87"/>
    <x v="9"/>
    <x v="1"/>
    <n v="12"/>
    <s v="Unknown"/>
    <m/>
    <n v="3.9"/>
    <n v="1.5264"/>
    <n v="1"/>
    <n v="1.125"/>
    <n v="1.125"/>
    <n v="1.3568"/>
    <n v="1.3568E-3"/>
    <s v="mean value"/>
    <s v="Enchytraeidae"/>
    <s v="Meyer, E. 1989"/>
    <n v="66.900000000000006"/>
    <s v="Oligochaeta"/>
    <n v="102.11615999999999"/>
  </r>
  <r>
    <x v="5"/>
    <s v="ORSU16EH009"/>
    <x v="87"/>
    <x v="9"/>
    <x v="1"/>
    <n v="20"/>
    <s v="Unknown"/>
    <m/>
    <n v="2.1"/>
    <n v="2.544"/>
    <n v="1"/>
    <n v="1.125"/>
    <n v="1.125"/>
    <n v="2.2613333333333334"/>
    <n v="2.2613333333333335E-3"/>
    <s v="mean value"/>
    <s v="Enchytraeidae"/>
    <s v="Meyer, E. 1989"/>
    <n v="111.5"/>
    <s v="Oligochaeta"/>
    <n v="283.65600000000001"/>
  </r>
  <r>
    <x v="5"/>
    <s v="ORSU16EH009"/>
    <x v="87"/>
    <x v="9"/>
    <x v="1"/>
    <n v="20"/>
    <s v="Unknown"/>
    <m/>
    <n v="4.2"/>
    <n v="2.544"/>
    <n v="1"/>
    <n v="1.125"/>
    <n v="1.125"/>
    <n v="2.2613333333333334"/>
    <n v="2.2613333333333335E-3"/>
    <s v="mean value"/>
    <s v="Enchytraeidae"/>
    <s v="Meyer, E. 1989"/>
    <n v="111.5"/>
    <s v="Oligochaeta"/>
    <n v="283.65600000000001"/>
  </r>
  <r>
    <x v="5"/>
    <s v="ORSU16EH009"/>
    <x v="87"/>
    <x v="9"/>
    <x v="1"/>
    <n v="20"/>
    <s v="Unknown"/>
    <m/>
    <n v="4.9000000000000004"/>
    <n v="2.544"/>
    <n v="1"/>
    <n v="1.125"/>
    <n v="1.125"/>
    <n v="2.2613333333333334"/>
    <n v="2.2613333333333335E-3"/>
    <s v="mean value"/>
    <s v="Enchytraeidae"/>
    <s v="Meyer, E. 1989"/>
    <n v="111.5"/>
    <s v="Oligochaeta"/>
    <n v="283.65600000000001"/>
  </r>
  <r>
    <x v="5"/>
    <s v="ORSU16EH009"/>
    <x v="88"/>
    <x v="10"/>
    <x v="0"/>
    <n v="8"/>
    <s v="Larva"/>
    <m/>
    <n v="1"/>
    <n v="0.25118678300000002"/>
    <n v="1"/>
    <n v="1.125"/>
    <n v="1.125"/>
    <n v="0.22327714044444447"/>
    <n v="2.2327714044444448E-4"/>
    <s v="(-3.461)+2.40*lnL"/>
    <s v="Hemiptera"/>
    <s v="Smock, L.A. 1980"/>
    <n v="38.584000000000003"/>
    <s v="Insecta aquatic"/>
    <n v="9.6917908439999998"/>
  </r>
  <r>
    <x v="5"/>
    <s v="ORSU16EH009"/>
    <x v="20"/>
    <x v="11"/>
    <x v="3"/>
    <n v="4"/>
    <s v="Larva"/>
    <m/>
    <n v="2"/>
    <n v="0.12582721599999999"/>
    <n v="1"/>
    <n v="1.125"/>
    <n v="1.125"/>
    <n v="0.11184641422222222"/>
    <n v="1.1184641422222222E-4"/>
    <s v="(-5.3506)+2.7288*lnL"/>
    <s v="Empididae"/>
    <s v="Meyer, E. 1989"/>
    <n v="17.103999999999999"/>
    <s v="Diptera aquatic"/>
    <n v="2.1521487029999999"/>
  </r>
  <r>
    <x v="2"/>
    <s v="ORSU16EH002"/>
    <x v="36"/>
    <x v="12"/>
    <x v="0"/>
    <n v="1"/>
    <s v="Larva"/>
    <m/>
    <n v="24.7"/>
    <n v="17.32569166"/>
    <n v="1"/>
    <n v="1.125"/>
    <n v="1.125"/>
    <n v="15.400614808888889"/>
    <n v="1.540061480888889E-2"/>
    <s v="0.0042*L^2.596"/>
    <s v="Hexatoma spp."/>
    <s v="Benke, A. C. et al. 1999"/>
    <n v="4.2759999999999998"/>
    <s v="Diptera aquatic"/>
    <n v="74.084657530000001"/>
  </r>
  <r>
    <x v="0"/>
    <s v="ORSU16EH005"/>
    <x v="89"/>
    <x v="13"/>
    <x v="0"/>
    <n v="2"/>
    <s v="Larva"/>
    <m/>
    <n v="37"/>
    <n v="180.3860995"/>
    <n v="1"/>
    <n v="1.125"/>
    <n v="1.125"/>
    <n v="160.34319955555554"/>
    <n v="0.16034319955555554"/>
    <s v="0.0018*L^2.997"/>
    <s v="Corydalus cornutus"/>
    <s v="Benke, A. C. et al. 1999"/>
    <n v="10.42"/>
    <s v="Corydalidae"/>
    <n v="1879.6231560000001"/>
  </r>
  <r>
    <x v="0"/>
    <s v="ORSU16EH005"/>
    <x v="89"/>
    <x v="13"/>
    <x v="0"/>
    <n v="2"/>
    <s v="Larva"/>
    <m/>
    <n v="48"/>
    <n v="393.53420779999999"/>
    <n v="1"/>
    <n v="1.125"/>
    <n v="1.125"/>
    <n v="349.8081847111111"/>
    <n v="0.34980818471111108"/>
    <s v="0.0018*L^2.997"/>
    <s v="Corydalus cornutus"/>
    <s v="Benke, A. C. et al. 1999"/>
    <n v="10.42"/>
    <s v="Corydalidae"/>
    <n v="4100.6264449999999"/>
  </r>
  <r>
    <x v="8"/>
    <s v="ORSU16EH007"/>
    <x v="89"/>
    <x v="13"/>
    <x v="0"/>
    <n v="1"/>
    <s v="Larva"/>
    <m/>
    <n v="12"/>
    <n v="3.0872990520000001"/>
    <n v="1"/>
    <n v="1.125"/>
    <n v="1.125"/>
    <n v="2.7442658240000002"/>
    <n v="2.7442658240000002E-3"/>
    <s v="0.0018*L^2.997"/>
    <s v="Corydalus cornutus"/>
    <s v="Benke, A. C. et al. 1999"/>
    <n v="5.21"/>
    <s v="Corydalidae"/>
    <n v="16.08482806"/>
  </r>
  <r>
    <x v="5"/>
    <s v="ORSU16EH009"/>
    <x v="89"/>
    <x v="13"/>
    <x v="0"/>
    <n v="1"/>
    <s v="Larva"/>
    <m/>
    <n v="2.5"/>
    <n v="2.8047794000000001E-2"/>
    <n v="1"/>
    <n v="1.125"/>
    <n v="1.125"/>
    <n v="2.4931372444444447E-2"/>
    <n v="2.4931372444444449E-5"/>
    <s v="0.0018*L^2.997"/>
    <s v="Corydalus cornutus"/>
    <s v="Benke, A. C. et al. 1999"/>
    <n v="5.21"/>
    <s v="Corydalidae"/>
    <n v="0.14612900700000001"/>
  </r>
  <r>
    <x v="5"/>
    <s v="ORSU16EH009"/>
    <x v="90"/>
    <x v="14"/>
    <x v="1"/>
    <n v="2"/>
    <s v="Unknown"/>
    <m/>
    <n v="3"/>
    <n v="3.4799999999999998E-2"/>
    <n v="1"/>
    <n v="1.125"/>
    <n v="1.125"/>
    <n v="3.093333333333333E-2"/>
    <n v="3.0933333333333331E-5"/>
    <s v="mean value"/>
    <s v="Nematoda"/>
    <s v="Meyer, E. 1989"/>
    <n v="9.4260000000000002"/>
    <s v="Aquatic microconsumers"/>
    <n v="0.32802480000000001"/>
  </r>
  <r>
    <x v="8"/>
    <s v="ORSU16EH007"/>
    <x v="91"/>
    <x v="15"/>
    <x v="0"/>
    <n v="3"/>
    <s v="Larva"/>
    <m/>
    <n v="1.5"/>
    <n v="5.7095820999999998E-2"/>
    <n v="1"/>
    <n v="1.125"/>
    <n v="1.125"/>
    <n v="5.0751840888888886E-2"/>
    <n v="5.0751840888888884E-5"/>
    <s v="0.0060*L^2.847"/>
    <s v="Gomphus spp."/>
    <s v="Benke, A. C. et al. 1999"/>
    <n v="14.468999999999999"/>
    <s v="Insecta aquatic"/>
    <n v="0.82611942900000002"/>
  </r>
  <r>
    <x v="8"/>
    <s v="ORSU16EH007"/>
    <x v="91"/>
    <x v="15"/>
    <x v="0"/>
    <n v="3"/>
    <s v="Larva"/>
    <m/>
    <n v="4"/>
    <n v="0.93183131299999999"/>
    <n v="1"/>
    <n v="1.125"/>
    <n v="1.125"/>
    <n v="0.82829450044444441"/>
    <n v="8.2829450044444438E-4"/>
    <s v="0.0060*L^2.847"/>
    <s v="Gomphus spp."/>
    <s v="Benke, A. C. et al. 1999"/>
    <n v="14.468999999999999"/>
    <s v="Insecta aquatic"/>
    <n v="13.48266727"/>
  </r>
  <r>
    <x v="4"/>
    <s v="ORSU16EH004"/>
    <x v="92"/>
    <x v="16"/>
    <x v="2"/>
    <n v="1"/>
    <s v="Unknown"/>
    <m/>
    <n v="7.5"/>
    <n v="0.12720000000000001"/>
    <n v="1"/>
    <n v="1.125"/>
    <n v="1.125"/>
    <n v="0.11306666666666668"/>
    <n v="1.1306666666666667E-4"/>
    <s v="mean value"/>
    <s v="Enchytraeidae"/>
    <s v="Meyer, E. 1989"/>
    <n v="5.5750000000000002"/>
    <s v="Oligochaeta"/>
    <n v="0.70913999999999999"/>
  </r>
  <r>
    <x v="6"/>
    <s v="ORSU16EH001"/>
    <x v="93"/>
    <x v="17"/>
    <x v="5"/>
    <n v="5"/>
    <s v="Larva"/>
    <m/>
    <n v="5.8"/>
    <n v="2.7869095929999999"/>
    <n v="1"/>
    <n v="1.125"/>
    <n v="1.125"/>
    <n v="2.4772529715555556"/>
    <n v="2.4772529715555557E-3"/>
    <s v="0.0019*L^3.232"/>
    <s v="Acroneuria spp."/>
    <s v="Benke, A. C. et al. 1999"/>
    <n v="24.114999999999998"/>
    <s v="Insecta aquatic"/>
    <n v="67.206324839999994"/>
  </r>
  <r>
    <x v="6"/>
    <s v="ORSU16EH001"/>
    <x v="93"/>
    <x v="17"/>
    <x v="5"/>
    <n v="5"/>
    <s v="Larva"/>
    <m/>
    <n v="8.8000000000000007"/>
    <n v="10.72239005"/>
    <n v="1"/>
    <n v="1.125"/>
    <n v="1.125"/>
    <n v="9.5310133777777768"/>
    <n v="9.5310133777777774E-3"/>
    <s v="0.0019*L^3.232"/>
    <s v="Acroneuria spp."/>
    <s v="Benke, A. C. et al. 1999"/>
    <n v="24.114999999999998"/>
    <s v="Insecta aquatic"/>
    <n v="258.57043609999999"/>
  </r>
  <r>
    <x v="6"/>
    <s v="ORSU16EH001"/>
    <x v="93"/>
    <x v="17"/>
    <x v="5"/>
    <n v="5"/>
    <s v="Larva"/>
    <m/>
    <n v="10.9"/>
    <n v="21.413420559999999"/>
    <n v="1"/>
    <n v="1.125"/>
    <n v="1.125"/>
    <n v="19.034151608888887"/>
    <n v="1.9034151608888886E-2"/>
    <s v="0.0019*L^3.232"/>
    <s v="Acroneuria spp."/>
    <s v="Benke, A. C. et al. 1999"/>
    <n v="24.114999999999998"/>
    <s v="Insecta aquatic"/>
    <n v="516.38463679999995"/>
  </r>
  <r>
    <x v="2"/>
    <s v="ORSU16EH002"/>
    <x v="93"/>
    <x v="17"/>
    <x v="5"/>
    <n v="12"/>
    <s v="Larva"/>
    <m/>
    <n v="5.4"/>
    <n v="5.309229255"/>
    <n v="1"/>
    <n v="1.125"/>
    <n v="1.125"/>
    <n v="4.7193148933333333"/>
    <n v="4.7193148933333331E-3"/>
    <s v="0.0019*L^3.232"/>
    <s v="Acroneuria spp."/>
    <s v="Benke, A. C. et al. 1999"/>
    <n v="57.875999999999998"/>
    <s v="Insecta aquatic"/>
    <n v="307.2769523"/>
  </r>
  <r>
    <x v="2"/>
    <s v="ORSU16EH002"/>
    <x v="93"/>
    <x v="17"/>
    <x v="5"/>
    <n v="12"/>
    <s v="Larva"/>
    <m/>
    <n v="8.1999999999999993"/>
    <n v="20.48241767"/>
    <n v="1"/>
    <n v="1.125"/>
    <n v="1.125"/>
    <n v="18.206593484444443"/>
    <n v="1.8206593484444443E-2"/>
    <s v="0.0019*L^3.232"/>
    <s v="Acroneuria spp."/>
    <s v="Benke, A. C. et al. 1999"/>
    <n v="57.875999999999998"/>
    <s v="Insecta aquatic"/>
    <n v="1185.4404050000001"/>
  </r>
  <r>
    <x v="2"/>
    <s v="ORSU16EH002"/>
    <x v="93"/>
    <x v="17"/>
    <x v="5"/>
    <n v="12"/>
    <s v="Larva"/>
    <m/>
    <n v="14.3"/>
    <n v="123.5893136"/>
    <n v="1"/>
    <n v="1.125"/>
    <n v="1.125"/>
    <n v="109.85716764444444"/>
    <n v="0.10985716764444445"/>
    <s v="0.0019*L^3.232"/>
    <s v="Acroneuria spp."/>
    <s v="Benke, A. C. et al. 1999"/>
    <n v="57.875999999999998"/>
    <s v="Insecta aquatic"/>
    <n v="7152.8551120000002"/>
  </r>
  <r>
    <x v="2"/>
    <s v="ORSU16EH002"/>
    <x v="93"/>
    <x v="17"/>
    <x v="5"/>
    <n v="12"/>
    <s v="Larva"/>
    <m/>
    <n v="14.8"/>
    <n v="138.10859629999999"/>
    <n v="1"/>
    <n v="1.125"/>
    <n v="1.125"/>
    <n v="122.76319671111111"/>
    <n v="0.12276319671111111"/>
    <s v="0.0019*L^3.232"/>
    <s v="Acroneuria spp."/>
    <s v="Benke, A. C. et al. 1999"/>
    <n v="57.875999999999998"/>
    <s v="Insecta aquatic"/>
    <n v="7993.1731179999997"/>
  </r>
  <r>
    <x v="2"/>
    <s v="ORSU16EH002"/>
    <x v="93"/>
    <x v="17"/>
    <x v="5"/>
    <n v="12"/>
    <s v="Larva"/>
    <m/>
    <n v="18.100000000000001"/>
    <n v="264.6988174"/>
    <n v="1"/>
    <n v="1.125"/>
    <n v="1.125"/>
    <n v="235.28783768888889"/>
    <n v="0.23528783768888889"/>
    <s v="0.0019*L^3.232"/>
    <s v="Acroneuria spp."/>
    <s v="Benke, A. C. et al. 1999"/>
    <n v="57.875999999999998"/>
    <s v="Insecta aquatic"/>
    <n v="15319.70876"/>
  </r>
  <r>
    <x v="3"/>
    <s v="ORSU16EH003"/>
    <x v="93"/>
    <x v="17"/>
    <x v="5"/>
    <n v="2"/>
    <s v="Larva"/>
    <m/>
    <n v="4"/>
    <n v="0.33546057600000001"/>
    <n v="1"/>
    <n v="1.125"/>
    <n v="1.125"/>
    <n v="0.29818717866666666"/>
    <n v="2.9818717866666669E-4"/>
    <s v="0.0019*L^3.232"/>
    <s v="Acroneuria spp."/>
    <s v="Benke, A. C. et al. 1999"/>
    <n v="9.6460000000000008"/>
    <s v="Insecta aquatic"/>
    <n v="3.2358527179999999"/>
  </r>
  <r>
    <x v="4"/>
    <s v="ORSU16EH004"/>
    <x v="93"/>
    <x v="17"/>
    <x v="5"/>
    <n v="10"/>
    <s v="Larva"/>
    <m/>
    <n v="5.4"/>
    <n v="4.4243577119999999"/>
    <n v="1"/>
    <n v="1.125"/>
    <n v="1.125"/>
    <n v="3.9327624106666668"/>
    <n v="3.9327624106666667E-3"/>
    <s v="0.0019*L^3.232"/>
    <s v="Acroneuria spp."/>
    <s v="Benke, A. C. et al. 1999"/>
    <n v="48.23"/>
    <s v="Insecta aquatic"/>
    <n v="213.38677250000001"/>
  </r>
  <r>
    <x v="1"/>
    <s v="ORSU16EH006"/>
    <x v="93"/>
    <x v="17"/>
    <x v="5"/>
    <n v="2"/>
    <s v="Larva"/>
    <m/>
    <n v="6"/>
    <n v="1.2438512239999999"/>
    <n v="0.6333333333333333"/>
    <n v="1.125"/>
    <n v="0.71249999999999991"/>
    <n v="1.7457561038596492"/>
    <n v="1.7457561038596492E-3"/>
    <s v="0.0019*L^3.232"/>
    <s v="Acroneuria spp."/>
    <s v="Benke, A. C. et al. 1999"/>
    <n v="9.6460000000000008"/>
    <s v="Insecta aquatic"/>
    <n v="11.99818891"/>
  </r>
  <r>
    <x v="1"/>
    <s v="ORSU16EH006"/>
    <x v="93"/>
    <x v="17"/>
    <x v="5"/>
    <n v="2"/>
    <s v="Larva"/>
    <m/>
    <n v="19"/>
    <n v="51.607786820000001"/>
    <n v="0.6333333333333333"/>
    <n v="1.125"/>
    <n v="0.71249999999999991"/>
    <n v="72.431981501754393"/>
    <n v="7.2431981501754394E-2"/>
    <s v="0.0019*L^3.232"/>
    <s v="Acroneuria spp."/>
    <s v="Benke, A. C. et al. 1999"/>
    <n v="9.6460000000000008"/>
    <s v="Insecta aquatic"/>
    <n v="497.80871159999998"/>
  </r>
  <r>
    <x v="8"/>
    <s v="ORSU16EH007"/>
    <x v="93"/>
    <x v="17"/>
    <x v="5"/>
    <n v="12"/>
    <s v="Larva"/>
    <m/>
    <n v="2"/>
    <n v="0.21422186400000001"/>
    <n v="1"/>
    <n v="1.125"/>
    <n v="1.125"/>
    <n v="0.19041943466666666"/>
    <n v="1.9041943466666667E-4"/>
    <s v="0.0019*L^3.232"/>
    <s v="Acroneuria spp."/>
    <s v="Benke, A. C. et al. 1999"/>
    <n v="57.875999999999998"/>
    <s v="Insecta aquatic"/>
    <n v="12.398304570000001"/>
  </r>
  <r>
    <x v="8"/>
    <s v="ORSU16EH007"/>
    <x v="93"/>
    <x v="17"/>
    <x v="5"/>
    <n v="12"/>
    <s v="Larva"/>
    <m/>
    <n v="5"/>
    <n v="4.1400530010000001"/>
    <n v="1"/>
    <n v="1.125"/>
    <n v="1.125"/>
    <n v="3.680047112"/>
    <n v="3.6800471120000001E-3"/>
    <s v="0.0019*L^3.232"/>
    <s v="Acroneuria spp."/>
    <s v="Benke, A. C. et al. 1999"/>
    <n v="57.875999999999998"/>
    <s v="Insecta aquatic"/>
    <n v="239.60970750000001"/>
  </r>
  <r>
    <x v="7"/>
    <s v="ORSU16EH008"/>
    <x v="93"/>
    <x v="17"/>
    <x v="5"/>
    <n v="13"/>
    <s v="Larva"/>
    <m/>
    <n v="2.5"/>
    <n v="0.47735234599999998"/>
    <n v="1"/>
    <n v="1.125"/>
    <n v="1.125"/>
    <n v="0.42431319644444443"/>
    <n v="4.2431319644444443E-4"/>
    <s v="0.0019*L^3.232"/>
    <s v="Acroneuria spp."/>
    <s v="Benke, A. C. et al. 1999"/>
    <n v="62.698999999999998"/>
    <s v="Insecta aquatic"/>
    <n v="29.929514739999998"/>
  </r>
  <r>
    <x v="7"/>
    <s v="ORSU16EH008"/>
    <x v="93"/>
    <x v="17"/>
    <x v="5"/>
    <n v="13"/>
    <s v="Larva"/>
    <m/>
    <n v="5"/>
    <n v="4.4850574180000002"/>
    <n v="1"/>
    <n v="1.125"/>
    <n v="1.125"/>
    <n v="3.9867177048888891"/>
    <n v="3.9867177048888893E-3"/>
    <s v="0.0019*L^3.232"/>
    <s v="Acroneuria spp."/>
    <s v="Benke, A. C. et al. 1999"/>
    <n v="62.698999999999998"/>
    <s v="Insecta aquatic"/>
    <n v="281.20861500000001"/>
  </r>
  <r>
    <x v="7"/>
    <s v="ORSU16EH008"/>
    <x v="93"/>
    <x v="17"/>
    <x v="5"/>
    <n v="13"/>
    <s v="Larva"/>
    <m/>
    <n v="8"/>
    <n v="20.487255860000001"/>
    <n v="1"/>
    <n v="1.125"/>
    <n v="1.125"/>
    <n v="18.210894097777778"/>
    <n v="1.8210894097777777E-2"/>
    <s v="0.0019*L^3.232"/>
    <s v="Acroneuria spp."/>
    <s v="Benke, A. C. et al. 1999"/>
    <n v="62.698999999999998"/>
    <s v="Insecta aquatic"/>
    <n v="1284.5304550000001"/>
  </r>
  <r>
    <x v="7"/>
    <s v="ORSU16EH008"/>
    <x v="93"/>
    <x v="17"/>
    <x v="5"/>
    <n v="13"/>
    <s v="Larva"/>
    <m/>
    <n v="13"/>
    <n v="98.392471099999995"/>
    <n v="1"/>
    <n v="1.125"/>
    <n v="1.125"/>
    <n v="87.459974311111111"/>
    <n v="8.7459974311111119E-2"/>
    <s v="0.0019*L^3.232"/>
    <s v="Acroneuria spp."/>
    <s v="Benke, A. C. et al. 1999"/>
    <n v="62.698999999999998"/>
    <s v="Insecta aquatic"/>
    <n v="6169.1095459999997"/>
  </r>
  <r>
    <x v="5"/>
    <s v="ORSU16EH009"/>
    <x v="93"/>
    <x v="17"/>
    <x v="5"/>
    <n v="9"/>
    <s v="Larva"/>
    <m/>
    <n v="5"/>
    <n v="3.1050397510000001"/>
    <n v="1"/>
    <n v="1.125"/>
    <n v="1.125"/>
    <n v="2.7600353342222221"/>
    <n v="2.760035334222222E-3"/>
    <s v="0.0019*L^3.232"/>
    <s v="Acroneuria spp."/>
    <s v="Benke, A. C. et al. 1999"/>
    <n v="43.406999999999996"/>
    <s v="Insecta aquatic"/>
    <n v="134.7804605"/>
  </r>
  <r>
    <x v="5"/>
    <s v="ORSU16EH009"/>
    <x v="93"/>
    <x v="17"/>
    <x v="5"/>
    <n v="9"/>
    <s v="Larva"/>
    <m/>
    <n v="7"/>
    <n v="9.2119797729999995"/>
    <n v="1"/>
    <n v="1.125"/>
    <n v="1.125"/>
    <n v="8.188426464888888"/>
    <n v="8.1884264648888882E-3"/>
    <s v="0.0019*L^3.232"/>
    <s v="Acroneuria spp."/>
    <s v="Benke, A. C. et al. 1999"/>
    <n v="43.406999999999996"/>
    <s v="Insecta aquatic"/>
    <n v="399.86440599999997"/>
  </r>
  <r>
    <x v="5"/>
    <s v="ORSU16EH009"/>
    <x v="93"/>
    <x v="17"/>
    <x v="5"/>
    <n v="9"/>
    <s v="Larva"/>
    <m/>
    <n v="8.5"/>
    <n v="17.253534569999999"/>
    <n v="1"/>
    <n v="1.125"/>
    <n v="1.125"/>
    <n v="15.336475173333334"/>
    <n v="1.5336475173333334E-2"/>
    <s v="0.0019*L^3.232"/>
    <s v="Acroneuria spp."/>
    <s v="Benke, A. C. et al. 1999"/>
    <n v="43.406999999999996"/>
    <s v="Insecta aquatic"/>
    <n v="748.92417499999999"/>
  </r>
  <r>
    <x v="8"/>
    <s v="ORSU16EH007"/>
    <x v="68"/>
    <x v="17"/>
    <x v="5"/>
    <n v="1"/>
    <s v="Unknown"/>
    <m/>
    <n v="4.0999999999999996"/>
    <n v="0.12720000000000001"/>
    <n v="1"/>
    <n v="1.125"/>
    <n v="1.125"/>
    <n v="0.11306666666666668"/>
    <n v="1.1306666666666667E-4"/>
    <s v="mean value"/>
    <s v="Enchytraeidae"/>
    <s v="Meyer, E. 1989"/>
    <n v="5.5750000000000002"/>
    <s v="Oligochaeta"/>
    <n v="0.70913999999999999"/>
  </r>
  <r>
    <x v="6"/>
    <s v="ORSU16EH001"/>
    <x v="94"/>
    <x v="17"/>
    <x v="5"/>
    <n v="7"/>
    <s v="Larva"/>
    <m/>
    <n v="3.2"/>
    <n v="1.0718495210000001"/>
    <n v="1"/>
    <n v="1.125"/>
    <n v="1.125"/>
    <n v="0.95275512977777788"/>
    <n v="9.5275512977777794E-4"/>
    <s v="(0.0062*L^2.724)*1.039"/>
    <s v="Sweltsa sp."/>
    <s v="Benke, A. C. et al. 1999"/>
    <n v="33.761000000000003"/>
    <s v="Insecta aquatic"/>
    <n v="36.18671166"/>
  </r>
  <r>
    <x v="3"/>
    <s v="ORSU16EH003"/>
    <x v="94"/>
    <x v="17"/>
    <x v="5"/>
    <n v="6"/>
    <s v="Larva"/>
    <m/>
    <n v="3.7"/>
    <n v="1.3643945749999999"/>
    <n v="1"/>
    <n v="1.125"/>
    <n v="1.125"/>
    <n v="1.2127951777777777"/>
    <n v="1.2127951777777778E-3"/>
    <s v="(0.0062*L^2.724)*1.039"/>
    <s v="Sweltsa sp."/>
    <s v="Benke, A. C. et al. 1999"/>
    <n v="28.937999999999999"/>
    <s v="Insecta aquatic"/>
    <n v="39.482850200000001"/>
  </r>
  <r>
    <x v="3"/>
    <s v="ORSU16EH003"/>
    <x v="94"/>
    <x v="17"/>
    <x v="5"/>
    <n v="6"/>
    <s v="Larva"/>
    <m/>
    <n v="4"/>
    <n v="1.687212964"/>
    <n v="1"/>
    <n v="1.125"/>
    <n v="1.125"/>
    <n v="1.4997448568888889"/>
    <n v="1.499744856888889E-3"/>
    <s v="(0.0062*L^2.724)*1.039"/>
    <s v="Sweltsa sp."/>
    <s v="Benke, A. C. et al. 1999"/>
    <n v="28.937999999999999"/>
    <s v="Insecta aquatic"/>
    <n v="48.824568759999998"/>
  </r>
  <r>
    <x v="0"/>
    <s v="ORSU16EH005"/>
    <x v="94"/>
    <x v="17"/>
    <x v="5"/>
    <n v="6"/>
    <s v="Larva"/>
    <m/>
    <n v="4"/>
    <n v="1.687212964"/>
    <n v="1"/>
    <n v="1.125"/>
    <n v="1.125"/>
    <n v="1.4997448568888889"/>
    <n v="1.499744856888889E-3"/>
    <s v="(0.0062*L^2.724)*1.039"/>
    <s v="Sweltsa sp."/>
    <s v="Benke, A. C. et al. 1999"/>
    <n v="28.937999999999999"/>
    <s v="Insecta aquatic"/>
    <n v="48.824568759999998"/>
  </r>
  <r>
    <x v="1"/>
    <s v="ORSU16EH006"/>
    <x v="94"/>
    <x v="17"/>
    <x v="5"/>
    <n v="20"/>
    <s v="Larva"/>
    <m/>
    <n v="2.2000000000000002"/>
    <n v="1.103561689"/>
    <n v="0.6333333333333333"/>
    <n v="1.125"/>
    <n v="0.71249999999999991"/>
    <n v="1.5488585108771931"/>
    <n v="1.5488585108771932E-3"/>
    <s v="(0.0062*L^2.724)*1.039"/>
    <s v="Sweltsa sp."/>
    <s v="Benke, A. C. et al. 1999"/>
    <n v="96.46"/>
    <s v="Insecta aquatic"/>
    <n v="106.4495605"/>
  </r>
  <r>
    <x v="1"/>
    <s v="ORSU16EH006"/>
    <x v="94"/>
    <x v="17"/>
    <x v="5"/>
    <n v="20"/>
    <s v="Larva"/>
    <m/>
    <n v="3.1"/>
    <n v="2.8087073239999998"/>
    <n v="0.6333333333333333"/>
    <n v="1.125"/>
    <n v="0.71249999999999991"/>
    <n v="3.9420453670175442"/>
    <n v="3.9420453670175439E-3"/>
    <s v="(0.0062*L^2.724)*1.039"/>
    <s v="Sweltsa sp."/>
    <s v="Benke, A. C. et al. 1999"/>
    <n v="96.46"/>
    <s v="Insecta aquatic"/>
    <n v="270.9279085"/>
  </r>
  <r>
    <x v="1"/>
    <s v="ORSU16EH006"/>
    <x v="94"/>
    <x v="17"/>
    <x v="5"/>
    <n v="20"/>
    <s v="Larva"/>
    <m/>
    <n v="3.7"/>
    <n v="4.5479819150000003"/>
    <n v="0.6333333333333333"/>
    <n v="1.125"/>
    <n v="0.71249999999999991"/>
    <n v="6.383132512280703"/>
    <n v="6.3831325122807028E-3"/>
    <s v="(0.0062*L^2.724)*1.039"/>
    <s v="Sweltsa sp."/>
    <s v="Benke, A. C. et al. 1999"/>
    <n v="96.46"/>
    <s v="Insecta aquatic"/>
    <n v="438.69833549999998"/>
  </r>
  <r>
    <x v="8"/>
    <s v="ORSU16EH007"/>
    <x v="94"/>
    <x v="17"/>
    <x v="5"/>
    <n v="1"/>
    <s v="Larva"/>
    <m/>
    <n v="2"/>
    <n v="4.2561109999999999E-2"/>
    <n v="1"/>
    <n v="1.125"/>
    <n v="1.125"/>
    <n v="3.7832097777777775E-2"/>
    <n v="3.7832097777777777E-5"/>
    <s v="(0.0062*L^2.724)*1.039"/>
    <s v="Sweltsa sp."/>
    <s v="Benke, A. C. et al. 1999"/>
    <n v="4.8230000000000004"/>
    <s v="Insecta aquatic"/>
    <n v="0.205272233"/>
  </r>
  <r>
    <x v="5"/>
    <s v="ORSU16EH009"/>
    <x v="94"/>
    <x v="17"/>
    <x v="5"/>
    <n v="10"/>
    <s v="Larva"/>
    <m/>
    <n v="2"/>
    <n v="0.42561109899999999"/>
    <n v="1"/>
    <n v="1.125"/>
    <n v="1.125"/>
    <n v="0.37832097688888888"/>
    <n v="3.7832097688888887E-4"/>
    <s v="(0.0062*L^2.724)*1.039"/>
    <s v="Sweltsa sp."/>
    <s v="Benke, A. C. et al. 1999"/>
    <n v="48.23"/>
    <s v="Insecta aquatic"/>
    <n v="20.527223320000001"/>
  </r>
  <r>
    <x v="5"/>
    <s v="ORSU16EH009"/>
    <x v="94"/>
    <x v="17"/>
    <x v="5"/>
    <n v="10"/>
    <s v="Larva"/>
    <m/>
    <n v="3"/>
    <n v="1.284356343"/>
    <n v="1"/>
    <n v="1.125"/>
    <n v="1.125"/>
    <n v="1.1416500826666667"/>
    <n v="1.1416500826666666E-3"/>
    <s v="(0.0062*L^2.724)*1.039"/>
    <s v="Sweltsa sp."/>
    <s v="Benke, A. C. et al. 1999"/>
    <n v="48.23"/>
    <s v="Insecta aquatic"/>
    <n v="61.944506429999997"/>
  </r>
  <r>
    <x v="6"/>
    <s v="ORSU16EH001"/>
    <x v="95"/>
    <x v="17"/>
    <x v="5"/>
    <n v="1"/>
    <s v="Larva"/>
    <m/>
    <n v="4.7"/>
    <n v="0.282471007"/>
    <n v="1"/>
    <n v="1.125"/>
    <n v="1.125"/>
    <n v="0.25108533955555556"/>
    <n v="2.5108533955555556E-4"/>
    <s v="0.0019*L^3.232"/>
    <s v="Acroneuria spp."/>
    <s v="Benke, A. C. et al. 1999"/>
    <n v="4.8230000000000004"/>
    <s v="Insecta aquatic"/>
    <n v="1.3623576660000001"/>
  </r>
  <r>
    <x v="2"/>
    <s v="ORSU16EH002"/>
    <x v="95"/>
    <x v="17"/>
    <x v="5"/>
    <n v="1"/>
    <s v="Larva"/>
    <m/>
    <n v="9.8000000000000007"/>
    <n v="3.0366607609999998"/>
    <n v="1"/>
    <n v="1.125"/>
    <n v="1.125"/>
    <n v="2.6992540097777775"/>
    <n v="2.6992540097777774E-3"/>
    <s v="0.0019*L^3.232"/>
    <s v="Acroneuria spp."/>
    <s v="Benke, A. C. et al. 1999"/>
    <n v="4.8230000000000004"/>
    <s v="Insecta aquatic"/>
    <n v="14.645814850000001"/>
  </r>
  <r>
    <x v="3"/>
    <s v="ORSU16EH003"/>
    <x v="95"/>
    <x v="17"/>
    <x v="5"/>
    <n v="4"/>
    <s v="Larva"/>
    <m/>
    <n v="4.7"/>
    <n v="1.1298840269999999"/>
    <n v="1"/>
    <n v="1.125"/>
    <n v="1.125"/>
    <n v="1.0043413573333333"/>
    <n v="1.0043413573333332E-3"/>
    <s v="0.0019*L^3.232"/>
    <s v="Acroneuria spp."/>
    <s v="Benke, A. C. et al. 1999"/>
    <n v="19.292000000000002"/>
    <s v="Insecta aquatic"/>
    <n v="21.797722650000001"/>
  </r>
  <r>
    <x v="3"/>
    <s v="ORSU16EH003"/>
    <x v="95"/>
    <x v="17"/>
    <x v="5"/>
    <n v="4"/>
    <s v="Larva"/>
    <m/>
    <n v="7.1"/>
    <n v="4.2862803710000001"/>
    <n v="1"/>
    <n v="1.125"/>
    <n v="1.125"/>
    <n v="3.8100269964444444"/>
    <n v="3.8100269964444445E-3"/>
    <s v="0.0019*L^3.232"/>
    <s v="Acroneuria spp."/>
    <s v="Benke, A. C. et al. 1999"/>
    <n v="19.292000000000002"/>
    <s v="Insecta aquatic"/>
    <n v="82.690920910000003"/>
  </r>
  <r>
    <x v="3"/>
    <s v="ORSU16EH003"/>
    <x v="95"/>
    <x v="17"/>
    <x v="5"/>
    <n v="4"/>
    <s v="Larva"/>
    <m/>
    <n v="8.8000000000000007"/>
    <n v="8.5779120419999995"/>
    <n v="1"/>
    <n v="1.125"/>
    <n v="1.125"/>
    <n v="7.6248107039999997"/>
    <n v="7.6248107039999999E-3"/>
    <s v="0.0019*L^3.232"/>
    <s v="Acroneuria spp."/>
    <s v="Benke, A. C. et al. 1999"/>
    <n v="19.292000000000002"/>
    <s v="Insecta aquatic"/>
    <n v="165.48507910000001"/>
  </r>
  <r>
    <x v="3"/>
    <s v="ORSU16EH003"/>
    <x v="95"/>
    <x v="17"/>
    <x v="5"/>
    <n v="4"/>
    <s v="Larva"/>
    <m/>
    <n v="26"/>
    <n v="284.45099219999997"/>
    <n v="1"/>
    <n v="1.125"/>
    <n v="1.125"/>
    <n v="252.84532639999998"/>
    <n v="0.25284532639999996"/>
    <s v="0.0019*L^3.232"/>
    <s v="Acroneuria spp."/>
    <s v="Benke, A. C. et al. 1999"/>
    <n v="19.292000000000002"/>
    <s v="Insecta aquatic"/>
    <n v="5487.628541"/>
  </r>
  <r>
    <x v="4"/>
    <s v="ORSU16EH004"/>
    <x v="95"/>
    <x v="17"/>
    <x v="5"/>
    <n v="16"/>
    <s v="Larva"/>
    <m/>
    <n v="3.4"/>
    <n v="1.5871334450000001"/>
    <n v="1"/>
    <n v="1.125"/>
    <n v="1.125"/>
    <n v="1.4107852844444446"/>
    <n v="1.4107852844444447E-3"/>
    <s v="0.0019*L^3.232"/>
    <s v="Acroneuria spp."/>
    <s v="Benke, A. C. et al. 1999"/>
    <n v="77.168000000000006"/>
    <s v="Insecta aquatic"/>
    <n v="122.47591370000001"/>
  </r>
  <r>
    <x v="4"/>
    <s v="ORSU16EH004"/>
    <x v="95"/>
    <x v="17"/>
    <x v="5"/>
    <n v="16"/>
    <s v="Larva"/>
    <m/>
    <n v="6.6"/>
    <n v="13.540652209999999"/>
    <n v="1"/>
    <n v="1.125"/>
    <n v="1.125"/>
    <n v="12.036135297777777"/>
    <n v="1.2036135297777778E-2"/>
    <s v="0.0019*L^3.232"/>
    <s v="Acroneuria spp."/>
    <s v="Benke, A. C. et al. 1999"/>
    <n v="77.168000000000006"/>
    <s v="Insecta aquatic"/>
    <n v="1044.905049"/>
  </r>
  <r>
    <x v="0"/>
    <s v="ORSU16EH005"/>
    <x v="95"/>
    <x v="17"/>
    <x v="5"/>
    <n v="17"/>
    <s v="Larva"/>
    <m/>
    <n v="4.5"/>
    <n v="4.1723945249999996"/>
    <n v="1"/>
    <n v="1.125"/>
    <n v="1.125"/>
    <n v="3.7087951333333331"/>
    <n v="3.7087951333333331E-3"/>
    <s v="0.0019*L^3.232"/>
    <s v="Acroneuria spp."/>
    <s v="Benke, A. C. et al. 1999"/>
    <n v="81.991"/>
    <s v="Insecta aquatic"/>
    <n v="342.09879949999998"/>
  </r>
  <r>
    <x v="0"/>
    <s v="ORSU16EH005"/>
    <x v="95"/>
    <x v="17"/>
    <x v="5"/>
    <n v="17"/>
    <s v="Larva"/>
    <m/>
    <n v="10"/>
    <n v="55.106461160000002"/>
    <n v="1"/>
    <n v="1.125"/>
    <n v="1.125"/>
    <n v="48.98352103111111"/>
    <n v="4.8983521031111109E-2"/>
    <s v="0.0019*L^3.232"/>
    <s v="Acroneuria spp."/>
    <s v="Benke, A. C. et al. 1999"/>
    <n v="81.991"/>
    <s v="Insecta aquatic"/>
    <n v="4518.2338570000002"/>
  </r>
  <r>
    <x v="0"/>
    <s v="ORSU16EH005"/>
    <x v="95"/>
    <x v="17"/>
    <x v="5"/>
    <n v="17"/>
    <s v="Larva"/>
    <m/>
    <n v="14.5"/>
    <n v="183.12342630000001"/>
    <n v="1"/>
    <n v="1.125"/>
    <n v="1.125"/>
    <n v="162.77637893333335"/>
    <n v="0.16277637893333335"/>
    <s v="0.0019*L^3.232"/>
    <s v="Acroneuria spp."/>
    <s v="Benke, A. C. et al. 1999"/>
    <n v="81.991"/>
    <s v="Insecta aquatic"/>
    <n v="15014.47285"/>
  </r>
  <r>
    <x v="1"/>
    <s v="ORSU16EH006"/>
    <x v="95"/>
    <x v="17"/>
    <x v="5"/>
    <n v="13"/>
    <s v="Larva"/>
    <m/>
    <n v="3.5"/>
    <n v="1.4162009209999999"/>
    <n v="0.6333333333333333"/>
    <n v="1.125"/>
    <n v="0.71249999999999991"/>
    <n v="1.9876504154385968"/>
    <n v="1.9876504154385968E-3"/>
    <s v="0.0019*L^3.232"/>
    <s v="Acroneuria spp."/>
    <s v="Benke, A. C. et al. 1999"/>
    <n v="62.698999999999998"/>
    <s v="Insecta aquatic"/>
    <n v="88.794381569999999"/>
  </r>
  <r>
    <x v="1"/>
    <s v="ORSU16EH006"/>
    <x v="95"/>
    <x v="17"/>
    <x v="5"/>
    <n v="13"/>
    <s v="Larva"/>
    <m/>
    <n v="16"/>
    <n v="192.49202320000001"/>
    <n v="0.6333333333333333"/>
    <n v="1.125"/>
    <n v="0.71249999999999991"/>
    <n v="270.16424308771934"/>
    <n v="0.27016424308771936"/>
    <s v="0.0019*L^3.232"/>
    <s v="Acroneuria spp."/>
    <s v="Benke, A. C. et al. 1999"/>
    <n v="62.698999999999998"/>
    <s v="Insecta aquatic"/>
    <n v="12069.057360000001"/>
  </r>
  <r>
    <x v="1"/>
    <s v="ORSU16EH006"/>
    <x v="95"/>
    <x v="17"/>
    <x v="5"/>
    <n v="13"/>
    <s v="Larva"/>
    <m/>
    <n v="21"/>
    <n v="463.56401299999999"/>
    <n v="0.6333333333333333"/>
    <n v="1.125"/>
    <n v="0.71249999999999991"/>
    <n v="650.61615859649135"/>
    <n v="0.65061615859649136"/>
    <s v="0.0019*L^3.232"/>
    <s v="Acroneuria spp."/>
    <s v="Benke, A. C. et al. 1999"/>
    <n v="62.698999999999998"/>
    <s v="Insecta aquatic"/>
    <n v="29065.000049999999"/>
  </r>
  <r>
    <x v="5"/>
    <s v="ORSU16EH009"/>
    <x v="96"/>
    <x v="17"/>
    <x v="5"/>
    <n v="13"/>
    <s v="Larva"/>
    <m/>
    <n v="1.5"/>
    <n v="9.1584905999999994E-2"/>
    <n v="1"/>
    <n v="1.125"/>
    <n v="1.125"/>
    <n v="8.1408805333333334E-2"/>
    <n v="8.1408805333333336E-5"/>
    <s v="0.0019*L^3.232"/>
    <s v="Acroneuria spp."/>
    <s v="Benke, A. C. et al. 1999"/>
    <n v="62.698999999999998"/>
    <s v="Insecta aquatic"/>
    <n v="5.7422820019999996"/>
  </r>
  <r>
    <x v="5"/>
    <s v="ORSU16EH009"/>
    <x v="96"/>
    <x v="17"/>
    <x v="5"/>
    <n v="13"/>
    <s v="Larva"/>
    <m/>
    <n v="2.5"/>
    <n v="0.47735234599999998"/>
    <n v="1"/>
    <n v="1.125"/>
    <n v="1.125"/>
    <n v="0.42431319644444443"/>
    <n v="4.2431319644444443E-4"/>
    <s v="0.0019*L^3.232"/>
    <s v="Acroneuria spp."/>
    <s v="Benke, A. C. et al. 1999"/>
    <n v="62.698999999999998"/>
    <s v="Insecta aquatic"/>
    <n v="29.929514739999998"/>
  </r>
  <r>
    <x v="3"/>
    <s v="ORSU16EH003"/>
    <x v="97"/>
    <x v="17"/>
    <x v="5"/>
    <n v="1"/>
    <s v="Larva"/>
    <m/>
    <n v="6.4"/>
    <n v="1.0116760899999999"/>
    <n v="1"/>
    <n v="1.125"/>
    <n v="1.125"/>
    <n v="0.89926763555555544"/>
    <n v="8.9926763555555548E-4"/>
    <s v="(0.0062*L^2.724)*1.039"/>
    <s v="Sweltsa sp."/>
    <s v="Benke, A. C. et al. 1999"/>
    <n v="4.8230000000000004"/>
    <s v="Insecta aquatic"/>
    <n v="4.8793137839999998"/>
  </r>
  <r>
    <x v="5"/>
    <s v="ORSU16EH009"/>
    <x v="97"/>
    <x v="17"/>
    <x v="5"/>
    <n v="1"/>
    <s v="Larva"/>
    <m/>
    <n v="8"/>
    <n v="1.8579086709999999"/>
    <n v="1"/>
    <n v="1.125"/>
    <n v="1.125"/>
    <n v="1.6514743742222222"/>
    <n v="1.6514743742222222E-3"/>
    <s v="(0.0062*L^2.724)*1.039"/>
    <s v="Sweltsa sp."/>
    <s v="Benke, A. C. et al. 1999"/>
    <n v="4.8230000000000004"/>
    <s v="Insecta aquatic"/>
    <n v="8.9606935199999995"/>
  </r>
  <r>
    <x v="6"/>
    <s v="ORSU16EH001"/>
    <x v="98"/>
    <x v="17"/>
    <x v="5"/>
    <n v="1"/>
    <s v="Larva"/>
    <m/>
    <n v="4.5999999999999996"/>
    <n v="0.164644603"/>
    <n v="1"/>
    <n v="1.125"/>
    <n v="1.125"/>
    <n v="0.14635075822222221"/>
    <n v="1.4635075822222221E-4"/>
    <s v="0.0025*L^2.744"/>
    <s v="Leuctra sp."/>
    <s v="Benke, A. C. et al. 1999"/>
    <n v="4.8230000000000004"/>
    <s v="Insecta aquatic"/>
    <n v="0.794080919"/>
  </r>
  <r>
    <x v="3"/>
    <s v="ORSU16EH003"/>
    <x v="98"/>
    <x v="17"/>
    <x v="5"/>
    <n v="1"/>
    <s v="Larva"/>
    <m/>
    <n v="4.8"/>
    <n v="0.18504014699999999"/>
    <n v="1"/>
    <n v="1.125"/>
    <n v="1.125"/>
    <n v="0.16448013066666667"/>
    <n v="1.6448013066666667E-4"/>
    <s v="0.0025*L^2.744"/>
    <s v="Leuctra sp."/>
    <s v="Benke, A. C. et al. 1999"/>
    <n v="4.8230000000000004"/>
    <s v="Insecta aquatic"/>
    <n v="0.89244862700000005"/>
  </r>
  <r>
    <x v="0"/>
    <s v="ORSU16EH005"/>
    <x v="98"/>
    <x v="17"/>
    <x v="5"/>
    <n v="2"/>
    <s v="Larva"/>
    <m/>
    <n v="6"/>
    <n v="0.68267977300000005"/>
    <n v="1"/>
    <n v="1.125"/>
    <n v="1.125"/>
    <n v="0.60682646488888892"/>
    <n v="6.0682646488888897E-4"/>
    <s v="0.0025*L^2.744"/>
    <s v="Leuctra sp."/>
    <s v="Benke, A. C. et al. 1999"/>
    <n v="9.6460000000000008"/>
    <s v="Insecta aquatic"/>
    <n v="6.5851290899999997"/>
  </r>
  <r>
    <x v="8"/>
    <s v="ORSU16EH007"/>
    <x v="98"/>
    <x v="17"/>
    <x v="5"/>
    <n v="2"/>
    <s v="Larva"/>
    <m/>
    <n v="3"/>
    <n v="0.101903882"/>
    <n v="1"/>
    <n v="1.125"/>
    <n v="1.125"/>
    <n v="9.0581228444444439E-2"/>
    <n v="9.0581228444444438E-5"/>
    <s v="0.0025*L^2.744"/>
    <s v="Leuctra sp."/>
    <s v="Benke, A. C. et al. 1999"/>
    <n v="9.6460000000000008"/>
    <s v="Insecta aquatic"/>
    <n v="0.98296484299999998"/>
  </r>
  <r>
    <x v="8"/>
    <s v="ORSU16EH007"/>
    <x v="98"/>
    <x v="17"/>
    <x v="5"/>
    <n v="2"/>
    <s v="Larva"/>
    <m/>
    <n v="5"/>
    <n v="0.41394600599999998"/>
    <n v="1"/>
    <n v="1.125"/>
    <n v="1.125"/>
    <n v="0.36795200533333333"/>
    <n v="3.6795200533333333E-4"/>
    <s v="0.0025*L^2.744"/>
    <s v="Leuctra sp."/>
    <s v="Benke, A. C. et al. 1999"/>
    <n v="9.6460000000000008"/>
    <s v="Insecta aquatic"/>
    <n v="3.9929231700000001"/>
  </r>
  <r>
    <x v="5"/>
    <s v="ORSU16EH009"/>
    <x v="98"/>
    <x v="17"/>
    <x v="5"/>
    <n v="2"/>
    <s v="Larva"/>
    <m/>
    <n v="3"/>
    <n v="0.101903882"/>
    <n v="1"/>
    <n v="1.125"/>
    <n v="1.125"/>
    <n v="9.0581228444444439E-2"/>
    <n v="9.0581228444444438E-5"/>
    <s v="0.0025*L^2.744"/>
    <s v="Leuctra sp."/>
    <s v="Benke, A. C. et al. 1999"/>
    <n v="9.6460000000000008"/>
    <s v="Insecta aquatic"/>
    <n v="0.98296484299999998"/>
  </r>
  <r>
    <x v="3"/>
    <s v="ORSU16EH003"/>
    <x v="99"/>
    <x v="17"/>
    <x v="5"/>
    <n v="1"/>
    <s v="Larva"/>
    <m/>
    <n v="2.9"/>
    <n v="9.4993532000000006E-2"/>
    <n v="1"/>
    <n v="1.125"/>
    <n v="1.125"/>
    <n v="8.4438695111111114E-2"/>
    <n v="8.443869511111112E-5"/>
    <s v="0.004*L^2.975"/>
    <s v="Amphinemura spp."/>
    <s v="Benke, A. C. et al. 1999"/>
    <n v="4.8230000000000004"/>
    <s v="Insecta aquatic"/>
    <n v="0.458153804"/>
  </r>
  <r>
    <x v="2"/>
    <s v="ORSU16EH002"/>
    <x v="100"/>
    <x v="17"/>
    <x v="5"/>
    <n v="1"/>
    <s v="Larva"/>
    <m/>
    <n v="6.1"/>
    <n v="0.83841008400000006"/>
    <n v="1"/>
    <n v="1.125"/>
    <n v="1.125"/>
    <n v="0.74525340800000006"/>
    <n v="7.4525340800000008E-4"/>
    <s v="0.0076*L^2.601"/>
    <s v="Isoperla bilineata"/>
    <s v="Benke, A. C. et al. 1999"/>
    <n v="4.8230000000000004"/>
    <s v="Insecta aquatic"/>
    <n v="4.0436518350000004"/>
  </r>
  <r>
    <x v="3"/>
    <s v="ORSU16EH003"/>
    <x v="100"/>
    <x v="17"/>
    <x v="5"/>
    <n v="4"/>
    <s v="Larva"/>
    <m/>
    <n v="7.2"/>
    <n v="5.1617314629999997"/>
    <n v="1"/>
    <n v="1.125"/>
    <n v="1.125"/>
    <n v="4.5882057448888887"/>
    <n v="4.588205744888889E-3"/>
    <s v="0.0076*L^2.601"/>
    <s v="Isoperla bilineata"/>
    <s v="Benke, A. C. et al. 1999"/>
    <n v="19.292000000000002"/>
    <s v="Insecta aquatic"/>
    <n v="99.580123389999997"/>
  </r>
  <r>
    <x v="0"/>
    <s v="ORSU16EH005"/>
    <x v="100"/>
    <x v="17"/>
    <x v="5"/>
    <n v="2"/>
    <s v="Larva"/>
    <m/>
    <n v="6.2"/>
    <n v="1.7492600279999999"/>
    <n v="1"/>
    <n v="1.125"/>
    <n v="1.125"/>
    <n v="1.5548978026666667"/>
    <n v="1.5548978026666666E-3"/>
    <s v="0.0076*L^2.601"/>
    <s v="Isoperla bilineata"/>
    <s v="Benke, A. C. et al. 1999"/>
    <n v="9.6460000000000008"/>
    <s v="Insecta aquatic"/>
    <n v="16.873362230000001"/>
  </r>
  <r>
    <x v="0"/>
    <s v="ORSU16EH005"/>
    <x v="100"/>
    <x v="17"/>
    <x v="5"/>
    <n v="2"/>
    <s v="Larva"/>
    <m/>
    <n v="7.7"/>
    <n v="3.0733071340000002"/>
    <n v="1"/>
    <n v="1.125"/>
    <n v="1.125"/>
    <n v="2.7318285635555557"/>
    <n v="2.7318285635555559E-3"/>
    <s v="0.0076*L^2.601"/>
    <s v="Isoperla bilineata"/>
    <s v="Benke, A. C. et al. 1999"/>
    <n v="9.6460000000000008"/>
    <s v="Insecta aquatic"/>
    <n v="29.64512062"/>
  </r>
  <r>
    <x v="1"/>
    <s v="ORSU16EH006"/>
    <x v="100"/>
    <x v="17"/>
    <x v="5"/>
    <n v="2"/>
    <s v="Larva"/>
    <m/>
    <n v="5.6"/>
    <n v="1.34239599"/>
    <n v="0.6333333333333333"/>
    <n v="1.125"/>
    <n v="0.71249999999999991"/>
    <n v="1.8840645473684212"/>
    <n v="1.8840645473684212E-3"/>
    <s v="0.0076*L^2.601"/>
    <s v="Isoperla bilineata"/>
    <s v="Benke, A. C. et al. 1999"/>
    <n v="9.6460000000000008"/>
    <s v="Insecta aquatic"/>
    <n v="12.948751720000001"/>
  </r>
  <r>
    <x v="4"/>
    <s v="ORSU16EH004"/>
    <x v="101"/>
    <x v="17"/>
    <x v="5"/>
    <n v="1"/>
    <s v="Larva"/>
    <m/>
    <n v="5.4"/>
    <n v="0.25563981000000002"/>
    <n v="1"/>
    <n v="1.125"/>
    <n v="1.125"/>
    <n v="0.22723538666666668"/>
    <n v="2.2723538666666668E-4"/>
    <s v="0.0025*L^2.744"/>
    <s v="Leuctra sp."/>
    <s v="Benke, A. C. et al. 1999"/>
    <n v="4.8230000000000004"/>
    <s v="Insecta aquatic"/>
    <n v="1.232950802"/>
  </r>
  <r>
    <x v="1"/>
    <s v="ORSU16EH006"/>
    <x v="101"/>
    <x v="17"/>
    <x v="5"/>
    <n v="2"/>
    <s v="Larva"/>
    <m/>
    <n v="2.5"/>
    <n v="6.1789885000000003E-2"/>
    <n v="0.6333333333333333"/>
    <n v="1.125"/>
    <n v="0.71249999999999991"/>
    <n v="8.6722645614035102E-2"/>
    <n v="8.6722645614035107E-5"/>
    <s v="0.0025*L^2.744"/>
    <s v="Leuctra sp."/>
    <s v="Benke, A. C. et al. 1999"/>
    <n v="9.6460000000000008"/>
    <s v="Insecta aquatic"/>
    <n v="0.59602523200000002"/>
  </r>
  <r>
    <x v="1"/>
    <s v="ORSU16EH006"/>
    <x v="101"/>
    <x v="17"/>
    <x v="5"/>
    <n v="2"/>
    <s v="Larva"/>
    <m/>
    <n v="5.2"/>
    <n v="0.46098116300000003"/>
    <n v="0.6333333333333333"/>
    <n v="1.125"/>
    <n v="0.71249999999999991"/>
    <n v="0.64699110596491238"/>
    <n v="6.4699110596491238E-4"/>
    <s v="0.0025*L^2.744"/>
    <s v="Leuctra sp."/>
    <s v="Benke, A. C. et al. 1999"/>
    <n v="9.6460000000000008"/>
    <s v="Insecta aquatic"/>
    <n v="4.4466242989999998"/>
  </r>
  <r>
    <x v="3"/>
    <s v="ORSU16EH003"/>
    <x v="102"/>
    <x v="17"/>
    <x v="5"/>
    <n v="1"/>
    <s v="Larva"/>
    <m/>
    <n v="1.3"/>
    <n v="8.730547E-3"/>
    <n v="1"/>
    <n v="1.125"/>
    <n v="1.125"/>
    <n v="7.760486222222222E-3"/>
    <n v="7.7604862222222223E-6"/>
    <s v="0.004*L^2.975"/>
    <s v="Amphinemura spp."/>
    <s v="Benke, A. C. et al. 1999"/>
    <n v="4.8230000000000004"/>
    <s v="Insecta aquatic"/>
    <n v="4.2107429000000002E-2"/>
  </r>
  <r>
    <x v="7"/>
    <s v="ORSU16EH008"/>
    <x v="103"/>
    <x v="17"/>
    <x v="5"/>
    <n v="2"/>
    <s v="Larva"/>
    <m/>
    <n v="4"/>
    <n v="0.56240432100000004"/>
    <n v="1"/>
    <n v="1.125"/>
    <n v="1.125"/>
    <n v="0.49991495200000002"/>
    <n v="4.9991495200000006E-4"/>
    <s v="(0.0062*L^2.724)*1.039"/>
    <s v="Sweltsa sp."/>
    <s v="Benke, A. C. et al. 1999"/>
    <n v="9.6460000000000008"/>
    <s v="Insecta aquatic"/>
    <n v="5.4249520850000001"/>
  </r>
  <r>
    <x v="5"/>
    <s v="ORSU16EH009"/>
    <x v="103"/>
    <x v="17"/>
    <x v="5"/>
    <n v="3"/>
    <s v="Larva"/>
    <m/>
    <n v="5"/>
    <n v="1.549254562"/>
    <n v="1"/>
    <n v="1.125"/>
    <n v="1.125"/>
    <n v="1.3771151662222223"/>
    <n v="1.3771151662222223E-3"/>
    <s v="(0.0062*L^2.724)*1.039"/>
    <s v="Sweltsa sp."/>
    <s v="Benke, A. C. et al. 1999"/>
    <n v="14.468999999999999"/>
    <s v="Insecta aquatic"/>
    <n v="22.416164250000001"/>
  </r>
  <r>
    <x v="6"/>
    <s v="ORSU16EH001"/>
    <x v="104"/>
    <x v="17"/>
    <x v="0"/>
    <n v="18"/>
    <s v="Larva"/>
    <m/>
    <n v="2.4"/>
    <n v="0.57925373000000002"/>
    <n v="1"/>
    <n v="1.125"/>
    <n v="1.125"/>
    <n v="0.5148922044444445"/>
    <n v="5.1489220444444453E-4"/>
    <s v="0.0019*L^3.232"/>
    <s v="Acroneuria spp."/>
    <s v="Benke, A. C. et al. 1999"/>
    <n v="86.813999999999993"/>
    <s v="Insecta aquatic"/>
    <n v="50.287333340000004"/>
  </r>
  <r>
    <x v="6"/>
    <s v="ORSU16EH001"/>
    <x v="104"/>
    <x v="17"/>
    <x v="0"/>
    <n v="18"/>
    <s v="Larva"/>
    <m/>
    <n v="3.3"/>
    <n v="1.621299168"/>
    <n v="1"/>
    <n v="1.125"/>
    <n v="1.125"/>
    <n v="1.4411548160000001"/>
    <n v="1.441154816E-3"/>
    <s v="0.0019*L^3.232"/>
    <s v="Acroneuria spp."/>
    <s v="Benke, A. C. et al. 1999"/>
    <n v="86.813999999999993"/>
    <s v="Insecta aquatic"/>
    <n v="140.7514659"/>
  </r>
  <r>
    <x v="2"/>
    <s v="ORSU16EH002"/>
    <x v="104"/>
    <x v="17"/>
    <x v="0"/>
    <n v="3"/>
    <s v="Larva"/>
    <m/>
    <n v="3.2"/>
    <n v="0.24463556"/>
    <n v="1"/>
    <n v="1.125"/>
    <n v="1.125"/>
    <n v="0.21745383111111111"/>
    <n v="2.1745383111111111E-4"/>
    <s v="0.0019*L^3.232"/>
    <s v="Acroneuria spp."/>
    <s v="Benke, A. C. et al. 1999"/>
    <n v="14.468999999999999"/>
    <s v="Insecta aquatic"/>
    <n v="3.5396319150000002"/>
  </r>
  <r>
    <x v="3"/>
    <s v="ORSU16EH003"/>
    <x v="104"/>
    <x v="17"/>
    <x v="0"/>
    <n v="25"/>
    <s v="Larva"/>
    <m/>
    <n v="2.6"/>
    <n v="1.04204739"/>
    <n v="1"/>
    <n v="1.125"/>
    <n v="1.125"/>
    <n v="0.92626434666666668"/>
    <n v="9.2626434666666672E-4"/>
    <s v="0.0019*L^3.232"/>
    <s v="Acroneuria spp."/>
    <s v="Benke, A. C. et al. 1999"/>
    <n v="120.575"/>
    <s v="Insecta aquatic"/>
    <n v="125.64486410000001"/>
  </r>
  <r>
    <x v="3"/>
    <s v="ORSU16EH003"/>
    <x v="104"/>
    <x v="17"/>
    <x v="0"/>
    <n v="25"/>
    <s v="Larva"/>
    <m/>
    <n v="4"/>
    <n v="4.1932572019999999"/>
    <n v="1"/>
    <n v="1.125"/>
    <n v="1.125"/>
    <n v="3.7273397351111108"/>
    <n v="3.727339735111111E-3"/>
    <s v="0.0019*L^3.232"/>
    <s v="Acroneuria spp."/>
    <s v="Benke, A. C. et al. 1999"/>
    <n v="120.575"/>
    <s v="Insecta aquatic"/>
    <n v="505.6019872"/>
  </r>
  <r>
    <x v="4"/>
    <s v="ORSU16EH004"/>
    <x v="104"/>
    <x v="17"/>
    <x v="0"/>
    <n v="5"/>
    <s v="Larva"/>
    <m/>
    <n v="2.2999999999999998"/>
    <n v="0.140225815"/>
    <n v="1"/>
    <n v="1.125"/>
    <n v="1.125"/>
    <n v="0.12464516888888889"/>
    <n v="1.246451688888889E-4"/>
    <s v="0.0019*L^3.232"/>
    <s v="Acroneuria spp."/>
    <s v="Benke, A. C. et al. 1999"/>
    <n v="24.114999999999998"/>
    <s v="Insecta aquatic"/>
    <n v="3.3815455170000002"/>
  </r>
  <r>
    <x v="0"/>
    <s v="ORSU16EH005"/>
    <x v="104"/>
    <x v="17"/>
    <x v="0"/>
    <n v="12"/>
    <s v="Larva"/>
    <m/>
    <n v="2.5"/>
    <n v="0.440632935"/>
    <n v="1"/>
    <n v="1.125"/>
    <n v="1.125"/>
    <n v="0.39167372"/>
    <n v="3.9167371999999998E-4"/>
    <s v="0.0019*L^3.232"/>
    <s v="Acroneuria spp."/>
    <s v="Benke, A. C. et al. 1999"/>
    <n v="57.875999999999998"/>
    <s v="Insecta aquatic"/>
    <n v="25.502071730000001"/>
  </r>
  <r>
    <x v="0"/>
    <s v="ORSU16EH005"/>
    <x v="104"/>
    <x v="17"/>
    <x v="0"/>
    <n v="12"/>
    <s v="Larva"/>
    <m/>
    <n v="3.5"/>
    <n v="1.3072623889999999"/>
    <n v="1"/>
    <n v="1.125"/>
    <n v="1.125"/>
    <n v="1.1620110124444443"/>
    <n v="1.1620110124444442E-3"/>
    <s v="0.0019*L^3.232"/>
    <s v="Acroneuria spp."/>
    <s v="Benke, A. C. et al. 1999"/>
    <n v="57.875999999999998"/>
    <s v="Insecta aquatic"/>
    <n v="75.659118019999994"/>
  </r>
  <r>
    <x v="1"/>
    <s v="ORSU16EH006"/>
    <x v="104"/>
    <x v="17"/>
    <x v="0"/>
    <n v="29"/>
    <s v="Larva"/>
    <m/>
    <n v="2"/>
    <n v="0.51770283699999997"/>
    <n v="0.6333333333333333"/>
    <n v="1.125"/>
    <n v="0.71249999999999991"/>
    <n v="0.72660047298245622"/>
    <n v="7.2660047298245625E-4"/>
    <s v="0.0019*L^3.232"/>
    <s v="Acroneuria spp."/>
    <s v="Benke, A. C. et al. 1999"/>
    <n v="139.86699999999999"/>
    <s v="Insecta aquatic"/>
    <n v="72.409542689999995"/>
  </r>
  <r>
    <x v="5"/>
    <s v="ORSU16EH009"/>
    <x v="104"/>
    <x v="17"/>
    <x v="0"/>
    <n v="34"/>
    <s v="Larva"/>
    <m/>
    <n v="2"/>
    <n v="0.60696194699999995"/>
    <n v="1"/>
    <n v="1.125"/>
    <n v="1.125"/>
    <n v="0.53952173066666664"/>
    <n v="5.3952173066666666E-4"/>
    <s v="0.0019*L^3.232"/>
    <s v="Acroneuria spp."/>
    <s v="Benke, A. C. et al. 1999"/>
    <n v="163.982"/>
    <s v="Insecta aquatic"/>
    <n v="99.530833950000002"/>
  </r>
  <r>
    <x v="1"/>
    <s v="ORSU16EH006"/>
    <x v="105"/>
    <x v="17"/>
    <x v="5"/>
    <n v="2"/>
    <s v="Larva"/>
    <m/>
    <n v="2.4"/>
    <n v="0.14817434900000001"/>
    <n v="0.6333333333333333"/>
    <n v="1.125"/>
    <n v="0.71249999999999991"/>
    <n v="0.20796399859649126"/>
    <n v="2.0796399859649125E-4"/>
    <s v="0.0076*L^2.601"/>
    <s v="Isoperla bilineata"/>
    <s v="Benke, A. C. et al. 1999"/>
    <n v="9.6460000000000008"/>
    <s v="Insecta aquatic"/>
    <n v="1.42928977"/>
  </r>
  <r>
    <x v="5"/>
    <s v="ORSU16EH009"/>
    <x v="105"/>
    <x v="17"/>
    <x v="5"/>
    <n v="1"/>
    <s v="Larva"/>
    <m/>
    <n v="3"/>
    <n v="0.13237500099999999"/>
    <n v="1"/>
    <n v="1.125"/>
    <n v="1.125"/>
    <n v="0.11766666755555555"/>
    <n v="1.1766666755555555E-4"/>
    <s v="0.0076*L^2.601"/>
    <s v="Isoperla bilineata"/>
    <s v="Benke, A. C. et al. 1999"/>
    <n v="4.8230000000000004"/>
    <s v="Insecta aquatic"/>
    <n v="0.63844462899999999"/>
  </r>
  <r>
    <x v="6"/>
    <s v="ORSU16EH001"/>
    <x v="106"/>
    <x v="17"/>
    <x v="5"/>
    <n v="6"/>
    <s v="Larva"/>
    <m/>
    <n v="4.2"/>
    <n v="2.2775895190000002"/>
    <n v="1"/>
    <n v="1.125"/>
    <n v="1.125"/>
    <n v="2.0245240168888889"/>
    <n v="2.0245240168888889E-3"/>
    <s v="0.0064*L^2.845"/>
    <s v="Pteronarcys dorsata"/>
    <s v="Benke, A. C. et al. 1999"/>
    <n v="28.937999999999999"/>
    <s v="Insecta aquatic"/>
    <n v="65.908885490000003"/>
  </r>
  <r>
    <x v="6"/>
    <s v="ORSU16EH001"/>
    <x v="106"/>
    <x v="17"/>
    <x v="5"/>
    <n v="6"/>
    <s v="Larva"/>
    <m/>
    <n v="4.8"/>
    <n v="3.3301404059999999"/>
    <n v="1"/>
    <n v="1.125"/>
    <n v="1.125"/>
    <n v="2.9601248053333333"/>
    <n v="2.9601248053333332E-3"/>
    <s v="0.0064*L^2.845"/>
    <s v="Pteronarcys dorsata"/>
    <s v="Benke, A. C. et al. 1999"/>
    <n v="28.937999999999999"/>
    <s v="Insecta aquatic"/>
    <n v="96.367603070000001"/>
  </r>
  <r>
    <x v="6"/>
    <s v="ORSU16EH001"/>
    <x v="106"/>
    <x v="17"/>
    <x v="5"/>
    <n v="6"/>
    <s v="Larva"/>
    <m/>
    <n v="9.6999999999999993"/>
    <n v="24.643183350000001"/>
    <n v="1"/>
    <n v="1.125"/>
    <n v="1.125"/>
    <n v="21.905051866666668"/>
    <n v="2.1905051866666667E-2"/>
    <s v="0.0064*L^2.845"/>
    <s v="Pteronarcys dorsata"/>
    <s v="Benke, A. C. et al. 1999"/>
    <n v="28.937999999999999"/>
    <s v="Insecta aquatic"/>
    <n v="713.12443989999997"/>
  </r>
  <r>
    <x v="6"/>
    <s v="ORSU16EH001"/>
    <x v="106"/>
    <x v="17"/>
    <x v="5"/>
    <n v="6"/>
    <s v="Larva"/>
    <m/>
    <n v="19"/>
    <n v="166.87267159999999"/>
    <n v="1"/>
    <n v="1.125"/>
    <n v="1.125"/>
    <n v="148.33126364444445"/>
    <n v="0.14833126364444446"/>
    <s v="0.0064*L^2.845"/>
    <s v="Pteronarcys dorsata"/>
    <s v="Benke, A. C. et al. 1999"/>
    <n v="28.937999999999999"/>
    <s v="Insecta aquatic"/>
    <n v="4828.9613719999998"/>
  </r>
  <r>
    <x v="6"/>
    <s v="ORSU16EH001"/>
    <x v="107"/>
    <x v="17"/>
    <x v="5"/>
    <n v="4"/>
    <s v="Larva"/>
    <m/>
    <n v="3.5"/>
    <n v="0.78182324999999997"/>
    <n v="1"/>
    <n v="1.125"/>
    <n v="1.125"/>
    <n v="0.69495399999999996"/>
    <n v="6.9495400000000001E-4"/>
    <s v="(0.0062*L^2.724)*1.039"/>
    <s v="Sweltsa sp."/>
    <s v="Benke, A. C. et al. 1999"/>
    <n v="19.292000000000002"/>
    <s v="Insecta aquatic"/>
    <n v="15.08293413"/>
  </r>
  <r>
    <x v="6"/>
    <s v="ORSU16EH001"/>
    <x v="107"/>
    <x v="17"/>
    <x v="5"/>
    <n v="4"/>
    <s v="Larva"/>
    <m/>
    <n v="5.3"/>
    <n v="2.4209994859999999"/>
    <n v="1"/>
    <n v="1.125"/>
    <n v="1.125"/>
    <n v="2.1519995431111112"/>
    <n v="2.1519995431111111E-3"/>
    <s v="(0.0062*L^2.724)*1.039"/>
    <s v="Sweltsa sp."/>
    <s v="Benke, A. C. et al. 1999"/>
    <n v="19.292000000000002"/>
    <s v="Insecta aquatic"/>
    <n v="46.705922080000001"/>
  </r>
  <r>
    <x v="6"/>
    <s v="ORSU16EH001"/>
    <x v="107"/>
    <x v="17"/>
    <x v="5"/>
    <n v="4"/>
    <s v="Larva"/>
    <m/>
    <n v="6.8"/>
    <n v="4.7733305120000002"/>
    <n v="1"/>
    <n v="1.125"/>
    <n v="1.125"/>
    <n v="4.2429604551111115"/>
    <n v="4.2429604551111116E-3"/>
    <s v="(0.0062*L^2.724)*1.039"/>
    <s v="Sweltsa sp."/>
    <s v="Benke, A. C. et al. 1999"/>
    <n v="19.292000000000002"/>
    <s v="Insecta aquatic"/>
    <n v="92.087092249999998"/>
  </r>
  <r>
    <x v="2"/>
    <s v="ORSU16EH002"/>
    <x v="107"/>
    <x v="17"/>
    <x v="5"/>
    <n v="1"/>
    <s v="Larva"/>
    <m/>
    <n v="5.0999999999999996"/>
    <n v="0.54504002600000001"/>
    <n v="1"/>
    <n v="1.125"/>
    <n v="1.125"/>
    <n v="0.4844800231111111"/>
    <n v="4.8448002311111114E-4"/>
    <s v="(0.0062*L^2.724)*1.039"/>
    <s v="Sweltsa sp."/>
    <s v="Benke, A. C. et al. 1999"/>
    <n v="4.8230000000000004"/>
    <s v="Insecta aquatic"/>
    <n v="2.628728046"/>
  </r>
  <r>
    <x v="4"/>
    <s v="ORSU16EH004"/>
    <x v="107"/>
    <x v="17"/>
    <x v="5"/>
    <n v="20"/>
    <s v="Larva"/>
    <m/>
    <n v="3.4"/>
    <n v="3.6123165660000001"/>
    <n v="1"/>
    <n v="1.125"/>
    <n v="1.125"/>
    <n v="3.2109480586666668"/>
    <n v="3.2109480586666669E-3"/>
    <s v="(0.0062*L^2.724)*1.039"/>
    <s v="Sweltsa sp."/>
    <s v="Benke, A. C. et al. 1999"/>
    <n v="96.46"/>
    <s v="Insecta aquatic"/>
    <n v="348.44405590000002"/>
  </r>
  <r>
    <x v="0"/>
    <s v="ORSU16EH005"/>
    <x v="107"/>
    <x v="17"/>
    <x v="5"/>
    <n v="5"/>
    <s v="Larva"/>
    <m/>
    <n v="5.4"/>
    <n v="3.1843283480000002"/>
    <n v="1"/>
    <n v="1.125"/>
    <n v="1.125"/>
    <n v="2.8305140871111112"/>
    <n v="2.8305140871111114E-3"/>
    <s v="(0.0062*L^2.724)*1.039"/>
    <s v="Sweltsa sp."/>
    <s v="Benke, A. C. et al. 1999"/>
    <n v="24.114999999999998"/>
    <s v="Insecta aquatic"/>
    <n v="76.790078120000004"/>
  </r>
  <r>
    <x v="0"/>
    <s v="ORSU16EH005"/>
    <x v="107"/>
    <x v="17"/>
    <x v="5"/>
    <n v="5"/>
    <s v="Larva"/>
    <m/>
    <n v="6.5"/>
    <n v="5.2765884789999999"/>
    <n v="1"/>
    <n v="1.125"/>
    <n v="1.125"/>
    <n v="4.690300870222222"/>
    <n v="4.6903008702222221E-3"/>
    <s v="(0.0062*L^2.724)*1.039"/>
    <s v="Sweltsa sp."/>
    <s v="Benke, A. C. et al. 1999"/>
    <n v="24.114999999999998"/>
    <s v="Insecta aquatic"/>
    <n v="127.2449312"/>
  </r>
  <r>
    <x v="1"/>
    <s v="ORSU16EH006"/>
    <x v="107"/>
    <x v="17"/>
    <x v="5"/>
    <n v="5"/>
    <s v="Larva"/>
    <m/>
    <n v="5.5"/>
    <n v="3.3475356249999999"/>
    <n v="0.6333333333333333"/>
    <n v="1.125"/>
    <n v="0.71249999999999991"/>
    <n v="4.6982956140350884"/>
    <n v="4.6982956140350883E-3"/>
    <s v="(0.0062*L^2.724)*1.039"/>
    <s v="Sweltsa sp."/>
    <s v="Benke, A. C. et al. 1999"/>
    <n v="24.114999999999998"/>
    <s v="Insecta aquatic"/>
    <n v="80.725821600000003"/>
  </r>
  <r>
    <x v="8"/>
    <s v="ORSU16EH007"/>
    <x v="107"/>
    <x v="17"/>
    <x v="5"/>
    <n v="2"/>
    <s v="Larva"/>
    <m/>
    <n v="3"/>
    <n v="0.25687126900000001"/>
    <n v="1"/>
    <n v="1.125"/>
    <n v="1.125"/>
    <n v="0.2283300168888889"/>
    <n v="2.2833001688888892E-4"/>
    <s v="(0.0062*L^2.724)*1.039"/>
    <s v="Sweltsa sp."/>
    <s v="Benke, A. C. et al. 1999"/>
    <n v="9.6460000000000008"/>
    <s v="Insecta aquatic"/>
    <n v="2.477780257"/>
  </r>
  <r>
    <x v="8"/>
    <s v="ORSU16EH007"/>
    <x v="107"/>
    <x v="17"/>
    <x v="5"/>
    <n v="2"/>
    <s v="Larva"/>
    <m/>
    <n v="5"/>
    <n v="1.0328363739999999"/>
    <n v="1"/>
    <n v="1.125"/>
    <n v="1.125"/>
    <n v="0.91807677688888889"/>
    <n v="9.1807677688888892E-4"/>
    <s v="(0.0062*L^2.724)*1.039"/>
    <s v="Sweltsa sp."/>
    <s v="Benke, A. C. et al. 1999"/>
    <n v="9.6460000000000008"/>
    <s v="Insecta aquatic"/>
    <n v="9.9627396679999993"/>
  </r>
  <r>
    <x v="7"/>
    <s v="ORSU16EH008"/>
    <x v="107"/>
    <x v="17"/>
    <x v="5"/>
    <n v="1"/>
    <s v="Larva"/>
    <m/>
    <n v="3"/>
    <n v="0.12843563399999999"/>
    <n v="1"/>
    <n v="1.125"/>
    <n v="1.125"/>
    <n v="0.114165008"/>
    <n v="1.14165008E-4"/>
    <s v="(0.0062*L^2.724)*1.039"/>
    <s v="Sweltsa sp."/>
    <s v="Benke, A. C. et al. 1999"/>
    <n v="4.8230000000000004"/>
    <s v="Insecta aquatic"/>
    <n v="0.61944506399999999"/>
  </r>
  <r>
    <x v="5"/>
    <s v="ORSU16EH009"/>
    <x v="107"/>
    <x v="17"/>
    <x v="5"/>
    <n v="1"/>
    <s v="Larva"/>
    <m/>
    <n v="3"/>
    <n v="0.12843563399999999"/>
    <n v="1"/>
    <n v="1.125"/>
    <n v="1.125"/>
    <n v="0.114165008"/>
    <n v="1.14165008E-4"/>
    <s v="(0.0062*L^2.724)*1.039"/>
    <s v="Sweltsa sp."/>
    <s v="Benke, A. C. et al. 1999"/>
    <n v="4.8230000000000004"/>
    <s v="Insecta aquatic"/>
    <n v="0.61944506399999999"/>
  </r>
  <r>
    <x v="6"/>
    <s v="ORSU16EH001"/>
    <x v="108"/>
    <x v="17"/>
    <x v="5"/>
    <n v="6"/>
    <s v="Larva"/>
    <m/>
    <n v="3"/>
    <n v="0.63044466600000004"/>
    <n v="1"/>
    <n v="1.125"/>
    <n v="1.125"/>
    <n v="0.56039525866666673"/>
    <n v="5.6039525866666674E-4"/>
    <s v="0.004*L^2.975"/>
    <s v="Amphinemura spp."/>
    <s v="Benke, A. C. et al. 1999"/>
    <n v="28.937999999999999"/>
    <s v="Insecta aquatic"/>
    <n v="18.243807740000001"/>
  </r>
  <r>
    <x v="4"/>
    <s v="ORSU16EH004"/>
    <x v="108"/>
    <x v="17"/>
    <x v="5"/>
    <n v="3"/>
    <s v="Larva"/>
    <m/>
    <n v="3.1"/>
    <n v="0.347521986"/>
    <n v="1"/>
    <n v="1.125"/>
    <n v="1.125"/>
    <n v="0.30890843200000001"/>
    <n v="3.08908432E-4"/>
    <s v="0.004*L^2.975"/>
    <s v="Amphinemura spp."/>
    <s v="Benke, A. C. et al. 1999"/>
    <n v="14.468999999999999"/>
    <s v="Insecta aquatic"/>
    <n v="5.028295612"/>
  </r>
  <r>
    <x v="1"/>
    <s v="ORSU16EH006"/>
    <x v="108"/>
    <x v="17"/>
    <x v="5"/>
    <n v="2"/>
    <s v="Larva"/>
    <m/>
    <n v="2.8"/>
    <n v="0.17115324200000001"/>
    <n v="0.6333333333333333"/>
    <n v="1.125"/>
    <n v="0.71249999999999991"/>
    <n v="0.24021507649122811"/>
    <n v="2.4021507649122812E-4"/>
    <s v="0.004*L^2.975"/>
    <s v="Amphinemura spp."/>
    <s v="Benke, A. C. et al. 1999"/>
    <n v="9.6460000000000008"/>
    <s v="Insecta aquatic"/>
    <n v="1.6509441730000001"/>
  </r>
  <r>
    <x v="6"/>
    <s v="ORSU16EH001"/>
    <x v="109"/>
    <x v="17"/>
    <x v="5"/>
    <n v="8"/>
    <s v="Larva"/>
    <m/>
    <n v="2.4"/>
    <n v="1.118053416"/>
    <n v="1"/>
    <n v="1.125"/>
    <n v="1.125"/>
    <n v="0.9938252586666666"/>
    <n v="9.9382525866666669E-4"/>
    <s v="0.0141*L^2.62"/>
    <s v="Talliperla maria"/>
    <s v="Benke, A. C. et al. 1999"/>
    <n v="38.584000000000003"/>
    <s v="Insecta aquatic"/>
    <n v="43.138973010000001"/>
  </r>
  <r>
    <x v="6"/>
    <s v="ORSU16EH001"/>
    <x v="109"/>
    <x v="17"/>
    <x v="5"/>
    <n v="8"/>
    <s v="Larva"/>
    <m/>
    <n v="3.4"/>
    <n v="2.7847349289999999"/>
    <n v="1"/>
    <n v="1.125"/>
    <n v="1.125"/>
    <n v="2.475319936888889"/>
    <n v="2.4753199368888891E-3"/>
    <s v="0.0141*L^2.62"/>
    <s v="Talliperla maria"/>
    <s v="Benke, A. C. et al. 1999"/>
    <n v="38.584000000000003"/>
    <s v="Insecta aquatic"/>
    <n v="107.4462125"/>
  </r>
  <r>
    <x v="6"/>
    <s v="ORSU16EH001"/>
    <x v="109"/>
    <x v="17"/>
    <x v="5"/>
    <n v="8"/>
    <s v="Larva"/>
    <m/>
    <n v="4.5999999999999996"/>
    <n v="6.1480107559999997"/>
    <n v="1"/>
    <n v="1.125"/>
    <n v="1.125"/>
    <n v="5.4648984497777775"/>
    <n v="5.4648984497777777E-3"/>
    <s v="0.0141*L^2.62"/>
    <s v="Talliperla maria"/>
    <s v="Benke, A. C. et al. 1999"/>
    <n v="38.584000000000003"/>
    <s v="Insecta aquatic"/>
    <n v="237.21484699999999"/>
  </r>
  <r>
    <x v="2"/>
    <s v="ORSU16EH002"/>
    <x v="109"/>
    <x v="17"/>
    <x v="5"/>
    <n v="17"/>
    <s v="Larva"/>
    <m/>
    <n v="3.4"/>
    <n v="5.9175617249999997"/>
    <n v="1"/>
    <n v="1.125"/>
    <n v="1.125"/>
    <n v="5.2600548666666667"/>
    <n v="5.2600548666666665E-3"/>
    <s v="0.0141*L^2.62"/>
    <s v="Talliperla maria"/>
    <s v="Benke, A. C. et al. 1999"/>
    <n v="81.991"/>
    <s v="Insecta aquatic"/>
    <n v="485.18680339999997"/>
  </r>
  <r>
    <x v="2"/>
    <s v="ORSU16EH002"/>
    <x v="109"/>
    <x v="17"/>
    <x v="5"/>
    <n v="17"/>
    <s v="Larva"/>
    <m/>
    <n v="5.6"/>
    <n v="21.873620089999999"/>
    <n v="1"/>
    <n v="1.125"/>
    <n v="1.125"/>
    <n v="19.443217857777778"/>
    <n v="1.9443217857777778E-2"/>
    <s v="0.0141*L^2.62"/>
    <s v="Talliperla maria"/>
    <s v="Benke, A. C. et al. 1999"/>
    <n v="81.991"/>
    <s v="Insecta aquatic"/>
    <n v="1793.439985"/>
  </r>
  <r>
    <x v="3"/>
    <s v="ORSU16EH003"/>
    <x v="109"/>
    <x v="17"/>
    <x v="5"/>
    <n v="61"/>
    <s v="Larva"/>
    <m/>
    <n v="1.8"/>
    <n v="4.0120183530000002"/>
    <n v="1"/>
    <n v="1.125"/>
    <n v="1.125"/>
    <n v="3.5662385360000002"/>
    <n v="3.5662385360000002E-3"/>
    <s v="0.0141*L^2.62"/>
    <s v="Talliperla maria"/>
    <s v="Benke, A. C. et al. 1999"/>
    <n v="294.20299999999997"/>
    <s v="Insecta aquatic"/>
    <n v="1180.3478359999999"/>
  </r>
  <r>
    <x v="3"/>
    <s v="ORSU16EH003"/>
    <x v="109"/>
    <x v="17"/>
    <x v="5"/>
    <n v="61"/>
    <s v="Larva"/>
    <m/>
    <n v="2.6"/>
    <n v="10.514269860000001"/>
    <n v="1"/>
    <n v="1.125"/>
    <n v="1.125"/>
    <n v="9.3460176533333339"/>
    <n v="9.3460176533333335E-3"/>
    <s v="0.0141*L^2.62"/>
    <s v="Talliperla maria"/>
    <s v="Benke, A. C. et al. 1999"/>
    <n v="294.20299999999997"/>
    <s v="Insecta aquatic"/>
    <n v="3093.3297349999998"/>
  </r>
  <r>
    <x v="3"/>
    <s v="ORSU16EH003"/>
    <x v="109"/>
    <x v="17"/>
    <x v="5"/>
    <n v="61"/>
    <s v="Larva"/>
    <m/>
    <n v="3.8"/>
    <n v="28.417244950000001"/>
    <n v="1"/>
    <n v="1.125"/>
    <n v="1.125"/>
    <n v="25.259773288888891"/>
    <n v="2.5259773288888891E-2"/>
    <s v="0.0141*L^2.62"/>
    <s v="Talliperla maria"/>
    <s v="Benke, A. C. et al. 1999"/>
    <n v="294.20299999999997"/>
    <s v="Insecta aquatic"/>
    <n v="8360.4387160000006"/>
  </r>
  <r>
    <x v="4"/>
    <s v="ORSU16EH004"/>
    <x v="109"/>
    <x v="17"/>
    <x v="5"/>
    <n v="46"/>
    <s v="Larva"/>
    <m/>
    <n v="2.1"/>
    <n v="4.5309732330000001"/>
    <n v="1"/>
    <n v="1.125"/>
    <n v="1.125"/>
    <n v="4.0275317626666665"/>
    <n v="4.0275317626666668E-3"/>
    <s v="0.0141*L^2.62"/>
    <s v="Talliperla maria"/>
    <s v="Benke, A. C. et al. 1999"/>
    <n v="221.858"/>
    <s v="Insecta aquatic"/>
    <n v="1005.232659"/>
  </r>
  <r>
    <x v="4"/>
    <s v="ORSU16EH004"/>
    <x v="109"/>
    <x v="17"/>
    <x v="5"/>
    <n v="46"/>
    <s v="Larva"/>
    <m/>
    <n v="4.0999999999999996"/>
    <n v="26.149937120000001"/>
    <n v="1"/>
    <n v="1.125"/>
    <n v="1.125"/>
    <n v="23.244388551111111"/>
    <n v="2.3244388551111113E-2"/>
    <s v="0.0141*L^2.62"/>
    <s v="Talliperla maria"/>
    <s v="Benke, A. C. et al. 1999"/>
    <n v="221.858"/>
    <s v="Insecta aquatic"/>
    <n v="5801.5727500000003"/>
  </r>
  <r>
    <x v="0"/>
    <s v="ORSU16EH005"/>
    <x v="109"/>
    <x v="17"/>
    <x v="5"/>
    <n v="78"/>
    <s v="Larva"/>
    <m/>
    <n v="1.5"/>
    <n v="3.1817995350000001"/>
    <n v="1"/>
    <n v="1.125"/>
    <n v="1.125"/>
    <n v="2.8282662533333336"/>
    <n v="2.8282662533333338E-3"/>
    <s v="0.0141*L^2.62"/>
    <s v="Talliperla maria"/>
    <s v="Benke, A. C. et al. 1999"/>
    <n v="376.19400000000002"/>
    <s v="Insecta aquatic"/>
    <n v="1196.973894"/>
  </r>
  <r>
    <x v="0"/>
    <s v="ORSU16EH005"/>
    <x v="109"/>
    <x v="17"/>
    <x v="5"/>
    <n v="78"/>
    <s v="Larva"/>
    <m/>
    <n v="2.7"/>
    <n v="14.84180692"/>
    <n v="1"/>
    <n v="1.125"/>
    <n v="1.125"/>
    <n v="13.192717262222223"/>
    <n v="1.3192717262222223E-2"/>
    <s v="0.0141*L^2.62"/>
    <s v="Talliperla maria"/>
    <s v="Benke, A. C. et al. 1999"/>
    <n v="376.19400000000002"/>
    <s v="Insecta aquatic"/>
    <n v="5583.3987120000002"/>
  </r>
  <r>
    <x v="0"/>
    <s v="ORSU16EH005"/>
    <x v="109"/>
    <x v="17"/>
    <x v="5"/>
    <n v="78"/>
    <s v="Larva"/>
    <m/>
    <n v="4"/>
    <n v="41.563383330000001"/>
    <n v="1"/>
    <n v="1.125"/>
    <n v="1.125"/>
    <n v="36.945229626666666"/>
    <n v="3.6945229626666666E-2"/>
    <s v="0.0141*L^2.62"/>
    <s v="Talliperla maria"/>
    <s v="Benke, A. C. et al. 1999"/>
    <n v="376.19400000000002"/>
    <s v="Insecta aquatic"/>
    <n v="15635.89543"/>
  </r>
  <r>
    <x v="0"/>
    <s v="ORSU16EH005"/>
    <x v="109"/>
    <x v="17"/>
    <x v="5"/>
    <n v="78"/>
    <s v="Larva"/>
    <m/>
    <n v="5.5"/>
    <n v="95.733505489999999"/>
    <n v="1"/>
    <n v="1.125"/>
    <n v="1.125"/>
    <n v="85.09644932444445"/>
    <n v="8.5096449324444448E-2"/>
    <s v="0.0141*L^2.62"/>
    <s v="Talliperla maria"/>
    <s v="Benke, A. C. et al. 1999"/>
    <n v="376.19400000000002"/>
    <s v="Insecta aquatic"/>
    <n v="36014.370360000001"/>
  </r>
  <r>
    <x v="1"/>
    <s v="ORSU16EH006"/>
    <x v="109"/>
    <x v="17"/>
    <x v="5"/>
    <n v="58"/>
    <s v="Larva"/>
    <m/>
    <n v="2.5"/>
    <n v="9.0209012550000001"/>
    <n v="0.6333333333333333"/>
    <n v="1.125"/>
    <n v="0.71249999999999991"/>
    <n v="12.660914042105265"/>
    <n v="1.2660914042105266E-2"/>
    <s v="0.0141*L^2.62"/>
    <s v="Talliperla maria"/>
    <s v="Benke, A. C. et al. 1999"/>
    <n v="279.73399999999998"/>
    <s v="Insecta aquatic"/>
    <n v="2523.452792"/>
  </r>
  <r>
    <x v="1"/>
    <s v="ORSU16EH006"/>
    <x v="109"/>
    <x v="17"/>
    <x v="5"/>
    <n v="58"/>
    <s v="Larva"/>
    <m/>
    <n v="3.5"/>
    <n v="21.78238262"/>
    <n v="0.6333333333333333"/>
    <n v="1.125"/>
    <n v="0.71249999999999991"/>
    <n v="30.571765080701759"/>
    <n v="3.0571765080701759E-2"/>
    <s v="0.0141*L^2.62"/>
    <s v="Talliperla maria"/>
    <s v="Benke, A. C. et al. 1999"/>
    <n v="279.73399999999998"/>
    <s v="Insecta aquatic"/>
    <n v="6093.2730199999996"/>
  </r>
  <r>
    <x v="1"/>
    <s v="ORSU16EH006"/>
    <x v="109"/>
    <x v="17"/>
    <x v="5"/>
    <n v="58"/>
    <s v="Larva"/>
    <m/>
    <n v="4.5"/>
    <n v="42.078852920000003"/>
    <n v="0.6333333333333333"/>
    <n v="1.125"/>
    <n v="0.71249999999999991"/>
    <n v="59.058039185964923"/>
    <n v="5.9058039185964924E-2"/>
    <s v="0.0141*L^2.62"/>
    <s v="Talliperla maria"/>
    <s v="Benke, A. C. et al. 1999"/>
    <n v="279.73399999999998"/>
    <s v="Insecta aquatic"/>
    <n v="11770.885840000001"/>
  </r>
  <r>
    <x v="1"/>
    <s v="ORSU16EH006"/>
    <x v="109"/>
    <x v="17"/>
    <x v="5"/>
    <n v="58"/>
    <s v="Larva"/>
    <m/>
    <n v="5.5"/>
    <n v="71.186452799999998"/>
    <n v="0.6333333333333333"/>
    <n v="1.125"/>
    <n v="0.71249999999999991"/>
    <n v="99.910810947368432"/>
    <n v="9.9910810947368436E-2"/>
    <s v="0.0141*L^2.62"/>
    <s v="Talliperla maria"/>
    <s v="Benke, A. C. et al. 1999"/>
    <n v="279.73399999999998"/>
    <s v="Insecta aquatic"/>
    <n v="19913.271189999999"/>
  </r>
  <r>
    <x v="5"/>
    <s v="ORSU16EH009"/>
    <x v="109"/>
    <x v="17"/>
    <x v="5"/>
    <n v="11"/>
    <s v="Larva"/>
    <m/>
    <n v="2"/>
    <n v="0.95347736199999999"/>
    <n v="1"/>
    <n v="1.125"/>
    <n v="1.125"/>
    <n v="0.84753543288888888"/>
    <n v="8.4753543288888886E-4"/>
    <s v="0.0141*L^2.62"/>
    <s v="Talliperla maria"/>
    <s v="Benke, A. C. et al. 1999"/>
    <n v="53.052999999999997"/>
    <s v="Insecta aquatic"/>
    <n v="50.58483451"/>
  </r>
  <r>
    <x v="5"/>
    <s v="ORSU16EH009"/>
    <x v="109"/>
    <x v="17"/>
    <x v="5"/>
    <n v="11"/>
    <s v="Larva"/>
    <m/>
    <n v="3"/>
    <n v="2.7584777489999999"/>
    <n v="1"/>
    <n v="1.125"/>
    <n v="1.125"/>
    <n v="2.4519802213333333"/>
    <n v="2.4519802213333335E-3"/>
    <s v="0.0141*L^2.62"/>
    <s v="Talliperla maria"/>
    <s v="Benke, A. C. et al. 1999"/>
    <n v="53.052999999999997"/>
    <s v="Insecta aquatic"/>
    <n v="146.34551999999999"/>
  </r>
  <r>
    <x v="6"/>
    <s v="ORSU16EH001"/>
    <x v="110"/>
    <x v="17"/>
    <x v="5"/>
    <n v="1"/>
    <s v="Larva"/>
    <m/>
    <n v="1.2"/>
    <n v="6.8805669999999998E-3"/>
    <n v="1"/>
    <n v="1.125"/>
    <n v="1.125"/>
    <n v="6.1160595555555556E-3"/>
    <n v="6.1160595555555559E-6"/>
    <s v="0.004*L^2.975"/>
    <s v="Amphinemura spp."/>
    <s v="Benke, A. C. et al. 1999"/>
    <n v="4.8230000000000004"/>
    <s v="Insecta aquatic"/>
    <n v="3.3184972E-2"/>
  </r>
  <r>
    <x v="5"/>
    <s v="ORSU16EH009"/>
    <x v="110"/>
    <x v="17"/>
    <x v="5"/>
    <n v="19"/>
    <s v="Larva"/>
    <m/>
    <n v="1.5"/>
    <n v="0.25391308800000001"/>
    <n v="1"/>
    <n v="1.125"/>
    <n v="1.125"/>
    <n v="0.22570052266666668"/>
    <n v="2.2570052266666669E-4"/>
    <s v="0.004*L^2.975"/>
    <s v="Amphinemura spp."/>
    <s v="Benke, A. C. et al. 1999"/>
    <n v="91.637"/>
    <s v="Insecta aquatic"/>
    <n v="23.267833679999999"/>
  </r>
  <r>
    <x v="1"/>
    <s v="ORSU16EH006"/>
    <x v="111"/>
    <x v="17"/>
    <x v="5"/>
    <n v="1"/>
    <s v="Larva"/>
    <m/>
    <n v="3.4"/>
    <n v="0.152478907"/>
    <n v="0.6333333333333333"/>
    <n v="1.125"/>
    <n v="0.71249999999999991"/>
    <n v="0.21400548350877197"/>
    <n v="2.1400548350877197E-4"/>
    <s v="0.004*L^2.975"/>
    <s v="Amphinemura spp."/>
    <s v="Benke, A. C. et al. 1999"/>
    <n v="4.8230000000000004"/>
    <s v="Insecta aquatic"/>
    <n v="0.73540576700000004"/>
  </r>
  <r>
    <x v="5"/>
    <s v="ORSU16EH009"/>
    <x v="111"/>
    <x v="17"/>
    <x v="5"/>
    <n v="1"/>
    <s v="Larva"/>
    <m/>
    <n v="2.2000000000000002"/>
    <n v="4.1760670999999999E-2"/>
    <n v="1"/>
    <n v="1.125"/>
    <n v="1.125"/>
    <n v="3.7120596444444445E-2"/>
    <n v="3.7120596444444449E-5"/>
    <s v="0.004*L^2.975"/>
    <s v="Amphinemura spp."/>
    <s v="Benke, A. C. et al. 1999"/>
    <n v="4.8230000000000004"/>
    <s v="Insecta aquatic"/>
    <n v="0.20141171599999999"/>
  </r>
  <r>
    <x v="0"/>
    <s v="ORSU16EH005"/>
    <x v="112"/>
    <x v="17"/>
    <x v="5"/>
    <n v="1"/>
    <s v="Larva"/>
    <m/>
    <n v="2.2999999999999998"/>
    <n v="4.7665077E-2"/>
    <n v="1"/>
    <n v="1.125"/>
    <n v="1.125"/>
    <n v="4.2368957333333332E-2"/>
    <n v="4.2368957333333333E-5"/>
    <s v="0.004*L^2.975"/>
    <s v="Amphinemura spp."/>
    <s v="Benke, A. C. et al. 1999"/>
    <n v="4.8230000000000004"/>
    <s v="Insecta aquatic"/>
    <n v="0.22988866899999999"/>
  </r>
  <r>
    <x v="6"/>
    <s v="ORSU16EH001"/>
    <x v="113"/>
    <x v="18"/>
    <x v="1"/>
    <n v="4"/>
    <s v="Unknown"/>
    <m/>
    <n v="2.5"/>
    <n v="1.702"/>
    <n v="1"/>
    <n v="1.125"/>
    <n v="1.125"/>
    <n v="1.5128888888888889"/>
    <n v="1.5128888888888889E-3"/>
    <s v="(0.257*L)-0.217"/>
    <s v="Lymnaea palustris ?10.5mm"/>
    <s v="Eckblad, J.W. 1971"/>
    <n v="4.056"/>
    <s v="Basomattophora"/>
    <n v="6.9033119999999997"/>
  </r>
  <r>
    <x v="3"/>
    <s v="ORSU16EH003"/>
    <x v="113"/>
    <x v="18"/>
    <x v="1"/>
    <n v="2"/>
    <s v="Unknown"/>
    <m/>
    <n v="2.5"/>
    <n v="0.85099999999999998"/>
    <n v="1"/>
    <n v="1.125"/>
    <n v="1.125"/>
    <n v="0.75644444444444447"/>
    <n v="7.5644444444444446E-4"/>
    <s v="(0.257*L)-0.217"/>
    <s v="Lymnaea palustris ?10.5mm"/>
    <s v="Eckblad, J.W. 1971"/>
    <n v="2.028"/>
    <s v="Basomattophora"/>
    <n v="1.7258279999999999"/>
  </r>
  <r>
    <x v="5"/>
    <s v="ORSU16EH009"/>
    <x v="113"/>
    <x v="18"/>
    <x v="1"/>
    <n v="1"/>
    <s v="Unknown"/>
    <m/>
    <n v="2"/>
    <n v="0.29699999999999999"/>
    <n v="1"/>
    <n v="1.125"/>
    <n v="1.125"/>
    <n v="0.26400000000000001"/>
    <n v="2.6400000000000002E-4"/>
    <s v="(0.257*L)-0.217"/>
    <s v="Lymnaea palustris ?10.5mm"/>
    <s v="Eckblad, J.W. 1971"/>
    <n v="1.014"/>
    <s v="Basomattophora"/>
    <n v="0.30115799999999998"/>
  </r>
  <r>
    <x v="6"/>
    <s v="ORSU16EH001"/>
    <x v="113"/>
    <x v="19"/>
    <x v="1"/>
    <n v="4"/>
    <s v="Unknown"/>
    <m/>
    <n v="1.4"/>
    <n v="0.57120000000000004"/>
    <n v="1"/>
    <n v="1.125"/>
    <n v="1.125"/>
    <n v="0.50773333333333337"/>
    <n v="5.0773333333333339E-4"/>
    <s v="(0.257*L)-0.217"/>
    <s v="Lymnaea palustris ?10.5mm"/>
    <s v="Eckblad, J.W. 1971"/>
    <n v="4.056"/>
    <s v="Basomattophora"/>
    <n v="2.3167871999999998"/>
  </r>
  <r>
    <x v="7"/>
    <s v="ORSU16EH008"/>
    <x v="114"/>
    <x v="20"/>
    <x v="3"/>
    <n v="1"/>
    <s v="Larva"/>
    <m/>
    <n v="3"/>
    <n v="5.8523338000000001E-2"/>
    <n v="1"/>
    <n v="1.125"/>
    <n v="1.125"/>
    <n v="5.2020744888888887E-2"/>
    <n v="5.2020744888888886E-5"/>
    <s v="(-6.266)+3.12*lnL"/>
    <s v="Trichoptera"/>
    <s v="Smock, L.A. 1980"/>
    <n v="4.9989999999999997"/>
    <s v="Trichoptera"/>
    <n v="0.29255816800000001"/>
  </r>
  <r>
    <x v="3"/>
    <s v="ORSU16EH003"/>
    <x v="115"/>
    <x v="20"/>
    <x v="5"/>
    <n v="1"/>
    <s v="Larva"/>
    <m/>
    <n v="20"/>
    <n v="21.773305369999999"/>
    <n v="1"/>
    <n v="1.125"/>
    <n v="1.125"/>
    <n v="19.354049217777778"/>
    <n v="1.9354049217777777E-2"/>
    <s v="(-6.266)+3.12*lnL"/>
    <s v="Trichoptera"/>
    <s v="Smock, L.A. 1980"/>
    <n v="4.6120000000000001"/>
    <s v="Limnephilidae"/>
    <n v="100.4184844"/>
  </r>
  <r>
    <x v="4"/>
    <s v="ORSU16EH004"/>
    <x v="116"/>
    <x v="20"/>
    <x v="2"/>
    <n v="4"/>
    <s v="Larva"/>
    <m/>
    <n v="2.5"/>
    <n v="0.108303882"/>
    <n v="1"/>
    <n v="1.125"/>
    <n v="1.125"/>
    <n v="9.6270117333333335E-2"/>
    <n v="9.6270117333333342E-5"/>
    <s v="0.0025*L^2.600"/>
    <s v="Brachycentrus sp."/>
    <s v="Benke, A. C. et al. 1999"/>
    <n v="19.995999999999999"/>
    <s v="Trichoptera"/>
    <n v="2.1656444189999999"/>
  </r>
  <r>
    <x v="5"/>
    <s v="ORSU16EH009"/>
    <x v="116"/>
    <x v="20"/>
    <x v="2"/>
    <n v="12"/>
    <s v="Larva"/>
    <m/>
    <n v="1.2"/>
    <n v="4.8193947000000001E-2"/>
    <n v="1"/>
    <n v="1.125"/>
    <n v="1.125"/>
    <n v="4.2839064000000003E-2"/>
    <n v="4.2839064000000003E-5"/>
    <s v="0.0025*L^2.600"/>
    <s v="Brachycentrus sp."/>
    <s v="Benke, A. C. et al. 1999"/>
    <n v="59.988"/>
    <s v="Trichoptera"/>
    <n v="2.8910584840000002"/>
  </r>
  <r>
    <x v="5"/>
    <s v="ORSU16EH009"/>
    <x v="117"/>
    <x v="20"/>
    <x v="5"/>
    <n v="1"/>
    <s v="Larva"/>
    <m/>
    <n v="3"/>
    <n v="5.8523338000000001E-2"/>
    <n v="1"/>
    <n v="1.125"/>
    <n v="1.125"/>
    <n v="5.2020744888888887E-2"/>
    <n v="5.2020744888888886E-5"/>
    <s v="(-6.266)+3.12*lnL"/>
    <s v="Trichoptera"/>
    <s v="Smock, L.A. 1980"/>
    <n v="4.9989999999999997"/>
    <s v="Trichoptera"/>
    <n v="0.29255816800000001"/>
  </r>
  <r>
    <x v="5"/>
    <s v="ORSU16EH009"/>
    <x v="118"/>
    <x v="20"/>
    <x v="4"/>
    <n v="3"/>
    <s v="Larva"/>
    <m/>
    <n v="1.5"/>
    <n v="4.8080961999999998E-2"/>
    <n v="1"/>
    <n v="1.125"/>
    <n v="1.125"/>
    <n v="4.2738632888888885E-2"/>
    <n v="4.2738632888888882E-5"/>
    <s v="0.0051*L^2.824"/>
    <s v="Hydropsyche spp."/>
    <s v="Benke, A. C. et al. 1999"/>
    <n v="16.158000000000001"/>
    <s v="Hydropsychidae"/>
    <n v="0.77689218000000004"/>
  </r>
  <r>
    <x v="5"/>
    <s v="ORSU16EH009"/>
    <x v="118"/>
    <x v="20"/>
    <x v="4"/>
    <n v="3"/>
    <s v="Larva"/>
    <m/>
    <n v="2"/>
    <n v="0.10834282100000001"/>
    <n v="1"/>
    <n v="1.125"/>
    <n v="1.125"/>
    <n v="9.6304729777777778E-2"/>
    <n v="9.6304729777777777E-5"/>
    <s v="0.0051*L^2.824"/>
    <s v="Hydropsyche spp."/>
    <s v="Benke, A. C. et al. 1999"/>
    <n v="16.158000000000001"/>
    <s v="Hydropsychidae"/>
    <n v="1.7506032979999999"/>
  </r>
  <r>
    <x v="5"/>
    <s v="ORSU16EH009"/>
    <x v="118"/>
    <x v="20"/>
    <x v="4"/>
    <n v="3"/>
    <s v="Larva"/>
    <m/>
    <n v="3"/>
    <n v="0.340472355"/>
    <n v="1"/>
    <n v="1.125"/>
    <n v="1.125"/>
    <n v="0.30264209333333336"/>
    <n v="3.0264209333333335E-4"/>
    <s v="0.0051*L^2.824"/>
    <s v="Hydropsyche spp."/>
    <s v="Benke, A. C. et al. 1999"/>
    <n v="16.158000000000001"/>
    <s v="Hydropsychidae"/>
    <n v="5.5013523050000002"/>
  </r>
  <r>
    <x v="1"/>
    <s v="ORSU16EH006"/>
    <x v="119"/>
    <x v="20"/>
    <x v="4"/>
    <n v="1"/>
    <s v="Larva"/>
    <m/>
    <n v="2.1"/>
    <n v="4.1449325000000002E-2"/>
    <n v="0.6333333333333333"/>
    <n v="1.125"/>
    <n v="0.71249999999999991"/>
    <n v="5.8174491228070183E-2"/>
    <n v="5.8174491228070186E-5"/>
    <s v="0.0051*L^2.824"/>
    <s v="Hydropsyche spp."/>
    <s v="Benke, A. C. et al. 1999"/>
    <n v="5.3860000000000001"/>
    <s v="Hydropsychidae"/>
    <n v="0.22324606499999999"/>
  </r>
  <r>
    <x v="7"/>
    <s v="ORSU16EH008"/>
    <x v="120"/>
    <x v="20"/>
    <x v="3"/>
    <n v="1"/>
    <s v="Larva"/>
    <m/>
    <n v="3"/>
    <n v="0.18098247200000001"/>
    <n v="1"/>
    <n v="1.125"/>
    <n v="1.125"/>
    <n v="0.16087330844444445"/>
    <n v="1.6087330844444445E-4"/>
    <s v="0.0065*L^3.028"/>
    <s v="Glossosoma nigrior"/>
    <s v="Benke, A. C. et al. 1999"/>
    <n v="4.9989999999999997"/>
    <s v="Trichoptera"/>
    <n v="0.90473137800000003"/>
  </r>
  <r>
    <x v="5"/>
    <s v="ORSU16EH009"/>
    <x v="120"/>
    <x v="20"/>
    <x v="3"/>
    <n v="6"/>
    <s v="Larva"/>
    <m/>
    <n v="1.2"/>
    <n v="6.7736915999999994E-2"/>
    <n v="1"/>
    <n v="1.125"/>
    <n v="1.125"/>
    <n v="6.0210591999999993E-2"/>
    <n v="6.0210591999999994E-5"/>
    <s v="0.0065*L^3.028"/>
    <s v="Glossosoma nigrior"/>
    <s v="Benke, A. C. et al. 1999"/>
    <n v="29.994"/>
    <s v="Trichoptera"/>
    <n v="2.0317010600000001"/>
  </r>
  <r>
    <x v="5"/>
    <s v="ORSU16EH009"/>
    <x v="120"/>
    <x v="20"/>
    <x v="3"/>
    <n v="6"/>
    <s v="Larva"/>
    <m/>
    <n v="2.5"/>
    <n v="0.62521149399999998"/>
    <n v="1"/>
    <n v="1.125"/>
    <n v="1.125"/>
    <n v="0.55574355022222222"/>
    <n v="5.557435502222222E-4"/>
    <s v="0.0065*L^3.028"/>
    <s v="Glossosoma nigrior"/>
    <s v="Benke, A. C. et al. 1999"/>
    <n v="29.994"/>
    <s v="Trichoptera"/>
    <n v="18.752593539999999"/>
  </r>
  <r>
    <x v="5"/>
    <s v="ORSU16EH009"/>
    <x v="120"/>
    <x v="20"/>
    <x v="3"/>
    <n v="6"/>
    <s v="Larva"/>
    <m/>
    <n v="4"/>
    <n v="2.5947902699999998"/>
    <n v="1"/>
    <n v="1.125"/>
    <n v="1.125"/>
    <n v="2.30648024"/>
    <n v="2.30648024E-3"/>
    <s v="0.0065*L^3.028"/>
    <s v="Glossosoma nigrior"/>
    <s v="Benke, A. C. et al. 1999"/>
    <n v="29.994"/>
    <s v="Trichoptera"/>
    <n v="77.828139359999994"/>
  </r>
  <r>
    <x v="8"/>
    <s v="ORSU16EH007"/>
    <x v="121"/>
    <x v="20"/>
    <x v="3"/>
    <n v="1"/>
    <s v="Pupa"/>
    <m/>
    <n v="4.5"/>
    <n v="4.2911000000000001"/>
    <n v="1"/>
    <n v="1.125"/>
    <n v="1.125"/>
    <n v="3.8143111111111114"/>
    <n v="3.8143111111111115E-3"/>
    <s v="mean value"/>
    <s v="Glossosoma spp. pupa"/>
    <s v="Meyer, E. 1989"/>
    <n v="4.9989999999999997"/>
    <s v="Trichoptera"/>
    <n v="21.451208900000001"/>
  </r>
  <r>
    <x v="5"/>
    <s v="ORSU16EH009"/>
    <x v="121"/>
    <x v="20"/>
    <x v="3"/>
    <n v="3"/>
    <s v="Pupa"/>
    <m/>
    <n v="4"/>
    <n v="12.8733"/>
    <n v="1"/>
    <n v="1.125"/>
    <n v="1.125"/>
    <n v="11.442933333333334"/>
    <n v="1.1442933333333334E-2"/>
    <s v="mean value"/>
    <s v="Glossosoma spp. pupa"/>
    <s v="Meyer, E. 1989"/>
    <n v="14.997"/>
    <s v="Trichoptera"/>
    <n v="193.06088009999999"/>
  </r>
  <r>
    <x v="6"/>
    <s v="ORSU16EH001"/>
    <x v="122"/>
    <x v="20"/>
    <x v="5"/>
    <n v="1"/>
    <s v="Larva"/>
    <m/>
    <n v="14.2"/>
    <n v="7.4791184499999996"/>
    <n v="1"/>
    <n v="1.125"/>
    <n v="1.125"/>
    <n v="6.648105288888889"/>
    <n v="6.648105288888889E-3"/>
    <s v="(-6.266)+3.12*lnL"/>
    <s v="Trichoptera"/>
    <s v="Smock, L.A. 1980"/>
    <n v="4.9989999999999997"/>
    <s v="Trichoptera"/>
    <n v="37.388113130000001"/>
  </r>
  <r>
    <x v="7"/>
    <s v="ORSU16EH008"/>
    <x v="122"/>
    <x v="20"/>
    <x v="5"/>
    <n v="1"/>
    <s v="Larva"/>
    <m/>
    <n v="4.5"/>
    <n v="0.20736421799999999"/>
    <n v="1"/>
    <n v="1.125"/>
    <n v="1.125"/>
    <n v="0.18432374933333331"/>
    <n v="1.8432374933333333E-4"/>
    <s v="(-6.266)+3.12*lnL"/>
    <s v="Trichoptera"/>
    <s v="Smock, L.A. 1980"/>
    <n v="4.9989999999999997"/>
    <s v="Trichoptera"/>
    <n v="1.036613727"/>
  </r>
  <r>
    <x v="4"/>
    <s v="ORSU16EH004"/>
    <x v="123"/>
    <x v="20"/>
    <x v="4"/>
    <n v="1"/>
    <s v="Larva"/>
    <m/>
    <n v="2.1"/>
    <n v="4.1449325000000002E-2"/>
    <n v="1"/>
    <n v="1.125"/>
    <n v="1.125"/>
    <n v="3.6843844444444447E-2"/>
    <n v="3.684384444444445E-5"/>
    <s v="0.0051*L^2.824"/>
    <s v="Hydropsyche spp."/>
    <s v="Benke, A. C. et al. 1999"/>
    <n v="5.3860000000000001"/>
    <s v="Hydropsychidae"/>
    <n v="0.22324606499999999"/>
  </r>
  <r>
    <x v="3"/>
    <s v="ORSU16EH003"/>
    <x v="124"/>
    <x v="20"/>
    <x v="5"/>
    <n v="2"/>
    <s v="Larva"/>
    <m/>
    <n v="2.9"/>
    <n v="0.26518526199999998"/>
    <n v="1"/>
    <n v="1.125"/>
    <n v="1.125"/>
    <n v="0.23572023288888888"/>
    <n v="2.3572023288888889E-4"/>
    <s v="0.0079*L^2.649"/>
    <s v="Lepidostoma sp."/>
    <s v="Benke, A. C. et al. 1999"/>
    <n v="9.9979999999999993"/>
    <s v="Trichoptera"/>
    <n v="2.6513222459999999"/>
  </r>
  <r>
    <x v="3"/>
    <s v="ORSU16EH003"/>
    <x v="124"/>
    <x v="20"/>
    <x v="5"/>
    <n v="2"/>
    <s v="Larva"/>
    <m/>
    <n v="3.3"/>
    <n v="0.373422527"/>
    <n v="1"/>
    <n v="1.125"/>
    <n v="1.125"/>
    <n v="0.33193113511111111"/>
    <n v="3.3193113511111109E-4"/>
    <s v="0.0079*L^2.649"/>
    <s v="Lepidostoma sp."/>
    <s v="Benke, A. C. et al. 1999"/>
    <n v="9.9979999999999993"/>
    <s v="Trichoptera"/>
    <n v="3.733478426"/>
  </r>
  <r>
    <x v="0"/>
    <s v="ORSU16EH005"/>
    <x v="124"/>
    <x v="20"/>
    <x v="5"/>
    <n v="4"/>
    <s v="Larva"/>
    <m/>
    <n v="3.1"/>
    <n v="0.63285499099999998"/>
    <n v="1"/>
    <n v="1.125"/>
    <n v="1.125"/>
    <n v="0.56253776977777781"/>
    <n v="5.6253776977777787E-4"/>
    <s v="0.0079*L^2.649"/>
    <s v="Lepidostoma sp."/>
    <s v="Benke, A. C. et al. 1999"/>
    <n v="19.995999999999999"/>
    <s v="Trichoptera"/>
    <n v="12.6545684"/>
  </r>
  <r>
    <x v="1"/>
    <s v="ORSU16EH006"/>
    <x v="124"/>
    <x v="20"/>
    <x v="5"/>
    <n v="2"/>
    <s v="Larva"/>
    <m/>
    <n v="2.5"/>
    <n v="0.178978214"/>
    <n v="0.6333333333333333"/>
    <n v="1.125"/>
    <n v="0.71249999999999991"/>
    <n v="0.25119749333333335"/>
    <n v="2.5119749333333337E-4"/>
    <s v="0.0079*L^2.649"/>
    <s v="Lepidostoma sp."/>
    <s v="Benke, A. C. et al. 1999"/>
    <n v="9.9979999999999993"/>
    <s v="Trichoptera"/>
    <n v="1.7894241829999999"/>
  </r>
  <r>
    <x v="7"/>
    <s v="ORSU16EH008"/>
    <x v="124"/>
    <x v="20"/>
    <x v="5"/>
    <n v="1"/>
    <s v="Larva"/>
    <m/>
    <n v="5"/>
    <n v="0.56130464099999999"/>
    <n v="1"/>
    <n v="1.125"/>
    <n v="1.125"/>
    <n v="0.49893745866666667"/>
    <n v="4.9893745866666668E-4"/>
    <s v="0.0079*L^2.649"/>
    <s v="Lepidostoma sp."/>
    <s v="Benke, A. C. et al. 1999"/>
    <n v="4.9989999999999997"/>
    <s v="Trichoptera"/>
    <n v="2.8059618980000001"/>
  </r>
  <r>
    <x v="5"/>
    <s v="ORSU16EH009"/>
    <x v="124"/>
    <x v="20"/>
    <x v="5"/>
    <n v="2"/>
    <s v="Larva"/>
    <m/>
    <n v="2"/>
    <n v="9.9102712999999995E-2"/>
    <n v="1"/>
    <n v="1.125"/>
    <n v="1.125"/>
    <n v="8.8091300444444437E-2"/>
    <n v="8.8091300444444437E-5"/>
    <s v="0.0079*L^2.649"/>
    <s v="Lepidostoma sp."/>
    <s v="Benke, A. C. et al. 1999"/>
    <n v="9.9979999999999993"/>
    <s v="Trichoptera"/>
    <n v="0.99082892899999997"/>
  </r>
  <r>
    <x v="2"/>
    <s v="ORSU16EH002"/>
    <x v="125"/>
    <x v="20"/>
    <x v="5"/>
    <n v="2"/>
    <s v="Larva"/>
    <m/>
    <n v="4.0999999999999996"/>
    <n v="0.31018900799999999"/>
    <n v="1"/>
    <n v="1.125"/>
    <n v="1.125"/>
    <n v="0.27572356266666664"/>
    <n v="2.7572356266666664E-4"/>
    <s v="(-6.266)+3.12*lnL"/>
    <s v="Trichoptera"/>
    <s v="Smock, L.A. 1980"/>
    <n v="9.2240000000000002"/>
    <s v="Limnephilidae"/>
    <n v="2.8611834140000001"/>
  </r>
  <r>
    <x v="3"/>
    <s v="ORSU16EH003"/>
    <x v="125"/>
    <x v="20"/>
    <x v="5"/>
    <n v="1"/>
    <s v="Larva"/>
    <m/>
    <n v="2.2999999999999998"/>
    <n v="2.5544747999999999E-2"/>
    <n v="1"/>
    <n v="1.125"/>
    <n v="1.125"/>
    <n v="2.2706442666666667E-2"/>
    <n v="2.2706442666666668E-5"/>
    <s v="(-6.266)+3.12*lnL"/>
    <s v="Trichoptera"/>
    <s v="Smock, L.A. 1980"/>
    <n v="4.6120000000000001"/>
    <s v="~"/>
    <n v="0.117812378"/>
  </r>
  <r>
    <x v="0"/>
    <s v="ORSU16EH005"/>
    <x v="125"/>
    <x v="20"/>
    <x v="5"/>
    <n v="1"/>
    <s v="Larva"/>
    <m/>
    <n v="2.2000000000000002"/>
    <n v="2.2236658999999999E-2"/>
    <n v="1"/>
    <n v="1.125"/>
    <n v="1.125"/>
    <n v="1.976591911111111E-2"/>
    <n v="1.9765919111111111E-5"/>
    <s v="(-6.266)+3.12*lnL"/>
    <s v="Trichoptera"/>
    <s v="Smock, L.A. 1980"/>
    <n v="4.6120000000000001"/>
    <s v="Limnephilidae"/>
    <n v="0.10255547199999999"/>
  </r>
  <r>
    <x v="6"/>
    <s v="ORSU16EH001"/>
    <x v="126"/>
    <x v="20"/>
    <x v="2"/>
    <n v="1"/>
    <s v="Larva"/>
    <m/>
    <n v="2.1"/>
    <n v="0.108199954"/>
    <n v="1"/>
    <n v="1.125"/>
    <n v="1.125"/>
    <n v="9.6177736888888893E-2"/>
    <n v="9.6177736888888895E-5"/>
    <s v="0.0181*L^2.410"/>
    <s v="Micrasema sp."/>
    <s v="Benke, A. C. et al. 1999"/>
    <n v="4.9989999999999997"/>
    <s v="Trichoptera"/>
    <n v="0.54089156900000002"/>
  </r>
  <r>
    <x v="4"/>
    <s v="ORSU16EH004"/>
    <x v="126"/>
    <x v="20"/>
    <x v="2"/>
    <n v="2"/>
    <s v="Larva"/>
    <m/>
    <n v="2.5"/>
    <n v="0.32941547100000002"/>
    <n v="1"/>
    <n v="1.125"/>
    <n v="1.125"/>
    <n v="0.29281375200000004"/>
    <n v="2.9281375200000003E-4"/>
    <s v="0.0181*L^2.410"/>
    <s v="Micrasema sp."/>
    <s v="Benke, A. C. et al. 1999"/>
    <n v="9.9979999999999993"/>
    <s v="Trichoptera"/>
    <n v="3.2934958750000001"/>
  </r>
  <r>
    <x v="0"/>
    <s v="ORSU16EH005"/>
    <x v="126"/>
    <x v="20"/>
    <x v="2"/>
    <n v="1"/>
    <s v="Larva"/>
    <m/>
    <n v="2.8"/>
    <n v="0.21643596600000001"/>
    <n v="1"/>
    <n v="1.125"/>
    <n v="1.125"/>
    <n v="0.19238752533333334"/>
    <n v="1.9238752533333334E-4"/>
    <s v="0.0181*L^2.410"/>
    <s v="Micrasema sp."/>
    <s v="Benke, A. C. et al. 1999"/>
    <n v="4.9989999999999997"/>
    <s v="Trichoptera"/>
    <n v="1.0819633930000001"/>
  </r>
  <r>
    <x v="1"/>
    <s v="ORSU16EH006"/>
    <x v="126"/>
    <x v="20"/>
    <x v="2"/>
    <n v="5"/>
    <s v="Larva"/>
    <m/>
    <n v="2.1"/>
    <n v="0.54099976900000002"/>
    <n v="0.6333333333333333"/>
    <n v="1.125"/>
    <n v="0.71249999999999991"/>
    <n v="0.75929792140350894"/>
    <n v="7.5929792140350897E-4"/>
    <s v="0.0181*L^2.410"/>
    <s v="Micrasema sp."/>
    <s v="Benke, A. C. et al. 1999"/>
    <n v="24.995000000000001"/>
    <s v="Trichoptera"/>
    <n v="13.522289219999999"/>
  </r>
  <r>
    <x v="5"/>
    <s v="ORSU16EH009"/>
    <x v="126"/>
    <x v="20"/>
    <x v="2"/>
    <n v="7"/>
    <s v="Larva"/>
    <m/>
    <n v="1"/>
    <n v="0.12670000000000001"/>
    <n v="1"/>
    <n v="1.125"/>
    <n v="1.125"/>
    <n v="0.11262222222222223"/>
    <n v="1.1262222222222224E-4"/>
    <s v="0.0181*L^2.410"/>
    <s v="Micrasema sp."/>
    <s v="Benke, A. C. et al. 1999"/>
    <n v="34.993000000000002"/>
    <s v="Trichoptera"/>
    <n v="4.4336130999999996"/>
  </r>
  <r>
    <x v="5"/>
    <s v="ORSU16EH009"/>
    <x v="126"/>
    <x v="20"/>
    <x v="2"/>
    <n v="7"/>
    <s v="Larva"/>
    <m/>
    <n v="2"/>
    <n v="0.67337797099999996"/>
    <n v="1"/>
    <n v="1.125"/>
    <n v="1.125"/>
    <n v="0.59855819644444441"/>
    <n v="5.9855819644444438E-4"/>
    <s v="0.0181*L^2.410"/>
    <s v="Micrasema sp."/>
    <s v="Benke, A. C. et al. 1999"/>
    <n v="34.993000000000002"/>
    <s v="Trichoptera"/>
    <n v="23.56351532"/>
  </r>
  <r>
    <x v="5"/>
    <s v="ORSU16EH009"/>
    <x v="126"/>
    <x v="20"/>
    <x v="2"/>
    <n v="7"/>
    <s v="Larva"/>
    <m/>
    <n v="2.5"/>
    <n v="1.152954147"/>
    <n v="1"/>
    <n v="1.125"/>
    <n v="1.125"/>
    <n v="1.0248481306666666"/>
    <n v="1.0248481306666666E-3"/>
    <s v="0.0181*L^2.410"/>
    <s v="Micrasema sp."/>
    <s v="Benke, A. C. et al. 1999"/>
    <n v="34.993000000000002"/>
    <s v="Trichoptera"/>
    <n v="40.345324470000001"/>
  </r>
  <r>
    <x v="5"/>
    <s v="ORSU16EH009"/>
    <x v="127"/>
    <x v="20"/>
    <x v="3"/>
    <n v="1"/>
    <s v="Larva"/>
    <m/>
    <n v="6"/>
    <n v="0.50879481599999998"/>
    <n v="1"/>
    <n v="1.125"/>
    <n v="1.125"/>
    <n v="0.45226205866666663"/>
    <n v="4.5226205866666662E-4"/>
    <s v="(-6.266)+3.12*lnL"/>
    <s v="Trichoptera"/>
    <s v="Smock, L.A. 1980"/>
    <n v="4.9989999999999997"/>
    <s v="Trichoptera"/>
    <n v="2.5434652830000002"/>
  </r>
  <r>
    <x v="5"/>
    <s v="ORSU16EH009"/>
    <x v="128"/>
    <x v="20"/>
    <x v="2"/>
    <n v="5"/>
    <s v="Larva"/>
    <m/>
    <n v="1.2"/>
    <n v="1.6777462E-2"/>
    <n v="1"/>
    <n v="1.125"/>
    <n v="1.125"/>
    <n v="1.4913299555555556E-2"/>
    <n v="1.4913299555555556E-5"/>
    <s v="(-6.266)+3.12*lnL"/>
    <s v="Trichoptera"/>
    <s v="Smock, L.A. 1980"/>
    <n v="24.995000000000001"/>
    <s v="Trichoptera"/>
    <n v="0.41935266599999999"/>
  </r>
  <r>
    <x v="3"/>
    <s v="ORSU16EH003"/>
    <x v="129"/>
    <x v="20"/>
    <x v="4"/>
    <n v="1"/>
    <s v="Larva"/>
    <m/>
    <n v="7.8"/>
    <n v="1.685952498"/>
    <n v="1"/>
    <n v="1.125"/>
    <n v="1.125"/>
    <n v="1.4986244426666666"/>
    <n v="1.4986244426666666E-3"/>
    <s v="0.0051*L^2.824"/>
    <s v="Hydropsyche spp."/>
    <s v="Benke, A. C. et al. 1999"/>
    <n v="5.3860000000000001"/>
    <s v="Hydropsychidae"/>
    <n v="9.0805401529999994"/>
  </r>
  <r>
    <x v="5"/>
    <s v="ORSU16EH009"/>
    <x v="130"/>
    <x v="20"/>
    <x v="0"/>
    <n v="1"/>
    <s v="Larva"/>
    <m/>
    <n v="12"/>
    <n v="6.2196892789999998"/>
    <n v="1"/>
    <n v="1.125"/>
    <n v="1.125"/>
    <n v="5.5286126924444439"/>
    <n v="5.5286126924444443E-3"/>
    <s v="(-5.627)+3.00*lnL"/>
    <s v="Polycentropus sp."/>
    <s v="Smock, L.A. 1980"/>
    <n v="4.9989999999999997"/>
    <s v="Trichoptera"/>
    <n v="31.092226709999998"/>
  </r>
  <r>
    <x v="3"/>
    <s v="ORSU16EH003"/>
    <x v="131"/>
    <x v="20"/>
    <x v="0"/>
    <n v="1"/>
    <s v="Larva"/>
    <m/>
    <n v="9.1"/>
    <n v="1.899293634"/>
    <n v="1"/>
    <n v="1.125"/>
    <n v="1.125"/>
    <n v="1.688261008"/>
    <n v="1.6882610080000001E-3"/>
    <s v="0.0071*L^2.531"/>
    <s v="Polycentropus sp."/>
    <s v="Benke, A. C. et al. 1999"/>
    <n v="4.9989999999999997"/>
    <s v="Trichoptera"/>
    <n v="9.4945688780000008"/>
  </r>
  <r>
    <x v="6"/>
    <s v="ORSU16EH001"/>
    <x v="132"/>
    <x v="20"/>
    <x v="0"/>
    <n v="1"/>
    <s v="Pupa"/>
    <m/>
    <n v="6.8"/>
    <n v="9.4369999999999994"/>
    <n v="1"/>
    <n v="1.125"/>
    <n v="1.125"/>
    <n v="8.3884444444444437"/>
    <n v="8.3884444444444432E-3"/>
    <s v="mean value"/>
    <s v="Hydropsyche pupae"/>
    <s v="Meyer, E. 1989"/>
    <n v="4.9989999999999997"/>
    <s v="Trichoptera"/>
    <n v="47.175562999999997"/>
  </r>
  <r>
    <x v="2"/>
    <s v="ORSU16EH002"/>
    <x v="132"/>
    <x v="20"/>
    <x v="0"/>
    <n v="1"/>
    <s v="Pupa"/>
    <m/>
    <n v="9.1"/>
    <n v="9.4369999999999994"/>
    <n v="1"/>
    <n v="1.125"/>
    <n v="1.125"/>
    <n v="8.3884444444444437"/>
    <n v="8.3884444444444432E-3"/>
    <s v="mean value"/>
    <s v="Hydropsyche pupae"/>
    <s v="Meyer, E. 1989"/>
    <n v="4.9989999999999997"/>
    <s v="Trichoptera"/>
    <n v="47.175562999999997"/>
  </r>
  <r>
    <x v="3"/>
    <s v="ORSU16EH003"/>
    <x v="132"/>
    <x v="20"/>
    <x v="0"/>
    <n v="2"/>
    <s v="Pupa"/>
    <m/>
    <n v="9.4"/>
    <n v="18.873999999999999"/>
    <n v="1"/>
    <n v="1.125"/>
    <n v="1.125"/>
    <n v="16.776888888888887"/>
    <n v="1.6776888888888886E-2"/>
    <s v="mean value"/>
    <s v="Hydropsyche pupae"/>
    <s v="Meyer, E. 1989"/>
    <n v="9.9979999999999993"/>
    <s v="Trichoptera"/>
    <n v="188.70225199999999"/>
  </r>
  <r>
    <x v="7"/>
    <s v="ORSU16EH008"/>
    <x v="132"/>
    <x v="20"/>
    <x v="0"/>
    <n v="1"/>
    <s v="Pupa"/>
    <m/>
    <n v="7"/>
    <n v="9.4369999999999994"/>
    <n v="1"/>
    <n v="1.125"/>
    <n v="1.125"/>
    <n v="8.3884444444444437"/>
    <n v="8.3884444444444432E-3"/>
    <s v="mean value"/>
    <s v="Hydropsyche pupae"/>
    <s v="Meyer, E. 1989"/>
    <n v="4.9989999999999997"/>
    <s v="Trichoptera"/>
    <n v="47.175562999999997"/>
  </r>
  <r>
    <x v="5"/>
    <s v="ORSU16EH009"/>
    <x v="133"/>
    <x v="20"/>
    <x v="0"/>
    <n v="1"/>
    <s v="Larva"/>
    <m/>
    <n v="6"/>
    <n v="0.84226798899999999"/>
    <n v="1"/>
    <n v="1.125"/>
    <n v="1.125"/>
    <n v="0.74868265688888891"/>
    <n v="7.4868265688888896E-4"/>
    <s v="0.0099*L^2.480"/>
    <s v="Rhyacophila spp."/>
    <s v="Benke, A. C. et al. 1999"/>
    <n v="4.9989999999999997"/>
    <s v="Trichoptera"/>
    <n v="4.2104976790000004"/>
  </r>
  <r>
    <x v="7"/>
    <s v="ORSU16EH008"/>
    <x v="134"/>
    <x v="20"/>
    <x v="0"/>
    <n v="1"/>
    <s v="Larva"/>
    <m/>
    <n v="3.5"/>
    <n v="0.22127071800000001"/>
    <n v="1"/>
    <n v="1.125"/>
    <n v="1.125"/>
    <n v="0.19668508266666668"/>
    <n v="1.9668508266666669E-4"/>
    <s v="0.0099*L^2.480"/>
    <s v="Rhyacophila spp."/>
    <s v="Benke, A. C. et al. 1999"/>
    <n v="4.9989999999999997"/>
    <s v="Trichoptera"/>
    <n v="1.106132318"/>
  </r>
  <r>
    <x v="0"/>
    <s v="ORSU16EH005"/>
    <x v="135"/>
    <x v="20"/>
    <x v="0"/>
    <n v="1"/>
    <s v="Larva"/>
    <m/>
    <n v="3"/>
    <n v="0.150971825"/>
    <n v="1"/>
    <n v="1.125"/>
    <n v="1.125"/>
    <n v="0.13419717777777779"/>
    <n v="1.3419717777777779E-4"/>
    <s v="0.0099*L^2.480"/>
    <s v="Rhyacophila spp."/>
    <s v="Benke, A. C. et al. 1999"/>
    <n v="4.9989999999999997"/>
    <s v="Trichoptera"/>
    <n v="0.75470815499999999"/>
  </r>
  <r>
    <x v="6"/>
    <s v="ORSU16EH001"/>
    <x v="136"/>
    <x v="20"/>
    <x v="0"/>
    <n v="5"/>
    <s v="Larva"/>
    <m/>
    <n v="3.8"/>
    <n v="1.356652185"/>
    <n v="1"/>
    <n v="1.125"/>
    <n v="1.125"/>
    <n v="1.2059130533333333"/>
    <n v="1.2059130533333333E-3"/>
    <s v="0.0099*L^2.480"/>
    <s v="Rhyacophila spp."/>
    <s v="Benke, A. C. et al. 1999"/>
    <n v="24.995000000000001"/>
    <s v="Trichoptera"/>
    <n v="33.909521359999999"/>
  </r>
  <r>
    <x v="6"/>
    <s v="ORSU16EH001"/>
    <x v="136"/>
    <x v="20"/>
    <x v="0"/>
    <n v="5"/>
    <s v="Larva"/>
    <m/>
    <n v="6.6"/>
    <n v="5.3342597420000004"/>
    <n v="1"/>
    <n v="1.125"/>
    <n v="1.125"/>
    <n v="4.7415642151111115"/>
    <n v="4.7415642151111114E-3"/>
    <s v="0.0099*L^2.480"/>
    <s v="Rhyacophila spp."/>
    <s v="Benke, A. C. et al. 1999"/>
    <n v="24.995000000000001"/>
    <s v="Trichoptera"/>
    <n v="133.32982229999999"/>
  </r>
  <r>
    <x v="2"/>
    <s v="ORSU16EH002"/>
    <x v="136"/>
    <x v="20"/>
    <x v="0"/>
    <n v="2"/>
    <s v="Larva"/>
    <m/>
    <n v="5.2"/>
    <n v="1.1812817170000001"/>
    <n v="1"/>
    <n v="1.125"/>
    <n v="1.125"/>
    <n v="1.050028192888889"/>
    <n v="1.050028192888889E-3"/>
    <s v="0.0099*L^2.480"/>
    <s v="Rhyacophila spp."/>
    <s v="Benke, A. C. et al. 1999"/>
    <n v="9.9979999999999993"/>
    <s v="Trichoptera"/>
    <n v="11.810454610000001"/>
  </r>
  <r>
    <x v="2"/>
    <s v="ORSU16EH002"/>
    <x v="136"/>
    <x v="20"/>
    <x v="0"/>
    <n v="2"/>
    <s v="Larva"/>
    <m/>
    <n v="8.1"/>
    <n v="3.5457493919999998"/>
    <n v="1"/>
    <n v="1.125"/>
    <n v="1.125"/>
    <n v="3.151777237333333"/>
    <n v="3.1517772373333332E-3"/>
    <s v="0.0099*L^2.480"/>
    <s v="Rhyacophila spp."/>
    <s v="Benke, A. C. et al. 1999"/>
    <n v="9.9979999999999993"/>
    <s v="Trichoptera"/>
    <n v="35.450402420000003"/>
  </r>
  <r>
    <x v="3"/>
    <s v="ORSU16EH003"/>
    <x v="136"/>
    <x v="20"/>
    <x v="0"/>
    <n v="7"/>
    <s v="Larva"/>
    <m/>
    <n v="7"/>
    <n v="8.641246099"/>
    <n v="1"/>
    <n v="1.125"/>
    <n v="1.125"/>
    <n v="7.6811076435555554"/>
    <n v="7.6811076435555556E-3"/>
    <s v="0.0099*L^2.480"/>
    <s v="Rhyacophila spp."/>
    <s v="Benke, A. C. et al. 1999"/>
    <n v="34.993000000000002"/>
    <s v="Trichoptera"/>
    <n v="302.38312480000002"/>
  </r>
  <r>
    <x v="3"/>
    <s v="ORSU16EH003"/>
    <x v="136"/>
    <x v="20"/>
    <x v="0"/>
    <n v="7"/>
    <s v="Larva"/>
    <m/>
    <n v="13.3"/>
    <n v="42.450743809999999"/>
    <n v="1"/>
    <n v="1.125"/>
    <n v="1.125"/>
    <n v="37.733994497777779"/>
    <n v="3.7733994497777777E-2"/>
    <s v="0.0099*L^2.480"/>
    <s v="Rhyacophila spp."/>
    <s v="Benke, A. C. et al. 1999"/>
    <n v="34.993000000000002"/>
    <s v="Trichoptera"/>
    <n v="1485.4788779999999"/>
  </r>
  <r>
    <x v="3"/>
    <s v="ORSU16EH003"/>
    <x v="136"/>
    <x v="20"/>
    <x v="0"/>
    <n v="7"/>
    <s v="Larva"/>
    <m/>
    <n v="16.2"/>
    <n v="69.235761089999997"/>
    <n v="1"/>
    <n v="1.125"/>
    <n v="1.125"/>
    <n v="61.542898746666665"/>
    <n v="6.1542898746666665E-2"/>
    <s v="0.0099*L^2.480"/>
    <s v="Rhyacophila spp."/>
    <s v="Benke, A. C. et al. 1999"/>
    <n v="34.993000000000002"/>
    <s v="Trichoptera"/>
    <n v="2422.7669879999999"/>
  </r>
  <r>
    <x v="4"/>
    <s v="ORSU16EH004"/>
    <x v="136"/>
    <x v="20"/>
    <x v="0"/>
    <n v="5"/>
    <s v="Larva"/>
    <m/>
    <n v="6.2"/>
    <n v="4.5681103759999999"/>
    <n v="1"/>
    <n v="1.125"/>
    <n v="1.125"/>
    <n v="4.0605425564444442"/>
    <n v="4.0605425564444447E-3"/>
    <s v="0.0099*L^2.480"/>
    <s v="Rhyacophila spp."/>
    <s v="Benke, A. C. et al. 1999"/>
    <n v="24.995000000000001"/>
    <s v="Trichoptera"/>
    <n v="114.1799188"/>
  </r>
  <r>
    <x v="0"/>
    <s v="ORSU16EH005"/>
    <x v="136"/>
    <x v="20"/>
    <x v="0"/>
    <n v="4"/>
    <s v="Larva"/>
    <m/>
    <n v="5.5"/>
    <n v="2.7151551789999999"/>
    <n v="1"/>
    <n v="1.125"/>
    <n v="1.125"/>
    <n v="2.4134712702222223"/>
    <n v="2.4134712702222221E-3"/>
    <s v="0.0099*L^2.480"/>
    <s v="Rhyacophila spp."/>
    <s v="Benke, A. C. et al. 1999"/>
    <n v="19.995999999999999"/>
    <s v="Trichoptera"/>
    <n v="54.292242969999997"/>
  </r>
  <r>
    <x v="0"/>
    <s v="ORSU16EH005"/>
    <x v="136"/>
    <x v="20"/>
    <x v="0"/>
    <n v="4"/>
    <s v="Larva"/>
    <m/>
    <n v="13.5"/>
    <n v="25.172301900000001"/>
    <n v="1"/>
    <n v="1.125"/>
    <n v="1.125"/>
    <n v="22.375379466666669"/>
    <n v="2.2375379466666668E-2"/>
    <s v="0.0099*L^2.480"/>
    <s v="Rhyacophila spp."/>
    <s v="Benke, A. C. et al. 1999"/>
    <n v="19.995999999999999"/>
    <s v="Trichoptera"/>
    <n v="503.34534880000001"/>
  </r>
  <r>
    <x v="1"/>
    <s v="ORSU16EH006"/>
    <x v="136"/>
    <x v="20"/>
    <x v="0"/>
    <n v="17"/>
    <s v="Larva"/>
    <m/>
    <n v="4"/>
    <n v="5.2383304849999996"/>
    <n v="0.6333333333333333"/>
    <n v="1.125"/>
    <n v="0.71249999999999991"/>
    <n v="7.3520427859649127"/>
    <n v="7.3520427859649125E-3"/>
    <s v="0.0099*L^2.480"/>
    <s v="Rhyacophila spp."/>
    <s v="Benke, A. C. et al. 1999"/>
    <n v="84.983000000000004"/>
    <s v="Trichoptera"/>
    <n v="445.16903960000002"/>
  </r>
  <r>
    <x v="1"/>
    <s v="ORSU16EH006"/>
    <x v="136"/>
    <x v="20"/>
    <x v="0"/>
    <n v="17"/>
    <s v="Larva"/>
    <m/>
    <n v="8"/>
    <n v="29.22451306"/>
    <n v="0.6333333333333333"/>
    <n v="1.125"/>
    <n v="0.71249999999999991"/>
    <n v="41.016860435087722"/>
    <n v="4.1016860435087725E-2"/>
    <s v="0.0099*L^2.480"/>
    <s v="Rhyacophila spp."/>
    <s v="Benke, A. C. et al. 1999"/>
    <n v="84.983000000000004"/>
    <s v="Trichoptera"/>
    <n v="2483.5867939999998"/>
  </r>
  <r>
    <x v="1"/>
    <s v="ORSU16EH006"/>
    <x v="136"/>
    <x v="20"/>
    <x v="0"/>
    <n v="17"/>
    <s v="Larva"/>
    <m/>
    <n v="18"/>
    <n v="218.35338490000001"/>
    <n v="0.6333333333333333"/>
    <n v="1.125"/>
    <n v="0.71249999999999991"/>
    <n v="306.46089108771935"/>
    <n v="0.30646089108771934"/>
    <s v="0.0099*L^2.480"/>
    <s v="Rhyacophila spp."/>
    <s v="Benke, A. C. et al. 1999"/>
    <n v="84.983000000000004"/>
    <s v="Trichoptera"/>
    <n v="18556.325710000001"/>
  </r>
  <r>
    <x v="7"/>
    <s v="ORSU16EH008"/>
    <x v="136"/>
    <x v="20"/>
    <x v="0"/>
    <n v="1"/>
    <s v="Larva"/>
    <m/>
    <n v="14.5"/>
    <n v="7.5132500020000004"/>
    <n v="1"/>
    <n v="1.125"/>
    <n v="1.125"/>
    <n v="6.6784444462222226"/>
    <n v="6.6784444462222228E-3"/>
    <s v="0.0099*L^2.480"/>
    <s v="Rhyacophila spp."/>
    <s v="Benke, A. C. et al. 1999"/>
    <n v="4.9989999999999997"/>
    <s v="Trichoptera"/>
    <n v="37.558736760000002"/>
  </r>
  <r>
    <x v="5"/>
    <s v="ORSU16EH009"/>
    <x v="136"/>
    <x v="20"/>
    <x v="0"/>
    <n v="1"/>
    <s v="Larva"/>
    <m/>
    <n v="4.5"/>
    <n v="0.41266936399999998"/>
    <n v="1"/>
    <n v="1.125"/>
    <n v="1.125"/>
    <n v="0.36681721244444443"/>
    <n v="3.6681721244444444E-4"/>
    <s v="0.0099*L^2.480"/>
    <s v="Rhyacophila spp."/>
    <s v="Benke, A. C. et al. 1999"/>
    <n v="4.9989999999999997"/>
    <s v="Trichoptera"/>
    <n v="2.0629341509999999"/>
  </r>
  <r>
    <x v="5"/>
    <s v="ORSU16EH009"/>
    <x v="137"/>
    <x v="20"/>
    <x v="0"/>
    <n v="5"/>
    <s v="Larva"/>
    <m/>
    <n v="2"/>
    <n v="0.27615924600000002"/>
    <n v="1"/>
    <n v="1.125"/>
    <n v="1.125"/>
    <n v="0.24547488533333336"/>
    <n v="2.4547488533333337E-4"/>
    <s v="0.0099*L^2.480"/>
    <s v="Rhyacophila spp."/>
    <s v="Benke, A. C. et al. 1999"/>
    <n v="24.995000000000001"/>
    <s v="Trichoptera"/>
    <n v="6.9026003520000003"/>
  </r>
  <r>
    <x v="5"/>
    <s v="ORSU16EH009"/>
    <x v="137"/>
    <x v="20"/>
    <x v="0"/>
    <n v="5"/>
    <s v="Larva"/>
    <m/>
    <n v="5"/>
    <n v="2.679481789"/>
    <n v="1"/>
    <n v="1.125"/>
    <n v="1.125"/>
    <n v="2.3817615902222222"/>
    <n v="2.3817615902222223E-3"/>
    <s v="0.0099*L^2.480"/>
    <s v="Rhyacophila spp."/>
    <s v="Benke, A. C. et al. 1999"/>
    <n v="24.995000000000001"/>
    <s v="Trichoptera"/>
    <n v="66.973647310000004"/>
  </r>
  <r>
    <x v="4"/>
    <s v="ORSU16EH004"/>
    <x v="138"/>
    <x v="20"/>
    <x v="0"/>
    <n v="2"/>
    <s v="Larva"/>
    <m/>
    <n v="3.4"/>
    <n v="0.41184415299999999"/>
    <n v="1"/>
    <n v="1.125"/>
    <n v="1.125"/>
    <n v="0.36608369155555553"/>
    <n v="3.6608369155555556E-4"/>
    <s v="0.0099*L^2.480"/>
    <s v="Rhyacophila spp."/>
    <s v="Benke, A. C. et al. 1999"/>
    <n v="9.9979999999999993"/>
    <s v="Trichoptera"/>
    <n v="4.1176178410000004"/>
  </r>
  <r>
    <x v="1"/>
    <s v="ORSU16EH006"/>
    <x v="138"/>
    <x v="20"/>
    <x v="0"/>
    <n v="3"/>
    <s v="Larva"/>
    <m/>
    <n v="6"/>
    <n v="2.5268039679999998"/>
    <n v="0.6333333333333333"/>
    <n v="1.125"/>
    <n v="0.71249999999999991"/>
    <n v="3.546391534035088"/>
    <n v="3.5463915340350882E-3"/>
    <s v="0.0099*L^2.480"/>
    <s v="Rhyacophila spp."/>
    <s v="Benke, A. C. et al. 1999"/>
    <n v="14.997"/>
    <s v="Trichoptera"/>
    <n v="37.894479109999999"/>
  </r>
  <r>
    <x v="2"/>
    <s v="ORSU16EH002"/>
    <x v="139"/>
    <x v="20"/>
    <x v="0"/>
    <n v="10"/>
    <s v="Larva"/>
    <m/>
    <n v="3.3"/>
    <n v="1.912272438"/>
    <n v="1"/>
    <n v="1.125"/>
    <n v="1.125"/>
    <n v="1.6997977226666667"/>
    <n v="1.6997977226666668E-3"/>
    <s v="0.0099*L^2.480"/>
    <s v="Rhyacophila spp."/>
    <s v="Benke, A. C. et al. 1999"/>
    <n v="49.99"/>
    <s v="Trichoptera"/>
    <n v="95.594499170000006"/>
  </r>
  <r>
    <x v="2"/>
    <s v="ORSU16EH002"/>
    <x v="139"/>
    <x v="20"/>
    <x v="0"/>
    <n v="10"/>
    <s v="Larva"/>
    <m/>
    <n v="7"/>
    <n v="12.344637280000001"/>
    <n v="1"/>
    <n v="1.125"/>
    <n v="1.125"/>
    <n v="10.973010915555555"/>
    <n v="1.0973010915555555E-2"/>
    <s v="0.0099*L^2.480"/>
    <s v="Rhyacophila spp."/>
    <s v="Benke, A. C. et al. 1999"/>
    <n v="49.99"/>
    <s v="Trichoptera"/>
    <n v="617.10841789999995"/>
  </r>
  <r>
    <x v="3"/>
    <s v="ORSU16EH003"/>
    <x v="139"/>
    <x v="20"/>
    <x v="0"/>
    <n v="11"/>
    <s v="Larva"/>
    <m/>
    <n v="6.2"/>
    <n v="10.049842829999999"/>
    <n v="1"/>
    <n v="1.125"/>
    <n v="1.125"/>
    <n v="8.9331936266666663"/>
    <n v="8.9331936266666672E-3"/>
    <s v="0.0099*L^2.480"/>
    <s v="Rhyacophila spp."/>
    <s v="Benke, A. C. et al. 1999"/>
    <n v="54.988999999999997"/>
    <s v="Trichoptera"/>
    <n v="552.63080720000005"/>
  </r>
  <r>
    <x v="4"/>
    <s v="ORSU16EH004"/>
    <x v="139"/>
    <x v="20"/>
    <x v="0"/>
    <n v="3"/>
    <s v="Larva"/>
    <m/>
    <n v="5.4"/>
    <n v="1.9457765890000001"/>
    <n v="1"/>
    <n v="1.125"/>
    <n v="1.125"/>
    <n v="1.7295791902222222"/>
    <n v="1.7295791902222223E-3"/>
    <s v="0.0099*L^2.480"/>
    <s v="Rhyacophila spp."/>
    <s v="Benke, A. C. et al. 1999"/>
    <n v="14.997"/>
    <s v="Trichoptera"/>
    <n v="29.180811500000001"/>
  </r>
  <r>
    <x v="0"/>
    <s v="ORSU16EH005"/>
    <x v="139"/>
    <x v="20"/>
    <x v="0"/>
    <n v="6"/>
    <s v="Larva"/>
    <m/>
    <n v="7.5"/>
    <n v="8.7889780169999998"/>
    <n v="1"/>
    <n v="1.125"/>
    <n v="1.125"/>
    <n v="7.8124249040000002"/>
    <n v="7.812424904E-3"/>
    <s v="0.0099*L^2.480"/>
    <s v="Rhyacophila spp."/>
    <s v="Benke, A. C. et al. 1999"/>
    <n v="29.994"/>
    <s v="Trichoptera"/>
    <n v="263.61660660000001"/>
  </r>
  <r>
    <x v="5"/>
    <s v="ORSU16EH009"/>
    <x v="139"/>
    <x v="20"/>
    <x v="0"/>
    <n v="2"/>
    <s v="Larva"/>
    <m/>
    <n v="5"/>
    <n v="1.071792716"/>
    <n v="1"/>
    <n v="1.125"/>
    <n v="1.125"/>
    <n v="0.95270463644444447"/>
    <n v="9.5270463644444453E-4"/>
    <s v="0.0099*L^2.480"/>
    <s v="Rhyacophila spp."/>
    <s v="Benke, A. C. et al. 1999"/>
    <n v="9.9979999999999993"/>
    <s v="Trichoptera"/>
    <n v="10.715783569999999"/>
  </r>
  <r>
    <x v="5"/>
    <s v="ORSU16EH009"/>
    <x v="139"/>
    <x v="20"/>
    <x v="0"/>
    <n v="2"/>
    <s v="Larva"/>
    <m/>
    <n v="6"/>
    <n v="1.6845359790000001"/>
    <n v="1"/>
    <n v="1.125"/>
    <n v="1.125"/>
    <n v="1.4973653146666668"/>
    <n v="1.4973653146666667E-3"/>
    <s v="0.0099*L^2.480"/>
    <s v="Rhyacophila spp."/>
    <s v="Benke, A. C. et al. 1999"/>
    <n v="9.9979999999999993"/>
    <s v="Trichoptera"/>
    <n v="16.841990719999998"/>
  </r>
  <r>
    <x v="2"/>
    <s v="ORSU16EH002"/>
    <x v="140"/>
    <x v="20"/>
    <x v="0"/>
    <n v="1"/>
    <s v="Larva"/>
    <m/>
    <n v="6.6"/>
    <n v="1.066851948"/>
    <n v="1"/>
    <n v="1.125"/>
    <n v="1.125"/>
    <n v="0.94831284266666671"/>
    <n v="9.4831284266666668E-4"/>
    <s v="0.0099*L^2.480"/>
    <s v="Rhyacophila spp."/>
    <s v="Benke, A. C. et al. 1999"/>
    <n v="4.9989999999999997"/>
    <s v="Trichoptera"/>
    <n v="5.3331928900000003"/>
  </r>
  <r>
    <x v="0"/>
    <s v="ORSU16EH005"/>
    <x v="140"/>
    <x v="20"/>
    <x v="0"/>
    <n v="3"/>
    <s v="Larva"/>
    <m/>
    <n v="5.5"/>
    <n v="2.0363663839999999"/>
    <n v="1"/>
    <n v="1.125"/>
    <n v="1.125"/>
    <n v="1.8101034524444444"/>
    <n v="1.8101034524444445E-3"/>
    <s v="0.0099*L^2.480"/>
    <s v="Rhyacophila spp."/>
    <s v="Benke, A. C. et al. 1999"/>
    <n v="14.997"/>
    <s v="Trichoptera"/>
    <n v="30.539386669999999"/>
  </r>
  <r>
    <x v="0"/>
    <s v="ORSU16EH005"/>
    <x v="140"/>
    <x v="20"/>
    <x v="0"/>
    <n v="3"/>
    <s v="Larva"/>
    <m/>
    <n v="7"/>
    <n v="3.7033911850000001"/>
    <n v="1"/>
    <n v="1.125"/>
    <n v="1.125"/>
    <n v="3.2919032755555557"/>
    <n v="3.2919032755555559E-3"/>
    <s v="0.0099*L^2.480"/>
    <s v="Rhyacophila spp."/>
    <s v="Benke, A. C. et al. 1999"/>
    <n v="14.997"/>
    <s v="Trichoptera"/>
    <n v="55.539757610000002"/>
  </r>
  <r>
    <x v="0"/>
    <s v="ORSU16EH005"/>
    <x v="141"/>
    <x v="20"/>
    <x v="0"/>
    <n v="1"/>
    <s v="Larva"/>
    <m/>
    <n v="12.5"/>
    <n v="5.1996250440000003"/>
    <n v="1"/>
    <n v="1.125"/>
    <n v="1.125"/>
    <n v="4.6218889280000006"/>
    <n v="4.6218889280000008E-3"/>
    <s v="0.0099*L^2.480"/>
    <s v="Rhyacophila spp."/>
    <s v="Benke, A. C. et al. 1999"/>
    <n v="4.9989999999999997"/>
    <s v="Trichoptera"/>
    <n v="25.992925589999999"/>
  </r>
  <r>
    <x v="5"/>
    <s v="ORSU16EH009"/>
    <x v="141"/>
    <x v="20"/>
    <x v="0"/>
    <n v="1"/>
    <s v="Larva"/>
    <m/>
    <n v="14"/>
    <n v="6.8870418659999997"/>
    <n v="1"/>
    <n v="1.125"/>
    <n v="1.125"/>
    <n v="6.121814992"/>
    <n v="6.1218149920000001E-3"/>
    <s v="0.0099*L^2.480"/>
    <s v="Rhyacophila spp."/>
    <s v="Benke, A. C. et al. 1999"/>
    <n v="4.9989999999999997"/>
    <s v="Trichoptera"/>
    <n v="34.428322289999997"/>
  </r>
  <r>
    <x v="3"/>
    <s v="ORSU16EH003"/>
    <x v="142"/>
    <x v="21"/>
    <x v="0"/>
    <n v="2"/>
    <s v="Unknown"/>
    <m/>
    <n v="3.4"/>
    <n v="0.51080810799999998"/>
    <n v="1"/>
    <n v="1.125"/>
    <n v="1.125"/>
    <n v="0.45405165155555555"/>
    <n v="4.5405165155555557E-4"/>
    <s v="(-3.6344)+1.8545*lnL"/>
    <s v="Polycelis sp."/>
    <s v="Meyer, E. 1989"/>
    <n v="8.6020000000000003"/>
    <s v="Aquatic microconsumers"/>
    <n v="4.3939713429999996"/>
  </r>
  <r>
    <x v="0"/>
    <s v="ORSU16EH005"/>
    <x v="142"/>
    <x v="21"/>
    <x v="0"/>
    <n v="2"/>
    <s v="Unknown"/>
    <m/>
    <n v="2.2000000000000002"/>
    <n v="0.22785207699999999"/>
    <n v="1"/>
    <n v="1.125"/>
    <n v="1.125"/>
    <n v="0.20253517955555556"/>
    <n v="2.0253517955555556E-4"/>
    <s v="(-3.6344)+1.8545*lnL"/>
    <s v="Polycelis sp."/>
    <s v="Meyer, E. 1989"/>
    <n v="8.6020000000000003"/>
    <s v="Aquatic microconsumers"/>
    <n v="1.959983566"/>
  </r>
  <r>
    <x v="0"/>
    <s v="ORSU16EH005"/>
    <x v="142"/>
    <x v="21"/>
    <x v="0"/>
    <n v="2"/>
    <s v="Unknown"/>
    <m/>
    <n v="3.7"/>
    <n v="0.59753070600000002"/>
    <n v="1"/>
    <n v="1.125"/>
    <n v="1.125"/>
    <n v="0.53113840533333334"/>
    <n v="5.3113840533333331E-4"/>
    <s v="(-3.6344)+1.8545*lnL"/>
    <s v="Polycelis sp."/>
    <s v="Meyer, E. 1989"/>
    <n v="8.6020000000000003"/>
    <s v="Aquatic microconsumers"/>
    <n v="5.1399591310000003"/>
  </r>
  <r>
    <x v="1"/>
    <s v="ORSU16EH006"/>
    <x v="142"/>
    <x v="21"/>
    <x v="0"/>
    <n v="3"/>
    <s v="Unknown"/>
    <m/>
    <n v="3"/>
    <n v="0.60749506799999997"/>
    <n v="0.6333333333333333"/>
    <n v="1.125"/>
    <n v="0.71249999999999991"/>
    <n v="0.85262465684210531"/>
    <n v="8.526246568421053E-4"/>
    <s v="(-3.6344)+1.8545*lnL"/>
    <s v="Polycelis sp."/>
    <s v="Meyer, E. 1989"/>
    <n v="12.903"/>
    <s v="Aquatic microconsumers"/>
    <n v="7.838508858"/>
  </r>
  <r>
    <x v="1"/>
    <s v="ORSU16EH006"/>
    <x v="142"/>
    <x v="21"/>
    <x v="0"/>
    <n v="3"/>
    <s v="Unknown"/>
    <m/>
    <n v="4.5"/>
    <n v="1.2885580729999999"/>
    <n v="0.6333333333333333"/>
    <n v="1.125"/>
    <n v="0.71249999999999991"/>
    <n v="1.8085025585964913"/>
    <n v="1.8085025585964914E-3"/>
    <s v="(-3.6344)+1.8545*lnL"/>
    <s v="Polycelis sp."/>
    <s v="Meyer, E. 1989"/>
    <n v="12.903"/>
    <s v="Aquatic microconsumers"/>
    <n v="16.626264819999999"/>
  </r>
  <r>
    <x v="8"/>
    <s v="ORSU16EH007"/>
    <x v="142"/>
    <x v="21"/>
    <x v="0"/>
    <n v="1"/>
    <s v="Unknown"/>
    <m/>
    <n v="5"/>
    <n v="0.52220377600000001"/>
    <n v="1"/>
    <n v="1.125"/>
    <n v="1.125"/>
    <n v="0.46418113422222224"/>
    <n v="4.6418113422222224E-4"/>
    <s v="(-3.6344)+1.8545*lnL"/>
    <s v="Polycelis sp."/>
    <s v="Meyer, E. 1989"/>
    <n v="4.3010000000000002"/>
    <s v="Aquatic microconsumers"/>
    <n v="2.2459984409999998"/>
  </r>
  <r>
    <x v="5"/>
    <s v="ORSU16EH009"/>
    <x v="142"/>
    <x v="21"/>
    <x v="0"/>
    <n v="4"/>
    <s v="Unknown"/>
    <m/>
    <n v="2"/>
    <n v="0.381874143"/>
    <n v="1"/>
    <n v="1.125"/>
    <n v="1.125"/>
    <n v="0.33944368266666669"/>
    <n v="3.3944368266666672E-4"/>
    <s v="(-3.6344)+1.8545*lnL"/>
    <s v="Polycelis sp."/>
    <s v="Meyer, E. 1989"/>
    <n v="17.204000000000001"/>
    <s v="Aquatic microconsumers"/>
    <n v="6.5697627519999999"/>
  </r>
  <r>
    <x v="5"/>
    <s v="ORSU16EH009"/>
    <x v="142"/>
    <x v="21"/>
    <x v="0"/>
    <n v="4"/>
    <s v="Unknown"/>
    <m/>
    <n v="3.5"/>
    <n v="1.0780386070000001"/>
    <n v="1"/>
    <n v="1.125"/>
    <n v="1.125"/>
    <n v="0.95825653955555568"/>
    <n v="9.5825653955555572E-4"/>
    <s v="(-3.6344)+1.8545*lnL"/>
    <s v="Polycelis sp."/>
    <s v="Meyer, E. 1989"/>
    <n v="17.204000000000001"/>
    <s v="Aquatic microconsumers"/>
    <n v="18.546576200000001"/>
  </r>
  <r>
    <x v="5"/>
    <s v="ORSU16EH009"/>
    <x v="142"/>
    <x v="21"/>
    <x v="0"/>
    <n v="4"/>
    <s v="Unknown"/>
    <m/>
    <n v="4"/>
    <n v="1.3809577129999999"/>
    <n v="1"/>
    <n v="1.125"/>
    <n v="1.125"/>
    <n v="1.2275179671111109"/>
    <n v="1.227517967111111E-3"/>
    <s v="(-3.6344)+1.8545*lnL"/>
    <s v="Polycelis sp."/>
    <s v="Meyer, E. 1989"/>
    <n v="17.204000000000001"/>
    <s v="Aquatic microconsumers"/>
    <n v="23.75799649"/>
  </r>
  <r>
    <x v="5"/>
    <s v="ORSU16EH009"/>
    <x v="142"/>
    <x v="21"/>
    <x v="0"/>
    <n v="4"/>
    <s v="Unknown"/>
    <m/>
    <n v="4.5"/>
    <n v="1.718077431"/>
    <n v="1"/>
    <n v="1.125"/>
    <n v="1.125"/>
    <n v="1.5271799386666667"/>
    <n v="1.5271799386666668E-3"/>
    <s v="(-3.6344)+1.8545*lnL"/>
    <s v="Polycelis sp."/>
    <s v="Meyer, E. 1989"/>
    <n v="17.204000000000001"/>
    <s v="Aquatic microconsumers"/>
    <n v="29.55780412"/>
  </r>
  <r>
    <x v="5"/>
    <s v="ORSU16EH009"/>
    <x v="143"/>
    <x v="22"/>
    <x v="1"/>
    <n v="2"/>
    <s v="Adult"/>
    <m/>
    <n v="0.8"/>
    <n v="0.2094"/>
    <n v="1"/>
    <n v="1.125"/>
    <n v="1.125"/>
    <n v="0.18613333333333335"/>
    <n v="1.8613333333333335E-4"/>
    <s v="mean value"/>
    <s v="Hydracarina, various taxa, adults"/>
    <s v="Meyer, E. 1989"/>
    <n v="9.65"/>
    <s v="Arachnida"/>
    <n v="2.0207099999999998"/>
  </r>
  <r>
    <x v="5"/>
    <s v="ORSU16EH009"/>
    <x v="143"/>
    <x v="22"/>
    <x v="1"/>
    <n v="2"/>
    <s v="Adult"/>
    <m/>
    <n v="1.2"/>
    <n v="0.2094"/>
    <n v="1"/>
    <n v="1.125"/>
    <n v="1.125"/>
    <n v="0.18613333333333335"/>
    <n v="1.8613333333333335E-4"/>
    <s v="mean value"/>
    <s v="Hydracarina, various taxa, adults"/>
    <s v="Meyer, E. 1989"/>
    <n v="9.65"/>
    <s v="Arachnida"/>
    <n v="2.0207099999999998"/>
  </r>
  <r>
    <x v="3"/>
    <s v="ORSU16EH003"/>
    <x v="144"/>
    <x v="22"/>
    <x v="1"/>
    <n v="1"/>
    <s v="Adult"/>
    <m/>
    <n v="0.6"/>
    <n v="0.1047"/>
    <n v="1"/>
    <n v="1.125"/>
    <n v="1.125"/>
    <n v="9.3066666666666673E-2"/>
    <n v="9.3066666666666675E-5"/>
    <s v="mean value"/>
    <s v="Hydracarina, various taxa, adults"/>
    <s v="Meyer, E. 1989"/>
    <n v="4.8250000000000002"/>
    <s v="Arachnida"/>
    <n v="0.50517749999999995"/>
  </r>
  <r>
    <x v="8"/>
    <s v="ORSU16EH007"/>
    <x v="144"/>
    <x v="22"/>
    <x v="1"/>
    <n v="1"/>
    <s v="Adult"/>
    <m/>
    <n v="1"/>
    <n v="0.1047"/>
    <n v="1"/>
    <n v="1.125"/>
    <n v="1.125"/>
    <n v="9.3066666666666673E-2"/>
    <n v="9.3066666666666675E-5"/>
    <s v="mean value"/>
    <s v="Hydracarina, various taxa, adults"/>
    <s v="Meyer, E. 1989"/>
    <n v="4.8250000000000002"/>
    <s v="Arachnida"/>
    <n v="0.50517749999999995"/>
  </r>
  <r>
    <x v="7"/>
    <s v="ORSU16EH008"/>
    <x v="144"/>
    <x v="22"/>
    <x v="1"/>
    <n v="1"/>
    <s v="Adult"/>
    <m/>
    <n v="1"/>
    <n v="0.1047"/>
    <n v="1"/>
    <n v="1.125"/>
    <n v="1.125"/>
    <n v="9.3066666666666673E-2"/>
    <n v="9.3066666666666675E-5"/>
    <s v="mean value"/>
    <s v="Hydracarina, various taxa, adults"/>
    <s v="Meyer, E. 1989"/>
    <n v="4.8250000000000002"/>
    <s v="Arachnida"/>
    <n v="0.50517749999999995"/>
  </r>
  <r>
    <x v="5"/>
    <s v="ORSU16EH009"/>
    <x v="144"/>
    <x v="22"/>
    <x v="1"/>
    <n v="1"/>
    <s v="Adult"/>
    <m/>
    <n v="1"/>
    <n v="0.1047"/>
    <n v="1"/>
    <n v="1.125"/>
    <n v="1.125"/>
    <n v="9.3066666666666673E-2"/>
    <n v="9.3066666666666675E-5"/>
    <s v="mean value"/>
    <s v="Hydracarina, various taxa, adults"/>
    <s v="Meyer, E. 1989"/>
    <n v="4.8250000000000002"/>
    <s v="Arachnida"/>
    <n v="0.50517749999999995"/>
  </r>
  <r>
    <x v="6"/>
    <s v="ORSU16EH001"/>
    <x v="145"/>
    <x v="22"/>
    <x v="1"/>
    <n v="1"/>
    <s v="Adult"/>
    <m/>
    <n v="0.8"/>
    <n v="0.1047"/>
    <n v="1"/>
    <n v="1.125"/>
    <n v="1.125"/>
    <n v="9.3066666666666673E-2"/>
    <n v="9.3066666666666675E-5"/>
    <s v="mean value"/>
    <s v="Hydracarina, various taxa, adults"/>
    <s v="Meyer, E. 1989"/>
    <n v="4.8250000000000002"/>
    <s v="Arachnida"/>
    <n v="0.50517749999999995"/>
  </r>
  <r>
    <x v="6"/>
    <s v="ORSU16EH001"/>
    <x v="142"/>
    <x v="22"/>
    <x v="1"/>
    <n v="3"/>
    <s v="Unknown"/>
    <m/>
    <n v="2.9"/>
    <n v="0.57047744199999995"/>
    <n v="1"/>
    <n v="1.125"/>
    <n v="1.125"/>
    <n v="0.50709105955555556"/>
    <n v="5.0709105955555557E-4"/>
    <s v="(-3.6344)+1.8545*lnL"/>
    <s v="Polycelis sp."/>
    <s v="Meyer, E. 1989"/>
    <n v="12.903"/>
    <s v="Aquatic microconsumers"/>
    <n v="7.3608704390000002"/>
  </r>
  <r>
    <x v="6"/>
    <s v="ORSU16EH001"/>
    <x v="142"/>
    <x v="22"/>
    <x v="1"/>
    <n v="3"/>
    <s v="Unknown"/>
    <m/>
    <n v="3.8"/>
    <n v="0.94173794399999999"/>
    <n v="1"/>
    <n v="1.125"/>
    <n v="1.125"/>
    <n v="0.83710039466666664"/>
    <n v="8.3710039466666666E-4"/>
    <s v="(-3.6344)+1.8545*lnL"/>
    <s v="Polycelis sp."/>
    <s v="Meyer, E. 1989"/>
    <n v="12.903"/>
    <s v="Aquatic microconsumers"/>
    <n v="12.151244699999999"/>
  </r>
  <r>
    <x v="6"/>
    <s v="ORSU16EH001"/>
    <x v="142"/>
    <x v="22"/>
    <x v="1"/>
    <n v="3"/>
    <s v="Unknown"/>
    <m/>
    <n v="4.7"/>
    <n v="1.3967763310000001"/>
    <n v="1"/>
    <n v="1.125"/>
    <n v="1.125"/>
    <n v="1.241578960888889"/>
    <n v="1.241578960888889E-3"/>
    <s v="(-3.6344)+1.8545*lnL"/>
    <s v="Polycelis sp."/>
    <s v="Meyer, E. 1989"/>
    <n v="12.903"/>
    <s v="Aquatic microconsumers"/>
    <n v="18.022604999999999"/>
  </r>
  <r>
    <x v="3"/>
    <s v="ORSU16EH003"/>
    <x v="146"/>
    <x v="22"/>
    <x v="1"/>
    <n v="2"/>
    <s v="Adult"/>
    <m/>
    <n v="0.9"/>
    <n v="0.2094"/>
    <n v="1"/>
    <n v="1.125"/>
    <n v="1.125"/>
    <n v="0.18613333333333335"/>
    <n v="1.8613333333333335E-4"/>
    <s v="mean value"/>
    <s v="Hydracarina, various taxa, adults"/>
    <s v="Meyer, E. 1989"/>
    <n v="9.65"/>
    <s v="Arachnida"/>
    <n v="2.0207099999999998"/>
  </r>
  <r>
    <x v="3"/>
    <s v="ORSU16EH003"/>
    <x v="146"/>
    <x v="22"/>
    <x v="1"/>
    <n v="2"/>
    <s v="Adult"/>
    <m/>
    <n v="1.3"/>
    <n v="0.2094"/>
    <n v="1"/>
    <n v="1.125"/>
    <n v="1.125"/>
    <n v="0.18613333333333335"/>
    <n v="1.8613333333333335E-4"/>
    <s v="mean value"/>
    <s v="Hydracarina, various taxa, adults"/>
    <s v="Meyer, E. 1989"/>
    <n v="9.65"/>
    <s v="Arachnida"/>
    <n v="2.0207099999999998"/>
  </r>
  <r>
    <x v="8"/>
    <s v="ORSU16EH007"/>
    <x v="146"/>
    <x v="22"/>
    <x v="1"/>
    <n v="1"/>
    <s v="Adult"/>
    <m/>
    <n v="1"/>
    <n v="0.1047"/>
    <n v="1"/>
    <n v="1.125"/>
    <n v="1.125"/>
    <n v="9.3066666666666673E-2"/>
    <n v="9.3066666666666675E-5"/>
    <s v="mean value"/>
    <s v="Hydracarina, various taxa, adults"/>
    <s v="Meyer, E. 1989"/>
    <n v="4.8250000000000002"/>
    <s v="Arachnida"/>
    <n v="0.50517749999999995"/>
  </r>
  <r>
    <x v="6"/>
    <s v="ORSU16EH001"/>
    <x v="3"/>
    <x v="22"/>
    <x v="1"/>
    <n v="1"/>
    <s v="Adult"/>
    <m/>
    <n v="1.2"/>
    <n v="0.1047"/>
    <n v="1"/>
    <n v="1.125"/>
    <n v="1.125"/>
    <n v="9.3066666666666673E-2"/>
    <n v="9.3066666666666675E-5"/>
    <s v="mean value"/>
    <s v="Hydracarina, various taxa, adults"/>
    <s v="Meyer, E. 1989"/>
    <n v="4.8250000000000002"/>
    <s v="Arachnida"/>
    <n v="0.50517749999999995"/>
  </r>
  <r>
    <x v="6"/>
    <s v="ORSU16EH001"/>
    <x v="4"/>
    <x v="22"/>
    <x v="1"/>
    <n v="1"/>
    <s v="Adult"/>
    <m/>
    <n v="1"/>
    <n v="0.1047"/>
    <n v="1"/>
    <n v="1.125"/>
    <n v="1.125"/>
    <n v="9.3066666666666673E-2"/>
    <n v="9.3066666666666675E-5"/>
    <s v="mean value"/>
    <s v="Hydracarina, various taxa, adults"/>
    <s v="Meyer, E. 1989"/>
    <n v="4.8250000000000002"/>
    <s v="Arachnida"/>
    <n v="0.50517749999999995"/>
  </r>
  <r>
    <x v="9"/>
    <m/>
    <x v="147"/>
    <x v="23"/>
    <x v="1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5">
  <r>
    <x v="0"/>
    <s v="ORSU16EH005"/>
    <x v="0"/>
    <x v="0"/>
    <x v="0"/>
    <n v="1"/>
    <s v="Larva"/>
    <m/>
    <n v="0.7"/>
    <n v="1.9699999999999999E-2"/>
    <n v="1"/>
    <n v="1.125"/>
    <n v="1.125"/>
    <n v="0.88888888888888884"/>
  </r>
  <r>
    <x v="1"/>
    <s v="ORSU16EH006"/>
    <x v="1"/>
    <x v="0"/>
    <x v="0"/>
    <n v="1"/>
    <s v="Adult"/>
    <m/>
    <n v="0.6"/>
    <n v="0.1047"/>
    <n v="0.6333333333333333"/>
    <n v="1.125"/>
    <n v="0.71249999999999991"/>
    <n v="1.4035087719298247"/>
  </r>
  <r>
    <x v="1"/>
    <s v="ORSU16EH006"/>
    <x v="2"/>
    <x v="0"/>
    <x v="0"/>
    <n v="1"/>
    <s v="Adult"/>
    <m/>
    <n v="0.7"/>
    <n v="0.1047"/>
    <n v="0.6333333333333333"/>
    <n v="1.125"/>
    <n v="0.71249999999999991"/>
    <n v="1.4035087719298247"/>
  </r>
  <r>
    <x v="2"/>
    <s v="ORSU16EH002"/>
    <x v="3"/>
    <x v="0"/>
    <x v="0"/>
    <n v="2"/>
    <s v="Adult"/>
    <m/>
    <n v="0.7"/>
    <n v="0.2094"/>
    <n v="1"/>
    <n v="1.125"/>
    <n v="1.125"/>
    <n v="1.7777777777777777"/>
  </r>
  <r>
    <x v="3"/>
    <s v="ORSU16EH003"/>
    <x v="3"/>
    <x v="0"/>
    <x v="0"/>
    <n v="3"/>
    <s v="Adult"/>
    <m/>
    <n v="1.4"/>
    <n v="0.31409999999999999"/>
    <n v="1"/>
    <n v="1.125"/>
    <n v="1.125"/>
    <n v="2.6666666666666665"/>
  </r>
  <r>
    <x v="3"/>
    <s v="ORSU16EH003"/>
    <x v="3"/>
    <x v="0"/>
    <x v="0"/>
    <n v="3"/>
    <s v="Adult"/>
    <m/>
    <n v="2"/>
    <n v="0.31409999999999999"/>
    <n v="1"/>
    <n v="1.125"/>
    <n v="1.125"/>
    <n v="2.6666666666666665"/>
  </r>
  <r>
    <x v="4"/>
    <s v="ORSU16EH004"/>
    <x v="3"/>
    <x v="0"/>
    <x v="0"/>
    <n v="6"/>
    <s v="Adult"/>
    <m/>
    <n v="0.9"/>
    <n v="0.62819999999999998"/>
    <n v="1"/>
    <n v="1.125"/>
    <n v="1.125"/>
    <n v="5.333333333333333"/>
  </r>
  <r>
    <x v="0"/>
    <s v="ORSU16EH005"/>
    <x v="3"/>
    <x v="0"/>
    <x v="0"/>
    <n v="28"/>
    <s v="Adult"/>
    <m/>
    <n v="1"/>
    <n v="2.9316"/>
    <n v="1"/>
    <n v="1.125"/>
    <n v="1.125"/>
    <n v="24.888888888888889"/>
  </r>
  <r>
    <x v="1"/>
    <s v="ORSU16EH006"/>
    <x v="3"/>
    <x v="0"/>
    <x v="0"/>
    <n v="2"/>
    <s v="Adult"/>
    <m/>
    <n v="0.7"/>
    <n v="0.2094"/>
    <n v="0.6333333333333333"/>
    <n v="1.125"/>
    <n v="0.71249999999999991"/>
    <n v="2.8070175438596494"/>
  </r>
  <r>
    <x v="5"/>
    <s v="ORSU16EH009"/>
    <x v="3"/>
    <x v="0"/>
    <x v="0"/>
    <n v="1"/>
    <s v="Adult"/>
    <m/>
    <n v="0.8"/>
    <n v="0.1047"/>
    <n v="1"/>
    <n v="1.125"/>
    <n v="1.125"/>
    <n v="0.88888888888888884"/>
  </r>
  <r>
    <x v="4"/>
    <s v="ORSU16EH004"/>
    <x v="4"/>
    <x v="0"/>
    <x v="0"/>
    <n v="1"/>
    <s v="Adult"/>
    <m/>
    <n v="1"/>
    <n v="0.1047"/>
    <n v="1"/>
    <n v="1.125"/>
    <n v="1.125"/>
    <n v="0.88888888888888884"/>
  </r>
  <r>
    <x v="6"/>
    <s v="ORSU16EH001"/>
    <x v="5"/>
    <x v="0"/>
    <x v="0"/>
    <n v="6"/>
    <s v="Adult"/>
    <m/>
    <n v="0.9"/>
    <n v="0.27360000000000001"/>
    <n v="1"/>
    <n v="1.125"/>
    <n v="1.125"/>
    <n v="5.333333333333333"/>
  </r>
  <r>
    <x v="2"/>
    <s v="ORSU16EH002"/>
    <x v="5"/>
    <x v="0"/>
    <x v="0"/>
    <n v="8"/>
    <s v="Adult"/>
    <m/>
    <n v="0.8"/>
    <n v="0.36480000000000001"/>
    <n v="1"/>
    <n v="1.125"/>
    <n v="1.125"/>
    <n v="7.1111111111111107"/>
  </r>
  <r>
    <x v="3"/>
    <s v="ORSU16EH003"/>
    <x v="5"/>
    <x v="0"/>
    <x v="0"/>
    <n v="12"/>
    <s v="Adult"/>
    <m/>
    <n v="0.7"/>
    <n v="0.54720000000000002"/>
    <n v="1"/>
    <n v="1.125"/>
    <n v="1.125"/>
    <n v="10.666666666666666"/>
  </r>
  <r>
    <x v="4"/>
    <s v="ORSU16EH004"/>
    <x v="5"/>
    <x v="0"/>
    <x v="0"/>
    <n v="5"/>
    <s v="Adult"/>
    <m/>
    <n v="0.6"/>
    <n v="0.22800000000000001"/>
    <n v="1"/>
    <n v="1.125"/>
    <n v="1.125"/>
    <n v="4.4444444444444446"/>
  </r>
  <r>
    <x v="0"/>
    <s v="ORSU16EH005"/>
    <x v="5"/>
    <x v="0"/>
    <x v="0"/>
    <n v="19"/>
    <s v="Adult"/>
    <m/>
    <n v="0.7"/>
    <n v="0.86639999999999995"/>
    <n v="1"/>
    <n v="1.125"/>
    <n v="1.125"/>
    <n v="16.888888888888889"/>
  </r>
  <r>
    <x v="1"/>
    <s v="ORSU16EH006"/>
    <x v="5"/>
    <x v="0"/>
    <x v="0"/>
    <n v="9"/>
    <s v="Adult"/>
    <m/>
    <n v="0.7"/>
    <n v="0.41039999999999999"/>
    <n v="0.6333333333333333"/>
    <n v="1.125"/>
    <n v="0.71249999999999991"/>
    <n v="12.631578947368423"/>
  </r>
  <r>
    <x v="7"/>
    <s v="ORSU16EH008"/>
    <x v="5"/>
    <x v="0"/>
    <x v="0"/>
    <n v="2"/>
    <s v="Adult"/>
    <m/>
    <n v="0.8"/>
    <n v="9.1200000000000003E-2"/>
    <n v="1"/>
    <n v="1.125"/>
    <n v="1.125"/>
    <n v="1.7777777777777777"/>
  </r>
  <r>
    <x v="5"/>
    <s v="ORSU16EH009"/>
    <x v="5"/>
    <x v="0"/>
    <x v="0"/>
    <n v="5"/>
    <s v="Adult"/>
    <m/>
    <n v="1"/>
    <n v="0.22800000000000001"/>
    <n v="1"/>
    <n v="1.125"/>
    <n v="1.125"/>
    <n v="4.4444444444444446"/>
  </r>
  <r>
    <x v="3"/>
    <s v="ORSU16EH003"/>
    <x v="6"/>
    <x v="1"/>
    <x v="1"/>
    <n v="1"/>
    <s v="Unknown"/>
    <m/>
    <n v="1"/>
    <n v="0.04"/>
    <n v="1"/>
    <n v="1.125"/>
    <n v="1.125"/>
    <n v="0.88888888888888884"/>
  </r>
  <r>
    <x v="2"/>
    <s v="ORSU16EH002"/>
    <x v="7"/>
    <x v="2"/>
    <x v="2"/>
    <n v="1"/>
    <s v="Larva"/>
    <m/>
    <n v="2.1"/>
    <n v="2.8504155999999999E-2"/>
    <n v="1"/>
    <n v="1.125"/>
    <n v="1.125"/>
    <n v="0.88888888888888884"/>
  </r>
  <r>
    <x v="3"/>
    <s v="ORSU16EH003"/>
    <x v="7"/>
    <x v="2"/>
    <x v="2"/>
    <n v="19"/>
    <s v="Larva"/>
    <m/>
    <n v="1.4"/>
    <n v="0.21141221299999999"/>
    <n v="1"/>
    <n v="1.125"/>
    <n v="1.125"/>
    <n v="16.888888888888889"/>
  </r>
  <r>
    <x v="3"/>
    <s v="ORSU16EH003"/>
    <x v="7"/>
    <x v="2"/>
    <x v="2"/>
    <n v="19"/>
    <s v="Larva"/>
    <m/>
    <n v="2"/>
    <n v="0.48361818200000001"/>
    <n v="1"/>
    <n v="1.125"/>
    <n v="1.125"/>
    <n v="16.888888888888889"/>
  </r>
  <r>
    <x v="3"/>
    <s v="ORSU16EH003"/>
    <x v="7"/>
    <x v="2"/>
    <x v="2"/>
    <n v="19"/>
    <s v="Larva"/>
    <m/>
    <n v="2.7"/>
    <n v="0.97023505799999998"/>
    <n v="1"/>
    <n v="1.125"/>
    <n v="1.125"/>
    <n v="16.888888888888889"/>
  </r>
  <r>
    <x v="3"/>
    <s v="ORSU16EH003"/>
    <x v="7"/>
    <x v="2"/>
    <x v="2"/>
    <n v="19"/>
    <s v="Larva"/>
    <m/>
    <n v="3.8"/>
    <n v="2.1439318420000002"/>
    <n v="1"/>
    <n v="1.125"/>
    <n v="1.125"/>
    <n v="16.888888888888889"/>
  </r>
  <r>
    <x v="3"/>
    <s v="ORSU16EH003"/>
    <x v="7"/>
    <x v="2"/>
    <x v="2"/>
    <n v="19"/>
    <s v="Larva"/>
    <m/>
    <n v="6.4"/>
    <n v="7.185393725"/>
    <n v="1"/>
    <n v="1.125"/>
    <n v="1.125"/>
    <n v="16.888888888888889"/>
  </r>
  <r>
    <x v="0"/>
    <s v="ORSU16EH005"/>
    <x v="7"/>
    <x v="2"/>
    <x v="2"/>
    <n v="3"/>
    <s v="Larva"/>
    <m/>
    <n v="3.6"/>
    <n v="0.29860871999999999"/>
    <n v="1"/>
    <n v="1.125"/>
    <n v="1.125"/>
    <n v="2.6666666666666665"/>
  </r>
  <r>
    <x v="0"/>
    <s v="ORSU16EH005"/>
    <x v="7"/>
    <x v="2"/>
    <x v="2"/>
    <n v="3"/>
    <s v="Larva"/>
    <m/>
    <n v="5.7"/>
    <n v="0.86718218999999996"/>
    <n v="1"/>
    <n v="1.125"/>
    <n v="1.125"/>
    <n v="2.6666666666666665"/>
  </r>
  <r>
    <x v="1"/>
    <s v="ORSU16EH006"/>
    <x v="7"/>
    <x v="2"/>
    <x v="2"/>
    <n v="1"/>
    <s v="Larva"/>
    <m/>
    <n v="1.2"/>
    <n v="7.7814390000000002E-3"/>
    <n v="0.6333333333333333"/>
    <n v="1.125"/>
    <n v="0.71249999999999991"/>
    <n v="1.4035087719298247"/>
  </r>
  <r>
    <x v="5"/>
    <s v="ORSU16EH009"/>
    <x v="7"/>
    <x v="2"/>
    <x v="2"/>
    <n v="5"/>
    <s v="Larva"/>
    <m/>
    <n v="1.9"/>
    <n v="0.11298942200000001"/>
    <n v="1"/>
    <n v="1.125"/>
    <n v="1.125"/>
    <n v="4.4444444444444446"/>
  </r>
  <r>
    <x v="5"/>
    <s v="ORSU16EH009"/>
    <x v="7"/>
    <x v="2"/>
    <x v="2"/>
    <n v="5"/>
    <s v="Larva"/>
    <m/>
    <n v="3.2"/>
    <n v="0.37868437300000002"/>
    <n v="1"/>
    <n v="1.125"/>
    <n v="1.125"/>
    <n v="4.4444444444444446"/>
  </r>
  <r>
    <x v="5"/>
    <s v="ORSU16EH009"/>
    <x v="7"/>
    <x v="2"/>
    <x v="2"/>
    <n v="5"/>
    <s v="Larva"/>
    <m/>
    <n v="3.8"/>
    <n v="0.56419258999999999"/>
    <n v="1"/>
    <n v="1.125"/>
    <n v="1.125"/>
    <n v="4.4444444444444446"/>
  </r>
  <r>
    <x v="5"/>
    <s v="ORSU16EH009"/>
    <x v="7"/>
    <x v="2"/>
    <x v="2"/>
    <n v="5"/>
    <s v="Larva"/>
    <m/>
    <n v="4.7"/>
    <n v="0.92383936600000005"/>
    <n v="1"/>
    <n v="1.125"/>
    <n v="1.125"/>
    <n v="4.4444444444444446"/>
  </r>
  <r>
    <x v="1"/>
    <s v="ORSU16EH006"/>
    <x v="8"/>
    <x v="3"/>
    <x v="3"/>
    <n v="1"/>
    <s v="Larva"/>
    <m/>
    <n v="5.0999999999999996"/>
    <n v="0.84414206599999997"/>
    <n v="0.6333333333333333"/>
    <n v="1.125"/>
    <n v="0.71249999999999991"/>
    <n v="1.4035087719298247"/>
  </r>
  <r>
    <x v="8"/>
    <s v="ORSU16EH007"/>
    <x v="9"/>
    <x v="3"/>
    <x v="2"/>
    <n v="8"/>
    <s v="Larva"/>
    <m/>
    <n v="2"/>
    <n v="1.1759999999999999"/>
    <n v="1"/>
    <n v="1.125"/>
    <n v="1.125"/>
    <n v="7.1111111111111107"/>
  </r>
  <r>
    <x v="5"/>
    <s v="ORSU16EH009"/>
    <x v="9"/>
    <x v="3"/>
    <x v="2"/>
    <n v="19"/>
    <s v="Larva"/>
    <m/>
    <n v="2"/>
    <n v="2.7930000000000001"/>
    <n v="1"/>
    <n v="1.125"/>
    <n v="1.125"/>
    <n v="16.888888888888889"/>
  </r>
  <r>
    <x v="5"/>
    <s v="ORSU16EH009"/>
    <x v="9"/>
    <x v="3"/>
    <x v="2"/>
    <n v="19"/>
    <s v="Larva"/>
    <m/>
    <n v="3"/>
    <n v="2.7930000000000001"/>
    <n v="1"/>
    <n v="1.125"/>
    <n v="1.125"/>
    <n v="16.888888888888889"/>
  </r>
  <r>
    <x v="5"/>
    <s v="ORSU16EH009"/>
    <x v="9"/>
    <x v="3"/>
    <x v="2"/>
    <n v="19"/>
    <s v="Larva"/>
    <m/>
    <n v="4"/>
    <n v="2.7930000000000001"/>
    <n v="1"/>
    <n v="1.125"/>
    <n v="1.125"/>
    <n v="16.888888888888889"/>
  </r>
  <r>
    <x v="2"/>
    <s v="ORSU16EH002"/>
    <x v="10"/>
    <x v="3"/>
    <x v="3"/>
    <n v="8"/>
    <s v="Adult"/>
    <m/>
    <n v="2.5"/>
    <n v="3.2008000000000001"/>
    <n v="1"/>
    <n v="1.125"/>
    <n v="1.125"/>
    <n v="7.1111111111111107"/>
  </r>
  <r>
    <x v="2"/>
    <s v="ORSU16EH002"/>
    <x v="10"/>
    <x v="3"/>
    <x v="3"/>
    <n v="1"/>
    <s v="Larva"/>
    <m/>
    <n v="1.4"/>
    <n v="0.14699999999999999"/>
    <n v="1"/>
    <n v="1.125"/>
    <n v="1.125"/>
    <n v="0.88888888888888884"/>
  </r>
  <r>
    <x v="3"/>
    <s v="ORSU16EH003"/>
    <x v="10"/>
    <x v="3"/>
    <x v="3"/>
    <n v="1"/>
    <s v="Adult"/>
    <m/>
    <n v="2.5"/>
    <n v="0.40010000000000001"/>
    <n v="1"/>
    <n v="1.125"/>
    <n v="1.125"/>
    <n v="0.88888888888888884"/>
  </r>
  <r>
    <x v="0"/>
    <s v="ORSU16EH005"/>
    <x v="10"/>
    <x v="3"/>
    <x v="3"/>
    <n v="1"/>
    <s v="Adult"/>
    <m/>
    <n v="3"/>
    <n v="0.40010000000000001"/>
    <n v="1"/>
    <n v="1.125"/>
    <n v="1.125"/>
    <n v="0.88888888888888884"/>
  </r>
  <r>
    <x v="6"/>
    <s v="ORSU16EH001"/>
    <x v="11"/>
    <x v="3"/>
    <x v="2"/>
    <n v="1"/>
    <s v="Adult"/>
    <m/>
    <n v="2.4"/>
    <n v="0.40010000000000001"/>
    <n v="1"/>
    <n v="1.125"/>
    <n v="1.125"/>
    <n v="0.88888888888888884"/>
  </r>
  <r>
    <x v="6"/>
    <s v="ORSU16EH001"/>
    <x v="11"/>
    <x v="3"/>
    <x v="2"/>
    <n v="2"/>
    <s v="Larva"/>
    <m/>
    <n v="3.3"/>
    <n v="0.29399999999999998"/>
    <n v="1"/>
    <n v="1.125"/>
    <n v="1.125"/>
    <n v="1.7777777777777777"/>
  </r>
  <r>
    <x v="6"/>
    <s v="ORSU16EH001"/>
    <x v="11"/>
    <x v="3"/>
    <x v="2"/>
    <n v="2"/>
    <s v="Larva"/>
    <m/>
    <n v="3.7"/>
    <n v="0.29399999999999998"/>
    <n v="1"/>
    <n v="1.125"/>
    <n v="1.125"/>
    <n v="1.7777777777777777"/>
  </r>
  <r>
    <x v="2"/>
    <s v="ORSU16EH002"/>
    <x v="11"/>
    <x v="3"/>
    <x v="2"/>
    <n v="1"/>
    <s v="Adult"/>
    <m/>
    <n v="2.5"/>
    <n v="0.40010000000000001"/>
    <n v="1"/>
    <n v="1.125"/>
    <n v="1.125"/>
    <n v="0.88888888888888884"/>
  </r>
  <r>
    <x v="2"/>
    <s v="ORSU16EH002"/>
    <x v="11"/>
    <x v="3"/>
    <x v="2"/>
    <n v="1"/>
    <s v="Larva"/>
    <m/>
    <n v="3.8"/>
    <n v="0.14699999999999999"/>
    <n v="1"/>
    <n v="1.125"/>
    <n v="1.125"/>
    <n v="0.88888888888888884"/>
  </r>
  <r>
    <x v="3"/>
    <s v="ORSU16EH003"/>
    <x v="11"/>
    <x v="3"/>
    <x v="2"/>
    <n v="2"/>
    <s v="Larva"/>
    <m/>
    <n v="3.8"/>
    <n v="0.29399999999999998"/>
    <n v="1"/>
    <n v="1.125"/>
    <n v="1.125"/>
    <n v="1.7777777777777777"/>
  </r>
  <r>
    <x v="3"/>
    <s v="ORSU16EH003"/>
    <x v="11"/>
    <x v="3"/>
    <x v="2"/>
    <n v="2"/>
    <s v="Larva"/>
    <m/>
    <n v="4.7"/>
    <n v="0.29399999999999998"/>
    <n v="1"/>
    <n v="1.125"/>
    <n v="1.125"/>
    <n v="1.7777777777777777"/>
  </r>
  <r>
    <x v="4"/>
    <s v="ORSU16EH004"/>
    <x v="11"/>
    <x v="3"/>
    <x v="2"/>
    <n v="1"/>
    <s v="Larva"/>
    <m/>
    <n v="3.9"/>
    <n v="0.14699999999999999"/>
    <n v="1"/>
    <n v="1.125"/>
    <n v="1.125"/>
    <n v="0.88888888888888884"/>
  </r>
  <r>
    <x v="1"/>
    <s v="ORSU16EH006"/>
    <x v="11"/>
    <x v="3"/>
    <x v="2"/>
    <n v="1"/>
    <s v="Adult"/>
    <m/>
    <n v="3"/>
    <n v="0.40010000000000001"/>
    <n v="0.6333333333333333"/>
    <n v="1.125"/>
    <n v="0.71249999999999991"/>
    <n v="1.4035087719298247"/>
  </r>
  <r>
    <x v="1"/>
    <s v="ORSU16EH006"/>
    <x v="11"/>
    <x v="3"/>
    <x v="2"/>
    <n v="2"/>
    <s v="Larva"/>
    <m/>
    <n v="1.9"/>
    <n v="0.29399999999999998"/>
    <n v="0.6333333333333333"/>
    <n v="1.125"/>
    <n v="0.71249999999999991"/>
    <n v="2.8070175438596494"/>
  </r>
  <r>
    <x v="1"/>
    <s v="ORSU16EH006"/>
    <x v="11"/>
    <x v="3"/>
    <x v="2"/>
    <n v="2"/>
    <s v="Larva"/>
    <m/>
    <n v="5.6"/>
    <n v="0.29399999999999998"/>
    <n v="0.6333333333333333"/>
    <n v="1.125"/>
    <n v="0.71249999999999991"/>
    <n v="2.8070175438596494"/>
  </r>
  <r>
    <x v="8"/>
    <s v="ORSU16EH007"/>
    <x v="11"/>
    <x v="3"/>
    <x v="2"/>
    <n v="8"/>
    <s v="Larva"/>
    <m/>
    <n v="2"/>
    <n v="1.1759999999999999"/>
    <n v="1"/>
    <n v="1.125"/>
    <n v="1.125"/>
    <n v="7.1111111111111107"/>
  </r>
  <r>
    <x v="8"/>
    <s v="ORSU16EH007"/>
    <x v="11"/>
    <x v="3"/>
    <x v="2"/>
    <n v="8"/>
    <s v="Larva"/>
    <m/>
    <n v="3"/>
    <n v="1.1759999999999999"/>
    <n v="1"/>
    <n v="1.125"/>
    <n v="1.125"/>
    <n v="7.1111111111111107"/>
  </r>
  <r>
    <x v="7"/>
    <s v="ORSU16EH008"/>
    <x v="11"/>
    <x v="3"/>
    <x v="2"/>
    <n v="2"/>
    <s v="Adult"/>
    <m/>
    <n v="2.2999999999999998"/>
    <n v="0.80020000000000002"/>
    <n v="1"/>
    <n v="1.125"/>
    <n v="1.125"/>
    <n v="1.7777777777777777"/>
  </r>
  <r>
    <x v="7"/>
    <s v="ORSU16EH008"/>
    <x v="11"/>
    <x v="3"/>
    <x v="2"/>
    <n v="17"/>
    <s v="Larva"/>
    <m/>
    <n v="3.5"/>
    <n v="2.4990000000000001"/>
    <n v="1"/>
    <n v="1.125"/>
    <n v="1.125"/>
    <n v="15.111111111111111"/>
  </r>
  <r>
    <x v="5"/>
    <s v="ORSU16EH009"/>
    <x v="11"/>
    <x v="3"/>
    <x v="2"/>
    <n v="1"/>
    <s v="Adult"/>
    <m/>
    <n v="2.2999999999999998"/>
    <n v="0.40010000000000001"/>
    <n v="1"/>
    <n v="1.125"/>
    <n v="1.125"/>
    <n v="0.88888888888888884"/>
  </r>
  <r>
    <x v="5"/>
    <s v="ORSU16EH009"/>
    <x v="11"/>
    <x v="3"/>
    <x v="2"/>
    <n v="35"/>
    <s v="Larva"/>
    <m/>
    <n v="2"/>
    <n v="5.1449999999999996"/>
    <n v="1"/>
    <n v="1.125"/>
    <n v="1.125"/>
    <n v="31.111111111111111"/>
  </r>
  <r>
    <x v="5"/>
    <s v="ORSU16EH009"/>
    <x v="11"/>
    <x v="3"/>
    <x v="2"/>
    <n v="35"/>
    <s v="Larva"/>
    <m/>
    <n v="4"/>
    <n v="5.1449999999999996"/>
    <n v="1"/>
    <n v="1.125"/>
    <n v="1.125"/>
    <n v="31.111111111111111"/>
  </r>
  <r>
    <x v="5"/>
    <s v="ORSU16EH009"/>
    <x v="12"/>
    <x v="3"/>
    <x v="0"/>
    <n v="1"/>
    <s v="Adult"/>
    <m/>
    <n v="1.7"/>
    <n v="4.2324901999999998E-2"/>
    <n v="1"/>
    <n v="1.125"/>
    <n v="1.125"/>
    <n v="0.88888888888888884"/>
  </r>
  <r>
    <x v="4"/>
    <s v="ORSU16EH004"/>
    <x v="13"/>
    <x v="3"/>
    <x v="3"/>
    <n v="1"/>
    <s v="Adult"/>
    <m/>
    <n v="2.5"/>
    <n v="0.40010000000000001"/>
    <n v="1"/>
    <n v="1.125"/>
    <n v="1.125"/>
    <n v="0.88888888888888884"/>
  </r>
  <r>
    <x v="5"/>
    <s v="ORSU16EH009"/>
    <x v="13"/>
    <x v="3"/>
    <x v="3"/>
    <n v="1"/>
    <s v="Adult"/>
    <m/>
    <n v="2.2999999999999998"/>
    <n v="0.40010000000000001"/>
    <n v="1"/>
    <n v="1.125"/>
    <n v="1.125"/>
    <n v="0.88888888888888884"/>
  </r>
  <r>
    <x v="5"/>
    <s v="ORSU16EH009"/>
    <x v="14"/>
    <x v="3"/>
    <x v="3"/>
    <n v="2"/>
    <s v="Larva"/>
    <m/>
    <n v="2.5"/>
    <n v="0.29399999999999998"/>
    <n v="1"/>
    <n v="1.125"/>
    <n v="1.125"/>
    <n v="1.7777777777777777"/>
  </r>
  <r>
    <x v="6"/>
    <s v="ORSU16EH001"/>
    <x v="15"/>
    <x v="4"/>
    <x v="1"/>
    <n v="2"/>
    <s v="Unknown"/>
    <m/>
    <n v="1.1000000000000001"/>
    <n v="0.11428000000000001"/>
    <n v="1"/>
    <n v="1.125"/>
    <n v="1.125"/>
    <n v="1.7777777777777777"/>
  </r>
  <r>
    <x v="3"/>
    <s v="ORSU16EH003"/>
    <x v="15"/>
    <x v="4"/>
    <x v="1"/>
    <n v="1"/>
    <s v="Unknown"/>
    <m/>
    <n v="0.6"/>
    <n v="5.7140000000000003E-2"/>
    <n v="1"/>
    <n v="1.125"/>
    <n v="1.125"/>
    <n v="0.88888888888888884"/>
  </r>
  <r>
    <x v="4"/>
    <s v="ORSU16EH004"/>
    <x v="15"/>
    <x v="4"/>
    <x v="1"/>
    <n v="3"/>
    <s v="Unknown"/>
    <m/>
    <n v="1"/>
    <n v="0.17141999999999999"/>
    <n v="1"/>
    <n v="1.125"/>
    <n v="1.125"/>
    <n v="2.6666666666666665"/>
  </r>
  <r>
    <x v="0"/>
    <s v="ORSU16EH005"/>
    <x v="16"/>
    <x v="5"/>
    <x v="1"/>
    <n v="1"/>
    <s v="Unknown"/>
    <m/>
    <n v="1.1000000000000001"/>
    <n v="1.03183E-7"/>
    <n v="1"/>
    <n v="1.125"/>
    <n v="1.125"/>
    <n v="0.88888888888888884"/>
  </r>
  <r>
    <x v="2"/>
    <s v="ORSU16EH002"/>
    <x v="17"/>
    <x v="6"/>
    <x v="2"/>
    <n v="1"/>
    <s v="Larva"/>
    <m/>
    <n v="8"/>
    <n v="0.95611057399999999"/>
    <n v="1"/>
    <n v="1.125"/>
    <n v="1.125"/>
    <n v="0.88888888888888884"/>
  </r>
  <r>
    <x v="5"/>
    <s v="ORSU16EH009"/>
    <x v="17"/>
    <x v="6"/>
    <x v="2"/>
    <n v="2"/>
    <s v="Larva"/>
    <m/>
    <n v="3"/>
    <n v="0.149872961"/>
    <n v="1"/>
    <n v="1.125"/>
    <n v="1.125"/>
    <n v="1.7777777777777777"/>
  </r>
  <r>
    <x v="5"/>
    <s v="ORSU16EH009"/>
    <x v="17"/>
    <x v="6"/>
    <x v="2"/>
    <n v="2"/>
    <s v="Larva"/>
    <m/>
    <n v="4"/>
    <n v="0.31627455100000001"/>
    <n v="1"/>
    <n v="1.125"/>
    <n v="1.125"/>
    <n v="1.7777777777777777"/>
  </r>
  <r>
    <x v="6"/>
    <s v="ORSU16EH001"/>
    <x v="7"/>
    <x v="6"/>
    <x v="2"/>
    <n v="3"/>
    <s v="Larva"/>
    <m/>
    <n v="1.2"/>
    <n v="2.3344317E-2"/>
    <n v="1"/>
    <n v="1.125"/>
    <n v="1.125"/>
    <n v="2.6666666666666665"/>
  </r>
  <r>
    <x v="6"/>
    <s v="ORSU16EH001"/>
    <x v="7"/>
    <x v="6"/>
    <x v="2"/>
    <n v="3"/>
    <s v="Larva"/>
    <m/>
    <n v="3.4"/>
    <n v="0.26152413299999999"/>
    <n v="1"/>
    <n v="1.125"/>
    <n v="1.125"/>
    <n v="2.6666666666666665"/>
  </r>
  <r>
    <x v="6"/>
    <s v="ORSU16EH001"/>
    <x v="7"/>
    <x v="6"/>
    <x v="2"/>
    <n v="3"/>
    <s v="Larva"/>
    <m/>
    <n v="4.0999999999999996"/>
    <n v="0.40377481999999998"/>
    <n v="1"/>
    <n v="1.125"/>
    <n v="1.125"/>
    <n v="2.6666666666666665"/>
  </r>
  <r>
    <x v="8"/>
    <s v="ORSU16EH007"/>
    <x v="7"/>
    <x v="6"/>
    <x v="2"/>
    <n v="1"/>
    <s v="Larva"/>
    <m/>
    <n v="2.4"/>
    <n v="3.8855232000000003E-2"/>
    <n v="1"/>
    <n v="1.125"/>
    <n v="1.125"/>
    <n v="0.88888888888888884"/>
  </r>
  <r>
    <x v="6"/>
    <s v="ORSU16EH001"/>
    <x v="18"/>
    <x v="6"/>
    <x v="0"/>
    <n v="2"/>
    <s v="Larva"/>
    <m/>
    <n v="5.7"/>
    <n v="0.42268051800000001"/>
    <n v="1"/>
    <n v="1.125"/>
    <n v="1.125"/>
    <n v="1.7777777777777777"/>
  </r>
  <r>
    <x v="3"/>
    <s v="ORSU16EH003"/>
    <x v="18"/>
    <x v="6"/>
    <x v="0"/>
    <n v="2"/>
    <s v="Larva"/>
    <m/>
    <n v="5.3"/>
    <n v="0.355214474"/>
    <n v="1"/>
    <n v="1.125"/>
    <n v="1.125"/>
    <n v="1.7777777777777777"/>
  </r>
  <r>
    <x v="4"/>
    <s v="ORSU16EH004"/>
    <x v="18"/>
    <x v="6"/>
    <x v="0"/>
    <n v="1"/>
    <s v="Larva"/>
    <m/>
    <n v="6"/>
    <n v="0.23890366800000001"/>
    <n v="1"/>
    <n v="1.125"/>
    <n v="1.125"/>
    <n v="0.88888888888888884"/>
  </r>
  <r>
    <x v="0"/>
    <s v="ORSU16EH005"/>
    <x v="18"/>
    <x v="6"/>
    <x v="0"/>
    <n v="5"/>
    <s v="Larva"/>
    <m/>
    <n v="4.2"/>
    <n v="0.50930405999999995"/>
    <n v="1"/>
    <n v="1.125"/>
    <n v="1.125"/>
    <n v="4.4444444444444446"/>
  </r>
  <r>
    <x v="0"/>
    <s v="ORSU16EH005"/>
    <x v="18"/>
    <x v="6"/>
    <x v="0"/>
    <n v="5"/>
    <s v="Larva"/>
    <m/>
    <n v="6.5"/>
    <n v="1.4463528539999999"/>
    <n v="1"/>
    <n v="1.125"/>
    <n v="1.125"/>
    <n v="4.4444444444444446"/>
  </r>
  <r>
    <x v="8"/>
    <s v="ORSU16EH007"/>
    <x v="18"/>
    <x v="6"/>
    <x v="0"/>
    <n v="2"/>
    <s v="Larva"/>
    <m/>
    <n v="5"/>
    <n v="0.30903639999999999"/>
    <n v="1"/>
    <n v="1.125"/>
    <n v="1.125"/>
    <n v="1.7777777777777777"/>
  </r>
  <r>
    <x v="8"/>
    <s v="ORSU16EH007"/>
    <x v="18"/>
    <x v="6"/>
    <x v="0"/>
    <n v="2"/>
    <s v="Larva"/>
    <m/>
    <n v="7"/>
    <n v="0.69064622399999998"/>
    <n v="1"/>
    <n v="1.125"/>
    <n v="1.125"/>
    <n v="1.7777777777777777"/>
  </r>
  <r>
    <x v="5"/>
    <s v="ORSU16EH009"/>
    <x v="18"/>
    <x v="6"/>
    <x v="0"/>
    <n v="1"/>
    <s v="Larva"/>
    <m/>
    <n v="4"/>
    <n v="9.0649353000000002E-2"/>
    <n v="1"/>
    <n v="1.125"/>
    <n v="1.125"/>
    <n v="0.88888888888888884"/>
  </r>
  <r>
    <x v="5"/>
    <s v="ORSU16EH009"/>
    <x v="19"/>
    <x v="6"/>
    <x v="4"/>
    <n v="1"/>
    <s v="Larva"/>
    <m/>
    <n v="1.4"/>
    <n v="1.8900270000000001E-3"/>
    <n v="1"/>
    <n v="1.125"/>
    <n v="1.125"/>
    <n v="0.88888888888888884"/>
  </r>
  <r>
    <x v="7"/>
    <s v="ORSU16EH008"/>
    <x v="20"/>
    <x v="6"/>
    <x v="0"/>
    <n v="1"/>
    <s v="Larva"/>
    <m/>
    <n v="3"/>
    <n v="9.5111367000000002E-2"/>
    <n v="1"/>
    <n v="1.125"/>
    <n v="1.125"/>
    <n v="0.88888888888888884"/>
  </r>
  <r>
    <x v="3"/>
    <s v="ORSU16EH003"/>
    <x v="21"/>
    <x v="6"/>
    <x v="2"/>
    <n v="1"/>
    <s v="Larva"/>
    <m/>
    <n v="1.4"/>
    <n v="1.1126959000000001E-2"/>
    <n v="1"/>
    <n v="1.125"/>
    <n v="1.125"/>
    <n v="0.88888888888888884"/>
  </r>
  <r>
    <x v="0"/>
    <s v="ORSU16EH005"/>
    <x v="22"/>
    <x v="6"/>
    <x v="2"/>
    <n v="1"/>
    <s v="Pupa"/>
    <m/>
    <n v="2.6"/>
    <n v="4.4172432999999997E-2"/>
    <n v="1"/>
    <n v="1.125"/>
    <n v="1.125"/>
    <n v="0.88888888888888884"/>
  </r>
  <r>
    <x v="1"/>
    <s v="ORSU16EH006"/>
    <x v="22"/>
    <x v="6"/>
    <x v="2"/>
    <n v="1"/>
    <s v="Pupa"/>
    <m/>
    <n v="3.9"/>
    <n v="0.109545803"/>
    <n v="0.6333333333333333"/>
    <n v="1.125"/>
    <n v="0.71249999999999991"/>
    <n v="1.4035087719298247"/>
  </r>
  <r>
    <x v="5"/>
    <s v="ORSU16EH009"/>
    <x v="22"/>
    <x v="6"/>
    <x v="2"/>
    <n v="1"/>
    <s v="Pupa"/>
    <m/>
    <n v="2.5"/>
    <n v="4.0457277E-2"/>
    <n v="1"/>
    <n v="1.125"/>
    <n v="1.125"/>
    <n v="0.88888888888888884"/>
  </r>
  <r>
    <x v="1"/>
    <s v="ORSU16EH006"/>
    <x v="23"/>
    <x v="6"/>
    <x v="2"/>
    <n v="2"/>
    <s v="Larva"/>
    <m/>
    <n v="4.5999999999999996"/>
    <n v="0.35155039900000001"/>
    <n v="0.6333333333333333"/>
    <n v="1.125"/>
    <n v="0.71249999999999991"/>
    <n v="2.8070175438596494"/>
  </r>
  <r>
    <x v="7"/>
    <s v="ORSU16EH008"/>
    <x v="23"/>
    <x v="6"/>
    <x v="2"/>
    <n v="1"/>
    <s v="Larva"/>
    <m/>
    <n v="3.8"/>
    <n v="0.112838518"/>
    <n v="1"/>
    <n v="1.125"/>
    <n v="1.125"/>
    <n v="0.88888888888888884"/>
  </r>
  <r>
    <x v="5"/>
    <s v="ORSU16EH009"/>
    <x v="23"/>
    <x v="6"/>
    <x v="2"/>
    <n v="3"/>
    <s v="Larva"/>
    <m/>
    <n v="3.2"/>
    <n v="0.227210624"/>
    <n v="1"/>
    <n v="1.125"/>
    <n v="1.125"/>
    <n v="2.6666666666666665"/>
  </r>
  <r>
    <x v="5"/>
    <s v="ORSU16EH009"/>
    <x v="23"/>
    <x v="6"/>
    <x v="2"/>
    <n v="3"/>
    <s v="Larva"/>
    <m/>
    <n v="4.2"/>
    <n v="0.42699131099999998"/>
    <n v="1"/>
    <n v="1.125"/>
    <n v="1.125"/>
    <n v="2.6666666666666665"/>
  </r>
  <r>
    <x v="8"/>
    <s v="ORSU16EH007"/>
    <x v="24"/>
    <x v="6"/>
    <x v="2"/>
    <n v="3"/>
    <s v="Larva"/>
    <m/>
    <n v="0.9"/>
    <n v="1.1976318E-2"/>
    <n v="1"/>
    <n v="1.125"/>
    <n v="1.125"/>
    <n v="2.6666666666666665"/>
  </r>
  <r>
    <x v="8"/>
    <s v="ORSU16EH007"/>
    <x v="24"/>
    <x v="6"/>
    <x v="2"/>
    <n v="3"/>
    <s v="Larva"/>
    <m/>
    <n v="2.6"/>
    <n v="0.14035207899999999"/>
    <n v="1"/>
    <n v="1.125"/>
    <n v="1.125"/>
    <n v="2.6666666666666665"/>
  </r>
  <r>
    <x v="7"/>
    <s v="ORSU16EH008"/>
    <x v="24"/>
    <x v="6"/>
    <x v="2"/>
    <n v="50"/>
    <s v="Larva"/>
    <m/>
    <n v="0.9"/>
    <n v="0.19960529399999999"/>
    <n v="1"/>
    <n v="1.125"/>
    <n v="1.125"/>
    <n v="44.444444444444443"/>
  </r>
  <r>
    <x v="7"/>
    <s v="ORSU16EH008"/>
    <x v="24"/>
    <x v="6"/>
    <x v="2"/>
    <n v="50"/>
    <s v="Larva"/>
    <m/>
    <n v="2.2000000000000002"/>
    <n v="1.5876327649999999"/>
    <n v="1"/>
    <n v="1.125"/>
    <n v="1.125"/>
    <n v="44.444444444444443"/>
  </r>
  <r>
    <x v="7"/>
    <s v="ORSU16EH008"/>
    <x v="24"/>
    <x v="6"/>
    <x v="2"/>
    <n v="50"/>
    <s v="Larva"/>
    <m/>
    <n v="2.5"/>
    <n v="2.1357492069999999"/>
    <n v="1"/>
    <n v="1.125"/>
    <n v="1.125"/>
    <n v="44.444444444444443"/>
  </r>
  <r>
    <x v="7"/>
    <s v="ORSU16EH008"/>
    <x v="24"/>
    <x v="6"/>
    <x v="2"/>
    <n v="50"/>
    <s v="Larva"/>
    <m/>
    <n v="3.3"/>
    <n v="4.067071189"/>
    <n v="1"/>
    <n v="1.125"/>
    <n v="1.125"/>
    <n v="44.444444444444443"/>
  </r>
  <r>
    <x v="7"/>
    <s v="ORSU16EH008"/>
    <x v="24"/>
    <x v="6"/>
    <x v="2"/>
    <n v="50"/>
    <s v="Larva"/>
    <m/>
    <n v="4.7"/>
    <n v="9.2383936640000002"/>
    <n v="1"/>
    <n v="1.125"/>
    <n v="1.125"/>
    <n v="44.444444444444443"/>
  </r>
  <r>
    <x v="5"/>
    <s v="ORSU16EH009"/>
    <x v="24"/>
    <x v="6"/>
    <x v="2"/>
    <n v="78"/>
    <s v="Larva"/>
    <m/>
    <n v="0.9"/>
    <n v="0.31138425800000002"/>
    <n v="1"/>
    <n v="1.125"/>
    <n v="1.125"/>
    <n v="69.333333333333329"/>
  </r>
  <r>
    <x v="5"/>
    <s v="ORSU16EH009"/>
    <x v="24"/>
    <x v="6"/>
    <x v="2"/>
    <n v="78"/>
    <s v="Larva"/>
    <m/>
    <n v="1.3"/>
    <n v="0.73080684900000004"/>
    <n v="1"/>
    <n v="1.125"/>
    <n v="1.125"/>
    <n v="69.333333333333329"/>
  </r>
  <r>
    <x v="5"/>
    <s v="ORSU16EH009"/>
    <x v="24"/>
    <x v="6"/>
    <x v="2"/>
    <n v="78"/>
    <s v="Larva"/>
    <m/>
    <n v="1.6"/>
    <n v="1.1830753110000001"/>
    <n v="1"/>
    <n v="1.125"/>
    <n v="1.125"/>
    <n v="69.333333333333329"/>
  </r>
  <r>
    <x v="5"/>
    <s v="ORSU16EH009"/>
    <x v="24"/>
    <x v="6"/>
    <x v="2"/>
    <n v="78"/>
    <s v="Larva"/>
    <m/>
    <n v="1.9"/>
    <n v="1.7626349859999999"/>
    <n v="1"/>
    <n v="1.125"/>
    <n v="1.125"/>
    <n v="69.333333333333329"/>
  </r>
  <r>
    <x v="5"/>
    <s v="ORSU16EH009"/>
    <x v="24"/>
    <x v="6"/>
    <x v="2"/>
    <n v="78"/>
    <s v="Larva"/>
    <m/>
    <n v="4.5999999999999996"/>
    <n v="13.71046555"/>
    <n v="1"/>
    <n v="1.125"/>
    <n v="1.125"/>
    <n v="69.333333333333329"/>
  </r>
  <r>
    <x v="4"/>
    <s v="ORSU16EH004"/>
    <x v="25"/>
    <x v="6"/>
    <x v="2"/>
    <n v="1"/>
    <s v="Larva"/>
    <m/>
    <n v="8.6"/>
    <n v="1"/>
    <n v="1"/>
    <n v="1.125"/>
    <n v="1.125"/>
    <n v="0.88888888888888884"/>
  </r>
  <r>
    <x v="1"/>
    <s v="ORSU16EH006"/>
    <x v="25"/>
    <x v="6"/>
    <x v="2"/>
    <n v="1"/>
    <s v="Larva"/>
    <m/>
    <n v="9.3000000000000007"/>
    <n v="1"/>
    <n v="0.6333333333333333"/>
    <n v="1.125"/>
    <n v="0.71249999999999991"/>
    <n v="1.4035087719298247"/>
  </r>
  <r>
    <x v="6"/>
    <s v="ORSU16EH001"/>
    <x v="26"/>
    <x v="6"/>
    <x v="0"/>
    <n v="2"/>
    <s v="Larva"/>
    <m/>
    <n v="9.8000000000000007"/>
    <n v="2.2195090560000001"/>
    <n v="1"/>
    <n v="1.125"/>
    <n v="1.125"/>
    <n v="1.7777777777777777"/>
  </r>
  <r>
    <x v="6"/>
    <s v="ORSU16EH001"/>
    <x v="26"/>
    <x v="6"/>
    <x v="0"/>
    <n v="2"/>
    <s v="Larva"/>
    <m/>
    <n v="10.8"/>
    <n v="2.8676900079999998"/>
    <n v="1"/>
    <n v="1.125"/>
    <n v="1.125"/>
    <n v="1.7777777777777777"/>
  </r>
  <r>
    <x v="2"/>
    <s v="ORSU16EH002"/>
    <x v="26"/>
    <x v="6"/>
    <x v="0"/>
    <n v="6"/>
    <s v="Larva"/>
    <m/>
    <n v="11.4"/>
    <n v="9.9214033839999995"/>
    <n v="1"/>
    <n v="1.125"/>
    <n v="1.125"/>
    <n v="5.333333333333333"/>
  </r>
  <r>
    <x v="3"/>
    <s v="ORSU16EH003"/>
    <x v="26"/>
    <x v="6"/>
    <x v="0"/>
    <n v="3"/>
    <s v="Larva"/>
    <m/>
    <n v="10.7"/>
    <n v="4.1973002829999997"/>
    <n v="1"/>
    <n v="1.125"/>
    <n v="1.125"/>
    <n v="2.6666666666666665"/>
  </r>
  <r>
    <x v="4"/>
    <s v="ORSU16EH004"/>
    <x v="26"/>
    <x v="6"/>
    <x v="0"/>
    <n v="4"/>
    <s v="Larva"/>
    <m/>
    <n v="6.1"/>
    <n v="1.2715648980000001"/>
    <n v="1"/>
    <n v="1.125"/>
    <n v="1.125"/>
    <n v="3.5555555555555554"/>
  </r>
  <r>
    <x v="6"/>
    <s v="ORSU16EH001"/>
    <x v="27"/>
    <x v="6"/>
    <x v="0"/>
    <n v="1"/>
    <s v="Pupa"/>
    <m/>
    <n v="3.5"/>
    <n v="8.5965351999999995E-2"/>
    <n v="1"/>
    <n v="1.125"/>
    <n v="1.125"/>
    <n v="0.88888888888888884"/>
  </r>
  <r>
    <x v="1"/>
    <s v="ORSU16EH006"/>
    <x v="27"/>
    <x v="6"/>
    <x v="0"/>
    <n v="1"/>
    <s v="Pupa"/>
    <m/>
    <n v="4"/>
    <n v="0.115937893"/>
    <n v="0.6333333333333333"/>
    <n v="1.125"/>
    <n v="0.71249999999999991"/>
    <n v="1.4035087719298247"/>
  </r>
  <r>
    <x v="1"/>
    <s v="ORSU16EH006"/>
    <x v="28"/>
    <x v="6"/>
    <x v="2"/>
    <n v="4"/>
    <s v="Larva"/>
    <m/>
    <n v="2"/>
    <n v="0.245739293"/>
    <n v="0.6333333333333333"/>
    <n v="1.125"/>
    <n v="0.71249999999999991"/>
    <n v="5.6140350877192988"/>
  </r>
  <r>
    <x v="4"/>
    <s v="ORSU16EH004"/>
    <x v="29"/>
    <x v="6"/>
    <x v="2"/>
    <n v="2"/>
    <s v="Pupa"/>
    <m/>
    <n v="2"/>
    <n v="4.9084933999999997E-2"/>
    <n v="1"/>
    <n v="1.125"/>
    <n v="1.125"/>
    <n v="1.7777777777777777"/>
  </r>
  <r>
    <x v="4"/>
    <s v="ORSU16EH004"/>
    <x v="29"/>
    <x v="6"/>
    <x v="2"/>
    <n v="2"/>
    <s v="Pupa"/>
    <m/>
    <n v="2.4"/>
    <n v="7.3843828E-2"/>
    <n v="1"/>
    <n v="1.125"/>
    <n v="1.125"/>
    <n v="1.7777777777777777"/>
  </r>
  <r>
    <x v="5"/>
    <s v="ORSU16EH009"/>
    <x v="29"/>
    <x v="6"/>
    <x v="2"/>
    <n v="1"/>
    <s v="Larva"/>
    <m/>
    <n v="1.8"/>
    <n v="1.9933870999999999E-2"/>
    <n v="1"/>
    <n v="1.125"/>
    <n v="1.125"/>
    <n v="0.88888888888888884"/>
  </r>
  <r>
    <x v="5"/>
    <s v="ORSU16EH009"/>
    <x v="30"/>
    <x v="6"/>
    <x v="2"/>
    <n v="1"/>
    <s v="Larva"/>
    <m/>
    <n v="2.6"/>
    <n v="4.6784025999999999E-2"/>
    <n v="1"/>
    <n v="1.125"/>
    <n v="1.125"/>
    <n v="0.88888888888888884"/>
  </r>
  <r>
    <x v="3"/>
    <s v="ORSU16EH003"/>
    <x v="31"/>
    <x v="6"/>
    <x v="2"/>
    <n v="2"/>
    <s v="Larva"/>
    <m/>
    <n v="2.2999999999999998"/>
    <n v="7.0404109000000006E-2"/>
    <n v="1"/>
    <n v="1.125"/>
    <n v="1.125"/>
    <n v="1.7777777777777777"/>
  </r>
  <r>
    <x v="3"/>
    <s v="ORSU16EH003"/>
    <x v="31"/>
    <x v="6"/>
    <x v="2"/>
    <n v="2"/>
    <s v="Larva"/>
    <m/>
    <n v="3.7"/>
    <n v="0.21213749000000001"/>
    <n v="1"/>
    <n v="1.125"/>
    <n v="1.125"/>
    <n v="1.7777777777777777"/>
  </r>
  <r>
    <x v="1"/>
    <s v="ORSU16EH006"/>
    <x v="32"/>
    <x v="6"/>
    <x v="2"/>
    <n v="1"/>
    <s v="Larva"/>
    <m/>
    <n v="2.2000000000000002"/>
    <n v="3.1752654999999998E-2"/>
    <n v="0.6333333333333333"/>
    <n v="1.125"/>
    <n v="0.71249999999999991"/>
    <n v="1.4035087719298247"/>
  </r>
  <r>
    <x v="5"/>
    <s v="ORSU16EH009"/>
    <x v="32"/>
    <x v="6"/>
    <x v="2"/>
    <n v="1"/>
    <s v="Larva"/>
    <m/>
    <n v="1.6"/>
    <n v="1.5167632E-2"/>
    <n v="1"/>
    <n v="1.125"/>
    <n v="1.125"/>
    <n v="0.88888888888888884"/>
  </r>
  <r>
    <x v="0"/>
    <s v="ORSU16EH005"/>
    <x v="33"/>
    <x v="6"/>
    <x v="2"/>
    <n v="4"/>
    <s v="Larva"/>
    <m/>
    <n v="2.7"/>
    <n v="0.20426001199999999"/>
    <n v="1"/>
    <n v="1.125"/>
    <n v="1.125"/>
    <n v="3.5555555555555554"/>
  </r>
  <r>
    <x v="0"/>
    <s v="ORSU16EH005"/>
    <x v="33"/>
    <x v="6"/>
    <x v="2"/>
    <n v="4"/>
    <s v="Larva"/>
    <m/>
    <n v="3.3"/>
    <n v="0.32536569500000001"/>
    <n v="1"/>
    <n v="1.125"/>
    <n v="1.125"/>
    <n v="3.5555555555555554"/>
  </r>
  <r>
    <x v="1"/>
    <s v="ORSU16EH006"/>
    <x v="33"/>
    <x v="6"/>
    <x v="2"/>
    <n v="7"/>
    <s v="Larva"/>
    <m/>
    <n v="1.4"/>
    <n v="7.788871E-2"/>
    <n v="0.6333333333333333"/>
    <n v="1.125"/>
    <n v="0.71249999999999991"/>
    <n v="9.8245614035087723"/>
  </r>
  <r>
    <x v="1"/>
    <s v="ORSU16EH006"/>
    <x v="33"/>
    <x v="6"/>
    <x v="2"/>
    <n v="7"/>
    <s v="Larva"/>
    <m/>
    <n v="1.9"/>
    <n v="0.158185191"/>
    <n v="0.6333333333333333"/>
    <n v="1.125"/>
    <n v="0.71249999999999991"/>
    <n v="9.8245614035087723"/>
  </r>
  <r>
    <x v="1"/>
    <s v="ORSU16EH006"/>
    <x v="33"/>
    <x v="6"/>
    <x v="2"/>
    <n v="7"/>
    <s v="Larva"/>
    <m/>
    <n v="3.2"/>
    <n v="0.53015812200000001"/>
    <n v="0.6333333333333333"/>
    <n v="1.125"/>
    <n v="0.71249999999999991"/>
    <n v="9.8245614035087723"/>
  </r>
  <r>
    <x v="2"/>
    <s v="ORSU16EH002"/>
    <x v="34"/>
    <x v="6"/>
    <x v="2"/>
    <n v="1"/>
    <s v="Larva"/>
    <m/>
    <n v="4.0999999999999996"/>
    <n v="0.134591607"/>
    <n v="1"/>
    <n v="1.125"/>
    <n v="1.125"/>
    <n v="0.88888888888888884"/>
  </r>
  <r>
    <x v="0"/>
    <s v="ORSU16EH005"/>
    <x v="34"/>
    <x v="6"/>
    <x v="2"/>
    <n v="3"/>
    <s v="Larva"/>
    <m/>
    <n v="3.6"/>
    <n v="0.29860871999999999"/>
    <n v="1"/>
    <n v="1.125"/>
    <n v="1.125"/>
    <n v="2.6666666666666665"/>
  </r>
  <r>
    <x v="1"/>
    <s v="ORSU16EH006"/>
    <x v="34"/>
    <x v="6"/>
    <x v="2"/>
    <n v="1"/>
    <s v="Larva"/>
    <m/>
    <n v="2.6"/>
    <n v="4.6784025999999999E-2"/>
    <n v="0.6333333333333333"/>
    <n v="1.125"/>
    <n v="0.71249999999999991"/>
    <n v="1.4035087719298247"/>
  </r>
  <r>
    <x v="2"/>
    <s v="ORSU16EH002"/>
    <x v="35"/>
    <x v="6"/>
    <x v="0"/>
    <n v="1"/>
    <s v="Larva"/>
    <m/>
    <n v="7.1"/>
    <n v="0.632566658"/>
    <n v="1"/>
    <n v="1.125"/>
    <n v="1.125"/>
    <n v="0.88888888888888884"/>
  </r>
  <r>
    <x v="1"/>
    <s v="ORSU16EH006"/>
    <x v="35"/>
    <x v="6"/>
    <x v="0"/>
    <n v="2"/>
    <s v="Larva"/>
    <m/>
    <n v="4.4000000000000004"/>
    <n v="0.39552005499999998"/>
    <n v="0.6333333333333333"/>
    <n v="1.125"/>
    <n v="0.71249999999999991"/>
    <n v="2.8070175438596494"/>
  </r>
  <r>
    <x v="1"/>
    <s v="ORSU16EH006"/>
    <x v="35"/>
    <x v="6"/>
    <x v="0"/>
    <n v="2"/>
    <s v="Larva"/>
    <m/>
    <n v="5.2"/>
    <n v="0.59356273900000001"/>
    <n v="0.6333333333333333"/>
    <n v="1.125"/>
    <n v="0.71249999999999991"/>
    <n v="2.8070175438596494"/>
  </r>
  <r>
    <x v="8"/>
    <s v="ORSU16EH007"/>
    <x v="36"/>
    <x v="6"/>
    <x v="0"/>
    <n v="1"/>
    <s v="Larva"/>
    <m/>
    <n v="11"/>
    <n v="2.1218012509999999"/>
    <n v="1"/>
    <n v="1.125"/>
    <n v="1.125"/>
    <n v="0.88888888888888884"/>
  </r>
  <r>
    <x v="7"/>
    <s v="ORSU16EH008"/>
    <x v="36"/>
    <x v="6"/>
    <x v="0"/>
    <n v="1"/>
    <s v="Larva"/>
    <m/>
    <n v="17"/>
    <n v="6.5689308520000003"/>
    <n v="1"/>
    <n v="1.125"/>
    <n v="1.125"/>
    <n v="0.88888888888888884"/>
  </r>
  <r>
    <x v="5"/>
    <s v="ORSU16EH009"/>
    <x v="36"/>
    <x v="6"/>
    <x v="0"/>
    <n v="3"/>
    <s v="Larva"/>
    <m/>
    <n v="8.5"/>
    <n v="3.2594331350000001"/>
    <n v="1"/>
    <n v="1.125"/>
    <n v="1.125"/>
    <n v="2.6666666666666665"/>
  </r>
  <r>
    <x v="5"/>
    <s v="ORSU16EH009"/>
    <x v="36"/>
    <x v="6"/>
    <x v="0"/>
    <n v="3"/>
    <s v="Larva"/>
    <m/>
    <n v="15"/>
    <n v="14.239785700000001"/>
    <n v="1"/>
    <n v="1.125"/>
    <n v="1.125"/>
    <n v="2.6666666666666665"/>
  </r>
  <r>
    <x v="1"/>
    <s v="ORSU16EH006"/>
    <x v="37"/>
    <x v="6"/>
    <x v="2"/>
    <n v="1"/>
    <s v="Larva"/>
    <m/>
    <n v="5.6"/>
    <n v="0.27743142500000001"/>
    <n v="0.6333333333333333"/>
    <n v="1.125"/>
    <n v="0.71249999999999991"/>
    <n v="1.4035087719298247"/>
  </r>
  <r>
    <x v="1"/>
    <s v="ORSU16EH006"/>
    <x v="38"/>
    <x v="6"/>
    <x v="0"/>
    <n v="1"/>
    <s v="Larva"/>
    <m/>
    <n v="2.2000000000000002"/>
    <n v="1.870929E-2"/>
    <n v="0.6333333333333333"/>
    <n v="1.125"/>
    <n v="0.71249999999999991"/>
    <n v="1.4035087719298247"/>
  </r>
  <r>
    <x v="6"/>
    <s v="ORSU16EH001"/>
    <x v="39"/>
    <x v="6"/>
    <x v="2"/>
    <n v="1"/>
    <s v="Larva"/>
    <m/>
    <n v="4.7"/>
    <n v="5.4522146E-2"/>
    <n v="1"/>
    <n v="1.125"/>
    <n v="1.125"/>
    <n v="0.88888888888888884"/>
  </r>
  <r>
    <x v="6"/>
    <s v="ORSU16EH001"/>
    <x v="39"/>
    <x v="6"/>
    <x v="2"/>
    <n v="1"/>
    <s v="Pupa"/>
    <m/>
    <n v="1.6"/>
    <n v="1.4888116999999999E-2"/>
    <n v="1"/>
    <n v="1.125"/>
    <n v="1.125"/>
    <n v="0.88888888888888884"/>
  </r>
  <r>
    <x v="3"/>
    <s v="ORSU16EH003"/>
    <x v="39"/>
    <x v="6"/>
    <x v="2"/>
    <n v="9"/>
    <s v="Larva"/>
    <m/>
    <n v="2.2999999999999998"/>
    <n v="6.9843506E-2"/>
    <n v="1"/>
    <n v="1.125"/>
    <n v="1.125"/>
    <n v="8"/>
  </r>
  <r>
    <x v="3"/>
    <s v="ORSU16EH003"/>
    <x v="39"/>
    <x v="6"/>
    <x v="2"/>
    <n v="9"/>
    <s v="Larva"/>
    <m/>
    <n v="3.7"/>
    <n v="0.25549758500000003"/>
    <n v="1"/>
    <n v="1.125"/>
    <n v="1.125"/>
    <n v="8"/>
  </r>
  <r>
    <x v="4"/>
    <s v="ORSU16EH004"/>
    <x v="39"/>
    <x v="6"/>
    <x v="2"/>
    <n v="9"/>
    <s v="Larva"/>
    <m/>
    <n v="2.9"/>
    <n v="0.131448076"/>
    <n v="1"/>
    <n v="1.125"/>
    <n v="1.125"/>
    <n v="8"/>
  </r>
  <r>
    <x v="4"/>
    <s v="ORSU16EH004"/>
    <x v="39"/>
    <x v="6"/>
    <x v="2"/>
    <n v="9"/>
    <s v="Larva"/>
    <m/>
    <n v="3.5"/>
    <n v="0.219558432"/>
    <n v="1"/>
    <n v="1.125"/>
    <n v="1.125"/>
    <n v="8"/>
  </r>
  <r>
    <x v="4"/>
    <s v="ORSU16EH004"/>
    <x v="39"/>
    <x v="6"/>
    <x v="2"/>
    <n v="9"/>
    <s v="Larva"/>
    <m/>
    <n v="4.5999999999999996"/>
    <n v="0.46273874199999998"/>
    <n v="1"/>
    <n v="1.125"/>
    <n v="1.125"/>
    <n v="8"/>
  </r>
  <r>
    <x v="4"/>
    <s v="ORSU16EH004"/>
    <x v="39"/>
    <x v="6"/>
    <x v="2"/>
    <n v="1"/>
    <s v="Pupa"/>
    <m/>
    <n v="2.8"/>
    <n v="5.2148883E-2"/>
    <n v="1"/>
    <n v="1.125"/>
    <n v="1.125"/>
    <n v="0.88888888888888884"/>
  </r>
  <r>
    <x v="0"/>
    <s v="ORSU16EH005"/>
    <x v="39"/>
    <x v="6"/>
    <x v="2"/>
    <n v="4"/>
    <s v="Larva"/>
    <m/>
    <n v="4.0999999999999996"/>
    <n v="0.150253411"/>
    <n v="1"/>
    <n v="1.125"/>
    <n v="1.125"/>
    <n v="3.5555555555555554"/>
  </r>
  <r>
    <x v="0"/>
    <s v="ORSU16EH005"/>
    <x v="39"/>
    <x v="6"/>
    <x v="2"/>
    <n v="4"/>
    <s v="Larva"/>
    <m/>
    <n v="5.7"/>
    <n v="0.36912765600000003"/>
    <n v="1"/>
    <n v="1.125"/>
    <n v="1.125"/>
    <n v="3.5555555555555554"/>
  </r>
  <r>
    <x v="1"/>
    <s v="ORSU16EH006"/>
    <x v="39"/>
    <x v="6"/>
    <x v="2"/>
    <n v="13"/>
    <s v="Larva"/>
    <m/>
    <n v="2.1"/>
    <n v="7.8713200999999997E-2"/>
    <n v="0.6333333333333333"/>
    <n v="1.125"/>
    <n v="0.71249999999999991"/>
    <n v="18.245614035087723"/>
  </r>
  <r>
    <x v="1"/>
    <s v="ORSU16EH006"/>
    <x v="39"/>
    <x v="6"/>
    <x v="2"/>
    <n v="13"/>
    <s v="Larva"/>
    <m/>
    <n v="3.7"/>
    <n v="0.36905206699999998"/>
    <n v="0.6333333333333333"/>
    <n v="1.125"/>
    <n v="0.71249999999999991"/>
    <n v="18.245614035087723"/>
  </r>
  <r>
    <x v="1"/>
    <s v="ORSU16EH006"/>
    <x v="39"/>
    <x v="6"/>
    <x v="2"/>
    <n v="13"/>
    <s v="Larva"/>
    <m/>
    <n v="4.2"/>
    <n v="0.52150371100000004"/>
    <n v="0.6333333333333333"/>
    <n v="1.125"/>
    <n v="0.71249999999999991"/>
    <n v="18.245614035087723"/>
  </r>
  <r>
    <x v="1"/>
    <s v="ORSU16EH006"/>
    <x v="39"/>
    <x v="6"/>
    <x v="2"/>
    <n v="1"/>
    <s v="Pupa"/>
    <m/>
    <n v="2.5"/>
    <n v="4.0457277E-2"/>
    <n v="0.6333333333333333"/>
    <n v="1.125"/>
    <n v="0.71249999999999991"/>
    <n v="1.4035087719298247"/>
  </r>
  <r>
    <x v="8"/>
    <s v="ORSU16EH007"/>
    <x v="39"/>
    <x v="6"/>
    <x v="2"/>
    <n v="1"/>
    <s v="Larva"/>
    <m/>
    <n v="1.9"/>
    <n v="4.6081840000000004E-3"/>
    <n v="1"/>
    <n v="1.125"/>
    <n v="1.125"/>
    <n v="0.88888888888888884"/>
  </r>
  <r>
    <x v="5"/>
    <s v="ORSU16EH009"/>
    <x v="39"/>
    <x v="6"/>
    <x v="2"/>
    <n v="2"/>
    <s v="Larva"/>
    <m/>
    <n v="2.2999999999999998"/>
    <n v="1.5520779E-2"/>
    <n v="1"/>
    <n v="1.125"/>
    <n v="1.125"/>
    <n v="1.7777777777777777"/>
  </r>
  <r>
    <x v="8"/>
    <s v="ORSU16EH007"/>
    <x v="40"/>
    <x v="6"/>
    <x v="4"/>
    <n v="1"/>
    <s v="Larva"/>
    <m/>
    <n v="3.2"/>
    <n v="2.1692059E-2"/>
    <n v="1"/>
    <n v="1.125"/>
    <n v="1.125"/>
    <n v="0.88888888888888884"/>
  </r>
  <r>
    <x v="6"/>
    <s v="ORSU16EH001"/>
    <x v="41"/>
    <x v="6"/>
    <x v="0"/>
    <n v="1"/>
    <s v="Larva"/>
    <m/>
    <n v="2.2999999999999998"/>
    <n v="4.6062432E-2"/>
    <n v="1"/>
    <n v="1.125"/>
    <n v="1.125"/>
    <n v="0.88888888888888884"/>
  </r>
  <r>
    <x v="5"/>
    <s v="ORSU16EH009"/>
    <x v="42"/>
    <x v="6"/>
    <x v="0"/>
    <n v="1"/>
    <s v="Larva"/>
    <m/>
    <n v="2"/>
    <n v="1.4738437E-2"/>
    <n v="1"/>
    <n v="1.125"/>
    <n v="1.125"/>
    <n v="0.88888888888888884"/>
  </r>
  <r>
    <x v="4"/>
    <s v="ORSU16EH004"/>
    <x v="43"/>
    <x v="6"/>
    <x v="0"/>
    <n v="1"/>
    <s v="Adult"/>
    <m/>
    <n v="2.8"/>
    <n v="0.81062359500000003"/>
    <n v="1"/>
    <n v="1.125"/>
    <n v="1.125"/>
    <n v="0.88888888888888884"/>
  </r>
  <r>
    <x v="7"/>
    <s v="ORSU16EH008"/>
    <x v="43"/>
    <x v="6"/>
    <x v="0"/>
    <n v="1"/>
    <s v="Adult"/>
    <m/>
    <n v="2.2999999999999998"/>
    <n v="0.49572834500000001"/>
    <n v="1"/>
    <n v="1.125"/>
    <n v="1.125"/>
    <n v="0.88888888888888884"/>
  </r>
  <r>
    <x v="4"/>
    <s v="ORSU16EH004"/>
    <x v="44"/>
    <x v="6"/>
    <x v="0"/>
    <n v="2"/>
    <s v="Larva"/>
    <m/>
    <n v="3.6"/>
    <n v="0.31284715099999999"/>
    <n v="1"/>
    <n v="1.125"/>
    <n v="1.125"/>
    <n v="1.7777777777777777"/>
  </r>
  <r>
    <x v="0"/>
    <s v="ORSU16EH005"/>
    <x v="44"/>
    <x v="6"/>
    <x v="0"/>
    <n v="2"/>
    <s v="Larva"/>
    <m/>
    <n v="3.5"/>
    <n v="0.28969888199999999"/>
    <n v="1"/>
    <n v="1.125"/>
    <n v="1.125"/>
    <n v="1.7777777777777777"/>
  </r>
  <r>
    <x v="0"/>
    <s v="ORSU16EH005"/>
    <x v="44"/>
    <x v="6"/>
    <x v="0"/>
    <n v="2"/>
    <s v="Larva"/>
    <m/>
    <n v="7.5"/>
    <n v="2.318254526"/>
    <n v="1"/>
    <n v="1.125"/>
    <n v="1.125"/>
    <n v="1.7777777777777777"/>
  </r>
  <r>
    <x v="7"/>
    <s v="ORSU16EH008"/>
    <x v="44"/>
    <x v="6"/>
    <x v="0"/>
    <n v="1"/>
    <s v="Larva"/>
    <m/>
    <n v="3"/>
    <n v="9.5111367000000002E-2"/>
    <n v="1"/>
    <n v="1.125"/>
    <n v="1.125"/>
    <n v="0.88888888888888884"/>
  </r>
  <r>
    <x v="1"/>
    <s v="ORSU16EH006"/>
    <x v="45"/>
    <x v="6"/>
    <x v="2"/>
    <n v="1"/>
    <s v="Larva"/>
    <m/>
    <n v="2.2000000000000002"/>
    <n v="3.1752654999999998E-2"/>
    <n v="0.6333333333333333"/>
    <n v="1.125"/>
    <n v="0.71249999999999991"/>
    <n v="1.4035087719298247"/>
  </r>
  <r>
    <x v="1"/>
    <s v="ORSU16EH006"/>
    <x v="45"/>
    <x v="6"/>
    <x v="2"/>
    <n v="1"/>
    <s v="Pupa"/>
    <m/>
    <n v="2.2999999999999998"/>
    <n v="3.3564591999999997E-2"/>
    <n v="0.6333333333333333"/>
    <n v="1.125"/>
    <n v="0.71249999999999991"/>
    <n v="1.4035087719298247"/>
  </r>
  <r>
    <x v="5"/>
    <s v="ORSU16EH009"/>
    <x v="45"/>
    <x v="6"/>
    <x v="2"/>
    <n v="1"/>
    <s v="Pupa"/>
    <m/>
    <n v="3"/>
    <n v="6.0864300000000003E-2"/>
    <n v="1"/>
    <n v="1.125"/>
    <n v="1.125"/>
    <n v="0.88888888888888884"/>
  </r>
  <r>
    <x v="3"/>
    <s v="ORSU16EH003"/>
    <x v="46"/>
    <x v="6"/>
    <x v="2"/>
    <n v="1"/>
    <s v="Larva"/>
    <m/>
    <n v="4.2"/>
    <n v="0.142330437"/>
    <n v="1"/>
    <n v="1.125"/>
    <n v="1.125"/>
    <n v="0.88888888888888884"/>
  </r>
  <r>
    <x v="0"/>
    <s v="ORSU16EH005"/>
    <x v="46"/>
    <x v="6"/>
    <x v="2"/>
    <n v="1"/>
    <s v="Larva"/>
    <m/>
    <n v="4.7"/>
    <n v="0.184767873"/>
    <n v="1"/>
    <n v="1.125"/>
    <n v="1.125"/>
    <n v="0.88888888888888884"/>
  </r>
  <r>
    <x v="3"/>
    <s v="ORSU16EH003"/>
    <x v="47"/>
    <x v="6"/>
    <x v="2"/>
    <n v="2"/>
    <s v="Larva"/>
    <m/>
    <n v="0.8"/>
    <n v="6.0751670000000002E-3"/>
    <n v="1"/>
    <n v="1.125"/>
    <n v="1.125"/>
    <n v="1.7777777777777777"/>
  </r>
  <r>
    <x v="4"/>
    <s v="ORSU16EH004"/>
    <x v="47"/>
    <x v="6"/>
    <x v="2"/>
    <n v="7"/>
    <s v="Larva"/>
    <m/>
    <n v="1.8"/>
    <n v="0.139537096"/>
    <n v="1"/>
    <n v="1.125"/>
    <n v="1.125"/>
    <n v="6.2222222222222223"/>
  </r>
  <r>
    <x v="4"/>
    <s v="ORSU16EH004"/>
    <x v="47"/>
    <x v="6"/>
    <x v="2"/>
    <n v="7"/>
    <s v="Larva"/>
    <m/>
    <n v="3.2"/>
    <n v="0.53015812200000001"/>
    <n v="1"/>
    <n v="1.125"/>
    <n v="1.125"/>
    <n v="6.2222222222222223"/>
  </r>
  <r>
    <x v="4"/>
    <s v="ORSU16EH004"/>
    <x v="47"/>
    <x v="6"/>
    <x v="2"/>
    <n v="7"/>
    <s v="Larva"/>
    <m/>
    <n v="4.3"/>
    <n v="1.05221451"/>
    <n v="1"/>
    <n v="1.125"/>
    <n v="1.125"/>
    <n v="6.2222222222222223"/>
  </r>
  <r>
    <x v="4"/>
    <s v="ORSU16EH004"/>
    <x v="47"/>
    <x v="6"/>
    <x v="2"/>
    <n v="1"/>
    <s v="Pupa"/>
    <m/>
    <n v="2.8"/>
    <n v="5.2148883E-2"/>
    <n v="1"/>
    <n v="1.125"/>
    <n v="1.125"/>
    <n v="0.88888888888888884"/>
  </r>
  <r>
    <x v="0"/>
    <s v="ORSU16EH005"/>
    <x v="47"/>
    <x v="6"/>
    <x v="2"/>
    <n v="234"/>
    <s v="Larva"/>
    <m/>
    <n v="2.6"/>
    <n v="10.94746219"/>
    <n v="1"/>
    <n v="1.125"/>
    <n v="1.125"/>
    <n v="208"/>
  </r>
  <r>
    <x v="0"/>
    <s v="ORSU16EH005"/>
    <x v="47"/>
    <x v="6"/>
    <x v="2"/>
    <n v="234"/>
    <s v="Larva"/>
    <m/>
    <n v="4.7"/>
    <n v="43.235682349999998"/>
    <n v="1"/>
    <n v="1.125"/>
    <n v="1.125"/>
    <n v="208"/>
  </r>
  <r>
    <x v="0"/>
    <s v="ORSU16EH005"/>
    <x v="47"/>
    <x v="6"/>
    <x v="2"/>
    <n v="234"/>
    <s v="Larva"/>
    <m/>
    <n v="6.6"/>
    <n v="95.042361299999996"/>
    <n v="1"/>
    <n v="1.125"/>
    <n v="1.125"/>
    <n v="208"/>
  </r>
  <r>
    <x v="0"/>
    <s v="ORSU16EH005"/>
    <x v="47"/>
    <x v="6"/>
    <x v="2"/>
    <n v="234"/>
    <s v="Larva"/>
    <m/>
    <n v="7.9"/>
    <n v="144.2348274"/>
    <n v="1"/>
    <n v="1.125"/>
    <n v="1.125"/>
    <n v="208"/>
  </r>
  <r>
    <x v="0"/>
    <s v="ORSU16EH005"/>
    <x v="47"/>
    <x v="6"/>
    <x v="2"/>
    <n v="1"/>
    <s v="Pupa"/>
    <m/>
    <n v="3.1"/>
    <n v="6.5503004000000004E-2"/>
    <n v="1"/>
    <n v="1.125"/>
    <n v="1.125"/>
    <n v="0.88888888888888884"/>
  </r>
  <r>
    <x v="1"/>
    <s v="ORSU16EH006"/>
    <x v="47"/>
    <x v="6"/>
    <x v="2"/>
    <n v="11"/>
    <s v="Larva"/>
    <m/>
    <n v="2.2999999999999998"/>
    <n v="0.38722259799999997"/>
    <n v="0.6333333333333333"/>
    <n v="1.125"/>
    <n v="0.71249999999999991"/>
    <n v="15.438596491228072"/>
  </r>
  <r>
    <x v="1"/>
    <s v="ORSU16EH006"/>
    <x v="47"/>
    <x v="6"/>
    <x v="2"/>
    <n v="11"/>
    <s v="Larva"/>
    <m/>
    <n v="2.8"/>
    <n v="0.61116538300000001"/>
    <n v="0.6333333333333333"/>
    <n v="1.125"/>
    <n v="0.71249999999999991"/>
    <n v="15.438596491228072"/>
  </r>
  <r>
    <x v="1"/>
    <s v="ORSU16EH006"/>
    <x v="47"/>
    <x v="6"/>
    <x v="2"/>
    <n v="11"/>
    <s v="Larva"/>
    <m/>
    <n v="3.5"/>
    <n v="1.0256282569999999"/>
    <n v="0.6333333333333333"/>
    <n v="1.125"/>
    <n v="0.71249999999999991"/>
    <n v="15.438596491228072"/>
  </r>
  <r>
    <x v="1"/>
    <s v="ORSU16EH006"/>
    <x v="47"/>
    <x v="6"/>
    <x v="2"/>
    <n v="11"/>
    <s v="Larva"/>
    <m/>
    <n v="4.7"/>
    <n v="2.0324466060000002"/>
    <n v="0.6333333333333333"/>
    <n v="1.125"/>
    <n v="0.71249999999999991"/>
    <n v="15.438596491228072"/>
  </r>
  <r>
    <x v="1"/>
    <s v="ORSU16EH006"/>
    <x v="47"/>
    <x v="6"/>
    <x v="2"/>
    <n v="2"/>
    <s v="Pupa"/>
    <m/>
    <n v="2.8"/>
    <n v="0.104297767"/>
    <n v="0.6333333333333333"/>
    <n v="1.125"/>
    <n v="0.71249999999999991"/>
    <n v="2.8070175438596494"/>
  </r>
  <r>
    <x v="5"/>
    <s v="ORSU16EH009"/>
    <x v="47"/>
    <x v="6"/>
    <x v="2"/>
    <n v="2"/>
    <s v="Larva"/>
    <m/>
    <n v="2.2000000000000002"/>
    <n v="6.3505310999999995E-2"/>
    <n v="1"/>
    <n v="1.125"/>
    <n v="1.125"/>
    <n v="1.7777777777777777"/>
  </r>
  <r>
    <x v="2"/>
    <s v="ORSU16EH002"/>
    <x v="48"/>
    <x v="6"/>
    <x v="2"/>
    <n v="3"/>
    <s v="Larva"/>
    <m/>
    <n v="3.8"/>
    <n v="3"/>
    <n v="1"/>
    <n v="1.125"/>
    <n v="1.125"/>
    <n v="2.6666666666666665"/>
  </r>
  <r>
    <x v="2"/>
    <s v="ORSU16EH002"/>
    <x v="48"/>
    <x v="6"/>
    <x v="2"/>
    <n v="3"/>
    <s v="Larva"/>
    <m/>
    <n v="4.5999999999999996"/>
    <n v="3"/>
    <n v="1"/>
    <n v="1.125"/>
    <n v="1.125"/>
    <n v="2.6666666666666665"/>
  </r>
  <r>
    <x v="0"/>
    <s v="ORSU16EH005"/>
    <x v="48"/>
    <x v="6"/>
    <x v="2"/>
    <n v="18"/>
    <s v="Larva"/>
    <m/>
    <n v="3.4"/>
    <n v="18"/>
    <n v="1"/>
    <n v="1.125"/>
    <n v="1.125"/>
    <n v="16"/>
  </r>
  <r>
    <x v="0"/>
    <s v="ORSU16EH005"/>
    <x v="48"/>
    <x v="6"/>
    <x v="2"/>
    <n v="18"/>
    <s v="Larva"/>
    <m/>
    <n v="4.2"/>
    <n v="18"/>
    <n v="1"/>
    <n v="1.125"/>
    <n v="1.125"/>
    <n v="16"/>
  </r>
  <r>
    <x v="0"/>
    <s v="ORSU16EH005"/>
    <x v="48"/>
    <x v="6"/>
    <x v="2"/>
    <n v="18"/>
    <s v="Larva"/>
    <m/>
    <n v="5.7"/>
    <n v="18"/>
    <n v="1"/>
    <n v="1.125"/>
    <n v="1.125"/>
    <n v="16"/>
  </r>
  <r>
    <x v="0"/>
    <s v="ORSU16EH005"/>
    <x v="48"/>
    <x v="6"/>
    <x v="2"/>
    <n v="18"/>
    <s v="Larva"/>
    <m/>
    <n v="9.8000000000000007"/>
    <n v="18"/>
    <n v="1"/>
    <n v="1.125"/>
    <n v="1.125"/>
    <n v="16"/>
  </r>
  <r>
    <x v="1"/>
    <s v="ORSU16EH006"/>
    <x v="48"/>
    <x v="6"/>
    <x v="2"/>
    <n v="19"/>
    <s v="Larva"/>
    <m/>
    <n v="2.6"/>
    <n v="19"/>
    <n v="0.6333333333333333"/>
    <n v="1.125"/>
    <n v="0.71249999999999991"/>
    <n v="26.666666666666671"/>
  </r>
  <r>
    <x v="1"/>
    <s v="ORSU16EH006"/>
    <x v="48"/>
    <x v="6"/>
    <x v="2"/>
    <n v="19"/>
    <s v="Larva"/>
    <m/>
    <n v="4.3"/>
    <n v="19"/>
    <n v="0.6333333333333333"/>
    <n v="1.125"/>
    <n v="0.71249999999999991"/>
    <n v="26.666666666666671"/>
  </r>
  <r>
    <x v="1"/>
    <s v="ORSU16EH006"/>
    <x v="48"/>
    <x v="6"/>
    <x v="2"/>
    <n v="19"/>
    <s v="Larva"/>
    <m/>
    <n v="5.2"/>
    <n v="19"/>
    <n v="0.6333333333333333"/>
    <n v="1.125"/>
    <n v="0.71249999999999991"/>
    <n v="26.666666666666671"/>
  </r>
  <r>
    <x v="1"/>
    <s v="ORSU16EH006"/>
    <x v="48"/>
    <x v="6"/>
    <x v="2"/>
    <n v="19"/>
    <s v="Larva"/>
    <m/>
    <n v="6.8"/>
    <n v="19"/>
    <n v="0.6333333333333333"/>
    <n v="1.125"/>
    <n v="0.71249999999999991"/>
    <n v="26.666666666666671"/>
  </r>
  <r>
    <x v="5"/>
    <s v="ORSU16EH009"/>
    <x v="48"/>
    <x v="6"/>
    <x v="2"/>
    <n v="1"/>
    <s v="Larva"/>
    <m/>
    <n v="3.1"/>
    <n v="1"/>
    <n v="1"/>
    <n v="1.125"/>
    <n v="1.125"/>
    <n v="0.88888888888888884"/>
  </r>
  <r>
    <x v="3"/>
    <s v="ORSU16EH003"/>
    <x v="49"/>
    <x v="6"/>
    <x v="2"/>
    <n v="1"/>
    <s v="Larva"/>
    <m/>
    <n v="3.2"/>
    <n v="7.5736874999999995E-2"/>
    <n v="1"/>
    <n v="1.125"/>
    <n v="1.125"/>
    <n v="0.88888888888888884"/>
  </r>
  <r>
    <x v="1"/>
    <s v="ORSU16EH006"/>
    <x v="49"/>
    <x v="6"/>
    <x v="2"/>
    <n v="2"/>
    <s v="Larva"/>
    <m/>
    <n v="4.5"/>
    <n v="0.33407383099999999"/>
    <n v="0.6333333333333333"/>
    <n v="1.125"/>
    <n v="0.71249999999999991"/>
    <n v="2.8070175438596494"/>
  </r>
  <r>
    <x v="8"/>
    <s v="ORSU16EH007"/>
    <x v="49"/>
    <x v="6"/>
    <x v="2"/>
    <n v="1"/>
    <s v="Larva"/>
    <m/>
    <n v="4.7"/>
    <n v="0.184767873"/>
    <n v="1"/>
    <n v="1.125"/>
    <n v="1.125"/>
    <n v="0.88888888888888884"/>
  </r>
  <r>
    <x v="8"/>
    <s v="ORSU16EH007"/>
    <x v="49"/>
    <x v="6"/>
    <x v="2"/>
    <n v="1"/>
    <s v="Pupa"/>
    <m/>
    <n v="3.4"/>
    <n v="8.0560804999999999E-2"/>
    <n v="1"/>
    <n v="1.125"/>
    <n v="1.125"/>
    <n v="0.88888888888888884"/>
  </r>
  <r>
    <x v="5"/>
    <s v="ORSU16EH009"/>
    <x v="49"/>
    <x v="6"/>
    <x v="2"/>
    <n v="4"/>
    <s v="Larva"/>
    <m/>
    <n v="3.7"/>
    <n v="0.424274979"/>
    <n v="1"/>
    <n v="1.125"/>
    <n v="1.125"/>
    <n v="3.5555555555555554"/>
  </r>
  <r>
    <x v="5"/>
    <s v="ORSU16EH009"/>
    <x v="49"/>
    <x v="6"/>
    <x v="2"/>
    <n v="4"/>
    <s v="Larva"/>
    <m/>
    <n v="4.0999999999999996"/>
    <n v="0.53836642599999995"/>
    <n v="1"/>
    <n v="1.125"/>
    <n v="1.125"/>
    <n v="3.5555555555555554"/>
  </r>
  <r>
    <x v="5"/>
    <s v="ORSU16EH009"/>
    <x v="49"/>
    <x v="6"/>
    <x v="2"/>
    <n v="4"/>
    <s v="Larva"/>
    <m/>
    <n v="4.5999999999999996"/>
    <n v="0.70310079700000006"/>
    <n v="1"/>
    <n v="1.125"/>
    <n v="1.125"/>
    <n v="3.5555555555555554"/>
  </r>
  <r>
    <x v="3"/>
    <s v="ORSU16EH003"/>
    <x v="50"/>
    <x v="6"/>
    <x v="2"/>
    <n v="1"/>
    <s v="Larva"/>
    <m/>
    <n v="3.4"/>
    <n v="8.7174711000000002E-2"/>
    <n v="1"/>
    <n v="1.125"/>
    <n v="1.125"/>
    <n v="0.88888888888888884"/>
  </r>
  <r>
    <x v="4"/>
    <s v="ORSU16EH004"/>
    <x v="50"/>
    <x v="6"/>
    <x v="2"/>
    <n v="3"/>
    <s v="Larva"/>
    <m/>
    <n v="2.9"/>
    <n v="0.18081899000000001"/>
    <n v="1"/>
    <n v="1.125"/>
    <n v="1.125"/>
    <n v="2.6666666666666665"/>
  </r>
  <r>
    <x v="4"/>
    <s v="ORSU16EH004"/>
    <x v="50"/>
    <x v="6"/>
    <x v="2"/>
    <n v="3"/>
    <s v="Larva"/>
    <m/>
    <n v="3.8"/>
    <n v="0.338515554"/>
    <n v="1"/>
    <n v="1.125"/>
    <n v="1.125"/>
    <n v="2.6666666666666665"/>
  </r>
  <r>
    <x v="0"/>
    <s v="ORSU16EH005"/>
    <x v="50"/>
    <x v="6"/>
    <x v="2"/>
    <n v="8"/>
    <s v="Larva"/>
    <m/>
    <n v="3.4"/>
    <n v="0.69739768899999999"/>
    <n v="1"/>
    <n v="1.125"/>
    <n v="1.125"/>
    <n v="7.1111111111111107"/>
  </r>
  <r>
    <x v="0"/>
    <s v="ORSU16EH005"/>
    <x v="50"/>
    <x v="6"/>
    <x v="2"/>
    <n v="8"/>
    <s v="Larva"/>
    <m/>
    <n v="4.0999999999999996"/>
    <n v="1.0767328519999999"/>
    <n v="1"/>
    <n v="1.125"/>
    <n v="1.125"/>
    <n v="7.1111111111111107"/>
  </r>
  <r>
    <x v="1"/>
    <s v="ORSU16EH006"/>
    <x v="50"/>
    <x v="6"/>
    <x v="2"/>
    <n v="43"/>
    <s v="Larva"/>
    <m/>
    <n v="1.9"/>
    <n v="0.97170903099999995"/>
    <n v="0.6333333333333333"/>
    <n v="1.125"/>
    <n v="0.71249999999999991"/>
    <n v="60.350877192982466"/>
  </r>
  <r>
    <x v="1"/>
    <s v="ORSU16EH006"/>
    <x v="50"/>
    <x v="6"/>
    <x v="2"/>
    <n v="43"/>
    <s v="Larva"/>
    <m/>
    <n v="2.6"/>
    <n v="2.0117131380000002"/>
    <n v="0.6333333333333333"/>
    <n v="1.125"/>
    <n v="0.71249999999999991"/>
    <n v="60.350877192982466"/>
  </r>
  <r>
    <x v="1"/>
    <s v="ORSU16EH006"/>
    <x v="50"/>
    <x v="6"/>
    <x v="2"/>
    <n v="43"/>
    <s v="Larva"/>
    <m/>
    <n v="4.3"/>
    <n v="6.4636034200000001"/>
    <n v="0.6333333333333333"/>
    <n v="1.125"/>
    <n v="0.71249999999999991"/>
    <n v="60.350877192982466"/>
  </r>
  <r>
    <x v="1"/>
    <s v="ORSU16EH006"/>
    <x v="50"/>
    <x v="6"/>
    <x v="2"/>
    <n v="1"/>
    <s v="Pupa"/>
    <m/>
    <n v="2.2999999999999998"/>
    <n v="3.3564591999999997E-2"/>
    <n v="0.6333333333333333"/>
    <n v="1.125"/>
    <n v="0.71249999999999991"/>
    <n v="1.4035087719298247"/>
  </r>
  <r>
    <x v="4"/>
    <s v="ORSU16EH004"/>
    <x v="51"/>
    <x v="6"/>
    <x v="5"/>
    <n v="1"/>
    <s v="Larva"/>
    <m/>
    <n v="12"/>
    <n v="2.7393090340000001"/>
    <n v="1"/>
    <n v="1.125"/>
    <n v="1.125"/>
    <n v="0.88888888888888884"/>
  </r>
  <r>
    <x v="0"/>
    <s v="ORSU16EH005"/>
    <x v="52"/>
    <x v="6"/>
    <x v="2"/>
    <n v="21"/>
    <s v="Larva"/>
    <m/>
    <n v="3"/>
    <n v="21"/>
    <n v="1"/>
    <n v="1.125"/>
    <n v="1.125"/>
    <n v="18.666666666666668"/>
  </r>
  <r>
    <x v="0"/>
    <s v="ORSU16EH005"/>
    <x v="52"/>
    <x v="6"/>
    <x v="2"/>
    <n v="21"/>
    <s v="Larva"/>
    <m/>
    <n v="4.0999999999999996"/>
    <n v="21"/>
    <n v="1"/>
    <n v="1.125"/>
    <n v="1.125"/>
    <n v="18.666666666666668"/>
  </r>
  <r>
    <x v="0"/>
    <s v="ORSU16EH005"/>
    <x v="52"/>
    <x v="6"/>
    <x v="2"/>
    <n v="21"/>
    <s v="Larva"/>
    <m/>
    <n v="5.0999999999999996"/>
    <n v="21"/>
    <n v="1"/>
    <n v="1.125"/>
    <n v="1.125"/>
    <n v="18.666666666666668"/>
  </r>
  <r>
    <x v="0"/>
    <s v="ORSU16EH005"/>
    <x v="52"/>
    <x v="6"/>
    <x v="2"/>
    <n v="21"/>
    <s v="Larva"/>
    <m/>
    <n v="7.4"/>
    <n v="21"/>
    <n v="1"/>
    <n v="1.125"/>
    <n v="1.125"/>
    <n v="18.666666666666668"/>
  </r>
  <r>
    <x v="0"/>
    <s v="ORSU16EH005"/>
    <x v="52"/>
    <x v="6"/>
    <x v="2"/>
    <n v="21"/>
    <s v="Larva"/>
    <m/>
    <n v="9.8000000000000007"/>
    <n v="21"/>
    <n v="1"/>
    <n v="1.125"/>
    <n v="1.125"/>
    <n v="18.666666666666668"/>
  </r>
  <r>
    <x v="6"/>
    <s v="ORSU16EH001"/>
    <x v="53"/>
    <x v="6"/>
    <x v="2"/>
    <n v="1"/>
    <s v="Larva"/>
    <m/>
    <n v="3.4"/>
    <n v="8.7174711000000002E-2"/>
    <n v="1"/>
    <n v="1.125"/>
    <n v="1.125"/>
    <n v="0.88888888888888884"/>
  </r>
  <r>
    <x v="3"/>
    <s v="ORSU16EH003"/>
    <x v="53"/>
    <x v="6"/>
    <x v="2"/>
    <n v="1"/>
    <s v="Larva"/>
    <m/>
    <n v="4.3"/>
    <n v="0.15031635900000001"/>
    <n v="1"/>
    <n v="1.125"/>
    <n v="1.125"/>
    <n v="0.88888888888888884"/>
  </r>
  <r>
    <x v="5"/>
    <s v="ORSU16EH009"/>
    <x v="54"/>
    <x v="6"/>
    <x v="2"/>
    <n v="1"/>
    <s v="Pupa"/>
    <m/>
    <n v="3.8"/>
    <n v="0.10335376"/>
    <n v="1"/>
    <n v="1.125"/>
    <n v="1.125"/>
    <n v="0.88888888888888884"/>
  </r>
  <r>
    <x v="6"/>
    <s v="ORSU16EH001"/>
    <x v="55"/>
    <x v="6"/>
    <x v="2"/>
    <n v="2"/>
    <s v="Larva"/>
    <m/>
    <n v="3.9"/>
    <n v="6.5545703999999996E-2"/>
    <n v="1"/>
    <n v="1.125"/>
    <n v="1.125"/>
    <n v="1.7777777777777777"/>
  </r>
  <r>
    <x v="3"/>
    <s v="ORSU16EH003"/>
    <x v="55"/>
    <x v="6"/>
    <x v="2"/>
    <n v="1"/>
    <s v="Pupa"/>
    <m/>
    <n v="3.9"/>
    <n v="0.109545803"/>
    <n v="1"/>
    <n v="1.125"/>
    <n v="1.125"/>
    <n v="0.88888888888888884"/>
  </r>
  <r>
    <x v="4"/>
    <s v="ORSU16EH004"/>
    <x v="55"/>
    <x v="6"/>
    <x v="2"/>
    <n v="8"/>
    <s v="Larva"/>
    <m/>
    <n v="2.2999999999999998"/>
    <n v="6.2083117E-2"/>
    <n v="1"/>
    <n v="1.125"/>
    <n v="1.125"/>
    <n v="7.1111111111111107"/>
  </r>
  <r>
    <x v="4"/>
    <s v="ORSU16EH004"/>
    <x v="55"/>
    <x v="6"/>
    <x v="2"/>
    <n v="8"/>
    <s v="Larva"/>
    <m/>
    <n v="2.9"/>
    <n v="0.116842734"/>
    <n v="1"/>
    <n v="1.125"/>
    <n v="1.125"/>
    <n v="7.1111111111111107"/>
  </r>
  <r>
    <x v="4"/>
    <s v="ORSU16EH004"/>
    <x v="55"/>
    <x v="6"/>
    <x v="2"/>
    <n v="8"/>
    <s v="Larva"/>
    <m/>
    <n v="3.7"/>
    <n v="0.227108965"/>
    <n v="1"/>
    <n v="1.125"/>
    <n v="1.125"/>
    <n v="7.1111111111111107"/>
  </r>
  <r>
    <x v="4"/>
    <s v="ORSU16EH004"/>
    <x v="55"/>
    <x v="6"/>
    <x v="2"/>
    <n v="8"/>
    <s v="Larva"/>
    <m/>
    <n v="4.7"/>
    <n v="0.43617717"/>
    <n v="1"/>
    <n v="1.125"/>
    <n v="1.125"/>
    <n v="7.1111111111111107"/>
  </r>
  <r>
    <x v="4"/>
    <s v="ORSU16EH004"/>
    <x v="55"/>
    <x v="6"/>
    <x v="2"/>
    <n v="1"/>
    <s v="Pupa"/>
    <m/>
    <n v="3.3"/>
    <n v="7.5349824999999995E-2"/>
    <n v="1"/>
    <n v="1.125"/>
    <n v="1.125"/>
    <n v="0.88888888888888884"/>
  </r>
  <r>
    <x v="0"/>
    <s v="ORSU16EH005"/>
    <x v="55"/>
    <x v="6"/>
    <x v="2"/>
    <n v="6"/>
    <s v="Larva"/>
    <m/>
    <n v="3.2"/>
    <n v="0.114627911"/>
    <n v="1"/>
    <n v="1.125"/>
    <n v="1.125"/>
    <n v="5.333333333333333"/>
  </r>
  <r>
    <x v="0"/>
    <s v="ORSU16EH005"/>
    <x v="55"/>
    <x v="6"/>
    <x v="2"/>
    <n v="6"/>
    <s v="Larva"/>
    <m/>
    <n v="4.4000000000000004"/>
    <n v="0.27326256399999999"/>
    <n v="1"/>
    <n v="1.125"/>
    <n v="1.125"/>
    <n v="5.333333333333333"/>
  </r>
  <r>
    <x v="0"/>
    <s v="ORSU16EH005"/>
    <x v="55"/>
    <x v="6"/>
    <x v="2"/>
    <n v="2"/>
    <s v="Pupa"/>
    <m/>
    <n v="3.5"/>
    <n v="0.17193070299999999"/>
    <n v="1"/>
    <n v="1.125"/>
    <n v="1.125"/>
    <n v="1.7777777777777777"/>
  </r>
  <r>
    <x v="1"/>
    <s v="ORSU16EH006"/>
    <x v="55"/>
    <x v="6"/>
    <x v="2"/>
    <n v="9"/>
    <s v="Larva"/>
    <m/>
    <n v="3.2"/>
    <n v="0.171941867"/>
    <n v="0.6333333333333333"/>
    <n v="1.125"/>
    <n v="0.71249999999999991"/>
    <n v="12.631578947368423"/>
  </r>
  <r>
    <x v="1"/>
    <s v="ORSU16EH006"/>
    <x v="55"/>
    <x v="6"/>
    <x v="2"/>
    <n v="9"/>
    <s v="Larva"/>
    <m/>
    <n v="3.9"/>
    <n v="0.29495566699999998"/>
    <n v="0.6333333333333333"/>
    <n v="1.125"/>
    <n v="0.71249999999999991"/>
    <n v="12.631578947368423"/>
  </r>
  <r>
    <x v="1"/>
    <s v="ORSU16EH006"/>
    <x v="55"/>
    <x v="6"/>
    <x v="2"/>
    <n v="1"/>
    <s v="Pupa"/>
    <m/>
    <n v="3.4"/>
    <n v="8.0560804999999999E-2"/>
    <n v="0.6333333333333333"/>
    <n v="1.125"/>
    <n v="0.71249999999999991"/>
    <n v="1.4035087719298247"/>
  </r>
  <r>
    <x v="8"/>
    <s v="ORSU16EH007"/>
    <x v="55"/>
    <x v="6"/>
    <x v="2"/>
    <n v="2"/>
    <s v="Larva"/>
    <m/>
    <n v="2.9"/>
    <n v="2.9210684000000001E-2"/>
    <n v="1"/>
    <n v="1.125"/>
    <n v="1.125"/>
    <n v="1.7777777777777777"/>
  </r>
  <r>
    <x v="5"/>
    <s v="ORSU16EH009"/>
    <x v="55"/>
    <x v="6"/>
    <x v="2"/>
    <n v="2"/>
    <s v="Larva"/>
    <m/>
    <n v="2.7"/>
    <n v="2.4037004000000001E-2"/>
    <n v="1"/>
    <n v="1.125"/>
    <n v="1.125"/>
    <n v="1.7777777777777777"/>
  </r>
  <r>
    <x v="5"/>
    <s v="ORSU16EH009"/>
    <x v="55"/>
    <x v="6"/>
    <x v="2"/>
    <n v="1"/>
    <s v="Pupa"/>
    <m/>
    <n v="2.7"/>
    <n v="4.8069084999999998E-2"/>
    <n v="1"/>
    <n v="1.125"/>
    <n v="1.125"/>
    <n v="0.88888888888888884"/>
  </r>
  <r>
    <x v="4"/>
    <s v="ORSU16EH004"/>
    <x v="56"/>
    <x v="6"/>
    <x v="4"/>
    <n v="1"/>
    <s v="Larva"/>
    <m/>
    <n v="3.4"/>
    <n v="1.4932845E-2"/>
    <n v="1"/>
    <n v="1.125"/>
    <n v="1.125"/>
    <n v="0.88888888888888884"/>
  </r>
  <r>
    <x v="1"/>
    <s v="ORSU16EH006"/>
    <x v="56"/>
    <x v="6"/>
    <x v="4"/>
    <n v="1"/>
    <s v="Larva"/>
    <m/>
    <n v="3"/>
    <n v="9.8283190000000003E-3"/>
    <n v="0.6333333333333333"/>
    <n v="1.125"/>
    <n v="0.71249999999999991"/>
    <n v="1.4035087719298247"/>
  </r>
  <r>
    <x v="5"/>
    <s v="ORSU16EH009"/>
    <x v="56"/>
    <x v="6"/>
    <x v="4"/>
    <n v="6"/>
    <s v="Larva"/>
    <m/>
    <n v="2.5"/>
    <n v="3.2063192999999997E-2"/>
    <n v="1"/>
    <n v="1.125"/>
    <n v="1.125"/>
    <n v="5.333333333333333"/>
  </r>
  <r>
    <x v="5"/>
    <s v="ORSU16EH009"/>
    <x v="56"/>
    <x v="6"/>
    <x v="4"/>
    <n v="6"/>
    <s v="Larva"/>
    <m/>
    <n v="3"/>
    <n v="5.8969913999999998E-2"/>
    <n v="1"/>
    <n v="1.125"/>
    <n v="1.125"/>
    <n v="5.333333333333333"/>
  </r>
  <r>
    <x v="5"/>
    <s v="ORSU16EH009"/>
    <x v="56"/>
    <x v="6"/>
    <x v="4"/>
    <n v="6"/>
    <s v="Larva"/>
    <m/>
    <n v="4"/>
    <n v="0.15423244699999999"/>
    <n v="1"/>
    <n v="1.125"/>
    <n v="1.125"/>
    <n v="5.333333333333333"/>
  </r>
  <r>
    <x v="5"/>
    <s v="ORSU16EH009"/>
    <x v="56"/>
    <x v="6"/>
    <x v="4"/>
    <n v="1"/>
    <s v="Pupa"/>
    <m/>
    <n v="3"/>
    <n v="0.4929"/>
    <n v="1"/>
    <n v="1.125"/>
    <n v="1.125"/>
    <n v="0.88888888888888884"/>
  </r>
  <r>
    <x v="6"/>
    <s v="ORSU16EH001"/>
    <x v="57"/>
    <x v="6"/>
    <x v="2"/>
    <n v="1"/>
    <s v="Larva"/>
    <m/>
    <n v="3.3"/>
    <n v="2.0777629999999998E-2"/>
    <n v="1"/>
    <n v="1.125"/>
    <n v="1.125"/>
    <n v="0.88888888888888884"/>
  </r>
  <r>
    <x v="3"/>
    <s v="ORSU16EH003"/>
    <x v="57"/>
    <x v="6"/>
    <x v="2"/>
    <n v="2"/>
    <s v="Larva"/>
    <m/>
    <n v="1.9"/>
    <n v="9.2163680000000008E-3"/>
    <n v="1"/>
    <n v="1.125"/>
    <n v="1.125"/>
    <n v="1.7777777777777777"/>
  </r>
  <r>
    <x v="4"/>
    <s v="ORSU16EH004"/>
    <x v="57"/>
    <x v="6"/>
    <x v="2"/>
    <n v="2"/>
    <s v="Larva"/>
    <m/>
    <n v="2.2000000000000002"/>
    <n v="1.3748302E-2"/>
    <n v="1"/>
    <n v="1.125"/>
    <n v="1.125"/>
    <n v="1.7777777777777777"/>
  </r>
  <r>
    <x v="1"/>
    <s v="ORSU16EH006"/>
    <x v="57"/>
    <x v="6"/>
    <x v="2"/>
    <n v="2"/>
    <s v="Larva"/>
    <m/>
    <n v="2.1"/>
    <n v="1.2109722999999999E-2"/>
    <n v="0.6333333333333333"/>
    <n v="1.125"/>
    <n v="0.71249999999999991"/>
    <n v="2.8070175438596494"/>
  </r>
  <r>
    <x v="5"/>
    <s v="ORSU16EH009"/>
    <x v="57"/>
    <x v="6"/>
    <x v="2"/>
    <n v="1"/>
    <s v="Larva"/>
    <m/>
    <n v="2"/>
    <n v="5.3002919999999999E-3"/>
    <n v="1"/>
    <n v="1.125"/>
    <n v="1.125"/>
    <n v="0.88888888888888884"/>
  </r>
  <r>
    <x v="3"/>
    <s v="ORSU16EH003"/>
    <x v="58"/>
    <x v="6"/>
    <x v="2"/>
    <n v="1"/>
    <s v="Larva"/>
    <m/>
    <n v="1.1000000000000001"/>
    <n v="6.3590239999999996E-3"/>
    <n v="1"/>
    <n v="1.125"/>
    <n v="1.125"/>
    <n v="0.88888888888888884"/>
  </r>
  <r>
    <x v="4"/>
    <s v="ORSU16EH004"/>
    <x v="58"/>
    <x v="6"/>
    <x v="2"/>
    <n v="1"/>
    <s v="Larva"/>
    <m/>
    <n v="3.1"/>
    <n v="7.0358822000000001E-2"/>
    <n v="1"/>
    <n v="1.125"/>
    <n v="1.125"/>
    <n v="0.88888888888888884"/>
  </r>
  <r>
    <x v="4"/>
    <s v="ORSU16EH004"/>
    <x v="58"/>
    <x v="6"/>
    <x v="2"/>
    <n v="1"/>
    <s v="Pupa"/>
    <m/>
    <n v="2.2999999999999998"/>
    <n v="3.5202054000000003E-2"/>
    <n v="1"/>
    <n v="1.125"/>
    <n v="1.125"/>
    <n v="0.88888888888888884"/>
  </r>
  <r>
    <x v="1"/>
    <s v="ORSU16EH006"/>
    <x v="58"/>
    <x v="6"/>
    <x v="2"/>
    <n v="1"/>
    <s v="Larva"/>
    <m/>
    <n v="4.2"/>
    <n v="0.142330437"/>
    <n v="0.6333333333333333"/>
    <n v="1.125"/>
    <n v="0.71249999999999991"/>
    <n v="1.4035087719298247"/>
  </r>
  <r>
    <x v="1"/>
    <s v="ORSU16EH006"/>
    <x v="58"/>
    <x v="6"/>
    <x v="2"/>
    <n v="3"/>
    <s v="Pupa"/>
    <m/>
    <n v="2.5"/>
    <n v="0.12814495200000001"/>
    <n v="0.6333333333333333"/>
    <n v="1.125"/>
    <n v="0.71249999999999991"/>
    <n v="4.2105263157894743"/>
  </r>
  <r>
    <x v="5"/>
    <s v="ORSU16EH009"/>
    <x v="58"/>
    <x v="6"/>
    <x v="2"/>
    <n v="1"/>
    <s v="Larva"/>
    <m/>
    <n v="2.1"/>
    <n v="2.8504155999999999E-2"/>
    <n v="1"/>
    <n v="1.125"/>
    <n v="1.125"/>
    <n v="0.88888888888888884"/>
  </r>
  <r>
    <x v="3"/>
    <s v="ORSU16EH003"/>
    <x v="59"/>
    <x v="6"/>
    <x v="2"/>
    <n v="1"/>
    <s v="Larva"/>
    <m/>
    <n v="0.9"/>
    <n v="1.997296E-3"/>
    <n v="1"/>
    <n v="1.125"/>
    <n v="1.125"/>
    <n v="0.88888888888888884"/>
  </r>
  <r>
    <x v="1"/>
    <s v="ORSU16EH006"/>
    <x v="60"/>
    <x v="6"/>
    <x v="2"/>
    <n v="1"/>
    <s v="Pupa"/>
    <m/>
    <n v="2.7"/>
    <n v="4.8069084999999998E-2"/>
    <n v="0.6333333333333333"/>
    <n v="1.125"/>
    <n v="0.71249999999999991"/>
    <n v="1.4035087719298247"/>
  </r>
  <r>
    <x v="8"/>
    <s v="ORSU16EH007"/>
    <x v="60"/>
    <x v="6"/>
    <x v="2"/>
    <n v="1"/>
    <s v="Pupa"/>
    <m/>
    <n v="2.2000000000000002"/>
    <n v="3.0383502E-2"/>
    <n v="1"/>
    <n v="1.125"/>
    <n v="1.125"/>
    <n v="0.88888888888888884"/>
  </r>
  <r>
    <x v="1"/>
    <s v="ORSU16EH006"/>
    <x v="61"/>
    <x v="6"/>
    <x v="3"/>
    <n v="1"/>
    <s v="Pupa"/>
    <m/>
    <n v="2.9"/>
    <n v="5.6413433999999998E-2"/>
    <n v="0.6333333333333333"/>
    <n v="1.125"/>
    <n v="0.71249999999999991"/>
    <n v="1.4035087719298247"/>
  </r>
  <r>
    <x v="3"/>
    <s v="ORSU16EH003"/>
    <x v="62"/>
    <x v="6"/>
    <x v="2"/>
    <n v="1"/>
    <s v="Larva"/>
    <m/>
    <n v="2.2999999999999998"/>
    <n v="3.5202054000000003E-2"/>
    <n v="1"/>
    <n v="1.125"/>
    <n v="1.125"/>
    <n v="0.88888888888888884"/>
  </r>
  <r>
    <x v="4"/>
    <s v="ORSU16EH004"/>
    <x v="62"/>
    <x v="6"/>
    <x v="2"/>
    <n v="1"/>
    <s v="Larva"/>
    <m/>
    <n v="2.6"/>
    <n v="4.6784025999999999E-2"/>
    <n v="1"/>
    <n v="1.125"/>
    <n v="1.125"/>
    <n v="0.88888888888888884"/>
  </r>
  <r>
    <x v="4"/>
    <s v="ORSU16EH004"/>
    <x v="62"/>
    <x v="6"/>
    <x v="2"/>
    <n v="1"/>
    <s v="Pupa"/>
    <m/>
    <n v="2.1"/>
    <n v="2.7376772000000001E-2"/>
    <n v="1"/>
    <n v="1.125"/>
    <n v="1.125"/>
    <n v="0.88888888888888884"/>
  </r>
  <r>
    <x v="6"/>
    <s v="ORSU16EH001"/>
    <x v="63"/>
    <x v="6"/>
    <x v="2"/>
    <n v="1"/>
    <s v="Larva"/>
    <m/>
    <n v="5.7"/>
    <n v="0.28906072999999999"/>
    <n v="1"/>
    <n v="1.125"/>
    <n v="1.125"/>
    <n v="0.88888888888888884"/>
  </r>
  <r>
    <x v="2"/>
    <s v="ORSU16EH002"/>
    <x v="63"/>
    <x v="6"/>
    <x v="2"/>
    <n v="3"/>
    <s v="Larva"/>
    <m/>
    <n v="5.4"/>
    <n v="0.76495204000000006"/>
    <n v="1"/>
    <n v="1.125"/>
    <n v="1.125"/>
    <n v="2.6666666666666665"/>
  </r>
  <r>
    <x v="2"/>
    <s v="ORSU16EH002"/>
    <x v="63"/>
    <x v="6"/>
    <x v="2"/>
    <n v="3"/>
    <s v="Larva"/>
    <m/>
    <n v="6.6"/>
    <n v="1.218491811"/>
    <n v="1"/>
    <n v="1.125"/>
    <n v="1.125"/>
    <n v="2.6666666666666665"/>
  </r>
  <r>
    <x v="3"/>
    <s v="ORSU16EH003"/>
    <x v="63"/>
    <x v="6"/>
    <x v="2"/>
    <n v="2"/>
    <s v="Larva"/>
    <m/>
    <n v="3.6"/>
    <n v="0.19907248"/>
    <n v="1"/>
    <n v="1.125"/>
    <n v="1.125"/>
    <n v="1.7777777777777777"/>
  </r>
  <r>
    <x v="3"/>
    <s v="ORSU16EH003"/>
    <x v="63"/>
    <x v="6"/>
    <x v="2"/>
    <n v="2"/>
    <s v="Larva"/>
    <m/>
    <n v="6.4"/>
    <n v="0.75635723399999999"/>
    <n v="1"/>
    <n v="1.125"/>
    <n v="1.125"/>
    <n v="1.7777777777777777"/>
  </r>
  <r>
    <x v="4"/>
    <s v="ORSU16EH004"/>
    <x v="63"/>
    <x v="6"/>
    <x v="2"/>
    <n v="2"/>
    <s v="Larva"/>
    <m/>
    <n v="5.0999999999999996"/>
    <n v="0.44663446600000001"/>
    <n v="1"/>
    <n v="1.125"/>
    <n v="1.125"/>
    <n v="1.7777777777777777"/>
  </r>
  <r>
    <x v="4"/>
    <s v="ORSU16EH004"/>
    <x v="63"/>
    <x v="6"/>
    <x v="2"/>
    <n v="2"/>
    <s v="Larva"/>
    <m/>
    <n v="6.1"/>
    <n v="0.67663528699999997"/>
    <n v="1"/>
    <n v="1.125"/>
    <n v="1.125"/>
    <n v="1.7777777777777777"/>
  </r>
  <r>
    <x v="0"/>
    <s v="ORSU16EH005"/>
    <x v="63"/>
    <x v="6"/>
    <x v="2"/>
    <n v="5"/>
    <s v="Larva"/>
    <m/>
    <n v="3.3"/>
    <n v="0.40670711900000001"/>
    <n v="1"/>
    <n v="1.125"/>
    <n v="1.125"/>
    <n v="4.4444444444444446"/>
  </r>
  <r>
    <x v="0"/>
    <s v="ORSU16EH005"/>
    <x v="63"/>
    <x v="6"/>
    <x v="2"/>
    <n v="5"/>
    <s v="Larva"/>
    <m/>
    <n v="5.4"/>
    <n v="1.274920067"/>
    <n v="1"/>
    <n v="1.125"/>
    <n v="1.125"/>
    <n v="4.4444444444444446"/>
  </r>
  <r>
    <x v="1"/>
    <s v="ORSU16EH006"/>
    <x v="63"/>
    <x v="6"/>
    <x v="2"/>
    <n v="2"/>
    <s v="Larva"/>
    <m/>
    <n v="3.9"/>
    <n v="0.239695187"/>
    <n v="0.6333333333333333"/>
    <n v="1.125"/>
    <n v="0.71249999999999991"/>
    <n v="2.8070175438596494"/>
  </r>
  <r>
    <x v="1"/>
    <s v="ORSU16EH006"/>
    <x v="63"/>
    <x v="6"/>
    <x v="2"/>
    <n v="2"/>
    <s v="Larva"/>
    <m/>
    <n v="6.2"/>
    <n v="0.70264853500000002"/>
    <n v="0.6333333333333333"/>
    <n v="1.125"/>
    <n v="0.71249999999999991"/>
    <n v="2.8070175438596494"/>
  </r>
  <r>
    <x v="8"/>
    <s v="ORSU16EH007"/>
    <x v="63"/>
    <x v="6"/>
    <x v="2"/>
    <n v="3"/>
    <s v="Larva"/>
    <m/>
    <n v="3.8"/>
    <n v="0.338515554"/>
    <n v="1"/>
    <n v="1.125"/>
    <n v="1.125"/>
    <n v="2.6666666666666665"/>
  </r>
  <r>
    <x v="8"/>
    <s v="ORSU16EH007"/>
    <x v="63"/>
    <x v="6"/>
    <x v="2"/>
    <n v="3"/>
    <s v="Larva"/>
    <m/>
    <n v="4.5"/>
    <n v="0.50111074600000005"/>
    <n v="1"/>
    <n v="1.125"/>
    <n v="1.125"/>
    <n v="2.6666666666666665"/>
  </r>
  <r>
    <x v="8"/>
    <s v="ORSU16EH007"/>
    <x v="63"/>
    <x v="6"/>
    <x v="2"/>
    <n v="3"/>
    <s v="Larva"/>
    <m/>
    <n v="5.2"/>
    <n v="0.70082315399999995"/>
    <n v="1"/>
    <n v="1.125"/>
    <n v="1.125"/>
    <n v="2.6666666666666665"/>
  </r>
  <r>
    <x v="7"/>
    <s v="ORSU16EH008"/>
    <x v="63"/>
    <x v="6"/>
    <x v="2"/>
    <n v="6"/>
    <s v="Larva"/>
    <m/>
    <n v="4.5"/>
    <n v="1.002221493"/>
    <n v="1"/>
    <n v="1.125"/>
    <n v="1.125"/>
    <n v="5.333333333333333"/>
  </r>
  <r>
    <x v="7"/>
    <s v="ORSU16EH008"/>
    <x v="63"/>
    <x v="6"/>
    <x v="2"/>
    <n v="6"/>
    <s v="Larva"/>
    <m/>
    <n v="5.8"/>
    <n v="1.8057749540000001"/>
    <n v="1"/>
    <n v="1.125"/>
    <n v="1.125"/>
    <n v="5.333333333333333"/>
  </r>
  <r>
    <x v="5"/>
    <s v="ORSU16EH009"/>
    <x v="63"/>
    <x v="6"/>
    <x v="2"/>
    <n v="5"/>
    <s v="Larva"/>
    <m/>
    <n v="4.9000000000000004"/>
    <n v="1.0176169669999999"/>
    <n v="1"/>
    <n v="1.125"/>
    <n v="1.125"/>
    <n v="4.4444444444444446"/>
  </r>
  <r>
    <x v="5"/>
    <s v="ORSU16EH009"/>
    <x v="63"/>
    <x v="6"/>
    <x v="2"/>
    <n v="5"/>
    <s v="Larva"/>
    <m/>
    <n v="5.8"/>
    <n v="1.5048124620000001"/>
    <n v="1"/>
    <n v="1.125"/>
    <n v="1.125"/>
    <n v="4.4444444444444446"/>
  </r>
  <r>
    <x v="1"/>
    <s v="ORSU16EH006"/>
    <x v="64"/>
    <x v="6"/>
    <x v="2"/>
    <n v="1"/>
    <s v="Pupa"/>
    <m/>
    <n v="1.8"/>
    <n v="1.9383020000000001E-2"/>
    <n v="0.6333333333333333"/>
    <n v="1.125"/>
    <n v="0.71249999999999991"/>
    <n v="1.4035087719298247"/>
  </r>
  <r>
    <x v="3"/>
    <s v="ORSU16EH003"/>
    <x v="65"/>
    <x v="6"/>
    <x v="2"/>
    <n v="2"/>
    <s v="Larva"/>
    <m/>
    <n v="2.2000000000000002"/>
    <n v="6.3505310999999995E-2"/>
    <n v="1"/>
    <n v="1.125"/>
    <n v="1.125"/>
    <n v="1.7777777777777777"/>
  </r>
  <r>
    <x v="4"/>
    <s v="ORSU16EH004"/>
    <x v="65"/>
    <x v="6"/>
    <x v="2"/>
    <n v="1"/>
    <s v="Larva"/>
    <m/>
    <n v="2.6"/>
    <n v="4.6784025999999999E-2"/>
    <n v="1"/>
    <n v="1.125"/>
    <n v="1.125"/>
    <n v="0.88888888888888884"/>
  </r>
  <r>
    <x v="1"/>
    <s v="ORSU16EH006"/>
    <x v="65"/>
    <x v="6"/>
    <x v="2"/>
    <n v="2"/>
    <s v="Larva"/>
    <m/>
    <n v="1.3"/>
    <n v="1.8738636999999999E-2"/>
    <n v="0.6333333333333333"/>
    <n v="1.125"/>
    <n v="0.71249999999999991"/>
    <n v="2.8070175438596494"/>
  </r>
  <r>
    <x v="8"/>
    <s v="ORSU16EH007"/>
    <x v="65"/>
    <x v="6"/>
    <x v="2"/>
    <n v="1"/>
    <s v="Larva"/>
    <m/>
    <n v="2.2999999999999998"/>
    <n v="3.5202054000000003E-2"/>
    <n v="1"/>
    <n v="1.125"/>
    <n v="1.125"/>
    <n v="0.88888888888888884"/>
  </r>
  <r>
    <x v="5"/>
    <s v="ORSU16EH009"/>
    <x v="65"/>
    <x v="6"/>
    <x v="2"/>
    <n v="1"/>
    <s v="Larva"/>
    <m/>
    <n v="1.3"/>
    <n v="9.3693189999999992E-3"/>
    <n v="1"/>
    <n v="1.125"/>
    <n v="1.125"/>
    <n v="0.88888888888888884"/>
  </r>
  <r>
    <x v="0"/>
    <s v="ORSU16EH005"/>
    <x v="66"/>
    <x v="6"/>
    <x v="0"/>
    <n v="2"/>
    <s v="Larva"/>
    <m/>
    <n v="3.5"/>
    <n v="0.28969888199999999"/>
    <n v="1"/>
    <n v="1.125"/>
    <n v="1.125"/>
    <n v="1.7777777777777777"/>
  </r>
  <r>
    <x v="3"/>
    <s v="ORSU16EH003"/>
    <x v="67"/>
    <x v="6"/>
    <x v="2"/>
    <n v="1"/>
    <s v="Larva"/>
    <m/>
    <n v="3.2"/>
    <n v="4.7792939999999999E-2"/>
    <n v="1"/>
    <n v="1.125"/>
    <n v="1.125"/>
    <n v="0.88888888888888884"/>
  </r>
  <r>
    <x v="4"/>
    <s v="ORSU16EH004"/>
    <x v="67"/>
    <x v="6"/>
    <x v="2"/>
    <n v="3"/>
    <s v="Larva"/>
    <m/>
    <n v="4.3"/>
    <n v="0.30037663399999998"/>
    <n v="1"/>
    <n v="1.125"/>
    <n v="1.125"/>
    <n v="2.6666666666666665"/>
  </r>
  <r>
    <x v="4"/>
    <s v="ORSU16EH004"/>
    <x v="67"/>
    <x v="6"/>
    <x v="2"/>
    <n v="3"/>
    <s v="Larva"/>
    <m/>
    <n v="5"/>
    <n v="0.43814365199999999"/>
    <n v="1"/>
    <n v="1.125"/>
    <n v="1.125"/>
    <n v="2.6666666666666665"/>
  </r>
  <r>
    <x v="0"/>
    <s v="ORSU16EH005"/>
    <x v="67"/>
    <x v="6"/>
    <x v="2"/>
    <n v="1"/>
    <s v="Larva"/>
    <m/>
    <n v="4.4000000000000004"/>
    <n v="0.10605603800000001"/>
    <n v="1"/>
    <n v="1.125"/>
    <n v="1.125"/>
    <n v="0.88888888888888884"/>
  </r>
  <r>
    <x v="8"/>
    <s v="ORSU16EH007"/>
    <x v="67"/>
    <x v="6"/>
    <x v="2"/>
    <n v="2"/>
    <s v="Larva"/>
    <m/>
    <n v="2.9"/>
    <n v="7.4711168999999994E-2"/>
    <n v="1"/>
    <n v="1.125"/>
    <n v="1.125"/>
    <n v="1.7777777777777777"/>
  </r>
  <r>
    <x v="5"/>
    <s v="ORSU16EH009"/>
    <x v="67"/>
    <x v="6"/>
    <x v="2"/>
    <n v="2"/>
    <s v="Larva"/>
    <m/>
    <n v="2.2000000000000002"/>
    <n v="3.7418580999999999E-2"/>
    <n v="1"/>
    <n v="1.125"/>
    <n v="1.125"/>
    <n v="1.7777777777777777"/>
  </r>
  <r>
    <x v="5"/>
    <s v="ORSU16EH009"/>
    <x v="67"/>
    <x v="6"/>
    <x v="2"/>
    <n v="2"/>
    <s v="Larva"/>
    <m/>
    <n v="4"/>
    <n v="0.16709347899999999"/>
    <n v="1"/>
    <n v="1.125"/>
    <n v="1.125"/>
    <n v="1.7777777777777777"/>
  </r>
  <r>
    <x v="5"/>
    <s v="ORSU16EH009"/>
    <x v="68"/>
    <x v="7"/>
    <x v="1"/>
    <n v="1"/>
    <s v="Unknown"/>
    <m/>
    <n v="0.9"/>
    <n v="0.12720000000000001"/>
    <n v="1"/>
    <n v="1.125"/>
    <n v="1.125"/>
    <n v="0.88888888888888884"/>
  </r>
  <r>
    <x v="6"/>
    <s v="ORSU16EH001"/>
    <x v="69"/>
    <x v="8"/>
    <x v="2"/>
    <n v="2"/>
    <s v="Larva"/>
    <m/>
    <n v="4.5"/>
    <n v="0.75515257300000005"/>
    <n v="1"/>
    <n v="1.125"/>
    <n v="1.125"/>
    <n v="1.7777777777777777"/>
  </r>
  <r>
    <x v="6"/>
    <s v="ORSU16EH001"/>
    <x v="69"/>
    <x v="8"/>
    <x v="2"/>
    <n v="2"/>
    <s v="Larva"/>
    <m/>
    <n v="5"/>
    <n v="0.99187077000000001"/>
    <n v="1"/>
    <n v="1.125"/>
    <n v="1.125"/>
    <n v="1.7777777777777777"/>
  </r>
  <r>
    <x v="3"/>
    <s v="ORSU16EH003"/>
    <x v="69"/>
    <x v="8"/>
    <x v="2"/>
    <n v="1"/>
    <s v="Larva"/>
    <m/>
    <n v="5.3"/>
    <n v="0.57665581499999996"/>
    <n v="1"/>
    <n v="1.125"/>
    <n v="1.125"/>
    <n v="0.88888888888888884"/>
  </r>
  <r>
    <x v="4"/>
    <s v="ORSU16EH004"/>
    <x v="69"/>
    <x v="8"/>
    <x v="2"/>
    <n v="2"/>
    <s v="Larva"/>
    <m/>
    <n v="4.0999999999999996"/>
    <n v="0.59347898099999996"/>
    <n v="1"/>
    <n v="1.125"/>
    <n v="1.125"/>
    <n v="1.7777777777777777"/>
  </r>
  <r>
    <x v="0"/>
    <s v="ORSU16EH005"/>
    <x v="69"/>
    <x v="8"/>
    <x v="2"/>
    <n v="1"/>
    <s v="Larva"/>
    <m/>
    <n v="4"/>
    <n v="0.27836971399999999"/>
    <n v="1"/>
    <n v="1.125"/>
    <n v="1.125"/>
    <n v="0.88888888888888884"/>
  </r>
  <r>
    <x v="1"/>
    <s v="ORSU16EH006"/>
    <x v="69"/>
    <x v="8"/>
    <x v="2"/>
    <n v="1"/>
    <s v="Larva"/>
    <m/>
    <n v="1.7"/>
    <n v="3.0401326999999999E-2"/>
    <n v="0.6333333333333333"/>
    <n v="1.125"/>
    <n v="0.71249999999999991"/>
    <n v="1.4035087719298247"/>
  </r>
  <r>
    <x v="8"/>
    <s v="ORSU16EH007"/>
    <x v="69"/>
    <x v="8"/>
    <x v="2"/>
    <n v="1"/>
    <s v="Larva"/>
    <m/>
    <n v="3"/>
    <n v="0.13221494"/>
    <n v="1"/>
    <n v="1.125"/>
    <n v="1.125"/>
    <n v="0.88888888888888884"/>
  </r>
  <r>
    <x v="2"/>
    <s v="ORSU16EH002"/>
    <x v="70"/>
    <x v="8"/>
    <x v="2"/>
    <n v="7"/>
    <s v="Larva"/>
    <m/>
    <n v="4.2"/>
    <n v="1.6993871659999999"/>
    <n v="1"/>
    <n v="1.125"/>
    <n v="1.125"/>
    <n v="6.2222222222222223"/>
  </r>
  <r>
    <x v="3"/>
    <s v="ORSU16EH003"/>
    <x v="70"/>
    <x v="8"/>
    <x v="2"/>
    <n v="22"/>
    <s v="Larva"/>
    <m/>
    <n v="1.3"/>
    <n v="0.31157936400000003"/>
    <n v="1"/>
    <n v="1.125"/>
    <n v="1.125"/>
    <n v="19.555555555555557"/>
  </r>
  <r>
    <x v="3"/>
    <s v="ORSU16EH003"/>
    <x v="70"/>
    <x v="8"/>
    <x v="2"/>
    <n v="22"/>
    <s v="Larva"/>
    <m/>
    <n v="2.6"/>
    <n v="1.670953508"/>
    <n v="1"/>
    <n v="1.125"/>
    <n v="1.125"/>
    <n v="19.555555555555557"/>
  </r>
  <r>
    <x v="3"/>
    <s v="ORSU16EH003"/>
    <x v="70"/>
    <x v="8"/>
    <x v="2"/>
    <n v="22"/>
    <s v="Larva"/>
    <m/>
    <n v="3"/>
    <n v="2.3634626550000002"/>
    <n v="1"/>
    <n v="1.125"/>
    <n v="1.125"/>
    <n v="19.555555555555557"/>
  </r>
  <r>
    <x v="3"/>
    <s v="ORSU16EH003"/>
    <x v="70"/>
    <x v="8"/>
    <x v="2"/>
    <n v="22"/>
    <s v="Larva"/>
    <m/>
    <n v="4.8"/>
    <n v="7.3812762999999997"/>
    <n v="1"/>
    <n v="1.125"/>
    <n v="1.125"/>
    <n v="19.555555555555557"/>
  </r>
  <r>
    <x v="5"/>
    <s v="ORSU16EH009"/>
    <x v="71"/>
    <x v="8"/>
    <x v="2"/>
    <n v="4"/>
    <s v="Larva"/>
    <m/>
    <n v="2.5"/>
    <n v="0.27626756200000002"/>
    <n v="1"/>
    <n v="1.125"/>
    <n v="1.125"/>
    <n v="3.5555555555555554"/>
  </r>
  <r>
    <x v="5"/>
    <s v="ORSU16EH009"/>
    <x v="71"/>
    <x v="8"/>
    <x v="2"/>
    <n v="4"/>
    <s v="Larva"/>
    <m/>
    <n v="3"/>
    <n v="0.42972048299999999"/>
    <n v="1"/>
    <n v="1.125"/>
    <n v="1.125"/>
    <n v="3.5555555555555554"/>
  </r>
  <r>
    <x v="1"/>
    <s v="ORSU16EH006"/>
    <x v="72"/>
    <x v="8"/>
    <x v="2"/>
    <n v="13"/>
    <s v="Larva"/>
    <m/>
    <n v="5"/>
    <n v="4.8151401939999996"/>
    <n v="0.6333333333333333"/>
    <n v="1.125"/>
    <n v="0.71249999999999991"/>
    <n v="18.245614035087723"/>
  </r>
  <r>
    <x v="6"/>
    <s v="ORSU16EH001"/>
    <x v="73"/>
    <x v="8"/>
    <x v="2"/>
    <n v="12"/>
    <s v="Larva"/>
    <m/>
    <n v="2"/>
    <n v="0.482656533"/>
    <n v="1"/>
    <n v="1.125"/>
    <n v="1.125"/>
    <n v="10.666666666666666"/>
  </r>
  <r>
    <x v="6"/>
    <s v="ORSU16EH001"/>
    <x v="73"/>
    <x v="8"/>
    <x v="2"/>
    <n v="12"/>
    <s v="Larva"/>
    <m/>
    <n v="2.2999999999999998"/>
    <n v="0.67718769199999995"/>
    <n v="1"/>
    <n v="1.125"/>
    <n v="1.125"/>
    <n v="10.666666666666666"/>
  </r>
  <r>
    <x v="6"/>
    <s v="ORSU16EH001"/>
    <x v="73"/>
    <x v="8"/>
    <x v="2"/>
    <n v="12"/>
    <s v="Larva"/>
    <m/>
    <n v="3.1"/>
    <n v="1.3957636819999999"/>
    <n v="1"/>
    <n v="1.125"/>
    <n v="1.125"/>
    <n v="10.666666666666666"/>
  </r>
  <r>
    <x v="6"/>
    <s v="ORSU16EH001"/>
    <x v="73"/>
    <x v="8"/>
    <x v="2"/>
    <n v="12"/>
    <s v="Larva"/>
    <m/>
    <n v="4.7"/>
    <n v="3.8259176610000001"/>
    <n v="1"/>
    <n v="1.125"/>
    <n v="1.125"/>
    <n v="10.666666666666666"/>
  </r>
  <r>
    <x v="6"/>
    <s v="ORSU16EH001"/>
    <x v="73"/>
    <x v="8"/>
    <x v="2"/>
    <n v="12"/>
    <s v="Larva"/>
    <m/>
    <n v="6.1"/>
    <n v="7.1960918779999998"/>
    <n v="1"/>
    <n v="1.125"/>
    <n v="1.125"/>
    <n v="10.666666666666666"/>
  </r>
  <r>
    <x v="2"/>
    <s v="ORSU16EH002"/>
    <x v="73"/>
    <x v="8"/>
    <x v="2"/>
    <n v="2"/>
    <s v="Larva"/>
    <m/>
    <n v="3.8"/>
    <n v="0.38098415499999999"/>
    <n v="1"/>
    <n v="1.125"/>
    <n v="1.125"/>
    <n v="1.7777777777777777"/>
  </r>
  <r>
    <x v="4"/>
    <s v="ORSU16EH004"/>
    <x v="73"/>
    <x v="8"/>
    <x v="2"/>
    <n v="14"/>
    <s v="Larva"/>
    <m/>
    <n v="3.1"/>
    <n v="1.6283909620000001"/>
    <n v="1"/>
    <n v="1.125"/>
    <n v="1.125"/>
    <n v="12.444444444444445"/>
  </r>
  <r>
    <x v="4"/>
    <s v="ORSU16EH004"/>
    <x v="73"/>
    <x v="8"/>
    <x v="2"/>
    <n v="14"/>
    <s v="Larva"/>
    <m/>
    <n v="3.6"/>
    <n v="2.3394310969999998"/>
    <n v="1"/>
    <n v="1.125"/>
    <n v="1.125"/>
    <n v="12.444444444444445"/>
  </r>
  <r>
    <x v="4"/>
    <s v="ORSU16EH004"/>
    <x v="73"/>
    <x v="8"/>
    <x v="2"/>
    <n v="14"/>
    <s v="Larva"/>
    <m/>
    <n v="4.3"/>
    <n v="3.598183991"/>
    <n v="1"/>
    <n v="1.125"/>
    <n v="1.125"/>
    <n v="12.444444444444445"/>
  </r>
  <r>
    <x v="0"/>
    <s v="ORSU16EH005"/>
    <x v="73"/>
    <x v="8"/>
    <x v="2"/>
    <n v="52"/>
    <s v="Larva"/>
    <m/>
    <n v="1.4"/>
    <n v="0.88131839999999995"/>
    <n v="1"/>
    <n v="1.125"/>
    <n v="1.125"/>
    <n v="46.222222222222221"/>
  </r>
  <r>
    <x v="0"/>
    <s v="ORSU16EH005"/>
    <x v="73"/>
    <x v="8"/>
    <x v="2"/>
    <n v="52"/>
    <s v="Larva"/>
    <m/>
    <n v="2.5"/>
    <n v="3.5914783109999999"/>
    <n v="1"/>
    <n v="1.125"/>
    <n v="1.125"/>
    <n v="46.222222222222221"/>
  </r>
  <r>
    <x v="0"/>
    <s v="ORSU16EH005"/>
    <x v="73"/>
    <x v="8"/>
    <x v="2"/>
    <n v="52"/>
    <s v="Larva"/>
    <m/>
    <n v="3"/>
    <n v="5.5863662749999996"/>
    <n v="1"/>
    <n v="1.125"/>
    <n v="1.125"/>
    <n v="46.222222222222221"/>
  </r>
  <r>
    <x v="0"/>
    <s v="ORSU16EH005"/>
    <x v="73"/>
    <x v="8"/>
    <x v="2"/>
    <n v="52"/>
    <s v="Larva"/>
    <m/>
    <n v="3.5"/>
    <n v="8.1159895370000008"/>
    <n v="1"/>
    <n v="1.125"/>
    <n v="1.125"/>
    <n v="46.222222222222221"/>
  </r>
  <r>
    <x v="1"/>
    <s v="ORSU16EH006"/>
    <x v="73"/>
    <x v="8"/>
    <x v="2"/>
    <n v="160"/>
    <s v="Larva"/>
    <m/>
    <n v="1.5"/>
    <n v="3.2051648159999999"/>
    <n v="0.6333333333333333"/>
    <n v="1.125"/>
    <n v="0.71249999999999991"/>
    <n v="224.56140350877195"/>
  </r>
  <r>
    <x v="1"/>
    <s v="ORSU16EH006"/>
    <x v="73"/>
    <x v="8"/>
    <x v="2"/>
    <n v="160"/>
    <s v="Larva"/>
    <m/>
    <n v="2.5"/>
    <n v="11.050702490000001"/>
    <n v="0.6333333333333333"/>
    <n v="1.125"/>
    <n v="0.71249999999999991"/>
    <n v="224.56140350877195"/>
  </r>
  <r>
    <x v="1"/>
    <s v="ORSU16EH006"/>
    <x v="73"/>
    <x v="8"/>
    <x v="2"/>
    <n v="160"/>
    <s v="Larva"/>
    <m/>
    <n v="3.5"/>
    <n v="24.972275499999999"/>
    <n v="0.6333333333333333"/>
    <n v="1.125"/>
    <n v="0.71249999999999991"/>
    <n v="224.56140350877195"/>
  </r>
  <r>
    <x v="1"/>
    <s v="ORSU16EH006"/>
    <x v="73"/>
    <x v="8"/>
    <x v="2"/>
    <n v="160"/>
    <s v="Larva"/>
    <m/>
    <n v="4.5"/>
    <n v="45.910832399999997"/>
    <n v="0.6333333333333333"/>
    <n v="1.125"/>
    <n v="0.71249999999999991"/>
    <n v="224.56140350877195"/>
  </r>
  <r>
    <x v="1"/>
    <s v="ORSU16EH006"/>
    <x v="73"/>
    <x v="8"/>
    <x v="2"/>
    <n v="160"/>
    <s v="Larva"/>
    <m/>
    <n v="5.5"/>
    <n v="74.658634539999994"/>
    <n v="0.6333333333333333"/>
    <n v="1.125"/>
    <n v="0.71249999999999991"/>
    <n v="224.56140350877195"/>
  </r>
  <r>
    <x v="8"/>
    <s v="ORSU16EH007"/>
    <x v="73"/>
    <x v="8"/>
    <x v="2"/>
    <n v="3"/>
    <s v="Larva"/>
    <m/>
    <n v="1.5"/>
    <n v="6.0096839999999999E-2"/>
    <n v="1"/>
    <n v="1.125"/>
    <n v="1.125"/>
    <n v="2.6666666666666665"/>
  </r>
  <r>
    <x v="8"/>
    <s v="ORSU16EH007"/>
    <x v="73"/>
    <x v="8"/>
    <x v="2"/>
    <n v="3"/>
    <s v="Larva"/>
    <m/>
    <n v="3"/>
    <n v="0.322290362"/>
    <n v="1"/>
    <n v="1.125"/>
    <n v="1.125"/>
    <n v="2.6666666666666665"/>
  </r>
  <r>
    <x v="5"/>
    <s v="ORSU16EH009"/>
    <x v="73"/>
    <x v="8"/>
    <x v="2"/>
    <n v="59"/>
    <s v="Larva"/>
    <m/>
    <n v="1.5"/>
    <n v="1.1819045260000001"/>
    <n v="1"/>
    <n v="1.125"/>
    <n v="1.125"/>
    <n v="52.444444444444443"/>
  </r>
  <r>
    <x v="5"/>
    <s v="ORSU16EH009"/>
    <x v="73"/>
    <x v="8"/>
    <x v="2"/>
    <n v="59"/>
    <s v="Larva"/>
    <m/>
    <n v="2"/>
    <n v="2.3730612870000001"/>
    <n v="1"/>
    <n v="1.125"/>
    <n v="1.125"/>
    <n v="52.444444444444443"/>
  </r>
  <r>
    <x v="5"/>
    <s v="ORSU16EH009"/>
    <x v="73"/>
    <x v="8"/>
    <x v="2"/>
    <n v="59"/>
    <s v="Larva"/>
    <m/>
    <n v="3.5"/>
    <n v="9.20852659"/>
    <n v="1"/>
    <n v="1.125"/>
    <n v="1.125"/>
    <n v="52.444444444444443"/>
  </r>
  <r>
    <x v="1"/>
    <s v="ORSU16EH006"/>
    <x v="74"/>
    <x v="8"/>
    <x v="2"/>
    <n v="3"/>
    <s v="Larva"/>
    <m/>
    <n v="1.6"/>
    <n v="2.8982109999999998E-2"/>
    <n v="0.6333333333333333"/>
    <n v="1.125"/>
    <n v="0.71249999999999991"/>
    <n v="4.2105263157894743"/>
  </r>
  <r>
    <x v="6"/>
    <s v="ORSU16EH001"/>
    <x v="75"/>
    <x v="8"/>
    <x v="3"/>
    <n v="3"/>
    <s v="Larva"/>
    <m/>
    <n v="3"/>
    <n v="1.499207089"/>
    <n v="1"/>
    <n v="1.125"/>
    <n v="1.125"/>
    <n v="2.6666666666666665"/>
  </r>
  <r>
    <x v="6"/>
    <s v="ORSU16EH001"/>
    <x v="75"/>
    <x v="8"/>
    <x v="3"/>
    <n v="3"/>
    <s v="Larva"/>
    <m/>
    <n v="4.2"/>
    <n v="3.7565672210000001"/>
    <n v="1"/>
    <n v="1.125"/>
    <n v="1.125"/>
    <n v="2.6666666666666665"/>
  </r>
  <r>
    <x v="2"/>
    <s v="ORSU16EH002"/>
    <x v="75"/>
    <x v="8"/>
    <x v="3"/>
    <n v="1"/>
    <s v="Larva"/>
    <m/>
    <n v="2.4"/>
    <n v="0.27175405699999999"/>
    <n v="1"/>
    <n v="1.125"/>
    <n v="1.125"/>
    <n v="0.88888888888888884"/>
  </r>
  <r>
    <x v="4"/>
    <s v="ORSU16EH004"/>
    <x v="75"/>
    <x v="8"/>
    <x v="3"/>
    <n v="9"/>
    <s v="Larva"/>
    <m/>
    <n v="3.4"/>
    <n v="6.3296442260000001"/>
    <n v="1"/>
    <n v="1.125"/>
    <n v="1.125"/>
    <n v="8"/>
  </r>
  <r>
    <x v="4"/>
    <s v="ORSU16EH004"/>
    <x v="75"/>
    <x v="8"/>
    <x v="3"/>
    <n v="9"/>
    <s v="Larva"/>
    <m/>
    <n v="4.9000000000000004"/>
    <n v="17.166318059999998"/>
    <n v="1"/>
    <n v="1.125"/>
    <n v="1.125"/>
    <n v="8"/>
  </r>
  <r>
    <x v="0"/>
    <s v="ORSU16EH005"/>
    <x v="75"/>
    <x v="8"/>
    <x v="3"/>
    <n v="1"/>
    <s v="Larva"/>
    <m/>
    <n v="2"/>
    <n v="0.165200454"/>
    <n v="1"/>
    <n v="1.125"/>
    <n v="1.125"/>
    <n v="0.88888888888888884"/>
  </r>
  <r>
    <x v="1"/>
    <s v="ORSU16EH006"/>
    <x v="75"/>
    <x v="8"/>
    <x v="3"/>
    <n v="20"/>
    <s v="Larva"/>
    <m/>
    <n v="2.2000000000000002"/>
    <n v="4.2859121160000004"/>
    <n v="0.6333333333333333"/>
    <n v="1.125"/>
    <n v="0.71249999999999991"/>
    <n v="28.070175438596493"/>
  </r>
  <r>
    <x v="1"/>
    <s v="ORSU16EH006"/>
    <x v="75"/>
    <x v="8"/>
    <x v="3"/>
    <n v="20"/>
    <s v="Larva"/>
    <m/>
    <n v="5.8"/>
    <n v="60.448811319999997"/>
    <n v="0.6333333333333333"/>
    <n v="1.125"/>
    <n v="0.71249999999999991"/>
    <n v="28.070175438596493"/>
  </r>
  <r>
    <x v="1"/>
    <s v="ORSU16EH006"/>
    <x v="75"/>
    <x v="8"/>
    <x v="3"/>
    <n v="20"/>
    <s v="Larva"/>
    <m/>
    <n v="9.5"/>
    <n v="232.49562510000001"/>
    <n v="0.6333333333333333"/>
    <n v="1.125"/>
    <n v="0.71249999999999991"/>
    <n v="28.070175438596493"/>
  </r>
  <r>
    <x v="8"/>
    <s v="ORSU16EH007"/>
    <x v="75"/>
    <x v="8"/>
    <x v="3"/>
    <n v="2"/>
    <s v="Larva"/>
    <m/>
    <n v="2.5"/>
    <n v="0.60758293399999996"/>
    <n v="1"/>
    <n v="1.125"/>
    <n v="1.125"/>
    <n v="1.7777777777777777"/>
  </r>
  <r>
    <x v="5"/>
    <s v="ORSU16EH009"/>
    <x v="75"/>
    <x v="8"/>
    <x v="3"/>
    <n v="14"/>
    <s v="Larva"/>
    <m/>
    <n v="2.8"/>
    <n v="5.7952050670000004"/>
    <n v="1"/>
    <n v="1.125"/>
    <n v="1.125"/>
    <n v="12.444444444444445"/>
  </r>
  <r>
    <x v="1"/>
    <s v="ORSU16EH006"/>
    <x v="76"/>
    <x v="8"/>
    <x v="2"/>
    <n v="1"/>
    <s v="Larva"/>
    <m/>
    <n v="1.4"/>
    <n v="6.0863460000000003E-3"/>
    <n v="0.6333333333333333"/>
    <n v="1.125"/>
    <n v="0.71249999999999991"/>
    <n v="1.4035087719298247"/>
  </r>
  <r>
    <x v="2"/>
    <s v="ORSU16EH002"/>
    <x v="77"/>
    <x v="8"/>
    <x v="2"/>
    <n v="5"/>
    <s v="Larva"/>
    <m/>
    <n v="8.3000000000000007"/>
    <n v="14.379169559999999"/>
    <n v="1"/>
    <n v="1.125"/>
    <n v="1.125"/>
    <n v="4.4444444444444446"/>
  </r>
  <r>
    <x v="2"/>
    <s v="ORSU16EH002"/>
    <x v="77"/>
    <x v="8"/>
    <x v="2"/>
    <n v="5"/>
    <s v="Larva"/>
    <m/>
    <n v="10.3"/>
    <n v="30.34872167"/>
    <n v="1"/>
    <n v="1.125"/>
    <n v="1.125"/>
    <n v="4.4444444444444446"/>
  </r>
  <r>
    <x v="0"/>
    <s v="ORSU16EH005"/>
    <x v="77"/>
    <x v="8"/>
    <x v="2"/>
    <n v="8"/>
    <s v="Larva"/>
    <m/>
    <n v="8.5"/>
    <n v="24.982337480000002"/>
    <n v="1"/>
    <n v="1.125"/>
    <n v="1.125"/>
    <n v="7.1111111111111107"/>
  </r>
  <r>
    <x v="0"/>
    <s v="ORSU16EH005"/>
    <x v="77"/>
    <x v="8"/>
    <x v="2"/>
    <n v="8"/>
    <s v="Larva"/>
    <m/>
    <n v="10"/>
    <n v="43.837278849999997"/>
    <n v="1"/>
    <n v="1.125"/>
    <n v="1.125"/>
    <n v="7.1111111111111107"/>
  </r>
  <r>
    <x v="1"/>
    <s v="ORSU16EH006"/>
    <x v="77"/>
    <x v="8"/>
    <x v="2"/>
    <n v="5"/>
    <s v="Larva"/>
    <m/>
    <n v="9.5"/>
    <n v="22.94284545"/>
    <n v="0.6333333333333333"/>
    <n v="1.125"/>
    <n v="0.71249999999999991"/>
    <n v="7.0175438596491233"/>
  </r>
  <r>
    <x v="6"/>
    <s v="ORSU16EH001"/>
    <x v="78"/>
    <x v="8"/>
    <x v="2"/>
    <n v="3"/>
    <s v="Larva"/>
    <m/>
    <n v="1.8"/>
    <n v="4.3562994000000001E-2"/>
    <n v="1"/>
    <n v="1.125"/>
    <n v="1.125"/>
    <n v="2.6666666666666665"/>
  </r>
  <r>
    <x v="6"/>
    <s v="ORSU16EH001"/>
    <x v="78"/>
    <x v="8"/>
    <x v="2"/>
    <n v="3"/>
    <s v="Larva"/>
    <m/>
    <n v="4.0999999999999996"/>
    <n v="0.75180809900000001"/>
    <n v="1"/>
    <n v="1.125"/>
    <n v="1.125"/>
    <n v="2.6666666666666665"/>
  </r>
  <r>
    <x v="2"/>
    <s v="ORSU16EH002"/>
    <x v="78"/>
    <x v="8"/>
    <x v="2"/>
    <n v="1"/>
    <s v="Larva"/>
    <m/>
    <n v="1.7"/>
    <n v="1.1915352000000001E-2"/>
    <n v="1"/>
    <n v="1.125"/>
    <n v="1.125"/>
    <n v="0.88888888888888884"/>
  </r>
  <r>
    <x v="3"/>
    <s v="ORSU16EH003"/>
    <x v="78"/>
    <x v="8"/>
    <x v="2"/>
    <n v="5"/>
    <s v="Larva"/>
    <m/>
    <n v="1.5"/>
    <n v="3.8636640999999999E-2"/>
    <n v="1"/>
    <n v="1.125"/>
    <n v="1.125"/>
    <n v="4.4444444444444446"/>
  </r>
  <r>
    <x v="4"/>
    <s v="ORSU16EH004"/>
    <x v="78"/>
    <x v="8"/>
    <x v="2"/>
    <n v="3"/>
    <s v="Larva"/>
    <m/>
    <n v="1.8"/>
    <n v="4.3562994000000001E-2"/>
    <n v="1"/>
    <n v="1.125"/>
    <n v="1.125"/>
    <n v="2.6666666666666665"/>
  </r>
  <r>
    <x v="0"/>
    <s v="ORSU16EH005"/>
    <x v="78"/>
    <x v="8"/>
    <x v="2"/>
    <n v="2"/>
    <s v="Larva"/>
    <m/>
    <n v="2.4"/>
    <n v="7.8580446999999998E-2"/>
    <n v="1"/>
    <n v="1.125"/>
    <n v="1.125"/>
    <n v="1.7777777777777777"/>
  </r>
  <r>
    <x v="1"/>
    <s v="ORSU16EH006"/>
    <x v="78"/>
    <x v="8"/>
    <x v="2"/>
    <n v="20"/>
    <s v="Larva"/>
    <m/>
    <n v="1.7"/>
    <n v="0.238307036"/>
    <n v="0.6333333333333333"/>
    <n v="1.125"/>
    <n v="0.71249999999999991"/>
    <n v="28.070175438596493"/>
  </r>
  <r>
    <x v="1"/>
    <s v="ORSU16EH006"/>
    <x v="78"/>
    <x v="8"/>
    <x v="2"/>
    <n v="20"/>
    <s v="Larva"/>
    <m/>
    <n v="6"/>
    <n v="18.71487466"/>
    <n v="0.6333333333333333"/>
    <n v="1.125"/>
    <n v="0.71249999999999991"/>
    <n v="28.070175438596493"/>
  </r>
  <r>
    <x v="8"/>
    <s v="ORSU16EH007"/>
    <x v="78"/>
    <x v="8"/>
    <x v="2"/>
    <n v="1"/>
    <s v="Larva"/>
    <m/>
    <n v="2"/>
    <n v="2.0908236E-2"/>
    <n v="1"/>
    <n v="1.125"/>
    <n v="1.125"/>
    <n v="0.88888888888888884"/>
  </r>
  <r>
    <x v="5"/>
    <s v="ORSU16EH009"/>
    <x v="78"/>
    <x v="8"/>
    <x v="2"/>
    <n v="11"/>
    <s v="Larva"/>
    <m/>
    <n v="1.2"/>
    <n v="3.9274746999999999E-2"/>
    <n v="1"/>
    <n v="1.125"/>
    <n v="1.125"/>
    <n v="9.7777777777777786"/>
  </r>
  <r>
    <x v="5"/>
    <s v="ORSU16EH009"/>
    <x v="78"/>
    <x v="8"/>
    <x v="2"/>
    <n v="11"/>
    <s v="Larva"/>
    <m/>
    <n v="1.7"/>
    <n v="0.13106887"/>
    <n v="1"/>
    <n v="1.125"/>
    <n v="1.125"/>
    <n v="9.7777777777777786"/>
  </r>
  <r>
    <x v="6"/>
    <s v="ORSU16EH001"/>
    <x v="79"/>
    <x v="8"/>
    <x v="2"/>
    <n v="2"/>
    <s v="Larva"/>
    <m/>
    <n v="4.7"/>
    <n v="1.036994266"/>
    <n v="1"/>
    <n v="1.125"/>
    <n v="1.125"/>
    <n v="1.7777777777777777"/>
  </r>
  <r>
    <x v="6"/>
    <s v="ORSU16EH001"/>
    <x v="79"/>
    <x v="8"/>
    <x v="2"/>
    <n v="2"/>
    <s v="Larva"/>
    <m/>
    <n v="6"/>
    <n v="2.1187932530000002"/>
    <n v="1"/>
    <n v="1.125"/>
    <n v="1.125"/>
    <n v="1.7777777777777777"/>
  </r>
  <r>
    <x v="3"/>
    <s v="ORSU16EH003"/>
    <x v="79"/>
    <x v="8"/>
    <x v="2"/>
    <n v="1"/>
    <s v="Larva"/>
    <m/>
    <n v="1.2"/>
    <n v="9.5471189999999997E-3"/>
    <n v="1"/>
    <n v="1.125"/>
    <n v="1.125"/>
    <n v="0.88888888888888884"/>
  </r>
  <r>
    <x v="0"/>
    <s v="ORSU16EH005"/>
    <x v="79"/>
    <x v="8"/>
    <x v="2"/>
    <n v="1"/>
    <s v="Larva"/>
    <m/>
    <n v="2"/>
    <n v="4.2560016999999999E-2"/>
    <n v="1"/>
    <n v="1.125"/>
    <n v="1.125"/>
    <n v="0.88888888888888884"/>
  </r>
  <r>
    <x v="1"/>
    <s v="ORSU16EH006"/>
    <x v="79"/>
    <x v="8"/>
    <x v="2"/>
    <n v="5"/>
    <s v="Larva"/>
    <m/>
    <n v="3"/>
    <n v="0.69697118400000002"/>
    <n v="0.6333333333333333"/>
    <n v="1.125"/>
    <n v="0.71249999999999991"/>
    <n v="7.0175438596491233"/>
  </r>
  <r>
    <x v="1"/>
    <s v="ORSU16EH006"/>
    <x v="79"/>
    <x v="8"/>
    <x v="2"/>
    <n v="5"/>
    <s v="Larva"/>
    <m/>
    <n v="5.5"/>
    <n v="4.1063811799999996"/>
    <n v="0.6333333333333333"/>
    <n v="1.125"/>
    <n v="0.71249999999999991"/>
    <n v="7.0175438596491233"/>
  </r>
  <r>
    <x v="5"/>
    <s v="ORSU16EH009"/>
    <x v="79"/>
    <x v="8"/>
    <x v="2"/>
    <n v="1"/>
    <s v="Larva"/>
    <m/>
    <n v="4"/>
    <n v="0.32345626100000002"/>
    <n v="1"/>
    <n v="1.125"/>
    <n v="1.125"/>
    <n v="0.88888888888888884"/>
  </r>
  <r>
    <x v="0"/>
    <s v="ORSU16EH005"/>
    <x v="28"/>
    <x v="8"/>
    <x v="2"/>
    <n v="2"/>
    <s v="Larva"/>
    <m/>
    <n v="2.2000000000000002"/>
    <n v="0.15837014999999999"/>
    <n v="1"/>
    <n v="1.125"/>
    <n v="1.125"/>
    <n v="1.7777777777777777"/>
  </r>
  <r>
    <x v="4"/>
    <s v="ORSU16EH004"/>
    <x v="80"/>
    <x v="8"/>
    <x v="2"/>
    <n v="1"/>
    <s v="Larva"/>
    <m/>
    <n v="2"/>
    <n v="6.1434823E-2"/>
    <n v="1"/>
    <n v="1.125"/>
    <n v="1.125"/>
    <n v="0.88888888888888884"/>
  </r>
  <r>
    <x v="4"/>
    <s v="ORSU16EH004"/>
    <x v="81"/>
    <x v="8"/>
    <x v="2"/>
    <n v="1"/>
    <s v="Larva"/>
    <m/>
    <n v="3.1"/>
    <n v="0.19736399399999999"/>
    <n v="1"/>
    <n v="1.125"/>
    <n v="1.125"/>
    <n v="0.88888888888888884"/>
  </r>
  <r>
    <x v="0"/>
    <s v="ORSU16EH005"/>
    <x v="81"/>
    <x v="8"/>
    <x v="2"/>
    <n v="2"/>
    <s v="Larva"/>
    <m/>
    <n v="7"/>
    <n v="3.453804973"/>
    <n v="1"/>
    <n v="1.125"/>
    <n v="1.125"/>
    <n v="1.7777777777777777"/>
  </r>
  <r>
    <x v="1"/>
    <s v="ORSU16EH006"/>
    <x v="81"/>
    <x v="8"/>
    <x v="2"/>
    <n v="1"/>
    <s v="Larva"/>
    <m/>
    <n v="6"/>
    <n v="1.145482646"/>
    <n v="0.6333333333333333"/>
    <n v="1.125"/>
    <n v="0.71249999999999991"/>
    <n v="1.4035087719298247"/>
  </r>
  <r>
    <x v="5"/>
    <s v="ORSU16EH009"/>
    <x v="81"/>
    <x v="8"/>
    <x v="2"/>
    <n v="4"/>
    <s v="Larva"/>
    <m/>
    <n v="3.5"/>
    <n v="1.0906488050000001"/>
    <n v="1"/>
    <n v="1.125"/>
    <n v="1.125"/>
    <n v="3.5555555555555554"/>
  </r>
  <r>
    <x v="5"/>
    <s v="ORSU16EH009"/>
    <x v="81"/>
    <x v="8"/>
    <x v="2"/>
    <n v="4"/>
    <s v="Larva"/>
    <m/>
    <n v="4.5"/>
    <n v="2.1297893440000002"/>
    <n v="1"/>
    <n v="1.125"/>
    <n v="1.125"/>
    <n v="3.5555555555555554"/>
  </r>
  <r>
    <x v="7"/>
    <s v="ORSU16EH008"/>
    <x v="82"/>
    <x v="8"/>
    <x v="2"/>
    <n v="1"/>
    <s v="Larva"/>
    <m/>
    <n v="3"/>
    <n v="8.5034103999999999E-2"/>
    <n v="1"/>
    <n v="1.125"/>
    <n v="1.125"/>
    <n v="0.88888888888888884"/>
  </r>
  <r>
    <x v="3"/>
    <s v="ORSU16EH003"/>
    <x v="83"/>
    <x v="8"/>
    <x v="2"/>
    <n v="3"/>
    <s v="Larva"/>
    <m/>
    <n v="3.3"/>
    <n v="0.41978959300000002"/>
    <n v="1"/>
    <n v="1.125"/>
    <n v="1.125"/>
    <n v="2.6666666666666665"/>
  </r>
  <r>
    <x v="4"/>
    <s v="ORSU16EH004"/>
    <x v="83"/>
    <x v="8"/>
    <x v="2"/>
    <n v="6"/>
    <s v="Larva"/>
    <m/>
    <n v="3.4"/>
    <n v="0.90799145999999997"/>
    <n v="1"/>
    <n v="1.125"/>
    <n v="1.125"/>
    <n v="5.333333333333333"/>
  </r>
  <r>
    <x v="1"/>
    <s v="ORSU16EH006"/>
    <x v="83"/>
    <x v="8"/>
    <x v="2"/>
    <n v="3"/>
    <s v="Larva"/>
    <m/>
    <n v="1.5"/>
    <n v="5.3029135999999998E-2"/>
    <n v="0.6333333333333333"/>
    <n v="1.125"/>
    <n v="0.71249999999999991"/>
    <n v="4.2105263157894743"/>
  </r>
  <r>
    <x v="5"/>
    <s v="ORSU16EH009"/>
    <x v="84"/>
    <x v="8"/>
    <x v="2"/>
    <n v="5"/>
    <s v="Larva"/>
    <m/>
    <n v="3.5"/>
    <n v="1.363311006"/>
    <n v="1"/>
    <n v="1.125"/>
    <n v="1.125"/>
    <n v="4.4444444444444446"/>
  </r>
  <r>
    <x v="5"/>
    <s v="ORSU16EH009"/>
    <x v="84"/>
    <x v="8"/>
    <x v="2"/>
    <n v="5"/>
    <s v="Larva"/>
    <m/>
    <n v="5"/>
    <n v="3.5245109170000002"/>
    <n v="1"/>
    <n v="1.125"/>
    <n v="1.125"/>
    <n v="4.4444444444444446"/>
  </r>
  <r>
    <x v="6"/>
    <s v="ORSU16EH001"/>
    <x v="85"/>
    <x v="8"/>
    <x v="3"/>
    <n v="4"/>
    <s v="Larva"/>
    <m/>
    <n v="2.8"/>
    <n v="1.6557728759999999"/>
    <n v="1"/>
    <n v="1.125"/>
    <n v="1.125"/>
    <n v="3.5555555555555554"/>
  </r>
  <r>
    <x v="6"/>
    <s v="ORSU16EH001"/>
    <x v="85"/>
    <x v="8"/>
    <x v="3"/>
    <n v="4"/>
    <s v="Larva"/>
    <m/>
    <n v="5.0999999999999996"/>
    <n v="8.5099286569999997"/>
    <n v="1"/>
    <n v="1.125"/>
    <n v="1.125"/>
    <n v="3.5555555555555554"/>
  </r>
  <r>
    <x v="3"/>
    <s v="ORSU16EH003"/>
    <x v="85"/>
    <x v="8"/>
    <x v="3"/>
    <n v="3"/>
    <s v="Larva"/>
    <m/>
    <n v="1.7"/>
    <n v="0.31801393999999999"/>
    <n v="1"/>
    <n v="1.125"/>
    <n v="1.125"/>
    <n v="2.6666666666666665"/>
  </r>
  <r>
    <x v="3"/>
    <s v="ORSU16EH003"/>
    <x v="85"/>
    <x v="8"/>
    <x v="3"/>
    <n v="3"/>
    <s v="Larva"/>
    <m/>
    <n v="3.4"/>
    <n v="2.1098814090000002"/>
    <n v="1"/>
    <n v="1.125"/>
    <n v="1.125"/>
    <n v="2.6666666666666665"/>
  </r>
  <r>
    <x v="4"/>
    <s v="ORSU16EH004"/>
    <x v="85"/>
    <x v="8"/>
    <x v="3"/>
    <n v="1"/>
    <s v="Larva"/>
    <m/>
    <n v="2.2000000000000002"/>
    <n v="0.214295606"/>
    <n v="1"/>
    <n v="1.125"/>
    <n v="1.125"/>
    <n v="0.88888888888888884"/>
  </r>
  <r>
    <x v="5"/>
    <s v="ORSU16EH009"/>
    <x v="85"/>
    <x v="8"/>
    <x v="3"/>
    <n v="1"/>
    <s v="Larva"/>
    <m/>
    <n v="2"/>
    <n v="0.165200454"/>
    <n v="1"/>
    <n v="1.125"/>
    <n v="1.125"/>
    <n v="0.88888888888888884"/>
  </r>
  <r>
    <x v="6"/>
    <s v="ORSU16EH001"/>
    <x v="86"/>
    <x v="9"/>
    <x v="1"/>
    <n v="1"/>
    <s v="Unknown"/>
    <m/>
    <n v="0.8"/>
    <n v="0.12720000000000001"/>
    <n v="1"/>
    <n v="1.125"/>
    <n v="1.125"/>
    <n v="0.88888888888888884"/>
  </r>
  <r>
    <x v="6"/>
    <s v="ORSU16EH001"/>
    <x v="87"/>
    <x v="9"/>
    <x v="1"/>
    <n v="2"/>
    <s v="Unknown"/>
    <m/>
    <n v="5.4"/>
    <n v="0.25440000000000002"/>
    <n v="1"/>
    <n v="1.125"/>
    <n v="1.125"/>
    <n v="1.7777777777777777"/>
  </r>
  <r>
    <x v="3"/>
    <s v="ORSU16EH003"/>
    <x v="87"/>
    <x v="9"/>
    <x v="1"/>
    <n v="15"/>
    <s v="Unknown"/>
    <m/>
    <n v="3.2"/>
    <n v="1.9079999999999999"/>
    <n v="1"/>
    <n v="1.125"/>
    <n v="1.125"/>
    <n v="13.333333333333334"/>
  </r>
  <r>
    <x v="3"/>
    <s v="ORSU16EH003"/>
    <x v="87"/>
    <x v="9"/>
    <x v="1"/>
    <n v="15"/>
    <s v="Unknown"/>
    <m/>
    <n v="3.6"/>
    <n v="1.9079999999999999"/>
    <n v="1"/>
    <n v="1.125"/>
    <n v="1.125"/>
    <n v="13.333333333333334"/>
  </r>
  <r>
    <x v="3"/>
    <s v="ORSU16EH003"/>
    <x v="87"/>
    <x v="9"/>
    <x v="1"/>
    <n v="15"/>
    <s v="Unknown"/>
    <m/>
    <n v="4.9000000000000004"/>
    <n v="1.9079999999999999"/>
    <n v="1"/>
    <n v="1.125"/>
    <n v="1.125"/>
    <n v="13.333333333333334"/>
  </r>
  <r>
    <x v="4"/>
    <s v="ORSU16EH004"/>
    <x v="87"/>
    <x v="9"/>
    <x v="1"/>
    <n v="10"/>
    <s v="Unknown"/>
    <m/>
    <n v="2.1"/>
    <n v="1.272"/>
    <n v="1"/>
    <n v="1.125"/>
    <n v="1.125"/>
    <n v="8.8888888888888893"/>
  </r>
  <r>
    <x v="4"/>
    <s v="ORSU16EH004"/>
    <x v="87"/>
    <x v="9"/>
    <x v="1"/>
    <n v="10"/>
    <s v="Unknown"/>
    <s v="Estimated"/>
    <n v="3.5"/>
    <n v="1.272"/>
    <n v="1"/>
    <n v="1.125"/>
    <n v="1.125"/>
    <n v="8.8888888888888893"/>
  </r>
  <r>
    <x v="4"/>
    <s v="ORSU16EH004"/>
    <x v="87"/>
    <x v="9"/>
    <x v="1"/>
    <n v="10"/>
    <s v="Unknown"/>
    <m/>
    <n v="5.7"/>
    <n v="1.272"/>
    <n v="1"/>
    <n v="1.125"/>
    <n v="1.125"/>
    <n v="8.8888888888888893"/>
  </r>
  <r>
    <x v="1"/>
    <s v="ORSU16EH006"/>
    <x v="87"/>
    <x v="9"/>
    <x v="1"/>
    <n v="7"/>
    <s v="Unknown"/>
    <m/>
    <n v="2.7"/>
    <n v="0.89039999999999997"/>
    <n v="0.6333333333333333"/>
    <n v="1.125"/>
    <n v="0.71249999999999991"/>
    <n v="9.8245614035087723"/>
  </r>
  <r>
    <x v="1"/>
    <s v="ORSU16EH006"/>
    <x v="87"/>
    <x v="9"/>
    <x v="1"/>
    <n v="7"/>
    <s v="Unknown"/>
    <m/>
    <n v="4.2"/>
    <n v="0.89039999999999997"/>
    <n v="0.6333333333333333"/>
    <n v="1.125"/>
    <n v="0.71249999999999991"/>
    <n v="9.8245614035087723"/>
  </r>
  <r>
    <x v="8"/>
    <s v="ORSU16EH007"/>
    <x v="87"/>
    <x v="9"/>
    <x v="1"/>
    <n v="12"/>
    <s v="Unknown"/>
    <m/>
    <n v="2.8"/>
    <n v="1.5264"/>
    <n v="1"/>
    <n v="1.125"/>
    <n v="1.125"/>
    <n v="10.666666666666666"/>
  </r>
  <r>
    <x v="8"/>
    <s v="ORSU16EH007"/>
    <x v="87"/>
    <x v="9"/>
    <x v="1"/>
    <n v="12"/>
    <s v="Unknown"/>
    <m/>
    <n v="3.9"/>
    <n v="1.5264"/>
    <n v="1"/>
    <n v="1.125"/>
    <n v="1.125"/>
    <n v="10.666666666666666"/>
  </r>
  <r>
    <x v="5"/>
    <s v="ORSU16EH009"/>
    <x v="87"/>
    <x v="9"/>
    <x v="1"/>
    <n v="20"/>
    <s v="Unknown"/>
    <m/>
    <n v="2.1"/>
    <n v="2.544"/>
    <n v="1"/>
    <n v="1.125"/>
    <n v="1.125"/>
    <n v="17.777777777777779"/>
  </r>
  <r>
    <x v="5"/>
    <s v="ORSU16EH009"/>
    <x v="87"/>
    <x v="9"/>
    <x v="1"/>
    <n v="20"/>
    <s v="Unknown"/>
    <m/>
    <n v="4.2"/>
    <n v="2.544"/>
    <n v="1"/>
    <n v="1.125"/>
    <n v="1.125"/>
    <n v="17.777777777777779"/>
  </r>
  <r>
    <x v="5"/>
    <s v="ORSU16EH009"/>
    <x v="87"/>
    <x v="9"/>
    <x v="1"/>
    <n v="20"/>
    <s v="Unknown"/>
    <m/>
    <n v="4.9000000000000004"/>
    <n v="2.544"/>
    <n v="1"/>
    <n v="1.125"/>
    <n v="1.125"/>
    <n v="17.777777777777779"/>
  </r>
  <r>
    <x v="5"/>
    <s v="ORSU16EH009"/>
    <x v="88"/>
    <x v="10"/>
    <x v="0"/>
    <n v="8"/>
    <s v="Larva"/>
    <m/>
    <n v="1"/>
    <n v="0.25118678300000002"/>
    <n v="1"/>
    <n v="1.125"/>
    <n v="1.125"/>
    <n v="7.1111111111111107"/>
  </r>
  <r>
    <x v="5"/>
    <s v="ORSU16EH009"/>
    <x v="20"/>
    <x v="11"/>
    <x v="3"/>
    <n v="4"/>
    <s v="Larva"/>
    <m/>
    <n v="2"/>
    <n v="0.12582721599999999"/>
    <n v="1"/>
    <n v="1.125"/>
    <n v="1.125"/>
    <n v="3.5555555555555554"/>
  </r>
  <r>
    <x v="2"/>
    <s v="ORSU16EH002"/>
    <x v="36"/>
    <x v="12"/>
    <x v="0"/>
    <n v="1"/>
    <s v="Larva"/>
    <m/>
    <n v="24.7"/>
    <n v="17.32569166"/>
    <n v="1"/>
    <n v="1.125"/>
    <n v="1.125"/>
    <n v="0.88888888888888884"/>
  </r>
  <r>
    <x v="0"/>
    <s v="ORSU16EH005"/>
    <x v="89"/>
    <x v="13"/>
    <x v="0"/>
    <n v="2"/>
    <s v="Larva"/>
    <m/>
    <n v="37"/>
    <n v="180.3860995"/>
    <n v="1"/>
    <n v="1.125"/>
    <n v="1.125"/>
    <n v="1.7777777777777777"/>
  </r>
  <r>
    <x v="0"/>
    <s v="ORSU16EH005"/>
    <x v="89"/>
    <x v="13"/>
    <x v="0"/>
    <n v="2"/>
    <s v="Larva"/>
    <m/>
    <n v="48"/>
    <n v="393.53420779999999"/>
    <n v="1"/>
    <n v="1.125"/>
    <n v="1.125"/>
    <n v="1.7777777777777777"/>
  </r>
  <r>
    <x v="8"/>
    <s v="ORSU16EH007"/>
    <x v="89"/>
    <x v="13"/>
    <x v="0"/>
    <n v="1"/>
    <s v="Larva"/>
    <m/>
    <n v="12"/>
    <n v="3.0872990520000001"/>
    <n v="1"/>
    <n v="1.125"/>
    <n v="1.125"/>
    <n v="0.88888888888888884"/>
  </r>
  <r>
    <x v="5"/>
    <s v="ORSU16EH009"/>
    <x v="89"/>
    <x v="13"/>
    <x v="0"/>
    <n v="1"/>
    <s v="Larva"/>
    <m/>
    <n v="2.5"/>
    <n v="2.8047794000000001E-2"/>
    <n v="1"/>
    <n v="1.125"/>
    <n v="1.125"/>
    <n v="0.88888888888888884"/>
  </r>
  <r>
    <x v="5"/>
    <s v="ORSU16EH009"/>
    <x v="90"/>
    <x v="14"/>
    <x v="1"/>
    <n v="2"/>
    <s v="Unknown"/>
    <m/>
    <n v="3"/>
    <n v="3.4799999999999998E-2"/>
    <n v="1"/>
    <n v="1.125"/>
    <n v="1.125"/>
    <n v="1.7777777777777777"/>
  </r>
  <r>
    <x v="8"/>
    <s v="ORSU16EH007"/>
    <x v="91"/>
    <x v="15"/>
    <x v="0"/>
    <n v="3"/>
    <s v="Larva"/>
    <m/>
    <n v="1.5"/>
    <n v="5.7095820999999998E-2"/>
    <n v="1"/>
    <n v="1.125"/>
    <n v="1.125"/>
    <n v="2.6666666666666665"/>
  </r>
  <r>
    <x v="8"/>
    <s v="ORSU16EH007"/>
    <x v="91"/>
    <x v="15"/>
    <x v="0"/>
    <n v="3"/>
    <s v="Larva"/>
    <m/>
    <n v="4"/>
    <n v="0.93183131299999999"/>
    <n v="1"/>
    <n v="1.125"/>
    <n v="1.125"/>
    <n v="2.6666666666666665"/>
  </r>
  <r>
    <x v="4"/>
    <s v="ORSU16EH004"/>
    <x v="92"/>
    <x v="16"/>
    <x v="2"/>
    <n v="1"/>
    <s v="Unknown"/>
    <m/>
    <n v="7.5"/>
    <n v="0.12720000000000001"/>
    <n v="1"/>
    <n v="1.125"/>
    <n v="1.125"/>
    <n v="0.88888888888888884"/>
  </r>
  <r>
    <x v="6"/>
    <s v="ORSU16EH001"/>
    <x v="93"/>
    <x v="17"/>
    <x v="5"/>
    <n v="5"/>
    <s v="Larva"/>
    <m/>
    <n v="5.8"/>
    <n v="2.7869095929999999"/>
    <n v="1"/>
    <n v="1.125"/>
    <n v="1.125"/>
    <n v="4.4444444444444446"/>
  </r>
  <r>
    <x v="6"/>
    <s v="ORSU16EH001"/>
    <x v="93"/>
    <x v="17"/>
    <x v="5"/>
    <n v="5"/>
    <s v="Larva"/>
    <m/>
    <n v="8.8000000000000007"/>
    <n v="10.72239005"/>
    <n v="1"/>
    <n v="1.125"/>
    <n v="1.125"/>
    <n v="4.4444444444444446"/>
  </r>
  <r>
    <x v="6"/>
    <s v="ORSU16EH001"/>
    <x v="93"/>
    <x v="17"/>
    <x v="5"/>
    <n v="5"/>
    <s v="Larva"/>
    <m/>
    <n v="10.9"/>
    <n v="21.413420559999999"/>
    <n v="1"/>
    <n v="1.125"/>
    <n v="1.125"/>
    <n v="4.4444444444444446"/>
  </r>
  <r>
    <x v="2"/>
    <s v="ORSU16EH002"/>
    <x v="93"/>
    <x v="17"/>
    <x v="5"/>
    <n v="12"/>
    <s v="Larva"/>
    <m/>
    <n v="5.4"/>
    <n v="5.309229255"/>
    <n v="1"/>
    <n v="1.125"/>
    <n v="1.125"/>
    <n v="10.666666666666666"/>
  </r>
  <r>
    <x v="2"/>
    <s v="ORSU16EH002"/>
    <x v="93"/>
    <x v="17"/>
    <x v="5"/>
    <n v="12"/>
    <s v="Larva"/>
    <m/>
    <n v="8.1999999999999993"/>
    <n v="20.48241767"/>
    <n v="1"/>
    <n v="1.125"/>
    <n v="1.125"/>
    <n v="10.666666666666666"/>
  </r>
  <r>
    <x v="2"/>
    <s v="ORSU16EH002"/>
    <x v="93"/>
    <x v="17"/>
    <x v="5"/>
    <n v="12"/>
    <s v="Larva"/>
    <m/>
    <n v="14.3"/>
    <n v="123.5893136"/>
    <n v="1"/>
    <n v="1.125"/>
    <n v="1.125"/>
    <n v="10.666666666666666"/>
  </r>
  <r>
    <x v="2"/>
    <s v="ORSU16EH002"/>
    <x v="93"/>
    <x v="17"/>
    <x v="5"/>
    <n v="12"/>
    <s v="Larva"/>
    <m/>
    <n v="14.8"/>
    <n v="138.10859629999999"/>
    <n v="1"/>
    <n v="1.125"/>
    <n v="1.125"/>
    <n v="10.666666666666666"/>
  </r>
  <r>
    <x v="2"/>
    <s v="ORSU16EH002"/>
    <x v="93"/>
    <x v="17"/>
    <x v="5"/>
    <n v="12"/>
    <s v="Larva"/>
    <m/>
    <n v="18.100000000000001"/>
    <n v="264.6988174"/>
    <n v="1"/>
    <n v="1.125"/>
    <n v="1.125"/>
    <n v="10.666666666666666"/>
  </r>
  <r>
    <x v="3"/>
    <s v="ORSU16EH003"/>
    <x v="93"/>
    <x v="17"/>
    <x v="5"/>
    <n v="2"/>
    <s v="Larva"/>
    <m/>
    <n v="4"/>
    <n v="0.33546057600000001"/>
    <n v="1"/>
    <n v="1.125"/>
    <n v="1.125"/>
    <n v="1.7777777777777777"/>
  </r>
  <r>
    <x v="4"/>
    <s v="ORSU16EH004"/>
    <x v="93"/>
    <x v="17"/>
    <x v="5"/>
    <n v="10"/>
    <s v="Larva"/>
    <m/>
    <n v="5.4"/>
    <n v="4.4243577119999999"/>
    <n v="1"/>
    <n v="1.125"/>
    <n v="1.125"/>
    <n v="8.8888888888888893"/>
  </r>
  <r>
    <x v="1"/>
    <s v="ORSU16EH006"/>
    <x v="93"/>
    <x v="17"/>
    <x v="5"/>
    <n v="2"/>
    <s v="Larva"/>
    <m/>
    <n v="6"/>
    <n v="1.2438512239999999"/>
    <n v="0.6333333333333333"/>
    <n v="1.125"/>
    <n v="0.71249999999999991"/>
    <n v="2.8070175438596494"/>
  </r>
  <r>
    <x v="1"/>
    <s v="ORSU16EH006"/>
    <x v="93"/>
    <x v="17"/>
    <x v="5"/>
    <n v="2"/>
    <s v="Larva"/>
    <m/>
    <n v="19"/>
    <n v="51.607786820000001"/>
    <n v="0.6333333333333333"/>
    <n v="1.125"/>
    <n v="0.71249999999999991"/>
    <n v="2.8070175438596494"/>
  </r>
  <r>
    <x v="8"/>
    <s v="ORSU16EH007"/>
    <x v="93"/>
    <x v="17"/>
    <x v="5"/>
    <n v="12"/>
    <s v="Larva"/>
    <m/>
    <n v="2"/>
    <n v="0.21422186400000001"/>
    <n v="1"/>
    <n v="1.125"/>
    <n v="1.125"/>
    <n v="10.666666666666666"/>
  </r>
  <r>
    <x v="8"/>
    <s v="ORSU16EH007"/>
    <x v="93"/>
    <x v="17"/>
    <x v="5"/>
    <n v="12"/>
    <s v="Larva"/>
    <m/>
    <n v="5"/>
    <n v="4.1400530010000001"/>
    <n v="1"/>
    <n v="1.125"/>
    <n v="1.125"/>
    <n v="10.666666666666666"/>
  </r>
  <r>
    <x v="7"/>
    <s v="ORSU16EH008"/>
    <x v="93"/>
    <x v="17"/>
    <x v="5"/>
    <n v="13"/>
    <s v="Larva"/>
    <m/>
    <n v="2.5"/>
    <n v="0.47735234599999998"/>
    <n v="1"/>
    <n v="1.125"/>
    <n v="1.125"/>
    <n v="11.555555555555555"/>
  </r>
  <r>
    <x v="7"/>
    <s v="ORSU16EH008"/>
    <x v="93"/>
    <x v="17"/>
    <x v="5"/>
    <n v="13"/>
    <s v="Larva"/>
    <m/>
    <n v="5"/>
    <n v="4.4850574180000002"/>
    <n v="1"/>
    <n v="1.125"/>
    <n v="1.125"/>
    <n v="11.555555555555555"/>
  </r>
  <r>
    <x v="7"/>
    <s v="ORSU16EH008"/>
    <x v="93"/>
    <x v="17"/>
    <x v="5"/>
    <n v="13"/>
    <s v="Larva"/>
    <m/>
    <n v="8"/>
    <n v="20.487255860000001"/>
    <n v="1"/>
    <n v="1.125"/>
    <n v="1.125"/>
    <n v="11.555555555555555"/>
  </r>
  <r>
    <x v="7"/>
    <s v="ORSU16EH008"/>
    <x v="93"/>
    <x v="17"/>
    <x v="5"/>
    <n v="13"/>
    <s v="Larva"/>
    <m/>
    <n v="13"/>
    <n v="98.392471099999995"/>
    <n v="1"/>
    <n v="1.125"/>
    <n v="1.125"/>
    <n v="11.555555555555555"/>
  </r>
  <r>
    <x v="5"/>
    <s v="ORSU16EH009"/>
    <x v="93"/>
    <x v="17"/>
    <x v="5"/>
    <n v="9"/>
    <s v="Larva"/>
    <m/>
    <n v="5"/>
    <n v="3.1050397510000001"/>
    <n v="1"/>
    <n v="1.125"/>
    <n v="1.125"/>
    <n v="8"/>
  </r>
  <r>
    <x v="5"/>
    <s v="ORSU16EH009"/>
    <x v="93"/>
    <x v="17"/>
    <x v="5"/>
    <n v="9"/>
    <s v="Larva"/>
    <m/>
    <n v="7"/>
    <n v="9.2119797729999995"/>
    <n v="1"/>
    <n v="1.125"/>
    <n v="1.125"/>
    <n v="8"/>
  </r>
  <r>
    <x v="5"/>
    <s v="ORSU16EH009"/>
    <x v="93"/>
    <x v="17"/>
    <x v="5"/>
    <n v="9"/>
    <s v="Larva"/>
    <m/>
    <n v="8.5"/>
    <n v="17.253534569999999"/>
    <n v="1"/>
    <n v="1.125"/>
    <n v="1.125"/>
    <n v="8"/>
  </r>
  <r>
    <x v="8"/>
    <s v="ORSU16EH007"/>
    <x v="68"/>
    <x v="17"/>
    <x v="5"/>
    <n v="1"/>
    <s v="Unknown"/>
    <m/>
    <n v="4.0999999999999996"/>
    <n v="0.12720000000000001"/>
    <n v="1"/>
    <n v="1.125"/>
    <n v="1.125"/>
    <n v="0.88888888888888884"/>
  </r>
  <r>
    <x v="6"/>
    <s v="ORSU16EH001"/>
    <x v="94"/>
    <x v="17"/>
    <x v="5"/>
    <n v="7"/>
    <s v="Larva"/>
    <m/>
    <n v="3.2"/>
    <n v="1.0718495210000001"/>
    <n v="1"/>
    <n v="1.125"/>
    <n v="1.125"/>
    <n v="6.2222222222222223"/>
  </r>
  <r>
    <x v="3"/>
    <s v="ORSU16EH003"/>
    <x v="94"/>
    <x v="17"/>
    <x v="5"/>
    <n v="6"/>
    <s v="Larva"/>
    <m/>
    <n v="3.7"/>
    <n v="1.3643945749999999"/>
    <n v="1"/>
    <n v="1.125"/>
    <n v="1.125"/>
    <n v="5.333333333333333"/>
  </r>
  <r>
    <x v="3"/>
    <s v="ORSU16EH003"/>
    <x v="94"/>
    <x v="17"/>
    <x v="5"/>
    <n v="6"/>
    <s v="Larva"/>
    <m/>
    <n v="4"/>
    <n v="1.687212964"/>
    <n v="1"/>
    <n v="1.125"/>
    <n v="1.125"/>
    <n v="5.333333333333333"/>
  </r>
  <r>
    <x v="0"/>
    <s v="ORSU16EH005"/>
    <x v="94"/>
    <x v="17"/>
    <x v="5"/>
    <n v="6"/>
    <s v="Larva"/>
    <m/>
    <n v="4"/>
    <n v="1.687212964"/>
    <n v="1"/>
    <n v="1.125"/>
    <n v="1.125"/>
    <n v="5.333333333333333"/>
  </r>
  <r>
    <x v="1"/>
    <s v="ORSU16EH006"/>
    <x v="94"/>
    <x v="17"/>
    <x v="5"/>
    <n v="20"/>
    <s v="Larva"/>
    <m/>
    <n v="2.2000000000000002"/>
    <n v="1.103561689"/>
    <n v="0.6333333333333333"/>
    <n v="1.125"/>
    <n v="0.71249999999999991"/>
    <n v="28.070175438596493"/>
  </r>
  <r>
    <x v="1"/>
    <s v="ORSU16EH006"/>
    <x v="94"/>
    <x v="17"/>
    <x v="5"/>
    <n v="20"/>
    <s v="Larva"/>
    <m/>
    <n v="3.1"/>
    <n v="2.8087073239999998"/>
    <n v="0.6333333333333333"/>
    <n v="1.125"/>
    <n v="0.71249999999999991"/>
    <n v="28.070175438596493"/>
  </r>
  <r>
    <x v="1"/>
    <s v="ORSU16EH006"/>
    <x v="94"/>
    <x v="17"/>
    <x v="5"/>
    <n v="20"/>
    <s v="Larva"/>
    <m/>
    <n v="3.7"/>
    <n v="4.5479819150000003"/>
    <n v="0.6333333333333333"/>
    <n v="1.125"/>
    <n v="0.71249999999999991"/>
    <n v="28.070175438596493"/>
  </r>
  <r>
    <x v="8"/>
    <s v="ORSU16EH007"/>
    <x v="94"/>
    <x v="17"/>
    <x v="5"/>
    <n v="1"/>
    <s v="Larva"/>
    <m/>
    <n v="2"/>
    <n v="4.2561109999999999E-2"/>
    <n v="1"/>
    <n v="1.125"/>
    <n v="1.125"/>
    <n v="0.88888888888888884"/>
  </r>
  <r>
    <x v="5"/>
    <s v="ORSU16EH009"/>
    <x v="94"/>
    <x v="17"/>
    <x v="5"/>
    <n v="10"/>
    <s v="Larva"/>
    <m/>
    <n v="2"/>
    <n v="0.42561109899999999"/>
    <n v="1"/>
    <n v="1.125"/>
    <n v="1.125"/>
    <n v="8.8888888888888893"/>
  </r>
  <r>
    <x v="5"/>
    <s v="ORSU16EH009"/>
    <x v="94"/>
    <x v="17"/>
    <x v="5"/>
    <n v="10"/>
    <s v="Larva"/>
    <m/>
    <n v="3"/>
    <n v="1.284356343"/>
    <n v="1"/>
    <n v="1.125"/>
    <n v="1.125"/>
    <n v="8.8888888888888893"/>
  </r>
  <r>
    <x v="6"/>
    <s v="ORSU16EH001"/>
    <x v="95"/>
    <x v="17"/>
    <x v="5"/>
    <n v="1"/>
    <s v="Larva"/>
    <m/>
    <n v="4.7"/>
    <n v="0.282471007"/>
    <n v="1"/>
    <n v="1.125"/>
    <n v="1.125"/>
    <n v="0.88888888888888884"/>
  </r>
  <r>
    <x v="2"/>
    <s v="ORSU16EH002"/>
    <x v="95"/>
    <x v="17"/>
    <x v="5"/>
    <n v="1"/>
    <s v="Larva"/>
    <m/>
    <n v="9.8000000000000007"/>
    <n v="3.0366607609999998"/>
    <n v="1"/>
    <n v="1.125"/>
    <n v="1.125"/>
    <n v="0.88888888888888884"/>
  </r>
  <r>
    <x v="3"/>
    <s v="ORSU16EH003"/>
    <x v="95"/>
    <x v="17"/>
    <x v="5"/>
    <n v="4"/>
    <s v="Larva"/>
    <m/>
    <n v="4.7"/>
    <n v="1.1298840269999999"/>
    <n v="1"/>
    <n v="1.125"/>
    <n v="1.125"/>
    <n v="3.5555555555555554"/>
  </r>
  <r>
    <x v="3"/>
    <s v="ORSU16EH003"/>
    <x v="95"/>
    <x v="17"/>
    <x v="5"/>
    <n v="4"/>
    <s v="Larva"/>
    <m/>
    <n v="7.1"/>
    <n v="4.2862803710000001"/>
    <n v="1"/>
    <n v="1.125"/>
    <n v="1.125"/>
    <n v="3.5555555555555554"/>
  </r>
  <r>
    <x v="3"/>
    <s v="ORSU16EH003"/>
    <x v="95"/>
    <x v="17"/>
    <x v="5"/>
    <n v="4"/>
    <s v="Larva"/>
    <m/>
    <n v="8.8000000000000007"/>
    <n v="8.5779120419999995"/>
    <n v="1"/>
    <n v="1.125"/>
    <n v="1.125"/>
    <n v="3.5555555555555554"/>
  </r>
  <r>
    <x v="3"/>
    <s v="ORSU16EH003"/>
    <x v="95"/>
    <x v="17"/>
    <x v="5"/>
    <n v="4"/>
    <s v="Larva"/>
    <m/>
    <n v="26"/>
    <n v="284.45099219999997"/>
    <n v="1"/>
    <n v="1.125"/>
    <n v="1.125"/>
    <n v="3.5555555555555554"/>
  </r>
  <r>
    <x v="4"/>
    <s v="ORSU16EH004"/>
    <x v="95"/>
    <x v="17"/>
    <x v="5"/>
    <n v="16"/>
    <s v="Larva"/>
    <m/>
    <n v="3.4"/>
    <n v="1.5871334450000001"/>
    <n v="1"/>
    <n v="1.125"/>
    <n v="1.125"/>
    <n v="14.222222222222221"/>
  </r>
  <r>
    <x v="4"/>
    <s v="ORSU16EH004"/>
    <x v="95"/>
    <x v="17"/>
    <x v="5"/>
    <n v="16"/>
    <s v="Larva"/>
    <m/>
    <n v="6.6"/>
    <n v="13.540652209999999"/>
    <n v="1"/>
    <n v="1.125"/>
    <n v="1.125"/>
    <n v="14.222222222222221"/>
  </r>
  <r>
    <x v="0"/>
    <s v="ORSU16EH005"/>
    <x v="95"/>
    <x v="17"/>
    <x v="5"/>
    <n v="17"/>
    <s v="Larva"/>
    <m/>
    <n v="4.5"/>
    <n v="4.1723945249999996"/>
    <n v="1"/>
    <n v="1.125"/>
    <n v="1.125"/>
    <n v="15.111111111111111"/>
  </r>
  <r>
    <x v="0"/>
    <s v="ORSU16EH005"/>
    <x v="95"/>
    <x v="17"/>
    <x v="5"/>
    <n v="17"/>
    <s v="Larva"/>
    <m/>
    <n v="10"/>
    <n v="55.106461160000002"/>
    <n v="1"/>
    <n v="1.125"/>
    <n v="1.125"/>
    <n v="15.111111111111111"/>
  </r>
  <r>
    <x v="0"/>
    <s v="ORSU16EH005"/>
    <x v="95"/>
    <x v="17"/>
    <x v="5"/>
    <n v="17"/>
    <s v="Larva"/>
    <m/>
    <n v="14.5"/>
    <n v="183.12342630000001"/>
    <n v="1"/>
    <n v="1.125"/>
    <n v="1.125"/>
    <n v="15.111111111111111"/>
  </r>
  <r>
    <x v="1"/>
    <s v="ORSU16EH006"/>
    <x v="95"/>
    <x v="17"/>
    <x v="5"/>
    <n v="13"/>
    <s v="Larva"/>
    <m/>
    <n v="3.5"/>
    <n v="1.4162009209999999"/>
    <n v="0.6333333333333333"/>
    <n v="1.125"/>
    <n v="0.71249999999999991"/>
    <n v="18.245614035087723"/>
  </r>
  <r>
    <x v="1"/>
    <s v="ORSU16EH006"/>
    <x v="95"/>
    <x v="17"/>
    <x v="5"/>
    <n v="13"/>
    <s v="Larva"/>
    <m/>
    <n v="16"/>
    <n v="192.49202320000001"/>
    <n v="0.6333333333333333"/>
    <n v="1.125"/>
    <n v="0.71249999999999991"/>
    <n v="18.245614035087723"/>
  </r>
  <r>
    <x v="1"/>
    <s v="ORSU16EH006"/>
    <x v="95"/>
    <x v="17"/>
    <x v="5"/>
    <n v="13"/>
    <s v="Larva"/>
    <m/>
    <n v="21"/>
    <n v="463.56401299999999"/>
    <n v="0.6333333333333333"/>
    <n v="1.125"/>
    <n v="0.71249999999999991"/>
    <n v="18.245614035087723"/>
  </r>
  <r>
    <x v="5"/>
    <s v="ORSU16EH009"/>
    <x v="96"/>
    <x v="17"/>
    <x v="5"/>
    <n v="13"/>
    <s v="Larva"/>
    <m/>
    <n v="1.5"/>
    <n v="9.1584905999999994E-2"/>
    <n v="1"/>
    <n v="1.125"/>
    <n v="1.125"/>
    <n v="11.555555555555555"/>
  </r>
  <r>
    <x v="5"/>
    <s v="ORSU16EH009"/>
    <x v="96"/>
    <x v="17"/>
    <x v="5"/>
    <n v="13"/>
    <s v="Larva"/>
    <m/>
    <n v="2.5"/>
    <n v="0.47735234599999998"/>
    <n v="1"/>
    <n v="1.125"/>
    <n v="1.125"/>
    <n v="11.555555555555555"/>
  </r>
  <r>
    <x v="3"/>
    <s v="ORSU16EH003"/>
    <x v="97"/>
    <x v="17"/>
    <x v="5"/>
    <n v="1"/>
    <s v="Larva"/>
    <m/>
    <n v="6.4"/>
    <n v="1.0116760899999999"/>
    <n v="1"/>
    <n v="1.125"/>
    <n v="1.125"/>
    <n v="0.88888888888888884"/>
  </r>
  <r>
    <x v="5"/>
    <s v="ORSU16EH009"/>
    <x v="97"/>
    <x v="17"/>
    <x v="5"/>
    <n v="1"/>
    <s v="Larva"/>
    <m/>
    <n v="8"/>
    <n v="1.8579086709999999"/>
    <n v="1"/>
    <n v="1.125"/>
    <n v="1.125"/>
    <n v="0.88888888888888884"/>
  </r>
  <r>
    <x v="6"/>
    <s v="ORSU16EH001"/>
    <x v="98"/>
    <x v="17"/>
    <x v="5"/>
    <n v="1"/>
    <s v="Larva"/>
    <m/>
    <n v="4.5999999999999996"/>
    <n v="0.164644603"/>
    <n v="1"/>
    <n v="1.125"/>
    <n v="1.125"/>
    <n v="0.88888888888888884"/>
  </r>
  <r>
    <x v="3"/>
    <s v="ORSU16EH003"/>
    <x v="98"/>
    <x v="17"/>
    <x v="5"/>
    <n v="1"/>
    <s v="Larva"/>
    <m/>
    <n v="4.8"/>
    <n v="0.18504014699999999"/>
    <n v="1"/>
    <n v="1.125"/>
    <n v="1.125"/>
    <n v="0.88888888888888884"/>
  </r>
  <r>
    <x v="0"/>
    <s v="ORSU16EH005"/>
    <x v="98"/>
    <x v="17"/>
    <x v="5"/>
    <n v="2"/>
    <s v="Larva"/>
    <m/>
    <n v="6"/>
    <n v="0.68267977300000005"/>
    <n v="1"/>
    <n v="1.125"/>
    <n v="1.125"/>
    <n v="1.7777777777777777"/>
  </r>
  <r>
    <x v="8"/>
    <s v="ORSU16EH007"/>
    <x v="98"/>
    <x v="17"/>
    <x v="5"/>
    <n v="2"/>
    <s v="Larva"/>
    <m/>
    <n v="3"/>
    <n v="0.101903882"/>
    <n v="1"/>
    <n v="1.125"/>
    <n v="1.125"/>
    <n v="1.7777777777777777"/>
  </r>
  <r>
    <x v="8"/>
    <s v="ORSU16EH007"/>
    <x v="98"/>
    <x v="17"/>
    <x v="5"/>
    <n v="2"/>
    <s v="Larva"/>
    <m/>
    <n v="5"/>
    <n v="0.41394600599999998"/>
    <n v="1"/>
    <n v="1.125"/>
    <n v="1.125"/>
    <n v="1.7777777777777777"/>
  </r>
  <r>
    <x v="5"/>
    <s v="ORSU16EH009"/>
    <x v="98"/>
    <x v="17"/>
    <x v="5"/>
    <n v="2"/>
    <s v="Larva"/>
    <m/>
    <n v="3"/>
    <n v="0.101903882"/>
    <n v="1"/>
    <n v="1.125"/>
    <n v="1.125"/>
    <n v="1.7777777777777777"/>
  </r>
  <r>
    <x v="3"/>
    <s v="ORSU16EH003"/>
    <x v="99"/>
    <x v="17"/>
    <x v="5"/>
    <n v="1"/>
    <s v="Larva"/>
    <m/>
    <n v="2.9"/>
    <n v="9.4993532000000006E-2"/>
    <n v="1"/>
    <n v="1.125"/>
    <n v="1.125"/>
    <n v="0.88888888888888884"/>
  </r>
  <r>
    <x v="2"/>
    <s v="ORSU16EH002"/>
    <x v="100"/>
    <x v="17"/>
    <x v="5"/>
    <n v="1"/>
    <s v="Larva"/>
    <m/>
    <n v="6.1"/>
    <n v="0.83841008400000006"/>
    <n v="1"/>
    <n v="1.125"/>
    <n v="1.125"/>
    <n v="0.88888888888888884"/>
  </r>
  <r>
    <x v="3"/>
    <s v="ORSU16EH003"/>
    <x v="100"/>
    <x v="17"/>
    <x v="5"/>
    <n v="4"/>
    <s v="Larva"/>
    <m/>
    <n v="7.2"/>
    <n v="5.1617314629999997"/>
    <n v="1"/>
    <n v="1.125"/>
    <n v="1.125"/>
    <n v="3.5555555555555554"/>
  </r>
  <r>
    <x v="0"/>
    <s v="ORSU16EH005"/>
    <x v="100"/>
    <x v="17"/>
    <x v="5"/>
    <n v="2"/>
    <s v="Larva"/>
    <m/>
    <n v="6.2"/>
    <n v="1.7492600279999999"/>
    <n v="1"/>
    <n v="1.125"/>
    <n v="1.125"/>
    <n v="1.7777777777777777"/>
  </r>
  <r>
    <x v="0"/>
    <s v="ORSU16EH005"/>
    <x v="100"/>
    <x v="17"/>
    <x v="5"/>
    <n v="2"/>
    <s v="Larva"/>
    <m/>
    <n v="7.7"/>
    <n v="3.0733071340000002"/>
    <n v="1"/>
    <n v="1.125"/>
    <n v="1.125"/>
    <n v="1.7777777777777777"/>
  </r>
  <r>
    <x v="1"/>
    <s v="ORSU16EH006"/>
    <x v="100"/>
    <x v="17"/>
    <x v="5"/>
    <n v="2"/>
    <s v="Larva"/>
    <m/>
    <n v="5.6"/>
    <n v="1.34239599"/>
    <n v="0.6333333333333333"/>
    <n v="1.125"/>
    <n v="0.71249999999999991"/>
    <n v="2.8070175438596494"/>
  </r>
  <r>
    <x v="4"/>
    <s v="ORSU16EH004"/>
    <x v="101"/>
    <x v="17"/>
    <x v="5"/>
    <n v="1"/>
    <s v="Larva"/>
    <m/>
    <n v="5.4"/>
    <n v="0.25563981000000002"/>
    <n v="1"/>
    <n v="1.125"/>
    <n v="1.125"/>
    <n v="0.88888888888888884"/>
  </r>
  <r>
    <x v="1"/>
    <s v="ORSU16EH006"/>
    <x v="101"/>
    <x v="17"/>
    <x v="5"/>
    <n v="2"/>
    <s v="Larva"/>
    <m/>
    <n v="2.5"/>
    <n v="6.1789885000000003E-2"/>
    <n v="0.6333333333333333"/>
    <n v="1.125"/>
    <n v="0.71249999999999991"/>
    <n v="2.8070175438596494"/>
  </r>
  <r>
    <x v="1"/>
    <s v="ORSU16EH006"/>
    <x v="101"/>
    <x v="17"/>
    <x v="5"/>
    <n v="2"/>
    <s v="Larva"/>
    <m/>
    <n v="5.2"/>
    <n v="0.46098116300000003"/>
    <n v="0.6333333333333333"/>
    <n v="1.125"/>
    <n v="0.71249999999999991"/>
    <n v="2.8070175438596494"/>
  </r>
  <r>
    <x v="3"/>
    <s v="ORSU16EH003"/>
    <x v="102"/>
    <x v="17"/>
    <x v="5"/>
    <n v="1"/>
    <s v="Larva"/>
    <m/>
    <n v="1.3"/>
    <n v="8.730547E-3"/>
    <n v="1"/>
    <n v="1.125"/>
    <n v="1.125"/>
    <n v="0.88888888888888884"/>
  </r>
  <r>
    <x v="7"/>
    <s v="ORSU16EH008"/>
    <x v="103"/>
    <x v="17"/>
    <x v="5"/>
    <n v="2"/>
    <s v="Larva"/>
    <m/>
    <n v="4"/>
    <n v="0.56240432100000004"/>
    <n v="1"/>
    <n v="1.125"/>
    <n v="1.125"/>
    <n v="1.7777777777777777"/>
  </r>
  <r>
    <x v="5"/>
    <s v="ORSU16EH009"/>
    <x v="103"/>
    <x v="17"/>
    <x v="5"/>
    <n v="3"/>
    <s v="Larva"/>
    <m/>
    <n v="5"/>
    <n v="1.549254562"/>
    <n v="1"/>
    <n v="1.125"/>
    <n v="1.125"/>
    <n v="2.6666666666666665"/>
  </r>
  <r>
    <x v="6"/>
    <s v="ORSU16EH001"/>
    <x v="104"/>
    <x v="17"/>
    <x v="0"/>
    <n v="18"/>
    <s v="Larva"/>
    <m/>
    <n v="2.4"/>
    <n v="0.57925373000000002"/>
    <n v="1"/>
    <n v="1.125"/>
    <n v="1.125"/>
    <n v="16"/>
  </r>
  <r>
    <x v="6"/>
    <s v="ORSU16EH001"/>
    <x v="104"/>
    <x v="17"/>
    <x v="0"/>
    <n v="18"/>
    <s v="Larva"/>
    <m/>
    <n v="3.3"/>
    <n v="1.621299168"/>
    <n v="1"/>
    <n v="1.125"/>
    <n v="1.125"/>
    <n v="16"/>
  </r>
  <r>
    <x v="2"/>
    <s v="ORSU16EH002"/>
    <x v="104"/>
    <x v="17"/>
    <x v="0"/>
    <n v="3"/>
    <s v="Larva"/>
    <m/>
    <n v="3.2"/>
    <n v="0.24463556"/>
    <n v="1"/>
    <n v="1.125"/>
    <n v="1.125"/>
    <n v="2.6666666666666665"/>
  </r>
  <r>
    <x v="3"/>
    <s v="ORSU16EH003"/>
    <x v="104"/>
    <x v="17"/>
    <x v="0"/>
    <n v="25"/>
    <s v="Larva"/>
    <m/>
    <n v="2.6"/>
    <n v="1.04204739"/>
    <n v="1"/>
    <n v="1.125"/>
    <n v="1.125"/>
    <n v="22.222222222222221"/>
  </r>
  <r>
    <x v="3"/>
    <s v="ORSU16EH003"/>
    <x v="104"/>
    <x v="17"/>
    <x v="0"/>
    <n v="25"/>
    <s v="Larva"/>
    <m/>
    <n v="4"/>
    <n v="4.1932572019999999"/>
    <n v="1"/>
    <n v="1.125"/>
    <n v="1.125"/>
    <n v="22.222222222222221"/>
  </r>
  <r>
    <x v="4"/>
    <s v="ORSU16EH004"/>
    <x v="104"/>
    <x v="17"/>
    <x v="0"/>
    <n v="5"/>
    <s v="Larva"/>
    <m/>
    <n v="2.2999999999999998"/>
    <n v="0.140225815"/>
    <n v="1"/>
    <n v="1.125"/>
    <n v="1.125"/>
    <n v="4.4444444444444446"/>
  </r>
  <r>
    <x v="0"/>
    <s v="ORSU16EH005"/>
    <x v="104"/>
    <x v="17"/>
    <x v="0"/>
    <n v="12"/>
    <s v="Larva"/>
    <m/>
    <n v="2.5"/>
    <n v="0.440632935"/>
    <n v="1"/>
    <n v="1.125"/>
    <n v="1.125"/>
    <n v="10.666666666666666"/>
  </r>
  <r>
    <x v="0"/>
    <s v="ORSU16EH005"/>
    <x v="104"/>
    <x v="17"/>
    <x v="0"/>
    <n v="12"/>
    <s v="Larva"/>
    <m/>
    <n v="3.5"/>
    <n v="1.3072623889999999"/>
    <n v="1"/>
    <n v="1.125"/>
    <n v="1.125"/>
    <n v="10.666666666666666"/>
  </r>
  <r>
    <x v="1"/>
    <s v="ORSU16EH006"/>
    <x v="104"/>
    <x v="17"/>
    <x v="0"/>
    <n v="29"/>
    <s v="Larva"/>
    <m/>
    <n v="2"/>
    <n v="0.51770283699999997"/>
    <n v="0.6333333333333333"/>
    <n v="1.125"/>
    <n v="0.71249999999999991"/>
    <n v="40.701754385964918"/>
  </r>
  <r>
    <x v="5"/>
    <s v="ORSU16EH009"/>
    <x v="104"/>
    <x v="17"/>
    <x v="0"/>
    <n v="34"/>
    <s v="Larva"/>
    <m/>
    <n v="2"/>
    <n v="0.60696194699999995"/>
    <n v="1"/>
    <n v="1.125"/>
    <n v="1.125"/>
    <n v="30.222222222222221"/>
  </r>
  <r>
    <x v="1"/>
    <s v="ORSU16EH006"/>
    <x v="105"/>
    <x v="17"/>
    <x v="5"/>
    <n v="2"/>
    <s v="Larva"/>
    <m/>
    <n v="2.4"/>
    <n v="0.14817434900000001"/>
    <n v="0.6333333333333333"/>
    <n v="1.125"/>
    <n v="0.71249999999999991"/>
    <n v="2.8070175438596494"/>
  </r>
  <r>
    <x v="5"/>
    <s v="ORSU16EH009"/>
    <x v="105"/>
    <x v="17"/>
    <x v="5"/>
    <n v="1"/>
    <s v="Larva"/>
    <m/>
    <n v="3"/>
    <n v="0.13237500099999999"/>
    <n v="1"/>
    <n v="1.125"/>
    <n v="1.125"/>
    <n v="0.88888888888888884"/>
  </r>
  <r>
    <x v="6"/>
    <s v="ORSU16EH001"/>
    <x v="106"/>
    <x v="17"/>
    <x v="5"/>
    <n v="6"/>
    <s v="Larva"/>
    <m/>
    <n v="4.2"/>
    <n v="2.2775895190000002"/>
    <n v="1"/>
    <n v="1.125"/>
    <n v="1.125"/>
    <n v="5.333333333333333"/>
  </r>
  <r>
    <x v="6"/>
    <s v="ORSU16EH001"/>
    <x v="106"/>
    <x v="17"/>
    <x v="5"/>
    <n v="6"/>
    <s v="Larva"/>
    <m/>
    <n v="4.8"/>
    <n v="3.3301404059999999"/>
    <n v="1"/>
    <n v="1.125"/>
    <n v="1.125"/>
    <n v="5.333333333333333"/>
  </r>
  <r>
    <x v="6"/>
    <s v="ORSU16EH001"/>
    <x v="106"/>
    <x v="17"/>
    <x v="5"/>
    <n v="6"/>
    <s v="Larva"/>
    <m/>
    <n v="9.6999999999999993"/>
    <n v="24.643183350000001"/>
    <n v="1"/>
    <n v="1.125"/>
    <n v="1.125"/>
    <n v="5.333333333333333"/>
  </r>
  <r>
    <x v="6"/>
    <s v="ORSU16EH001"/>
    <x v="106"/>
    <x v="17"/>
    <x v="5"/>
    <n v="6"/>
    <s v="Larva"/>
    <m/>
    <n v="19"/>
    <n v="166.87267159999999"/>
    <n v="1"/>
    <n v="1.125"/>
    <n v="1.125"/>
    <n v="5.333333333333333"/>
  </r>
  <r>
    <x v="6"/>
    <s v="ORSU16EH001"/>
    <x v="107"/>
    <x v="17"/>
    <x v="5"/>
    <n v="4"/>
    <s v="Larva"/>
    <m/>
    <n v="3.5"/>
    <n v="0.78182324999999997"/>
    <n v="1"/>
    <n v="1.125"/>
    <n v="1.125"/>
    <n v="3.5555555555555554"/>
  </r>
  <r>
    <x v="6"/>
    <s v="ORSU16EH001"/>
    <x v="107"/>
    <x v="17"/>
    <x v="5"/>
    <n v="4"/>
    <s v="Larva"/>
    <m/>
    <n v="5.3"/>
    <n v="2.4209994859999999"/>
    <n v="1"/>
    <n v="1.125"/>
    <n v="1.125"/>
    <n v="3.5555555555555554"/>
  </r>
  <r>
    <x v="6"/>
    <s v="ORSU16EH001"/>
    <x v="107"/>
    <x v="17"/>
    <x v="5"/>
    <n v="4"/>
    <s v="Larva"/>
    <m/>
    <n v="6.8"/>
    <n v="4.7733305120000002"/>
    <n v="1"/>
    <n v="1.125"/>
    <n v="1.125"/>
    <n v="3.5555555555555554"/>
  </r>
  <r>
    <x v="2"/>
    <s v="ORSU16EH002"/>
    <x v="107"/>
    <x v="17"/>
    <x v="5"/>
    <n v="1"/>
    <s v="Larva"/>
    <m/>
    <n v="5.0999999999999996"/>
    <n v="0.54504002600000001"/>
    <n v="1"/>
    <n v="1.125"/>
    <n v="1.125"/>
    <n v="0.88888888888888884"/>
  </r>
  <r>
    <x v="4"/>
    <s v="ORSU16EH004"/>
    <x v="107"/>
    <x v="17"/>
    <x v="5"/>
    <n v="20"/>
    <s v="Larva"/>
    <m/>
    <n v="3.4"/>
    <n v="3.6123165660000001"/>
    <n v="1"/>
    <n v="1.125"/>
    <n v="1.125"/>
    <n v="17.777777777777779"/>
  </r>
  <r>
    <x v="0"/>
    <s v="ORSU16EH005"/>
    <x v="107"/>
    <x v="17"/>
    <x v="5"/>
    <n v="5"/>
    <s v="Larva"/>
    <m/>
    <n v="5.4"/>
    <n v="3.1843283480000002"/>
    <n v="1"/>
    <n v="1.125"/>
    <n v="1.125"/>
    <n v="4.4444444444444446"/>
  </r>
  <r>
    <x v="0"/>
    <s v="ORSU16EH005"/>
    <x v="107"/>
    <x v="17"/>
    <x v="5"/>
    <n v="5"/>
    <s v="Larva"/>
    <m/>
    <n v="6.5"/>
    <n v="5.2765884789999999"/>
    <n v="1"/>
    <n v="1.125"/>
    <n v="1.125"/>
    <n v="4.4444444444444446"/>
  </r>
  <r>
    <x v="1"/>
    <s v="ORSU16EH006"/>
    <x v="107"/>
    <x v="17"/>
    <x v="5"/>
    <n v="5"/>
    <s v="Larva"/>
    <m/>
    <n v="5.5"/>
    <n v="3.3475356249999999"/>
    <n v="0.6333333333333333"/>
    <n v="1.125"/>
    <n v="0.71249999999999991"/>
    <n v="7.0175438596491233"/>
  </r>
  <r>
    <x v="8"/>
    <s v="ORSU16EH007"/>
    <x v="107"/>
    <x v="17"/>
    <x v="5"/>
    <n v="2"/>
    <s v="Larva"/>
    <m/>
    <n v="3"/>
    <n v="0.25687126900000001"/>
    <n v="1"/>
    <n v="1.125"/>
    <n v="1.125"/>
    <n v="1.7777777777777777"/>
  </r>
  <r>
    <x v="8"/>
    <s v="ORSU16EH007"/>
    <x v="107"/>
    <x v="17"/>
    <x v="5"/>
    <n v="2"/>
    <s v="Larva"/>
    <m/>
    <n v="5"/>
    <n v="1.0328363739999999"/>
    <n v="1"/>
    <n v="1.125"/>
    <n v="1.125"/>
    <n v="1.7777777777777777"/>
  </r>
  <r>
    <x v="7"/>
    <s v="ORSU16EH008"/>
    <x v="107"/>
    <x v="17"/>
    <x v="5"/>
    <n v="1"/>
    <s v="Larva"/>
    <m/>
    <n v="3"/>
    <n v="0.12843563399999999"/>
    <n v="1"/>
    <n v="1.125"/>
    <n v="1.125"/>
    <n v="0.88888888888888884"/>
  </r>
  <r>
    <x v="5"/>
    <s v="ORSU16EH009"/>
    <x v="107"/>
    <x v="17"/>
    <x v="5"/>
    <n v="1"/>
    <s v="Larva"/>
    <m/>
    <n v="3"/>
    <n v="0.12843563399999999"/>
    <n v="1"/>
    <n v="1.125"/>
    <n v="1.125"/>
    <n v="0.88888888888888884"/>
  </r>
  <r>
    <x v="6"/>
    <s v="ORSU16EH001"/>
    <x v="108"/>
    <x v="17"/>
    <x v="5"/>
    <n v="6"/>
    <s v="Larva"/>
    <m/>
    <n v="3"/>
    <n v="0.63044466600000004"/>
    <n v="1"/>
    <n v="1.125"/>
    <n v="1.125"/>
    <n v="5.333333333333333"/>
  </r>
  <r>
    <x v="4"/>
    <s v="ORSU16EH004"/>
    <x v="108"/>
    <x v="17"/>
    <x v="5"/>
    <n v="3"/>
    <s v="Larva"/>
    <m/>
    <n v="3.1"/>
    <n v="0.347521986"/>
    <n v="1"/>
    <n v="1.125"/>
    <n v="1.125"/>
    <n v="2.6666666666666665"/>
  </r>
  <r>
    <x v="1"/>
    <s v="ORSU16EH006"/>
    <x v="108"/>
    <x v="17"/>
    <x v="5"/>
    <n v="2"/>
    <s v="Larva"/>
    <m/>
    <n v="2.8"/>
    <n v="0.17115324200000001"/>
    <n v="0.6333333333333333"/>
    <n v="1.125"/>
    <n v="0.71249999999999991"/>
    <n v="2.8070175438596494"/>
  </r>
  <r>
    <x v="6"/>
    <s v="ORSU16EH001"/>
    <x v="109"/>
    <x v="17"/>
    <x v="5"/>
    <n v="8"/>
    <s v="Larva"/>
    <m/>
    <n v="2.4"/>
    <n v="1.118053416"/>
    <n v="1"/>
    <n v="1.125"/>
    <n v="1.125"/>
    <n v="7.1111111111111107"/>
  </r>
  <r>
    <x v="6"/>
    <s v="ORSU16EH001"/>
    <x v="109"/>
    <x v="17"/>
    <x v="5"/>
    <n v="8"/>
    <s v="Larva"/>
    <m/>
    <n v="3.4"/>
    <n v="2.7847349289999999"/>
    <n v="1"/>
    <n v="1.125"/>
    <n v="1.125"/>
    <n v="7.1111111111111107"/>
  </r>
  <r>
    <x v="6"/>
    <s v="ORSU16EH001"/>
    <x v="109"/>
    <x v="17"/>
    <x v="5"/>
    <n v="8"/>
    <s v="Larva"/>
    <m/>
    <n v="4.5999999999999996"/>
    <n v="6.1480107559999997"/>
    <n v="1"/>
    <n v="1.125"/>
    <n v="1.125"/>
    <n v="7.1111111111111107"/>
  </r>
  <r>
    <x v="2"/>
    <s v="ORSU16EH002"/>
    <x v="109"/>
    <x v="17"/>
    <x v="5"/>
    <n v="17"/>
    <s v="Larva"/>
    <m/>
    <n v="3.4"/>
    <n v="5.9175617249999997"/>
    <n v="1"/>
    <n v="1.125"/>
    <n v="1.125"/>
    <n v="15.111111111111111"/>
  </r>
  <r>
    <x v="2"/>
    <s v="ORSU16EH002"/>
    <x v="109"/>
    <x v="17"/>
    <x v="5"/>
    <n v="17"/>
    <s v="Larva"/>
    <m/>
    <n v="5.6"/>
    <n v="21.873620089999999"/>
    <n v="1"/>
    <n v="1.125"/>
    <n v="1.125"/>
    <n v="15.111111111111111"/>
  </r>
  <r>
    <x v="3"/>
    <s v="ORSU16EH003"/>
    <x v="109"/>
    <x v="17"/>
    <x v="5"/>
    <n v="61"/>
    <s v="Larva"/>
    <m/>
    <n v="1.8"/>
    <n v="4.0120183530000002"/>
    <n v="1"/>
    <n v="1.125"/>
    <n v="1.125"/>
    <n v="54.222222222222221"/>
  </r>
  <r>
    <x v="3"/>
    <s v="ORSU16EH003"/>
    <x v="109"/>
    <x v="17"/>
    <x v="5"/>
    <n v="61"/>
    <s v="Larva"/>
    <m/>
    <n v="2.6"/>
    <n v="10.514269860000001"/>
    <n v="1"/>
    <n v="1.125"/>
    <n v="1.125"/>
    <n v="54.222222222222221"/>
  </r>
  <r>
    <x v="3"/>
    <s v="ORSU16EH003"/>
    <x v="109"/>
    <x v="17"/>
    <x v="5"/>
    <n v="61"/>
    <s v="Larva"/>
    <m/>
    <n v="3.8"/>
    <n v="28.417244950000001"/>
    <n v="1"/>
    <n v="1.125"/>
    <n v="1.125"/>
    <n v="54.222222222222221"/>
  </r>
  <r>
    <x v="4"/>
    <s v="ORSU16EH004"/>
    <x v="109"/>
    <x v="17"/>
    <x v="5"/>
    <n v="46"/>
    <s v="Larva"/>
    <m/>
    <n v="2.1"/>
    <n v="4.5309732330000001"/>
    <n v="1"/>
    <n v="1.125"/>
    <n v="1.125"/>
    <n v="40.888888888888886"/>
  </r>
  <r>
    <x v="4"/>
    <s v="ORSU16EH004"/>
    <x v="109"/>
    <x v="17"/>
    <x v="5"/>
    <n v="46"/>
    <s v="Larva"/>
    <m/>
    <n v="4.0999999999999996"/>
    <n v="26.149937120000001"/>
    <n v="1"/>
    <n v="1.125"/>
    <n v="1.125"/>
    <n v="40.888888888888886"/>
  </r>
  <r>
    <x v="0"/>
    <s v="ORSU16EH005"/>
    <x v="109"/>
    <x v="17"/>
    <x v="5"/>
    <n v="78"/>
    <s v="Larva"/>
    <m/>
    <n v="1.5"/>
    <n v="3.1817995350000001"/>
    <n v="1"/>
    <n v="1.125"/>
    <n v="1.125"/>
    <n v="69.333333333333329"/>
  </r>
  <r>
    <x v="0"/>
    <s v="ORSU16EH005"/>
    <x v="109"/>
    <x v="17"/>
    <x v="5"/>
    <n v="78"/>
    <s v="Larva"/>
    <m/>
    <n v="2.7"/>
    <n v="14.84180692"/>
    <n v="1"/>
    <n v="1.125"/>
    <n v="1.125"/>
    <n v="69.333333333333329"/>
  </r>
  <r>
    <x v="0"/>
    <s v="ORSU16EH005"/>
    <x v="109"/>
    <x v="17"/>
    <x v="5"/>
    <n v="78"/>
    <s v="Larva"/>
    <m/>
    <n v="4"/>
    <n v="41.563383330000001"/>
    <n v="1"/>
    <n v="1.125"/>
    <n v="1.125"/>
    <n v="69.333333333333329"/>
  </r>
  <r>
    <x v="0"/>
    <s v="ORSU16EH005"/>
    <x v="109"/>
    <x v="17"/>
    <x v="5"/>
    <n v="78"/>
    <s v="Larva"/>
    <m/>
    <n v="5.5"/>
    <n v="95.733505489999999"/>
    <n v="1"/>
    <n v="1.125"/>
    <n v="1.125"/>
    <n v="69.333333333333329"/>
  </r>
  <r>
    <x v="1"/>
    <s v="ORSU16EH006"/>
    <x v="109"/>
    <x v="17"/>
    <x v="5"/>
    <n v="58"/>
    <s v="Larva"/>
    <m/>
    <n v="2.5"/>
    <n v="9.0209012550000001"/>
    <n v="0.6333333333333333"/>
    <n v="1.125"/>
    <n v="0.71249999999999991"/>
    <n v="81.403508771929836"/>
  </r>
  <r>
    <x v="1"/>
    <s v="ORSU16EH006"/>
    <x v="109"/>
    <x v="17"/>
    <x v="5"/>
    <n v="58"/>
    <s v="Larva"/>
    <m/>
    <n v="3.5"/>
    <n v="21.78238262"/>
    <n v="0.6333333333333333"/>
    <n v="1.125"/>
    <n v="0.71249999999999991"/>
    <n v="81.403508771929836"/>
  </r>
  <r>
    <x v="1"/>
    <s v="ORSU16EH006"/>
    <x v="109"/>
    <x v="17"/>
    <x v="5"/>
    <n v="58"/>
    <s v="Larva"/>
    <m/>
    <n v="4.5"/>
    <n v="42.078852920000003"/>
    <n v="0.6333333333333333"/>
    <n v="1.125"/>
    <n v="0.71249999999999991"/>
    <n v="81.403508771929836"/>
  </r>
  <r>
    <x v="1"/>
    <s v="ORSU16EH006"/>
    <x v="109"/>
    <x v="17"/>
    <x v="5"/>
    <n v="58"/>
    <s v="Larva"/>
    <m/>
    <n v="5.5"/>
    <n v="71.186452799999998"/>
    <n v="0.6333333333333333"/>
    <n v="1.125"/>
    <n v="0.71249999999999991"/>
    <n v="81.403508771929836"/>
  </r>
  <r>
    <x v="5"/>
    <s v="ORSU16EH009"/>
    <x v="109"/>
    <x v="17"/>
    <x v="5"/>
    <n v="11"/>
    <s v="Larva"/>
    <m/>
    <n v="2"/>
    <n v="0.95347736199999999"/>
    <n v="1"/>
    <n v="1.125"/>
    <n v="1.125"/>
    <n v="9.7777777777777786"/>
  </r>
  <r>
    <x v="5"/>
    <s v="ORSU16EH009"/>
    <x v="109"/>
    <x v="17"/>
    <x v="5"/>
    <n v="11"/>
    <s v="Larva"/>
    <m/>
    <n v="3"/>
    <n v="2.7584777489999999"/>
    <n v="1"/>
    <n v="1.125"/>
    <n v="1.125"/>
    <n v="9.7777777777777786"/>
  </r>
  <r>
    <x v="6"/>
    <s v="ORSU16EH001"/>
    <x v="110"/>
    <x v="17"/>
    <x v="5"/>
    <n v="1"/>
    <s v="Larva"/>
    <m/>
    <n v="1.2"/>
    <n v="6.8805669999999998E-3"/>
    <n v="1"/>
    <n v="1.125"/>
    <n v="1.125"/>
    <n v="0.88888888888888884"/>
  </r>
  <r>
    <x v="5"/>
    <s v="ORSU16EH009"/>
    <x v="110"/>
    <x v="17"/>
    <x v="5"/>
    <n v="19"/>
    <s v="Larva"/>
    <m/>
    <n v="1.5"/>
    <n v="0.25391308800000001"/>
    <n v="1"/>
    <n v="1.125"/>
    <n v="1.125"/>
    <n v="16.888888888888889"/>
  </r>
  <r>
    <x v="1"/>
    <s v="ORSU16EH006"/>
    <x v="111"/>
    <x v="17"/>
    <x v="5"/>
    <n v="1"/>
    <s v="Larva"/>
    <m/>
    <n v="3.4"/>
    <n v="0.152478907"/>
    <n v="0.6333333333333333"/>
    <n v="1.125"/>
    <n v="0.71249999999999991"/>
    <n v="1.4035087719298247"/>
  </r>
  <r>
    <x v="5"/>
    <s v="ORSU16EH009"/>
    <x v="111"/>
    <x v="17"/>
    <x v="5"/>
    <n v="1"/>
    <s v="Larva"/>
    <m/>
    <n v="2.2000000000000002"/>
    <n v="4.1760670999999999E-2"/>
    <n v="1"/>
    <n v="1.125"/>
    <n v="1.125"/>
    <n v="0.88888888888888884"/>
  </r>
  <r>
    <x v="0"/>
    <s v="ORSU16EH005"/>
    <x v="112"/>
    <x v="17"/>
    <x v="5"/>
    <n v="1"/>
    <s v="Larva"/>
    <m/>
    <n v="2.2999999999999998"/>
    <n v="4.7665077E-2"/>
    <n v="1"/>
    <n v="1.125"/>
    <n v="1.125"/>
    <n v="0.88888888888888884"/>
  </r>
  <r>
    <x v="6"/>
    <s v="ORSU16EH001"/>
    <x v="113"/>
    <x v="18"/>
    <x v="1"/>
    <n v="4"/>
    <s v="Unknown"/>
    <m/>
    <n v="2.5"/>
    <n v="1.702"/>
    <n v="1"/>
    <n v="1.125"/>
    <n v="1.125"/>
    <n v="3.5555555555555554"/>
  </r>
  <r>
    <x v="3"/>
    <s v="ORSU16EH003"/>
    <x v="113"/>
    <x v="18"/>
    <x v="1"/>
    <n v="2"/>
    <s v="Unknown"/>
    <m/>
    <n v="2.5"/>
    <n v="0.85099999999999998"/>
    <n v="1"/>
    <n v="1.125"/>
    <n v="1.125"/>
    <n v="1.7777777777777777"/>
  </r>
  <r>
    <x v="5"/>
    <s v="ORSU16EH009"/>
    <x v="113"/>
    <x v="18"/>
    <x v="1"/>
    <n v="1"/>
    <s v="Unknown"/>
    <m/>
    <n v="2"/>
    <n v="0.29699999999999999"/>
    <n v="1"/>
    <n v="1.125"/>
    <n v="1.125"/>
    <n v="0.88888888888888884"/>
  </r>
  <r>
    <x v="6"/>
    <s v="ORSU16EH001"/>
    <x v="113"/>
    <x v="19"/>
    <x v="1"/>
    <n v="4"/>
    <s v="Unknown"/>
    <m/>
    <n v="1.4"/>
    <n v="0.57120000000000004"/>
    <n v="1"/>
    <n v="1.125"/>
    <n v="1.125"/>
    <n v="3.5555555555555554"/>
  </r>
  <r>
    <x v="7"/>
    <s v="ORSU16EH008"/>
    <x v="114"/>
    <x v="20"/>
    <x v="3"/>
    <n v="1"/>
    <s v="Larva"/>
    <m/>
    <n v="3"/>
    <n v="5.8523338000000001E-2"/>
    <n v="1"/>
    <n v="1.125"/>
    <n v="1.125"/>
    <n v="0.88888888888888884"/>
  </r>
  <r>
    <x v="3"/>
    <s v="ORSU16EH003"/>
    <x v="115"/>
    <x v="20"/>
    <x v="5"/>
    <n v="1"/>
    <s v="Larva"/>
    <m/>
    <n v="20"/>
    <n v="21.773305369999999"/>
    <n v="1"/>
    <n v="1.125"/>
    <n v="1.125"/>
    <n v="0.88888888888888884"/>
  </r>
  <r>
    <x v="4"/>
    <s v="ORSU16EH004"/>
    <x v="116"/>
    <x v="20"/>
    <x v="2"/>
    <n v="4"/>
    <s v="Larva"/>
    <m/>
    <n v="2.5"/>
    <n v="0.108303882"/>
    <n v="1"/>
    <n v="1.125"/>
    <n v="1.125"/>
    <n v="3.5555555555555554"/>
  </r>
  <r>
    <x v="5"/>
    <s v="ORSU16EH009"/>
    <x v="116"/>
    <x v="20"/>
    <x v="2"/>
    <n v="12"/>
    <s v="Larva"/>
    <m/>
    <n v="1.2"/>
    <n v="4.8193947000000001E-2"/>
    <n v="1"/>
    <n v="1.125"/>
    <n v="1.125"/>
    <n v="10.666666666666666"/>
  </r>
  <r>
    <x v="5"/>
    <s v="ORSU16EH009"/>
    <x v="117"/>
    <x v="20"/>
    <x v="5"/>
    <n v="1"/>
    <s v="Larva"/>
    <m/>
    <n v="3"/>
    <n v="5.8523338000000001E-2"/>
    <n v="1"/>
    <n v="1.125"/>
    <n v="1.125"/>
    <n v="0.88888888888888884"/>
  </r>
  <r>
    <x v="5"/>
    <s v="ORSU16EH009"/>
    <x v="118"/>
    <x v="20"/>
    <x v="4"/>
    <n v="3"/>
    <s v="Larva"/>
    <m/>
    <n v="1.5"/>
    <n v="4.8080961999999998E-2"/>
    <n v="1"/>
    <n v="1.125"/>
    <n v="1.125"/>
    <n v="2.6666666666666665"/>
  </r>
  <r>
    <x v="5"/>
    <s v="ORSU16EH009"/>
    <x v="118"/>
    <x v="20"/>
    <x v="4"/>
    <n v="3"/>
    <s v="Larva"/>
    <m/>
    <n v="2"/>
    <n v="0.10834282100000001"/>
    <n v="1"/>
    <n v="1.125"/>
    <n v="1.125"/>
    <n v="2.6666666666666665"/>
  </r>
  <r>
    <x v="5"/>
    <s v="ORSU16EH009"/>
    <x v="118"/>
    <x v="20"/>
    <x v="4"/>
    <n v="3"/>
    <s v="Larva"/>
    <m/>
    <n v="3"/>
    <n v="0.340472355"/>
    <n v="1"/>
    <n v="1.125"/>
    <n v="1.125"/>
    <n v="2.6666666666666665"/>
  </r>
  <r>
    <x v="1"/>
    <s v="ORSU16EH006"/>
    <x v="119"/>
    <x v="20"/>
    <x v="4"/>
    <n v="1"/>
    <s v="Larva"/>
    <m/>
    <n v="2.1"/>
    <n v="4.1449325000000002E-2"/>
    <n v="0.6333333333333333"/>
    <n v="1.125"/>
    <n v="0.71249999999999991"/>
    <n v="1.4035087719298247"/>
  </r>
  <r>
    <x v="7"/>
    <s v="ORSU16EH008"/>
    <x v="120"/>
    <x v="20"/>
    <x v="3"/>
    <n v="1"/>
    <s v="Larva"/>
    <m/>
    <n v="3"/>
    <n v="0.18098247200000001"/>
    <n v="1"/>
    <n v="1.125"/>
    <n v="1.125"/>
    <n v="0.88888888888888884"/>
  </r>
  <r>
    <x v="5"/>
    <s v="ORSU16EH009"/>
    <x v="120"/>
    <x v="20"/>
    <x v="3"/>
    <n v="6"/>
    <s v="Larva"/>
    <m/>
    <n v="1.2"/>
    <n v="6.7736915999999994E-2"/>
    <n v="1"/>
    <n v="1.125"/>
    <n v="1.125"/>
    <n v="5.333333333333333"/>
  </r>
  <r>
    <x v="5"/>
    <s v="ORSU16EH009"/>
    <x v="120"/>
    <x v="20"/>
    <x v="3"/>
    <n v="6"/>
    <s v="Larva"/>
    <m/>
    <n v="2.5"/>
    <n v="0.62521149399999998"/>
    <n v="1"/>
    <n v="1.125"/>
    <n v="1.125"/>
    <n v="5.333333333333333"/>
  </r>
  <r>
    <x v="5"/>
    <s v="ORSU16EH009"/>
    <x v="120"/>
    <x v="20"/>
    <x v="3"/>
    <n v="6"/>
    <s v="Larva"/>
    <m/>
    <n v="4"/>
    <n v="2.5947902699999998"/>
    <n v="1"/>
    <n v="1.125"/>
    <n v="1.125"/>
    <n v="5.333333333333333"/>
  </r>
  <r>
    <x v="8"/>
    <s v="ORSU16EH007"/>
    <x v="121"/>
    <x v="20"/>
    <x v="3"/>
    <n v="1"/>
    <s v="Pupa"/>
    <m/>
    <n v="4.5"/>
    <n v="4.2911000000000001"/>
    <n v="1"/>
    <n v="1.125"/>
    <n v="1.125"/>
    <n v="0.88888888888888884"/>
  </r>
  <r>
    <x v="5"/>
    <s v="ORSU16EH009"/>
    <x v="121"/>
    <x v="20"/>
    <x v="3"/>
    <n v="3"/>
    <s v="Pupa"/>
    <m/>
    <n v="4"/>
    <n v="12.8733"/>
    <n v="1"/>
    <n v="1.125"/>
    <n v="1.125"/>
    <n v="2.6666666666666665"/>
  </r>
  <r>
    <x v="6"/>
    <s v="ORSU16EH001"/>
    <x v="122"/>
    <x v="20"/>
    <x v="5"/>
    <n v="1"/>
    <s v="Larva"/>
    <m/>
    <n v="14.2"/>
    <n v="7.4791184499999996"/>
    <n v="1"/>
    <n v="1.125"/>
    <n v="1.125"/>
    <n v="0.88888888888888884"/>
  </r>
  <r>
    <x v="7"/>
    <s v="ORSU16EH008"/>
    <x v="122"/>
    <x v="20"/>
    <x v="5"/>
    <n v="1"/>
    <s v="Larva"/>
    <m/>
    <n v="4.5"/>
    <n v="0.20736421799999999"/>
    <n v="1"/>
    <n v="1.125"/>
    <n v="1.125"/>
    <n v="0.88888888888888884"/>
  </r>
  <r>
    <x v="4"/>
    <s v="ORSU16EH004"/>
    <x v="123"/>
    <x v="20"/>
    <x v="4"/>
    <n v="1"/>
    <s v="Larva"/>
    <m/>
    <n v="2.1"/>
    <n v="4.1449325000000002E-2"/>
    <n v="1"/>
    <n v="1.125"/>
    <n v="1.125"/>
    <n v="0.88888888888888884"/>
  </r>
  <r>
    <x v="3"/>
    <s v="ORSU16EH003"/>
    <x v="124"/>
    <x v="20"/>
    <x v="5"/>
    <n v="2"/>
    <s v="Larva"/>
    <m/>
    <n v="2.9"/>
    <n v="0.26518526199999998"/>
    <n v="1"/>
    <n v="1.125"/>
    <n v="1.125"/>
    <n v="1.7777777777777777"/>
  </r>
  <r>
    <x v="3"/>
    <s v="ORSU16EH003"/>
    <x v="124"/>
    <x v="20"/>
    <x v="5"/>
    <n v="2"/>
    <s v="Larva"/>
    <m/>
    <n v="3.3"/>
    <n v="0.373422527"/>
    <n v="1"/>
    <n v="1.125"/>
    <n v="1.125"/>
    <n v="1.7777777777777777"/>
  </r>
  <r>
    <x v="0"/>
    <s v="ORSU16EH005"/>
    <x v="124"/>
    <x v="20"/>
    <x v="5"/>
    <n v="4"/>
    <s v="Larva"/>
    <m/>
    <n v="3.1"/>
    <n v="0.63285499099999998"/>
    <n v="1"/>
    <n v="1.125"/>
    <n v="1.125"/>
    <n v="3.5555555555555554"/>
  </r>
  <r>
    <x v="1"/>
    <s v="ORSU16EH006"/>
    <x v="124"/>
    <x v="20"/>
    <x v="5"/>
    <n v="2"/>
    <s v="Larva"/>
    <m/>
    <n v="2.5"/>
    <n v="0.178978214"/>
    <n v="0.6333333333333333"/>
    <n v="1.125"/>
    <n v="0.71249999999999991"/>
    <n v="2.8070175438596494"/>
  </r>
  <r>
    <x v="7"/>
    <s v="ORSU16EH008"/>
    <x v="124"/>
    <x v="20"/>
    <x v="5"/>
    <n v="1"/>
    <s v="Larva"/>
    <m/>
    <n v="5"/>
    <n v="0.56130464099999999"/>
    <n v="1"/>
    <n v="1.125"/>
    <n v="1.125"/>
    <n v="0.88888888888888884"/>
  </r>
  <r>
    <x v="5"/>
    <s v="ORSU16EH009"/>
    <x v="124"/>
    <x v="20"/>
    <x v="5"/>
    <n v="2"/>
    <s v="Larva"/>
    <m/>
    <n v="2"/>
    <n v="9.9102712999999995E-2"/>
    <n v="1"/>
    <n v="1.125"/>
    <n v="1.125"/>
    <n v="1.7777777777777777"/>
  </r>
  <r>
    <x v="2"/>
    <s v="ORSU16EH002"/>
    <x v="125"/>
    <x v="20"/>
    <x v="5"/>
    <n v="2"/>
    <s v="Larva"/>
    <m/>
    <n v="4.0999999999999996"/>
    <n v="0.31018900799999999"/>
    <n v="1"/>
    <n v="1.125"/>
    <n v="1.125"/>
    <n v="1.7777777777777777"/>
  </r>
  <r>
    <x v="3"/>
    <s v="ORSU16EH003"/>
    <x v="125"/>
    <x v="20"/>
    <x v="5"/>
    <n v="1"/>
    <s v="Larva"/>
    <m/>
    <n v="2.2999999999999998"/>
    <n v="2.5544747999999999E-2"/>
    <n v="1"/>
    <n v="1.125"/>
    <n v="1.125"/>
    <n v="0.88888888888888884"/>
  </r>
  <r>
    <x v="0"/>
    <s v="ORSU16EH005"/>
    <x v="125"/>
    <x v="20"/>
    <x v="5"/>
    <n v="1"/>
    <s v="Larva"/>
    <m/>
    <n v="2.2000000000000002"/>
    <n v="2.2236658999999999E-2"/>
    <n v="1"/>
    <n v="1.125"/>
    <n v="1.125"/>
    <n v="0.88888888888888884"/>
  </r>
  <r>
    <x v="6"/>
    <s v="ORSU16EH001"/>
    <x v="126"/>
    <x v="20"/>
    <x v="2"/>
    <n v="1"/>
    <s v="Larva"/>
    <m/>
    <n v="2.1"/>
    <n v="0.108199954"/>
    <n v="1"/>
    <n v="1.125"/>
    <n v="1.125"/>
    <n v="0.88888888888888884"/>
  </r>
  <r>
    <x v="4"/>
    <s v="ORSU16EH004"/>
    <x v="126"/>
    <x v="20"/>
    <x v="2"/>
    <n v="2"/>
    <s v="Larva"/>
    <m/>
    <n v="2.5"/>
    <n v="0.32941547100000002"/>
    <n v="1"/>
    <n v="1.125"/>
    <n v="1.125"/>
    <n v="1.7777777777777777"/>
  </r>
  <r>
    <x v="0"/>
    <s v="ORSU16EH005"/>
    <x v="126"/>
    <x v="20"/>
    <x v="2"/>
    <n v="1"/>
    <s v="Larva"/>
    <m/>
    <n v="2.8"/>
    <n v="0.21643596600000001"/>
    <n v="1"/>
    <n v="1.125"/>
    <n v="1.125"/>
    <n v="0.88888888888888884"/>
  </r>
  <r>
    <x v="1"/>
    <s v="ORSU16EH006"/>
    <x v="126"/>
    <x v="20"/>
    <x v="2"/>
    <n v="5"/>
    <s v="Larva"/>
    <m/>
    <n v="2.1"/>
    <n v="0.54099976900000002"/>
    <n v="0.6333333333333333"/>
    <n v="1.125"/>
    <n v="0.71249999999999991"/>
    <n v="7.0175438596491233"/>
  </r>
  <r>
    <x v="5"/>
    <s v="ORSU16EH009"/>
    <x v="126"/>
    <x v="20"/>
    <x v="2"/>
    <n v="7"/>
    <s v="Larva"/>
    <m/>
    <n v="1"/>
    <n v="0.12670000000000001"/>
    <n v="1"/>
    <n v="1.125"/>
    <n v="1.125"/>
    <n v="6.2222222222222223"/>
  </r>
  <r>
    <x v="5"/>
    <s v="ORSU16EH009"/>
    <x v="126"/>
    <x v="20"/>
    <x v="2"/>
    <n v="7"/>
    <s v="Larva"/>
    <m/>
    <n v="2"/>
    <n v="0.67337797099999996"/>
    <n v="1"/>
    <n v="1.125"/>
    <n v="1.125"/>
    <n v="6.2222222222222223"/>
  </r>
  <r>
    <x v="5"/>
    <s v="ORSU16EH009"/>
    <x v="126"/>
    <x v="20"/>
    <x v="2"/>
    <n v="7"/>
    <s v="Larva"/>
    <m/>
    <n v="2.5"/>
    <n v="1.152954147"/>
    <n v="1"/>
    <n v="1.125"/>
    <n v="1.125"/>
    <n v="6.2222222222222223"/>
  </r>
  <r>
    <x v="5"/>
    <s v="ORSU16EH009"/>
    <x v="127"/>
    <x v="20"/>
    <x v="3"/>
    <n v="1"/>
    <s v="Larva"/>
    <m/>
    <n v="6"/>
    <n v="0.50879481599999998"/>
    <n v="1"/>
    <n v="1.125"/>
    <n v="1.125"/>
    <n v="0.88888888888888884"/>
  </r>
  <r>
    <x v="5"/>
    <s v="ORSU16EH009"/>
    <x v="128"/>
    <x v="20"/>
    <x v="2"/>
    <n v="5"/>
    <s v="Larva"/>
    <m/>
    <n v="1.2"/>
    <n v="1.6777462E-2"/>
    <n v="1"/>
    <n v="1.125"/>
    <n v="1.125"/>
    <n v="4.4444444444444446"/>
  </r>
  <r>
    <x v="3"/>
    <s v="ORSU16EH003"/>
    <x v="129"/>
    <x v="20"/>
    <x v="4"/>
    <n v="1"/>
    <s v="Larva"/>
    <m/>
    <n v="7.8"/>
    <n v="1.685952498"/>
    <n v="1"/>
    <n v="1.125"/>
    <n v="1.125"/>
    <n v="0.88888888888888884"/>
  </r>
  <r>
    <x v="5"/>
    <s v="ORSU16EH009"/>
    <x v="130"/>
    <x v="20"/>
    <x v="0"/>
    <n v="1"/>
    <s v="Larva"/>
    <m/>
    <n v="12"/>
    <n v="6.2196892789999998"/>
    <n v="1"/>
    <n v="1.125"/>
    <n v="1.125"/>
    <n v="0.88888888888888884"/>
  </r>
  <r>
    <x v="3"/>
    <s v="ORSU16EH003"/>
    <x v="131"/>
    <x v="20"/>
    <x v="0"/>
    <n v="1"/>
    <s v="Larva"/>
    <m/>
    <n v="9.1"/>
    <n v="1.899293634"/>
    <n v="1"/>
    <n v="1.125"/>
    <n v="1.125"/>
    <n v="0.88888888888888884"/>
  </r>
  <r>
    <x v="6"/>
    <s v="ORSU16EH001"/>
    <x v="132"/>
    <x v="20"/>
    <x v="0"/>
    <n v="1"/>
    <s v="Pupa"/>
    <m/>
    <n v="6.8"/>
    <n v="9.4369999999999994"/>
    <n v="1"/>
    <n v="1.125"/>
    <n v="1.125"/>
    <n v="0.88888888888888884"/>
  </r>
  <r>
    <x v="2"/>
    <s v="ORSU16EH002"/>
    <x v="132"/>
    <x v="20"/>
    <x v="0"/>
    <n v="1"/>
    <s v="Pupa"/>
    <m/>
    <n v="9.1"/>
    <n v="9.4369999999999994"/>
    <n v="1"/>
    <n v="1.125"/>
    <n v="1.125"/>
    <n v="0.88888888888888884"/>
  </r>
  <r>
    <x v="3"/>
    <s v="ORSU16EH003"/>
    <x v="132"/>
    <x v="20"/>
    <x v="0"/>
    <n v="2"/>
    <s v="Pupa"/>
    <m/>
    <n v="9.4"/>
    <n v="18.873999999999999"/>
    <n v="1"/>
    <n v="1.125"/>
    <n v="1.125"/>
    <n v="1.7777777777777777"/>
  </r>
  <r>
    <x v="7"/>
    <s v="ORSU16EH008"/>
    <x v="132"/>
    <x v="20"/>
    <x v="0"/>
    <n v="1"/>
    <s v="Pupa"/>
    <m/>
    <n v="7"/>
    <n v="9.4369999999999994"/>
    <n v="1"/>
    <n v="1.125"/>
    <n v="1.125"/>
    <n v="0.88888888888888884"/>
  </r>
  <r>
    <x v="5"/>
    <s v="ORSU16EH009"/>
    <x v="133"/>
    <x v="20"/>
    <x v="0"/>
    <n v="1"/>
    <s v="Larva"/>
    <m/>
    <n v="6"/>
    <n v="0.84226798899999999"/>
    <n v="1"/>
    <n v="1.125"/>
    <n v="1.125"/>
    <n v="0.88888888888888884"/>
  </r>
  <r>
    <x v="7"/>
    <s v="ORSU16EH008"/>
    <x v="134"/>
    <x v="20"/>
    <x v="0"/>
    <n v="1"/>
    <s v="Larva"/>
    <m/>
    <n v="3.5"/>
    <n v="0.22127071800000001"/>
    <n v="1"/>
    <n v="1.125"/>
    <n v="1.125"/>
    <n v="0.88888888888888884"/>
  </r>
  <r>
    <x v="0"/>
    <s v="ORSU16EH005"/>
    <x v="135"/>
    <x v="20"/>
    <x v="0"/>
    <n v="1"/>
    <s v="Larva"/>
    <m/>
    <n v="3"/>
    <n v="0.150971825"/>
    <n v="1"/>
    <n v="1.125"/>
    <n v="1.125"/>
    <n v="0.88888888888888884"/>
  </r>
  <r>
    <x v="6"/>
    <s v="ORSU16EH001"/>
    <x v="136"/>
    <x v="20"/>
    <x v="0"/>
    <n v="5"/>
    <s v="Larva"/>
    <m/>
    <n v="3.8"/>
    <n v="1.356652185"/>
    <n v="1"/>
    <n v="1.125"/>
    <n v="1.125"/>
    <n v="4.4444444444444446"/>
  </r>
  <r>
    <x v="6"/>
    <s v="ORSU16EH001"/>
    <x v="136"/>
    <x v="20"/>
    <x v="0"/>
    <n v="5"/>
    <s v="Larva"/>
    <m/>
    <n v="6.6"/>
    <n v="5.3342597420000004"/>
    <n v="1"/>
    <n v="1.125"/>
    <n v="1.125"/>
    <n v="4.4444444444444446"/>
  </r>
  <r>
    <x v="2"/>
    <s v="ORSU16EH002"/>
    <x v="136"/>
    <x v="20"/>
    <x v="0"/>
    <n v="2"/>
    <s v="Larva"/>
    <m/>
    <n v="5.2"/>
    <n v="1.1812817170000001"/>
    <n v="1"/>
    <n v="1.125"/>
    <n v="1.125"/>
    <n v="1.7777777777777777"/>
  </r>
  <r>
    <x v="2"/>
    <s v="ORSU16EH002"/>
    <x v="136"/>
    <x v="20"/>
    <x v="0"/>
    <n v="2"/>
    <s v="Larva"/>
    <m/>
    <n v="8.1"/>
    <n v="3.5457493919999998"/>
    <n v="1"/>
    <n v="1.125"/>
    <n v="1.125"/>
    <n v="1.7777777777777777"/>
  </r>
  <r>
    <x v="3"/>
    <s v="ORSU16EH003"/>
    <x v="136"/>
    <x v="20"/>
    <x v="0"/>
    <n v="7"/>
    <s v="Larva"/>
    <m/>
    <n v="7"/>
    <n v="8.641246099"/>
    <n v="1"/>
    <n v="1.125"/>
    <n v="1.125"/>
    <n v="6.2222222222222223"/>
  </r>
  <r>
    <x v="3"/>
    <s v="ORSU16EH003"/>
    <x v="136"/>
    <x v="20"/>
    <x v="0"/>
    <n v="7"/>
    <s v="Larva"/>
    <m/>
    <n v="13.3"/>
    <n v="42.450743809999999"/>
    <n v="1"/>
    <n v="1.125"/>
    <n v="1.125"/>
    <n v="6.2222222222222223"/>
  </r>
  <r>
    <x v="3"/>
    <s v="ORSU16EH003"/>
    <x v="136"/>
    <x v="20"/>
    <x v="0"/>
    <n v="7"/>
    <s v="Larva"/>
    <m/>
    <n v="16.2"/>
    <n v="69.235761089999997"/>
    <n v="1"/>
    <n v="1.125"/>
    <n v="1.125"/>
    <n v="6.2222222222222223"/>
  </r>
  <r>
    <x v="4"/>
    <s v="ORSU16EH004"/>
    <x v="136"/>
    <x v="20"/>
    <x v="0"/>
    <n v="5"/>
    <s v="Larva"/>
    <m/>
    <n v="6.2"/>
    <n v="4.5681103759999999"/>
    <n v="1"/>
    <n v="1.125"/>
    <n v="1.125"/>
    <n v="4.4444444444444446"/>
  </r>
  <r>
    <x v="0"/>
    <s v="ORSU16EH005"/>
    <x v="136"/>
    <x v="20"/>
    <x v="0"/>
    <n v="4"/>
    <s v="Larva"/>
    <m/>
    <n v="5.5"/>
    <n v="2.7151551789999999"/>
    <n v="1"/>
    <n v="1.125"/>
    <n v="1.125"/>
    <n v="3.5555555555555554"/>
  </r>
  <r>
    <x v="0"/>
    <s v="ORSU16EH005"/>
    <x v="136"/>
    <x v="20"/>
    <x v="0"/>
    <n v="4"/>
    <s v="Larva"/>
    <m/>
    <n v="13.5"/>
    <n v="25.172301900000001"/>
    <n v="1"/>
    <n v="1.125"/>
    <n v="1.125"/>
    <n v="3.5555555555555554"/>
  </r>
  <r>
    <x v="1"/>
    <s v="ORSU16EH006"/>
    <x v="136"/>
    <x v="20"/>
    <x v="0"/>
    <n v="17"/>
    <s v="Larva"/>
    <m/>
    <n v="4"/>
    <n v="5.2383304849999996"/>
    <n v="0.6333333333333333"/>
    <n v="1.125"/>
    <n v="0.71249999999999991"/>
    <n v="23.859649122807021"/>
  </r>
  <r>
    <x v="1"/>
    <s v="ORSU16EH006"/>
    <x v="136"/>
    <x v="20"/>
    <x v="0"/>
    <n v="17"/>
    <s v="Larva"/>
    <m/>
    <n v="8"/>
    <n v="29.22451306"/>
    <n v="0.6333333333333333"/>
    <n v="1.125"/>
    <n v="0.71249999999999991"/>
    <n v="23.859649122807021"/>
  </r>
  <r>
    <x v="1"/>
    <s v="ORSU16EH006"/>
    <x v="136"/>
    <x v="20"/>
    <x v="0"/>
    <n v="17"/>
    <s v="Larva"/>
    <m/>
    <n v="18"/>
    <n v="218.35338490000001"/>
    <n v="0.6333333333333333"/>
    <n v="1.125"/>
    <n v="0.71249999999999991"/>
    <n v="23.859649122807021"/>
  </r>
  <r>
    <x v="7"/>
    <s v="ORSU16EH008"/>
    <x v="136"/>
    <x v="20"/>
    <x v="0"/>
    <n v="1"/>
    <s v="Larva"/>
    <m/>
    <n v="14.5"/>
    <n v="7.5132500020000004"/>
    <n v="1"/>
    <n v="1.125"/>
    <n v="1.125"/>
    <n v="0.88888888888888884"/>
  </r>
  <r>
    <x v="5"/>
    <s v="ORSU16EH009"/>
    <x v="136"/>
    <x v="20"/>
    <x v="0"/>
    <n v="1"/>
    <s v="Larva"/>
    <m/>
    <n v="4.5"/>
    <n v="0.41266936399999998"/>
    <n v="1"/>
    <n v="1.125"/>
    <n v="1.125"/>
    <n v="0.88888888888888884"/>
  </r>
  <r>
    <x v="5"/>
    <s v="ORSU16EH009"/>
    <x v="137"/>
    <x v="20"/>
    <x v="0"/>
    <n v="5"/>
    <s v="Larva"/>
    <m/>
    <n v="2"/>
    <n v="0.27615924600000002"/>
    <n v="1"/>
    <n v="1.125"/>
    <n v="1.125"/>
    <n v="4.4444444444444446"/>
  </r>
  <r>
    <x v="5"/>
    <s v="ORSU16EH009"/>
    <x v="137"/>
    <x v="20"/>
    <x v="0"/>
    <n v="5"/>
    <s v="Larva"/>
    <m/>
    <n v="5"/>
    <n v="2.679481789"/>
    <n v="1"/>
    <n v="1.125"/>
    <n v="1.125"/>
    <n v="4.4444444444444446"/>
  </r>
  <r>
    <x v="4"/>
    <s v="ORSU16EH004"/>
    <x v="138"/>
    <x v="20"/>
    <x v="0"/>
    <n v="2"/>
    <s v="Larva"/>
    <m/>
    <n v="3.4"/>
    <n v="0.41184415299999999"/>
    <n v="1"/>
    <n v="1.125"/>
    <n v="1.125"/>
    <n v="1.7777777777777777"/>
  </r>
  <r>
    <x v="1"/>
    <s v="ORSU16EH006"/>
    <x v="138"/>
    <x v="20"/>
    <x v="0"/>
    <n v="3"/>
    <s v="Larva"/>
    <m/>
    <n v="6"/>
    <n v="2.5268039679999998"/>
    <n v="0.6333333333333333"/>
    <n v="1.125"/>
    <n v="0.71249999999999991"/>
    <n v="4.2105263157894743"/>
  </r>
  <r>
    <x v="2"/>
    <s v="ORSU16EH002"/>
    <x v="139"/>
    <x v="20"/>
    <x v="0"/>
    <n v="10"/>
    <s v="Larva"/>
    <m/>
    <n v="3.3"/>
    <n v="1.912272438"/>
    <n v="1"/>
    <n v="1.125"/>
    <n v="1.125"/>
    <n v="8.8888888888888893"/>
  </r>
  <r>
    <x v="2"/>
    <s v="ORSU16EH002"/>
    <x v="139"/>
    <x v="20"/>
    <x v="0"/>
    <n v="10"/>
    <s v="Larva"/>
    <m/>
    <n v="7"/>
    <n v="12.344637280000001"/>
    <n v="1"/>
    <n v="1.125"/>
    <n v="1.125"/>
    <n v="8.8888888888888893"/>
  </r>
  <r>
    <x v="3"/>
    <s v="ORSU16EH003"/>
    <x v="139"/>
    <x v="20"/>
    <x v="0"/>
    <n v="11"/>
    <s v="Larva"/>
    <m/>
    <n v="6.2"/>
    <n v="10.049842829999999"/>
    <n v="1"/>
    <n v="1.125"/>
    <n v="1.125"/>
    <n v="9.7777777777777786"/>
  </r>
  <r>
    <x v="4"/>
    <s v="ORSU16EH004"/>
    <x v="139"/>
    <x v="20"/>
    <x v="0"/>
    <n v="3"/>
    <s v="Larva"/>
    <m/>
    <n v="5.4"/>
    <n v="1.9457765890000001"/>
    <n v="1"/>
    <n v="1.125"/>
    <n v="1.125"/>
    <n v="2.6666666666666665"/>
  </r>
  <r>
    <x v="0"/>
    <s v="ORSU16EH005"/>
    <x v="139"/>
    <x v="20"/>
    <x v="0"/>
    <n v="6"/>
    <s v="Larva"/>
    <m/>
    <n v="7.5"/>
    <n v="8.7889780169999998"/>
    <n v="1"/>
    <n v="1.125"/>
    <n v="1.125"/>
    <n v="5.333333333333333"/>
  </r>
  <r>
    <x v="5"/>
    <s v="ORSU16EH009"/>
    <x v="139"/>
    <x v="20"/>
    <x v="0"/>
    <n v="2"/>
    <s v="Larva"/>
    <m/>
    <n v="5"/>
    <n v="1.071792716"/>
    <n v="1"/>
    <n v="1.125"/>
    <n v="1.125"/>
    <n v="1.7777777777777777"/>
  </r>
  <r>
    <x v="5"/>
    <s v="ORSU16EH009"/>
    <x v="139"/>
    <x v="20"/>
    <x v="0"/>
    <n v="2"/>
    <s v="Larva"/>
    <m/>
    <n v="6"/>
    <n v="1.6845359790000001"/>
    <n v="1"/>
    <n v="1.125"/>
    <n v="1.125"/>
    <n v="1.7777777777777777"/>
  </r>
  <r>
    <x v="2"/>
    <s v="ORSU16EH002"/>
    <x v="140"/>
    <x v="20"/>
    <x v="0"/>
    <n v="1"/>
    <s v="Larva"/>
    <m/>
    <n v="6.6"/>
    <n v="1.066851948"/>
    <n v="1"/>
    <n v="1.125"/>
    <n v="1.125"/>
    <n v="0.88888888888888884"/>
  </r>
  <r>
    <x v="0"/>
    <s v="ORSU16EH005"/>
    <x v="140"/>
    <x v="20"/>
    <x v="0"/>
    <n v="3"/>
    <s v="Larva"/>
    <m/>
    <n v="5.5"/>
    <n v="2.0363663839999999"/>
    <n v="1"/>
    <n v="1.125"/>
    <n v="1.125"/>
    <n v="2.6666666666666665"/>
  </r>
  <r>
    <x v="0"/>
    <s v="ORSU16EH005"/>
    <x v="140"/>
    <x v="20"/>
    <x v="0"/>
    <n v="3"/>
    <s v="Larva"/>
    <m/>
    <n v="7"/>
    <n v="3.7033911850000001"/>
    <n v="1"/>
    <n v="1.125"/>
    <n v="1.125"/>
    <n v="2.6666666666666665"/>
  </r>
  <r>
    <x v="0"/>
    <s v="ORSU16EH005"/>
    <x v="141"/>
    <x v="20"/>
    <x v="0"/>
    <n v="1"/>
    <s v="Larva"/>
    <m/>
    <n v="12.5"/>
    <n v="5.1996250440000003"/>
    <n v="1"/>
    <n v="1.125"/>
    <n v="1.125"/>
    <n v="0.88888888888888884"/>
  </r>
  <r>
    <x v="5"/>
    <s v="ORSU16EH009"/>
    <x v="141"/>
    <x v="20"/>
    <x v="0"/>
    <n v="1"/>
    <s v="Larva"/>
    <m/>
    <n v="14"/>
    <n v="6.8870418659999997"/>
    <n v="1"/>
    <n v="1.125"/>
    <n v="1.125"/>
    <n v="0.88888888888888884"/>
  </r>
  <r>
    <x v="3"/>
    <s v="ORSU16EH003"/>
    <x v="142"/>
    <x v="21"/>
    <x v="0"/>
    <n v="2"/>
    <s v="Unknown"/>
    <m/>
    <n v="3.4"/>
    <n v="0.51080810799999998"/>
    <n v="1"/>
    <n v="1.125"/>
    <n v="1.125"/>
    <n v="1.7777777777777777"/>
  </r>
  <r>
    <x v="0"/>
    <s v="ORSU16EH005"/>
    <x v="142"/>
    <x v="21"/>
    <x v="0"/>
    <n v="2"/>
    <s v="Unknown"/>
    <m/>
    <n v="2.2000000000000002"/>
    <n v="0.22785207699999999"/>
    <n v="1"/>
    <n v="1.125"/>
    <n v="1.125"/>
    <n v="1.7777777777777777"/>
  </r>
  <r>
    <x v="0"/>
    <s v="ORSU16EH005"/>
    <x v="142"/>
    <x v="21"/>
    <x v="0"/>
    <n v="2"/>
    <s v="Unknown"/>
    <m/>
    <n v="3.7"/>
    <n v="0.59753070600000002"/>
    <n v="1"/>
    <n v="1.125"/>
    <n v="1.125"/>
    <n v="1.7777777777777777"/>
  </r>
  <r>
    <x v="1"/>
    <s v="ORSU16EH006"/>
    <x v="142"/>
    <x v="21"/>
    <x v="0"/>
    <n v="3"/>
    <s v="Unknown"/>
    <m/>
    <n v="3"/>
    <n v="0.60749506799999997"/>
    <n v="0.6333333333333333"/>
    <n v="1.125"/>
    <n v="0.71249999999999991"/>
    <n v="4.2105263157894743"/>
  </r>
  <r>
    <x v="1"/>
    <s v="ORSU16EH006"/>
    <x v="142"/>
    <x v="21"/>
    <x v="0"/>
    <n v="3"/>
    <s v="Unknown"/>
    <m/>
    <n v="4.5"/>
    <n v="1.2885580729999999"/>
    <n v="0.6333333333333333"/>
    <n v="1.125"/>
    <n v="0.71249999999999991"/>
    <n v="4.2105263157894743"/>
  </r>
  <r>
    <x v="8"/>
    <s v="ORSU16EH007"/>
    <x v="142"/>
    <x v="21"/>
    <x v="0"/>
    <n v="1"/>
    <s v="Unknown"/>
    <m/>
    <n v="5"/>
    <n v="0.52220377600000001"/>
    <n v="1"/>
    <n v="1.125"/>
    <n v="1.125"/>
    <n v="0.88888888888888884"/>
  </r>
  <r>
    <x v="5"/>
    <s v="ORSU16EH009"/>
    <x v="142"/>
    <x v="21"/>
    <x v="0"/>
    <n v="4"/>
    <s v="Unknown"/>
    <m/>
    <n v="2"/>
    <n v="0.381874143"/>
    <n v="1"/>
    <n v="1.125"/>
    <n v="1.125"/>
    <n v="3.5555555555555554"/>
  </r>
  <r>
    <x v="5"/>
    <s v="ORSU16EH009"/>
    <x v="142"/>
    <x v="21"/>
    <x v="0"/>
    <n v="4"/>
    <s v="Unknown"/>
    <m/>
    <n v="3.5"/>
    <n v="1.0780386070000001"/>
    <n v="1"/>
    <n v="1.125"/>
    <n v="1.125"/>
    <n v="3.5555555555555554"/>
  </r>
  <r>
    <x v="5"/>
    <s v="ORSU16EH009"/>
    <x v="142"/>
    <x v="21"/>
    <x v="0"/>
    <n v="4"/>
    <s v="Unknown"/>
    <m/>
    <n v="4"/>
    <n v="1.3809577129999999"/>
    <n v="1"/>
    <n v="1.125"/>
    <n v="1.125"/>
    <n v="3.5555555555555554"/>
  </r>
  <r>
    <x v="5"/>
    <s v="ORSU16EH009"/>
    <x v="142"/>
    <x v="21"/>
    <x v="0"/>
    <n v="4"/>
    <s v="Unknown"/>
    <m/>
    <n v="4.5"/>
    <n v="1.718077431"/>
    <n v="1"/>
    <n v="1.125"/>
    <n v="1.125"/>
    <n v="3.5555555555555554"/>
  </r>
  <r>
    <x v="5"/>
    <s v="ORSU16EH009"/>
    <x v="143"/>
    <x v="22"/>
    <x v="1"/>
    <n v="2"/>
    <s v="Adult"/>
    <m/>
    <n v="0.8"/>
    <n v="0.2094"/>
    <n v="1"/>
    <n v="1.125"/>
    <n v="1.125"/>
    <n v="1.7777777777777777"/>
  </r>
  <r>
    <x v="5"/>
    <s v="ORSU16EH009"/>
    <x v="143"/>
    <x v="22"/>
    <x v="1"/>
    <n v="2"/>
    <s v="Adult"/>
    <m/>
    <n v="1.2"/>
    <n v="0.2094"/>
    <n v="1"/>
    <n v="1.125"/>
    <n v="1.125"/>
    <n v="1.7777777777777777"/>
  </r>
  <r>
    <x v="3"/>
    <s v="ORSU16EH003"/>
    <x v="144"/>
    <x v="22"/>
    <x v="1"/>
    <n v="1"/>
    <s v="Adult"/>
    <m/>
    <n v="0.6"/>
    <n v="0.1047"/>
    <n v="1"/>
    <n v="1.125"/>
    <n v="1.125"/>
    <n v="0.88888888888888884"/>
  </r>
  <r>
    <x v="8"/>
    <s v="ORSU16EH007"/>
    <x v="144"/>
    <x v="22"/>
    <x v="1"/>
    <n v="1"/>
    <s v="Adult"/>
    <m/>
    <n v="1"/>
    <n v="0.1047"/>
    <n v="1"/>
    <n v="1.125"/>
    <n v="1.125"/>
    <n v="0.88888888888888884"/>
  </r>
  <r>
    <x v="7"/>
    <s v="ORSU16EH008"/>
    <x v="144"/>
    <x v="22"/>
    <x v="1"/>
    <n v="1"/>
    <s v="Adult"/>
    <m/>
    <n v="1"/>
    <n v="0.1047"/>
    <n v="1"/>
    <n v="1.125"/>
    <n v="1.125"/>
    <n v="0.88888888888888884"/>
  </r>
  <r>
    <x v="5"/>
    <s v="ORSU16EH009"/>
    <x v="144"/>
    <x v="22"/>
    <x v="1"/>
    <n v="1"/>
    <s v="Adult"/>
    <m/>
    <n v="1"/>
    <n v="0.1047"/>
    <n v="1"/>
    <n v="1.125"/>
    <n v="1.125"/>
    <n v="0.88888888888888884"/>
  </r>
  <r>
    <x v="6"/>
    <s v="ORSU16EH001"/>
    <x v="145"/>
    <x v="22"/>
    <x v="1"/>
    <n v="1"/>
    <s v="Adult"/>
    <m/>
    <n v="0.8"/>
    <n v="0.1047"/>
    <n v="1"/>
    <n v="1.125"/>
    <n v="1.125"/>
    <n v="0.88888888888888884"/>
  </r>
  <r>
    <x v="6"/>
    <s v="ORSU16EH001"/>
    <x v="142"/>
    <x v="22"/>
    <x v="1"/>
    <n v="3"/>
    <s v="Unknown"/>
    <m/>
    <n v="2.9"/>
    <n v="0.57047744199999995"/>
    <n v="1"/>
    <n v="1.125"/>
    <n v="1.125"/>
    <n v="2.6666666666666665"/>
  </r>
  <r>
    <x v="6"/>
    <s v="ORSU16EH001"/>
    <x v="142"/>
    <x v="22"/>
    <x v="1"/>
    <n v="3"/>
    <s v="Unknown"/>
    <m/>
    <n v="3.8"/>
    <n v="0.94173794399999999"/>
    <n v="1"/>
    <n v="1.125"/>
    <n v="1.125"/>
    <n v="2.6666666666666665"/>
  </r>
  <r>
    <x v="6"/>
    <s v="ORSU16EH001"/>
    <x v="142"/>
    <x v="22"/>
    <x v="1"/>
    <n v="3"/>
    <s v="Unknown"/>
    <m/>
    <n v="4.7"/>
    <n v="1.3967763310000001"/>
    <n v="1"/>
    <n v="1.125"/>
    <n v="1.125"/>
    <n v="2.6666666666666665"/>
  </r>
  <r>
    <x v="3"/>
    <s v="ORSU16EH003"/>
    <x v="146"/>
    <x v="22"/>
    <x v="1"/>
    <n v="2"/>
    <s v="Adult"/>
    <m/>
    <n v="0.9"/>
    <n v="0.2094"/>
    <n v="1"/>
    <n v="1.125"/>
    <n v="1.125"/>
    <n v="1.7777777777777777"/>
  </r>
  <r>
    <x v="3"/>
    <s v="ORSU16EH003"/>
    <x v="146"/>
    <x v="22"/>
    <x v="1"/>
    <n v="2"/>
    <s v="Adult"/>
    <m/>
    <n v="1.3"/>
    <n v="0.2094"/>
    <n v="1"/>
    <n v="1.125"/>
    <n v="1.125"/>
    <n v="1.7777777777777777"/>
  </r>
  <r>
    <x v="8"/>
    <s v="ORSU16EH007"/>
    <x v="146"/>
    <x v="22"/>
    <x v="1"/>
    <n v="1"/>
    <s v="Adult"/>
    <m/>
    <n v="1"/>
    <n v="0.1047"/>
    <n v="1"/>
    <n v="1.125"/>
    <n v="1.125"/>
    <n v="0.88888888888888884"/>
  </r>
  <r>
    <x v="6"/>
    <s v="ORSU16EH001"/>
    <x v="3"/>
    <x v="22"/>
    <x v="1"/>
    <n v="1"/>
    <s v="Adult"/>
    <m/>
    <n v="1.2"/>
    <n v="0.1047"/>
    <n v="1"/>
    <n v="1.125"/>
    <n v="1.125"/>
    <n v="0.88888888888888884"/>
  </r>
  <r>
    <x v="6"/>
    <s v="ORSU16EH001"/>
    <x v="4"/>
    <x v="22"/>
    <x v="1"/>
    <n v="1"/>
    <s v="Adult"/>
    <m/>
    <n v="1"/>
    <n v="0.1047"/>
    <n v="1"/>
    <n v="1.125"/>
    <n v="1.125"/>
    <n v="0.88888888888888884"/>
  </r>
  <r>
    <x v="9"/>
    <m/>
    <x v="147"/>
    <x v="23"/>
    <x v="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2" firstDataCol="1"/>
  <pivotFields count="21">
    <pivotField axis="axisRow" showAll="0">
      <items count="11">
        <item x="6"/>
        <item x="2"/>
        <item x="3"/>
        <item x="4"/>
        <item x="0"/>
        <item x="1"/>
        <item x="8"/>
        <item x="7"/>
        <item x="5"/>
        <item x="9"/>
        <item t="default"/>
      </items>
    </pivotField>
    <pivotField showAll="0"/>
    <pivotField showAll="0"/>
    <pivotField showAll="0"/>
    <pivotField axis="axisCol" showAll="0">
      <items count="8">
        <item x="4"/>
        <item x="2"/>
        <item m="1" x="6"/>
        <item x="0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dataFields count="1">
    <dataField name="Sum of Biomass (mg/m^2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C2:AD13" firstHeaderRow="1" firstDataRow="1" firstDataCol="1"/>
  <pivotFields count="21">
    <pivotField axis="axisRow" showAll="0">
      <items count="11">
        <item x="6"/>
        <item x="2"/>
        <item x="3"/>
        <item x="4"/>
        <item x="0"/>
        <item x="1"/>
        <item x="8"/>
        <item x="7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iomass (g/m^2)" fld="14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1:AJ12" firstHeaderRow="0" firstDataRow="1" firstDataCol="1"/>
  <pivotFields count="21">
    <pivotField axis="axisRow" showAll="0">
      <items count="11">
        <item x="6"/>
        <item x="2"/>
        <item x="3"/>
        <item x="4"/>
        <item x="0"/>
        <item x="1"/>
        <item x="8"/>
        <item x="7"/>
        <item x="5"/>
        <item x="9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showAll="0" defaultSubtota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iomass (mg/m^2)" fld="13" baseField="0" baseItem="3"/>
    <dataField name="Count of Biomass (mg/m^2)" fld="13" subtotal="count" baseField="0" baseItem="0"/>
    <dataField name="StdDev of Biomass (mg/m^2)2" fld="13" subtotal="stdDev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2:AA107" firstHeaderRow="0" firstDataRow="1" firstDataCol="1"/>
  <pivotFields count="21">
    <pivotField axis="axisRow" showAll="0">
      <items count="11">
        <item x="6"/>
        <item x="2"/>
        <item x="3"/>
        <item x="4"/>
        <item x="0"/>
        <item x="1"/>
        <item x="8"/>
        <item x="7"/>
        <item x="5"/>
        <item x="9"/>
        <item t="default"/>
      </items>
    </pivotField>
    <pivotField showAll="0"/>
    <pivotField showAll="0"/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24"/>
        <item x="18"/>
        <item x="20"/>
        <item x="21"/>
        <item x="22"/>
        <item x="23"/>
        <item x="17"/>
        <item x="19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dataField="1" showAll="0"/>
  </pivotFields>
  <rowFields count="2">
    <field x="0"/>
    <field x="3"/>
  </rowFields>
  <rowItems count="105">
    <i>
      <x/>
    </i>
    <i r="1">
      <x/>
    </i>
    <i r="1">
      <x v="3"/>
    </i>
    <i r="1">
      <x v="4"/>
    </i>
    <i r="1">
      <x v="6"/>
    </i>
    <i r="1">
      <x v="8"/>
    </i>
    <i r="1">
      <x v="9"/>
    </i>
    <i r="1">
      <x v="18"/>
    </i>
    <i r="1">
      <x v="19"/>
    </i>
    <i r="1">
      <x v="21"/>
    </i>
    <i r="1">
      <x v="23"/>
    </i>
    <i r="1">
      <x v="24"/>
    </i>
    <i>
      <x v="1"/>
    </i>
    <i r="1">
      <x/>
    </i>
    <i r="1">
      <x v="2"/>
    </i>
    <i r="1">
      <x v="3"/>
    </i>
    <i r="1">
      <x v="6"/>
    </i>
    <i r="1">
      <x v="8"/>
    </i>
    <i r="1">
      <x v="12"/>
    </i>
    <i r="1">
      <x v="19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8"/>
    </i>
    <i r="1">
      <x v="19"/>
    </i>
    <i r="1">
      <x v="20"/>
    </i>
    <i r="1">
      <x v="21"/>
    </i>
    <i r="1">
      <x v="23"/>
    </i>
    <i>
      <x v="3"/>
    </i>
    <i r="1">
      <x/>
    </i>
    <i r="1">
      <x v="3"/>
    </i>
    <i r="1">
      <x v="4"/>
    </i>
    <i r="1">
      <x v="6"/>
    </i>
    <i r="1">
      <x v="8"/>
    </i>
    <i r="1">
      <x v="9"/>
    </i>
    <i r="1">
      <x v="16"/>
    </i>
    <i r="1">
      <x v="19"/>
    </i>
    <i r="1">
      <x v="23"/>
    </i>
    <i>
      <x v="4"/>
    </i>
    <i r="1">
      <x/>
    </i>
    <i r="1">
      <x v="2"/>
    </i>
    <i r="1">
      <x v="3"/>
    </i>
    <i r="1">
      <x v="5"/>
    </i>
    <i r="1">
      <x v="6"/>
    </i>
    <i r="1">
      <x v="8"/>
    </i>
    <i r="1">
      <x v="13"/>
    </i>
    <i r="1">
      <x v="19"/>
    </i>
    <i r="1">
      <x v="20"/>
    </i>
    <i r="1">
      <x v="23"/>
    </i>
    <i>
      <x v="5"/>
    </i>
    <i r="1">
      <x/>
    </i>
    <i r="1">
      <x v="2"/>
    </i>
    <i r="1">
      <x v="3"/>
    </i>
    <i r="1">
      <x v="6"/>
    </i>
    <i r="1">
      <x v="8"/>
    </i>
    <i r="1">
      <x v="9"/>
    </i>
    <i r="1">
      <x v="19"/>
    </i>
    <i r="1">
      <x v="20"/>
    </i>
    <i r="1">
      <x v="23"/>
    </i>
    <i>
      <x v="6"/>
    </i>
    <i r="1">
      <x v="3"/>
    </i>
    <i r="1">
      <x v="6"/>
    </i>
    <i r="1">
      <x v="8"/>
    </i>
    <i r="1">
      <x v="9"/>
    </i>
    <i r="1">
      <x v="13"/>
    </i>
    <i r="1">
      <x v="15"/>
    </i>
    <i r="1">
      <x v="19"/>
    </i>
    <i r="1">
      <x v="20"/>
    </i>
    <i r="1">
      <x v="21"/>
    </i>
    <i r="1">
      <x v="23"/>
    </i>
    <i>
      <x v="7"/>
    </i>
    <i r="1">
      <x/>
    </i>
    <i r="1">
      <x v="3"/>
    </i>
    <i r="1">
      <x v="6"/>
    </i>
    <i r="1">
      <x v="8"/>
    </i>
    <i r="1">
      <x v="19"/>
    </i>
    <i r="1">
      <x v="21"/>
    </i>
    <i r="1">
      <x v="23"/>
    </i>
    <i>
      <x v="8"/>
    </i>
    <i r="1">
      <x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3"/>
    </i>
    <i>
      <x v="9"/>
    </i>
    <i r="1"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ry mass (mg)" fld="9" baseField="0" baseItem="0"/>
    <dataField name="Average of Body Length (mm)" fld="8" subtotal="average" baseField="0" baseItem="0"/>
    <dataField name="Sum of Calories per prey item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9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6:Q131" firstHeaderRow="1" firstDataRow="1" firstDataCol="1"/>
  <pivotFields count="14">
    <pivotField axis="axisRow" subtotalTop="0" showAll="0">
      <items count="11">
        <item x="6"/>
        <item x="2"/>
        <item x="3"/>
        <item x="4"/>
        <item x="0"/>
        <item x="1"/>
        <item x="8"/>
        <item x="7"/>
        <item x="5"/>
        <item x="9"/>
        <item t="default"/>
      </items>
    </pivotField>
    <pivotField subtotalTop="0" showAll="0"/>
    <pivotField subtotalTop="0" showAll="0">
      <items count="149">
        <item x="0"/>
        <item x="8"/>
        <item x="114"/>
        <item x="115"/>
        <item x="69"/>
        <item x="116"/>
        <item x="9"/>
        <item x="17"/>
        <item x="117"/>
        <item x="118"/>
        <item x="119"/>
        <item x="143"/>
        <item x="70"/>
        <item x="71"/>
        <item x="72"/>
        <item x="73"/>
        <item x="7"/>
        <item x="93"/>
        <item x="74"/>
        <item x="18"/>
        <item x="68"/>
        <item x="19"/>
        <item x="94"/>
        <item x="75"/>
        <item x="20"/>
        <item x="16"/>
        <item x="21"/>
        <item x="22"/>
        <item x="23"/>
        <item x="24"/>
        <item x="25"/>
        <item x="26"/>
        <item x="95"/>
        <item x="76"/>
        <item x="77"/>
        <item x="78"/>
        <item x="10"/>
        <item x="27"/>
        <item x="86"/>
        <item x="79"/>
        <item x="28"/>
        <item x="80"/>
        <item x="81"/>
        <item x="82"/>
        <item x="29"/>
        <item x="30"/>
        <item x="31"/>
        <item x="32"/>
        <item x="33"/>
        <item x="34"/>
        <item x="92"/>
        <item x="120"/>
        <item x="121"/>
        <item x="35"/>
        <item x="91"/>
        <item x="96"/>
        <item x="11"/>
        <item x="122"/>
        <item x="36"/>
        <item x="12"/>
        <item x="37"/>
        <item x="123"/>
        <item x="97"/>
        <item x="38"/>
        <item x="144"/>
        <item x="124"/>
        <item x="83"/>
        <item x="98"/>
        <item x="125"/>
        <item x="99"/>
        <item x="84"/>
        <item x="100"/>
        <item x="87"/>
        <item x="126"/>
        <item x="39"/>
        <item x="40"/>
        <item x="88"/>
        <item x="145"/>
        <item x="101"/>
        <item x="90"/>
        <item x="102"/>
        <item x="127"/>
        <item x="41"/>
        <item x="42"/>
        <item x="128"/>
        <item x="13"/>
        <item x="43"/>
        <item x="44"/>
        <item x="1"/>
        <item x="89"/>
        <item x="45"/>
        <item x="46"/>
        <item x="47"/>
        <item x="15"/>
        <item x="48"/>
        <item x="49"/>
        <item x="103"/>
        <item x="129"/>
        <item x="50"/>
        <item x="51"/>
        <item x="104"/>
        <item x="105"/>
        <item x="142"/>
        <item x="130"/>
        <item x="131"/>
        <item x="52"/>
        <item x="113"/>
        <item x="146"/>
        <item x="2"/>
        <item x="106"/>
        <item x="53"/>
        <item x="54"/>
        <item x="55"/>
        <item x="85"/>
        <item x="132"/>
        <item x="133"/>
        <item x="134"/>
        <item x="135"/>
        <item x="136"/>
        <item x="137"/>
        <item x="138"/>
        <item x="139"/>
        <item x="140"/>
        <item x="141"/>
        <item x="6"/>
        <item x="56"/>
        <item x="3"/>
        <item x="4"/>
        <item x="57"/>
        <item x="107"/>
        <item x="58"/>
        <item x="59"/>
        <item x="60"/>
        <item x="61"/>
        <item x="62"/>
        <item x="63"/>
        <item x="5"/>
        <item x="64"/>
        <item x="65"/>
        <item x="108"/>
        <item x="66"/>
        <item x="109"/>
        <item x="14"/>
        <item x="110"/>
        <item x="111"/>
        <item x="112"/>
        <item x="67"/>
        <item x="147"/>
        <item t="default"/>
      </items>
    </pivotField>
    <pivotField axis="axisRow" subtotalTop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0"/>
    <field x="3"/>
  </rowFields>
  <rowItems count="115">
    <i>
      <x/>
    </i>
    <i r="1">
      <x/>
    </i>
    <i r="1">
      <x v="3"/>
    </i>
    <i r="1">
      <x v="4"/>
    </i>
    <i r="1">
      <x v="6"/>
    </i>
    <i r="1">
      <x v="8"/>
    </i>
    <i r="1">
      <x v="9"/>
    </i>
    <i r="1">
      <x v="17"/>
    </i>
    <i r="1">
      <x v="18"/>
    </i>
    <i r="1">
      <x v="19"/>
    </i>
    <i r="1">
      <x v="20"/>
    </i>
    <i r="1">
      <x v="22"/>
    </i>
    <i t="default">
      <x/>
    </i>
    <i>
      <x v="1"/>
    </i>
    <i r="1">
      <x/>
    </i>
    <i r="1">
      <x v="2"/>
    </i>
    <i r="1">
      <x v="3"/>
    </i>
    <i r="1">
      <x v="6"/>
    </i>
    <i r="1">
      <x v="8"/>
    </i>
    <i r="1">
      <x v="12"/>
    </i>
    <i r="1">
      <x v="17"/>
    </i>
    <i r="1">
      <x v="20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7"/>
    </i>
    <i r="1">
      <x v="18"/>
    </i>
    <i r="1">
      <x v="20"/>
    </i>
    <i r="1">
      <x v="21"/>
    </i>
    <i r="1">
      <x v="22"/>
    </i>
    <i t="default">
      <x v="2"/>
    </i>
    <i>
      <x v="3"/>
    </i>
    <i r="1">
      <x/>
    </i>
    <i r="1">
      <x v="3"/>
    </i>
    <i r="1">
      <x v="4"/>
    </i>
    <i r="1">
      <x v="6"/>
    </i>
    <i r="1">
      <x v="8"/>
    </i>
    <i r="1">
      <x v="9"/>
    </i>
    <i r="1">
      <x v="16"/>
    </i>
    <i r="1">
      <x v="17"/>
    </i>
    <i r="1">
      <x v="20"/>
    </i>
    <i t="default">
      <x v="3"/>
    </i>
    <i>
      <x v="4"/>
    </i>
    <i r="1">
      <x/>
    </i>
    <i r="1">
      <x v="2"/>
    </i>
    <i r="1">
      <x v="3"/>
    </i>
    <i r="1">
      <x v="5"/>
    </i>
    <i r="1">
      <x v="6"/>
    </i>
    <i r="1">
      <x v="8"/>
    </i>
    <i r="1">
      <x v="13"/>
    </i>
    <i r="1">
      <x v="17"/>
    </i>
    <i r="1">
      <x v="20"/>
    </i>
    <i r="1">
      <x v="21"/>
    </i>
    <i t="default">
      <x v="4"/>
    </i>
    <i>
      <x v="5"/>
    </i>
    <i r="1">
      <x/>
    </i>
    <i r="1">
      <x v="2"/>
    </i>
    <i r="1">
      <x v="3"/>
    </i>
    <i r="1">
      <x v="6"/>
    </i>
    <i r="1">
      <x v="8"/>
    </i>
    <i r="1">
      <x v="9"/>
    </i>
    <i r="1">
      <x v="17"/>
    </i>
    <i r="1">
      <x v="20"/>
    </i>
    <i r="1">
      <x v="21"/>
    </i>
    <i t="default">
      <x v="5"/>
    </i>
    <i>
      <x v="6"/>
    </i>
    <i r="1">
      <x v="3"/>
    </i>
    <i r="1">
      <x v="6"/>
    </i>
    <i r="1">
      <x v="8"/>
    </i>
    <i r="1">
      <x v="9"/>
    </i>
    <i r="1">
      <x v="13"/>
    </i>
    <i r="1">
      <x v="15"/>
    </i>
    <i r="1">
      <x v="17"/>
    </i>
    <i r="1">
      <x v="20"/>
    </i>
    <i r="1">
      <x v="21"/>
    </i>
    <i r="1">
      <x v="22"/>
    </i>
    <i t="default">
      <x v="6"/>
    </i>
    <i>
      <x v="7"/>
    </i>
    <i r="1">
      <x/>
    </i>
    <i r="1">
      <x v="3"/>
    </i>
    <i r="1">
      <x v="6"/>
    </i>
    <i r="1">
      <x v="8"/>
    </i>
    <i r="1">
      <x v="17"/>
    </i>
    <i r="1">
      <x v="20"/>
    </i>
    <i r="1">
      <x v="22"/>
    </i>
    <i t="default">
      <x v="7"/>
    </i>
    <i>
      <x v="8"/>
    </i>
    <i r="1">
      <x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7"/>
    </i>
    <i r="1">
      <x v="18"/>
    </i>
    <i r="1">
      <x v="20"/>
    </i>
    <i r="1">
      <x v="21"/>
    </i>
    <i r="1">
      <x v="22"/>
    </i>
    <i t="default">
      <x v="8"/>
    </i>
    <i>
      <x v="9"/>
    </i>
    <i r="1">
      <x v="23"/>
    </i>
    <i t="default">
      <x v="9"/>
    </i>
    <i t="grand">
      <x/>
    </i>
  </rowItems>
  <colItems count="1">
    <i/>
  </colItems>
  <dataFields count="1">
    <dataField name="Sum of Count" fld="5" baseField="0" baseItem="0"/>
  </dataFields>
  <formats count="30">
    <format dxfId="29">
      <pivotArea collapsedLevelsAreSubtotals="1" fieldPosition="0">
        <references count="2">
          <reference field="0" count="1" selected="0">
            <x v="0"/>
          </reference>
          <reference field="3" count="1">
            <x v="17"/>
          </reference>
        </references>
      </pivotArea>
    </format>
    <format dxfId="28">
      <pivotArea dataOnly="0" labelOnly="1" fieldPosition="0">
        <references count="2">
          <reference field="0" count="1" selected="0">
            <x v="0"/>
          </reference>
          <reference field="3" count="1">
            <x v="17"/>
          </reference>
        </references>
      </pivotArea>
    </format>
    <format dxfId="27">
      <pivotArea collapsedLevelsAreSubtotals="1" fieldPosition="0">
        <references count="2">
          <reference field="0" count="1" selected="0">
            <x v="1"/>
          </reference>
          <reference field="3" count="1">
            <x v="17"/>
          </reference>
        </references>
      </pivotArea>
    </format>
    <format dxfId="26">
      <pivotArea dataOnly="0" labelOnly="1" fieldPosition="0">
        <references count="2">
          <reference field="0" count="1" selected="0">
            <x v="1"/>
          </reference>
          <reference field="3" count="1">
            <x v="17"/>
          </reference>
        </references>
      </pivotArea>
    </format>
    <format dxfId="25">
      <pivotArea collapsedLevelsAreSubtotals="1" fieldPosition="0">
        <references count="2">
          <reference field="0" count="1" selected="0">
            <x v="2"/>
          </reference>
          <reference field="3" count="1">
            <x v="17"/>
          </reference>
        </references>
      </pivotArea>
    </format>
    <format dxfId="24">
      <pivotArea dataOnly="0" labelOnly="1" fieldPosition="0">
        <references count="2">
          <reference field="0" count="1" selected="0">
            <x v="2"/>
          </reference>
          <reference field="3" count="1">
            <x v="17"/>
          </reference>
        </references>
      </pivotArea>
    </format>
    <format dxfId="23">
      <pivotArea collapsedLevelsAreSubtotals="1" fieldPosition="0">
        <references count="2">
          <reference field="0" count="1" selected="0">
            <x v="3"/>
          </reference>
          <reference field="3" count="1">
            <x v="17"/>
          </reference>
        </references>
      </pivotArea>
    </format>
    <format dxfId="22">
      <pivotArea dataOnly="0" labelOnly="1" fieldPosition="0">
        <references count="2">
          <reference field="0" count="1" selected="0">
            <x v="3"/>
          </reference>
          <reference field="3" count="1">
            <x v="17"/>
          </reference>
        </references>
      </pivotArea>
    </format>
    <format dxfId="21">
      <pivotArea collapsedLevelsAreSubtotals="1" fieldPosition="0">
        <references count="2">
          <reference field="0" count="1" selected="0">
            <x v="4"/>
          </reference>
          <reference field="3" count="1">
            <x v="6"/>
          </reference>
        </references>
      </pivotArea>
    </format>
    <format dxfId="20">
      <pivotArea dataOnly="0" labelOnly="1" fieldPosition="0">
        <references count="2">
          <reference field="0" count="1" selected="0">
            <x v="4"/>
          </reference>
          <reference field="3" count="1">
            <x v="6"/>
          </reference>
        </references>
      </pivotArea>
    </format>
    <format dxfId="19">
      <pivotArea collapsedLevelsAreSubtotals="1" fieldPosition="0">
        <references count="2">
          <reference field="0" count="1" selected="0">
            <x v="5"/>
          </reference>
          <reference field="3" count="1">
            <x v="8"/>
          </reference>
        </references>
      </pivotArea>
    </format>
    <format dxfId="18">
      <pivotArea dataOnly="0" labelOnly="1" fieldPosition="0">
        <references count="2">
          <reference field="0" count="1" selected="0">
            <x v="5"/>
          </reference>
          <reference field="3" count="1">
            <x v="8"/>
          </reference>
        </references>
      </pivotArea>
    </format>
    <format dxfId="17">
      <pivotArea collapsedLevelsAreSubtotals="1" fieldPosition="0">
        <references count="2">
          <reference field="0" count="1" selected="0">
            <x v="6"/>
          </reference>
          <reference field="3" count="1">
            <x v="17"/>
          </reference>
        </references>
      </pivotArea>
    </format>
    <format dxfId="16">
      <pivotArea dataOnly="0" labelOnly="1" fieldPosition="0">
        <references count="2">
          <reference field="0" count="1" selected="0">
            <x v="6"/>
          </reference>
          <reference field="3" count="1">
            <x v="17"/>
          </reference>
        </references>
      </pivotArea>
    </format>
    <format dxfId="15">
      <pivotArea collapsedLevelsAreSubtotals="1" fieldPosition="0">
        <references count="2">
          <reference field="0" count="1" selected="0">
            <x v="7"/>
          </reference>
          <reference field="3" count="1">
            <x v="6"/>
          </reference>
        </references>
      </pivotArea>
    </format>
    <format dxfId="14">
      <pivotArea dataOnly="0" labelOnly="1" fieldPosition="0">
        <references count="2">
          <reference field="0" count="1" selected="0">
            <x v="7"/>
          </reference>
          <reference field="3" count="1">
            <x v="6"/>
          </reference>
        </references>
      </pivotArea>
    </format>
    <format dxfId="13">
      <pivotArea dataOnly="0" fieldPosition="0">
        <references count="1">
          <reference field="3" count="1">
            <x v="6"/>
          </reference>
        </references>
      </pivotArea>
    </format>
    <format dxfId="12">
      <pivotArea collapsedLevelsAreSubtotals="1" fieldPosition="0">
        <references count="2">
          <reference field="0" count="1" selected="0">
            <x v="5"/>
          </reference>
          <reference field="3" count="1">
            <x v="6"/>
          </reference>
        </references>
      </pivotArea>
    </format>
    <format dxfId="11">
      <pivotArea dataOnly="0" labelOnly="1" fieldPosition="0">
        <references count="2">
          <reference field="0" count="1" selected="0">
            <x v="5"/>
          </reference>
          <reference field="3" count="1">
            <x v="6"/>
          </reference>
        </references>
      </pivotArea>
    </format>
    <format dxfId="10">
      <pivotArea dataOnly="0" fieldPosition="0">
        <references count="1">
          <reference field="3" count="1">
            <x v="6"/>
          </reference>
        </references>
      </pivotArea>
    </format>
    <format dxfId="9">
      <pivotArea collapsedLevelsAreSubtotals="1" fieldPosition="0">
        <references count="2">
          <reference field="0" count="1" selected="0">
            <x v="7"/>
          </reference>
          <reference field="3" count="1">
            <x v="6"/>
          </reference>
        </references>
      </pivotArea>
    </format>
    <format dxfId="8">
      <pivotArea dataOnly="0" labelOnly="1" fieldPosition="0">
        <references count="2">
          <reference field="0" count="1" selected="0">
            <x v="7"/>
          </reference>
          <reference field="3" count="1">
            <x v="6"/>
          </reference>
        </references>
      </pivotArea>
    </format>
    <format dxfId="7">
      <pivotArea collapsedLevelsAreSubtotals="1" fieldPosition="0">
        <references count="2">
          <reference field="0" count="1" selected="0">
            <x v="8"/>
          </reference>
          <reference field="3" count="1">
            <x v="6"/>
          </reference>
        </references>
      </pivotArea>
    </format>
    <format dxfId="6">
      <pivotArea dataOnly="0" labelOnly="1" fieldPosition="0">
        <references count="2">
          <reference field="0" count="1" selected="0">
            <x v="8"/>
          </reference>
          <reference field="3" count="1">
            <x v="6"/>
          </reference>
        </references>
      </pivotArea>
    </format>
    <format dxfId="5">
      <pivotArea collapsedLevelsAreSubtotals="1" fieldPosition="0">
        <references count="2">
          <reference field="0" count="1" selected="0">
            <x v="7"/>
          </reference>
          <reference field="3" count="1">
            <x v="6"/>
          </reference>
        </references>
      </pivotArea>
    </format>
    <format dxfId="4">
      <pivotArea dataOnly="0" labelOnly="1" fieldPosition="0">
        <references count="2">
          <reference field="0" count="1" selected="0">
            <x v="7"/>
          </reference>
          <reference field="3" count="1">
            <x v="6"/>
          </reference>
        </references>
      </pivotArea>
    </format>
    <format dxfId="3">
      <pivotArea collapsedLevelsAreSubtotals="1" fieldPosition="0">
        <references count="2">
          <reference field="0" count="1" selected="0">
            <x v="8"/>
          </reference>
          <reference field="3" count="1">
            <x v="6"/>
          </reference>
        </references>
      </pivotArea>
    </format>
    <format dxfId="2">
      <pivotArea dataOnly="0" labelOnly="1" fieldPosition="0">
        <references count="2">
          <reference field="0" count="1" selected="0">
            <x v="8"/>
          </reference>
          <reference field="3" count="1">
            <x v="6"/>
          </reference>
        </references>
      </pivotArea>
    </format>
    <format dxfId="1">
      <pivotArea collapsedLevelsAreSubtotals="1" fieldPosition="0">
        <references count="2">
          <reference field="0" count="1" selected="0">
            <x v="4"/>
          </reference>
          <reference field="3" count="1">
            <x v="6"/>
          </reference>
        </references>
      </pivotArea>
    </format>
    <format dxfId="0">
      <pivotArea dataOnly="0" labelOnly="1" fieldPosition="0">
        <references count="2">
          <reference field="0" count="1" selected="0">
            <x v="4"/>
          </reference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name="PivotTable1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Q13" firstHeaderRow="1" firstDataRow="1" firstDataCol="1"/>
  <pivotFields count="14">
    <pivotField axis="axisRow" subtotalTop="0" showAll="0">
      <items count="11">
        <item x="6"/>
        <item x="2"/>
        <item x="3"/>
        <item x="4"/>
        <item x="0"/>
        <item x="1"/>
        <item x="8"/>
        <item x="7"/>
        <item x="5"/>
        <item x="9"/>
        <item t="default"/>
      </items>
    </pivotField>
    <pivotField subtotalTop="0" showAll="0"/>
    <pivotField subtotalTop="0" showAll="0"/>
    <pivotField subtotalTop="0" showAll="0"/>
    <pivotField subtotalTop="0" showAll="0">
      <items count="7">
        <item x="4"/>
        <item x="2"/>
        <item x="0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#/m2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name="PivotTable18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:T73" firstHeaderRow="1" firstDataRow="1" firstDataCol="1"/>
  <pivotFields count="14">
    <pivotField axis="axisRow" subtotalTop="0" showAll="0">
      <items count="11">
        <item x="6"/>
        <item x="2"/>
        <item x="3"/>
        <item x="4"/>
        <item x="0"/>
        <item x="1"/>
        <item x="8"/>
        <item x="7"/>
        <item x="5"/>
        <item x="9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7">
        <item x="4"/>
        <item x="2"/>
        <item x="0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2">
    <field x="0"/>
    <field x="4"/>
  </rowFields>
  <rowItems count="71">
    <i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t="default">
      <x v="6"/>
    </i>
    <i>
      <x v="7"/>
    </i>
    <i r="1">
      <x v="1"/>
    </i>
    <i r="1">
      <x v="2"/>
    </i>
    <i r="1">
      <x v="3"/>
    </i>
    <i r="1">
      <x v="4"/>
    </i>
    <i r="1">
      <x v="5"/>
    </i>
    <i t="default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t="default">
      <x v="8"/>
    </i>
    <i>
      <x v="9"/>
    </i>
    <i r="1">
      <x v="5"/>
    </i>
    <i t="default">
      <x v="9"/>
    </i>
    <i t="grand">
      <x/>
    </i>
  </rowItems>
  <colItems count="1">
    <i/>
  </colItems>
  <dataFields count="1">
    <dataField name="Sum of #/m2" fld="13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59" firstHeaderRow="0" firstDataRow="1" firstDataCol="1"/>
  <pivotFields count="21">
    <pivotField axis="axisRow" showAll="0">
      <items count="11">
        <item x="6"/>
        <item x="2"/>
        <item x="3"/>
        <item x="4"/>
        <item x="0"/>
        <item x="1"/>
        <item x="8"/>
        <item x="7"/>
        <item x="5"/>
        <item x="9"/>
        <item t="default"/>
      </items>
    </pivotField>
    <pivotField showAll="0"/>
    <pivotField showAll="0"/>
    <pivotField showAll="0"/>
    <pivotField axis="axisRow" showAll="0">
      <items count="8">
        <item x="4"/>
        <item x="2"/>
        <item m="1" x="6"/>
        <item x="0"/>
        <item x="3"/>
        <item x="5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showAll="0" defaultSubtotal="0"/>
    <pivotField showAll="0"/>
    <pivotField showAll="0"/>
    <pivotField showAll="0"/>
    <pivotField showAll="0"/>
    <pivotField showAll="0"/>
    <pivotField showAll="0"/>
  </pivotFields>
  <rowFields count="2">
    <field x="4"/>
    <field x="0"/>
  </rowFields>
  <rowItems count="57">
    <i>
      <x/>
    </i>
    <i r="1">
      <x v="2"/>
    </i>
    <i r="1">
      <x v="3"/>
    </i>
    <i r="1">
      <x v="5"/>
    </i>
    <i r="1">
      <x v="6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5" baseField="4" baseItem="0"/>
    <dataField name="Sum of Biomass (mg/m^2)" fld="13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4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abSelected="1" workbookViewId="0">
      <selection sqref="A1:H1048576"/>
    </sheetView>
  </sheetViews>
  <sheetFormatPr baseColWidth="10" defaultRowHeight="15" x14ac:dyDescent="0.2"/>
  <cols>
    <col min="1" max="1" width="21.1640625" customWidth="1"/>
    <col min="2" max="2" width="14.83203125" customWidth="1"/>
    <col min="3" max="8" width="12.1640625" customWidth="1"/>
    <col min="9" max="9" width="21.1640625" customWidth="1"/>
    <col min="10" max="10" width="10.83203125" customWidth="1"/>
    <col min="11" max="11" width="21.1640625" customWidth="1"/>
    <col min="12" max="12" width="10.83203125" customWidth="1"/>
    <col min="13" max="13" width="21.1640625" customWidth="1"/>
    <col min="14" max="14" width="15.1640625" customWidth="1"/>
    <col min="15" max="15" width="25.5" customWidth="1"/>
  </cols>
  <sheetData>
    <row r="3" spans="1:8" x14ac:dyDescent="0.2">
      <c r="A3" s="6" t="s">
        <v>409</v>
      </c>
      <c r="B3" s="6" t="s">
        <v>464</v>
      </c>
    </row>
    <row r="4" spans="1:8" x14ac:dyDescent="0.2">
      <c r="A4" s="6" t="s">
        <v>320</v>
      </c>
      <c r="B4" t="s">
        <v>371</v>
      </c>
      <c r="C4" t="s">
        <v>373</v>
      </c>
      <c r="D4" t="s">
        <v>375</v>
      </c>
      <c r="E4" t="s">
        <v>377</v>
      </c>
      <c r="F4" t="s">
        <v>379</v>
      </c>
      <c r="G4" t="s">
        <v>321</v>
      </c>
      <c r="H4" t="s">
        <v>322</v>
      </c>
    </row>
    <row r="5" spans="1:8" x14ac:dyDescent="0.2">
      <c r="A5" s="7" t="s">
        <v>0</v>
      </c>
      <c r="B5" s="8"/>
      <c r="C5" s="8">
        <v>19.193521478222227</v>
      </c>
      <c r="D5" s="8">
        <v>21.550197503111111</v>
      </c>
      <c r="E5" s="8">
        <v>13.707978527111111</v>
      </c>
      <c r="F5" s="8">
        <v>230.85214776977782</v>
      </c>
      <c r="G5" s="8">
        <v>5.3263748595555569</v>
      </c>
      <c r="H5" s="8">
        <v>290.63022013777777</v>
      </c>
    </row>
    <row r="6" spans="1:8" x14ac:dyDescent="0.2">
      <c r="A6" s="7" t="s">
        <v>1</v>
      </c>
      <c r="B6" s="8"/>
      <c r="C6" s="8">
        <v>50.195491636444437</v>
      </c>
      <c r="D6" s="8">
        <v>51.721146699555554</v>
      </c>
      <c r="E6" s="8">
        <v>3.2173813839999998</v>
      </c>
      <c r="F6" s="8">
        <v>519.74209415022233</v>
      </c>
      <c r="G6" s="8"/>
      <c r="H6" s="8">
        <v>624.8761138702223</v>
      </c>
    </row>
    <row r="7" spans="1:8" x14ac:dyDescent="0.2">
      <c r="A7" s="7" t="s">
        <v>2</v>
      </c>
      <c r="B7" s="8">
        <v>1.4986244426666666</v>
      </c>
      <c r="C7" s="8">
        <v>23.701496642666665</v>
      </c>
      <c r="D7" s="8">
        <v>144.55547992888887</v>
      </c>
      <c r="E7" s="8">
        <v>2.513773643555556</v>
      </c>
      <c r="F7" s="8">
        <v>332.15582187022216</v>
      </c>
      <c r="G7" s="8">
        <v>6.3961244444444443</v>
      </c>
      <c r="H7" s="8">
        <v>510.82132097244437</v>
      </c>
    </row>
    <row r="8" spans="1:8" x14ac:dyDescent="0.2">
      <c r="A8" s="7" t="s">
        <v>3</v>
      </c>
      <c r="B8" s="8">
        <v>5.0117484444444443E-2</v>
      </c>
      <c r="C8" s="8">
        <v>15.452070717333333</v>
      </c>
      <c r="D8" s="8">
        <v>9.4762633288888871</v>
      </c>
      <c r="E8" s="8">
        <v>21.431429237333333</v>
      </c>
      <c r="F8" s="8">
        <v>50.833636547555557</v>
      </c>
      <c r="G8" s="8">
        <v>3.5443733333333336</v>
      </c>
      <c r="H8" s="8">
        <v>100.78789064888889</v>
      </c>
    </row>
    <row r="9" spans="1:8" x14ac:dyDescent="0.2">
      <c r="A9" s="7" t="s">
        <v>4</v>
      </c>
      <c r="B9" s="8"/>
      <c r="C9" s="8">
        <v>505.43351823733354</v>
      </c>
      <c r="D9" s="8">
        <v>562.60567479555527</v>
      </c>
      <c r="E9" s="8">
        <v>0.5024892924444444</v>
      </c>
      <c r="F9" s="8">
        <v>368.07014285600007</v>
      </c>
      <c r="G9" s="8">
        <v>9.1718222222222229E-8</v>
      </c>
      <c r="H9" s="8">
        <v>1436.6118252730514</v>
      </c>
    </row>
    <row r="10" spans="1:8" x14ac:dyDescent="0.2">
      <c r="A10" s="7" t="s">
        <v>5</v>
      </c>
      <c r="B10" s="8">
        <v>7.1968623157894748E-2</v>
      </c>
      <c r="C10" s="8">
        <v>434.87870019368432</v>
      </c>
      <c r="D10" s="8">
        <v>364.50486788491236</v>
      </c>
      <c r="E10" s="8">
        <v>418.42933899789477</v>
      </c>
      <c r="F10" s="8">
        <v>1219.2508113164913</v>
      </c>
      <c r="G10" s="8">
        <v>2.4993684210526319</v>
      </c>
      <c r="H10" s="8">
        <v>2439.6350554371934</v>
      </c>
    </row>
    <row r="11" spans="1:8" x14ac:dyDescent="0.2">
      <c r="A11" s="7" t="s">
        <v>6</v>
      </c>
      <c r="B11" s="8">
        <v>1.9281830222222223E-2</v>
      </c>
      <c r="C11" s="8">
        <v>5.5418557617777768</v>
      </c>
      <c r="D11" s="8">
        <v>6.8621456328888897</v>
      </c>
      <c r="E11" s="8">
        <v>4.354384830222223</v>
      </c>
      <c r="F11" s="8">
        <v>5.6263053386666666</v>
      </c>
      <c r="G11" s="8">
        <v>2.8997333333333333</v>
      </c>
      <c r="H11" s="8">
        <v>25.303706727111109</v>
      </c>
    </row>
    <row r="12" spans="1:8" x14ac:dyDescent="0.2">
      <c r="A12" s="7" t="s">
        <v>7</v>
      </c>
      <c r="B12" s="8"/>
      <c r="C12" s="8">
        <v>20.918685500444447</v>
      </c>
      <c r="D12" s="8">
        <v>21.793424578666666</v>
      </c>
      <c r="E12" s="8">
        <v>0.21289405333333333</v>
      </c>
      <c r="F12" s="8">
        <v>111.37924047822221</v>
      </c>
      <c r="G12" s="8">
        <v>9.3066666666666673E-2</v>
      </c>
      <c r="H12" s="8">
        <v>154.39731127733333</v>
      </c>
    </row>
    <row r="13" spans="1:8" x14ac:dyDescent="0.2">
      <c r="A13" s="7" t="s">
        <v>8</v>
      </c>
      <c r="B13" s="8">
        <v>1.0995126391111112</v>
      </c>
      <c r="C13" s="8">
        <v>62.071659182222248</v>
      </c>
      <c r="D13" s="8">
        <v>38.665257042666674</v>
      </c>
      <c r="E13" s="8">
        <v>20.844592207111109</v>
      </c>
      <c r="F13" s="8">
        <v>35.364081296888891</v>
      </c>
      <c r="G13" s="8">
        <v>7.6573333333333347</v>
      </c>
      <c r="H13" s="8">
        <v>165.70243570133334</v>
      </c>
    </row>
    <row r="14" spans="1:8" x14ac:dyDescent="0.2">
      <c r="A14" s="7" t="s">
        <v>321</v>
      </c>
      <c r="B14" s="8"/>
      <c r="C14" s="8"/>
      <c r="D14" s="8"/>
      <c r="E14" s="8"/>
      <c r="F14" s="8"/>
      <c r="G14" s="8"/>
      <c r="H14" s="8"/>
    </row>
    <row r="15" spans="1:8" x14ac:dyDescent="0.2">
      <c r="A15" s="7" t="s">
        <v>322</v>
      </c>
      <c r="B15" s="8">
        <v>2.7395050196023392</v>
      </c>
      <c r="C15" s="8">
        <v>1137.3869993501289</v>
      </c>
      <c r="D15" s="8">
        <v>1221.7344573951345</v>
      </c>
      <c r="E15" s="8">
        <v>485.21426217300592</v>
      </c>
      <c r="F15" s="8">
        <v>2873.2742816240466</v>
      </c>
      <c r="G15" s="8">
        <v>28.416374483437522</v>
      </c>
      <c r="H15" s="8">
        <v>5748.7658800453555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5"/>
  <sheetViews>
    <sheetView topLeftCell="P1" zoomScale="70" zoomScaleNormal="70" zoomScalePageLayoutView="70" workbookViewId="0">
      <pane ySplit="1" topLeftCell="A3" activePane="bottomLeft" state="frozen"/>
      <selection pane="bottomLeft" sqref="A1:U1048576"/>
    </sheetView>
  </sheetViews>
  <sheetFormatPr baseColWidth="10" defaultColWidth="8.83203125" defaultRowHeight="15" x14ac:dyDescent="0.2"/>
  <cols>
    <col min="1" max="1" width="19.33203125" bestFit="1" customWidth="1"/>
    <col min="2" max="2" width="15.33203125" customWidth="1"/>
    <col min="3" max="3" width="30.6640625" bestFit="1" customWidth="1"/>
    <col min="4" max="4" width="30.6640625" customWidth="1"/>
    <col min="5" max="5" width="9.83203125" customWidth="1"/>
    <col min="7" max="7" width="8.33203125" bestFit="1" customWidth="1"/>
    <col min="16" max="16" width="19.5" customWidth="1"/>
    <col min="17" max="17" width="17.5" customWidth="1"/>
    <col min="18" max="18" width="11.83203125" customWidth="1"/>
    <col min="20" max="20" width="20.1640625" bestFit="1" customWidth="1"/>
    <col min="24" max="24" width="21.83203125" customWidth="1"/>
    <col min="25" max="25" width="19.1640625" customWidth="1"/>
    <col min="26" max="26" width="26" customWidth="1"/>
    <col min="27" max="28" width="25.6640625" customWidth="1"/>
    <col min="29" max="29" width="20" customWidth="1"/>
    <col min="30" max="30" width="21.33203125" customWidth="1"/>
    <col min="31" max="31" width="22" customWidth="1"/>
    <col min="32" max="32" width="11.83203125" customWidth="1"/>
    <col min="33" max="33" width="20" customWidth="1"/>
    <col min="34" max="34" width="23" customWidth="1"/>
    <col min="35" max="35" width="24.33203125" customWidth="1"/>
    <col min="36" max="36" width="26.5" customWidth="1"/>
    <col min="37" max="38" width="9.33203125" customWidth="1"/>
  </cols>
  <sheetData>
    <row r="1" spans="1:67" s="5" customFormat="1" ht="60" x14ac:dyDescent="0.2">
      <c r="A1" s="5" t="s">
        <v>26</v>
      </c>
      <c r="B1" s="5" t="s">
        <v>27</v>
      </c>
      <c r="C1" s="5" t="s">
        <v>28</v>
      </c>
      <c r="D1" s="5" t="s">
        <v>344</v>
      </c>
      <c r="E1" s="5" t="s">
        <v>370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327</v>
      </c>
      <c r="L1" s="5" t="s">
        <v>329</v>
      </c>
      <c r="M1" s="5" t="s">
        <v>328</v>
      </c>
      <c r="N1" s="5" t="s">
        <v>407</v>
      </c>
      <c r="O1" s="5" t="s">
        <v>330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326</v>
      </c>
      <c r="U1" s="5" t="s">
        <v>38</v>
      </c>
      <c r="AG1" s="6" t="s">
        <v>320</v>
      </c>
      <c r="AH1" t="s">
        <v>409</v>
      </c>
      <c r="AI1" t="s">
        <v>408</v>
      </c>
      <c r="AJ1" t="s">
        <v>410</v>
      </c>
      <c r="AL1"/>
      <c r="AM1" s="5" t="s">
        <v>363</v>
      </c>
      <c r="AU1" s="5" t="s">
        <v>364</v>
      </c>
      <c r="AW1" t="s">
        <v>44</v>
      </c>
      <c r="AY1" s="5" t="s">
        <v>365</v>
      </c>
      <c r="BE1"/>
      <c r="BK1" s="14"/>
      <c r="BL1" s="15"/>
      <c r="BM1"/>
      <c r="BN1"/>
      <c r="BO1"/>
    </row>
    <row r="2" spans="1:67" x14ac:dyDescent="0.2">
      <c r="A2" t="s">
        <v>4</v>
      </c>
      <c r="B2" t="s">
        <v>226</v>
      </c>
      <c r="C2" t="s">
        <v>227</v>
      </c>
      <c r="D2" t="s">
        <v>107</v>
      </c>
      <c r="E2" t="s">
        <v>375</v>
      </c>
      <c r="F2">
        <v>1</v>
      </c>
      <c r="G2" t="s">
        <v>41</v>
      </c>
      <c r="I2">
        <v>0.7</v>
      </c>
      <c r="J2">
        <v>1.9699999999999999E-2</v>
      </c>
      <c r="K2">
        <v>1</v>
      </c>
      <c r="L2">
        <f>0.375*3</f>
        <v>1.125</v>
      </c>
      <c r="M2">
        <f t="shared" ref="M2:M65" si="0">K2*L2</f>
        <v>1.125</v>
      </c>
      <c r="N2">
        <f t="shared" ref="N2:N65" si="1">J2/M2</f>
        <v>1.7511111111111109E-2</v>
      </c>
      <c r="O2">
        <f>N2*0.001</f>
        <v>1.7511111111111108E-5</v>
      </c>
      <c r="P2" t="s">
        <v>81</v>
      </c>
      <c r="Q2" t="s">
        <v>228</v>
      </c>
      <c r="R2" t="s">
        <v>83</v>
      </c>
      <c r="S2">
        <v>4.8250000000000002</v>
      </c>
      <c r="T2" t="s">
        <v>107</v>
      </c>
      <c r="U2">
        <v>9.5052499999999998E-2</v>
      </c>
      <c r="X2" s="6" t="s">
        <v>320</v>
      </c>
      <c r="Y2" t="s">
        <v>323</v>
      </c>
      <c r="Z2" t="s">
        <v>324</v>
      </c>
      <c r="AA2" t="s">
        <v>325</v>
      </c>
      <c r="AC2" s="6" t="s">
        <v>320</v>
      </c>
      <c r="AD2" t="s">
        <v>331</v>
      </c>
      <c r="AG2" s="7" t="s">
        <v>0</v>
      </c>
      <c r="AH2" s="8">
        <v>290.63022013777771</v>
      </c>
      <c r="AI2" s="8">
        <v>69</v>
      </c>
      <c r="AJ2" s="8">
        <v>18.020194060957959</v>
      </c>
      <c r="AK2" s="8"/>
      <c r="AL2" s="8"/>
      <c r="AM2" t="s">
        <v>10</v>
      </c>
      <c r="AN2" t="s">
        <v>9</v>
      </c>
      <c r="AO2" t="s">
        <v>349</v>
      </c>
      <c r="AS2" s="14"/>
      <c r="AT2" s="15"/>
      <c r="AU2" s="15">
        <v>2014</v>
      </c>
      <c r="AV2" s="16">
        <v>2016</v>
      </c>
      <c r="AW2">
        <v>2014</v>
      </c>
      <c r="AX2">
        <v>2016</v>
      </c>
      <c r="AY2">
        <v>2014</v>
      </c>
      <c r="AZ2">
        <v>2016</v>
      </c>
      <c r="BA2" t="s">
        <v>366</v>
      </c>
      <c r="BC2" t="s">
        <v>367</v>
      </c>
      <c r="BK2" s="17"/>
      <c r="BL2" s="23"/>
    </row>
    <row r="3" spans="1:67" x14ac:dyDescent="0.2">
      <c r="A3" t="s">
        <v>5</v>
      </c>
      <c r="B3" t="s">
        <v>246</v>
      </c>
      <c r="C3" t="s">
        <v>258</v>
      </c>
      <c r="D3" t="s">
        <v>107</v>
      </c>
      <c r="E3" t="s">
        <v>375</v>
      </c>
      <c r="F3">
        <v>1</v>
      </c>
      <c r="G3" t="s">
        <v>89</v>
      </c>
      <c r="I3">
        <v>0.6</v>
      </c>
      <c r="J3">
        <v>0.1047</v>
      </c>
      <c r="K3" s="11">
        <v>0.6333333333333333</v>
      </c>
      <c r="L3">
        <f t="shared" ref="L3:L66" si="2">0.375*3</f>
        <v>1.125</v>
      </c>
      <c r="M3">
        <f t="shared" si="0"/>
        <v>0.71249999999999991</v>
      </c>
      <c r="N3">
        <f t="shared" si="1"/>
        <v>0.14694736842105266</v>
      </c>
      <c r="O3">
        <f>N3*0.001</f>
        <v>1.4694736842105267E-4</v>
      </c>
      <c r="P3" t="s">
        <v>81</v>
      </c>
      <c r="Q3" t="s">
        <v>106</v>
      </c>
      <c r="R3" t="s">
        <v>83</v>
      </c>
      <c r="S3">
        <v>4.8250000000000002</v>
      </c>
      <c r="T3" t="s">
        <v>107</v>
      </c>
      <c r="U3">
        <v>0.50517749999999995</v>
      </c>
      <c r="X3" s="7" t="s">
        <v>0</v>
      </c>
      <c r="Y3" s="8">
        <v>326.95899765500002</v>
      </c>
      <c r="Z3" s="8">
        <v>4.4028985507246379</v>
      </c>
      <c r="AA3" s="8">
        <v>8992.1708699569972</v>
      </c>
      <c r="AB3" s="8"/>
      <c r="AC3" s="7" t="s">
        <v>0</v>
      </c>
      <c r="AD3" s="8">
        <v>0.29063022013777773</v>
      </c>
      <c r="AF3" s="8"/>
      <c r="AG3" s="7" t="s">
        <v>1</v>
      </c>
      <c r="AH3" s="8">
        <v>624.8761138702223</v>
      </c>
      <c r="AI3" s="8">
        <v>40</v>
      </c>
      <c r="AJ3" s="8">
        <v>43.836844803856806</v>
      </c>
      <c r="AK3" s="8"/>
      <c r="AL3" s="8"/>
      <c r="AM3" s="12" t="s">
        <v>0</v>
      </c>
      <c r="AN3" s="13">
        <v>871.89066041333342</v>
      </c>
      <c r="AO3">
        <v>6.5081293043986035</v>
      </c>
      <c r="AS3" s="17" t="s">
        <v>23</v>
      </c>
      <c r="AT3" s="23" t="s">
        <v>22</v>
      </c>
      <c r="AU3" s="18">
        <v>1647.5529546846622</v>
      </c>
      <c r="AV3" s="19">
        <v>7357.6295322709011</v>
      </c>
      <c r="AW3">
        <v>813.31030100997532</v>
      </c>
      <c r="AX3">
        <v>2146.553513898948</v>
      </c>
      <c r="AY3">
        <f t="shared" ref="AY3:AZ8" si="3">((AU3-AW3)/AU3)*100</f>
        <v>50.635255838217283</v>
      </c>
      <c r="AZ3">
        <f t="shared" si="3"/>
        <v>70.825474366654845</v>
      </c>
      <c r="BA3">
        <f t="shared" ref="BA3:BA8" si="4">AX3-AW3</f>
        <v>1333.2432128889727</v>
      </c>
      <c r="BC3">
        <v>2014</v>
      </c>
      <c r="BD3">
        <v>2016</v>
      </c>
      <c r="BK3" s="17"/>
      <c r="BL3" s="23"/>
    </row>
    <row r="4" spans="1:67" x14ac:dyDescent="0.2">
      <c r="A4" t="s">
        <v>5</v>
      </c>
      <c r="B4" t="s">
        <v>246</v>
      </c>
      <c r="C4" t="s">
        <v>261</v>
      </c>
      <c r="D4" t="s">
        <v>107</v>
      </c>
      <c r="E4" t="s">
        <v>375</v>
      </c>
      <c r="F4">
        <v>1</v>
      </c>
      <c r="G4" t="s">
        <v>89</v>
      </c>
      <c r="I4">
        <v>0.7</v>
      </c>
      <c r="J4">
        <v>0.1047</v>
      </c>
      <c r="K4" s="11">
        <v>0.6333333333333333</v>
      </c>
      <c r="L4">
        <f t="shared" si="2"/>
        <v>1.125</v>
      </c>
      <c r="M4">
        <f t="shared" si="0"/>
        <v>0.71249999999999991</v>
      </c>
      <c r="N4">
        <f t="shared" si="1"/>
        <v>0.14694736842105266</v>
      </c>
      <c r="O4">
        <f>N4*0.001</f>
        <v>1.4694736842105267E-4</v>
      </c>
      <c r="P4" t="s">
        <v>81</v>
      </c>
      <c r="Q4" t="s">
        <v>106</v>
      </c>
      <c r="R4" t="s">
        <v>83</v>
      </c>
      <c r="S4">
        <v>4.8250000000000002</v>
      </c>
      <c r="T4" t="s">
        <v>107</v>
      </c>
      <c r="U4">
        <v>0.50517749999999995</v>
      </c>
      <c r="X4" s="9" t="s">
        <v>107</v>
      </c>
      <c r="Y4" s="8">
        <v>0.27360000000000001</v>
      </c>
      <c r="Z4" s="8">
        <v>0.9</v>
      </c>
      <c r="AA4" s="8">
        <v>7.9207200000000002</v>
      </c>
      <c r="AB4" s="8"/>
      <c r="AC4" s="7" t="s">
        <v>1</v>
      </c>
      <c r="AD4" s="8">
        <v>0.62487611387022235</v>
      </c>
      <c r="AF4" s="8"/>
      <c r="AG4" s="7" t="s">
        <v>2</v>
      </c>
      <c r="AH4" s="8">
        <v>510.82132097244431</v>
      </c>
      <c r="AI4" s="8">
        <v>80</v>
      </c>
      <c r="AJ4" s="8">
        <v>29.264549751449962</v>
      </c>
      <c r="AK4" s="8"/>
      <c r="AL4" s="8"/>
      <c r="AM4" s="12" t="s">
        <v>1</v>
      </c>
      <c r="AN4" s="13">
        <v>1874.6283416106669</v>
      </c>
      <c r="AO4">
        <v>20.793641252325699</v>
      </c>
      <c r="AS4" s="17" t="s">
        <v>23</v>
      </c>
      <c r="AT4" s="23" t="s">
        <v>21</v>
      </c>
      <c r="AU4" s="18">
        <v>3040.3532342494718</v>
      </c>
      <c r="AV4" s="19">
        <v>2306.0995738829101</v>
      </c>
      <c r="AW4">
        <v>1417.9464976199322</v>
      </c>
      <c r="AX4">
        <v>165.66900106933332</v>
      </c>
      <c r="AY4">
        <f t="shared" si="3"/>
        <v>53.362442177875423</v>
      </c>
      <c r="AZ4">
        <f t="shared" si="3"/>
        <v>92.816051702815798</v>
      </c>
      <c r="BA4">
        <f t="shared" si="4"/>
        <v>-1252.2774965505989</v>
      </c>
      <c r="BB4" s="17" t="s">
        <v>23</v>
      </c>
      <c r="BC4">
        <f>AW4/AW3</f>
        <v>1.7434262124297635</v>
      </c>
      <c r="BD4">
        <f>AX4/AX3</f>
        <v>7.7179068677591986E-2</v>
      </c>
      <c r="BK4" s="17"/>
      <c r="BL4" s="23"/>
    </row>
    <row r="5" spans="1:67" x14ac:dyDescent="0.2">
      <c r="A5" t="s">
        <v>1</v>
      </c>
      <c r="B5" t="s">
        <v>149</v>
      </c>
      <c r="C5" t="s">
        <v>135</v>
      </c>
      <c r="D5" t="s">
        <v>107</v>
      </c>
      <c r="E5" t="s">
        <v>375</v>
      </c>
      <c r="F5">
        <v>2</v>
      </c>
      <c r="G5" t="s">
        <v>89</v>
      </c>
      <c r="I5">
        <v>0.7</v>
      </c>
      <c r="J5">
        <v>0.2094</v>
      </c>
      <c r="K5">
        <v>1</v>
      </c>
      <c r="L5">
        <f t="shared" si="2"/>
        <v>1.125</v>
      </c>
      <c r="M5">
        <f t="shared" si="0"/>
        <v>1.125</v>
      </c>
      <c r="N5">
        <f t="shared" si="1"/>
        <v>0.18613333333333335</v>
      </c>
      <c r="O5">
        <f t="shared" ref="O5:O68" si="5">N5*0.001</f>
        <v>1.8613333333333335E-4</v>
      </c>
      <c r="P5" t="s">
        <v>81</v>
      </c>
      <c r="Q5" t="s">
        <v>106</v>
      </c>
      <c r="R5" t="s">
        <v>83</v>
      </c>
      <c r="S5">
        <v>9.65</v>
      </c>
      <c r="T5" t="s">
        <v>107</v>
      </c>
      <c r="U5">
        <v>2.0207099999999998</v>
      </c>
      <c r="X5" s="9" t="s">
        <v>337</v>
      </c>
      <c r="Y5" s="8">
        <v>0.98809999999999998</v>
      </c>
      <c r="Z5" s="8">
        <v>3.1333333333333329</v>
      </c>
      <c r="AA5" s="8">
        <v>7.6015303000000003</v>
      </c>
      <c r="AB5" s="8"/>
      <c r="AC5" s="7" t="s">
        <v>2</v>
      </c>
      <c r="AD5" s="8">
        <v>0.51082132097244426</v>
      </c>
      <c r="AF5" s="8"/>
      <c r="AG5" s="7" t="s">
        <v>3</v>
      </c>
      <c r="AH5" s="8">
        <v>100.7878906488889</v>
      </c>
      <c r="AI5" s="8">
        <v>70</v>
      </c>
      <c r="AJ5" s="8">
        <v>3.6145657596803131</v>
      </c>
      <c r="AK5" s="8"/>
      <c r="AL5" s="8"/>
      <c r="AM5" s="12" t="s">
        <v>2</v>
      </c>
      <c r="AN5" s="13">
        <v>1532.463962917333</v>
      </c>
      <c r="AO5">
        <v>9.8156283862750069</v>
      </c>
      <c r="AS5" s="17" t="s">
        <v>24</v>
      </c>
      <c r="AT5" s="23" t="s">
        <v>22</v>
      </c>
      <c r="AU5" s="18">
        <v>954.63731898482786</v>
      </c>
      <c r="AV5" s="19">
        <v>497.10730710399991</v>
      </c>
      <c r="AW5">
        <v>206.50201856703825</v>
      </c>
      <c r="AX5">
        <v>74.751855784</v>
      </c>
      <c r="AY5">
        <f t="shared" si="3"/>
        <v>78.368536986733901</v>
      </c>
      <c r="AZ5">
        <f t="shared" si="3"/>
        <v>84.962631867255737</v>
      </c>
      <c r="BA5">
        <f t="shared" si="4"/>
        <v>-131.75016278303826</v>
      </c>
      <c r="BB5" s="17" t="s">
        <v>24</v>
      </c>
      <c r="BC5">
        <f>AW6/AW5</f>
        <v>2.2580652780280466</v>
      </c>
      <c r="BD5">
        <f>AX6/AX5</f>
        <v>2.1905853763216229E-2</v>
      </c>
      <c r="BK5" s="17"/>
      <c r="BL5" s="23"/>
    </row>
    <row r="6" spans="1:67" x14ac:dyDescent="0.2">
      <c r="A6" t="s">
        <v>2</v>
      </c>
      <c r="B6" t="s">
        <v>169</v>
      </c>
      <c r="C6" t="s">
        <v>135</v>
      </c>
      <c r="D6" t="s">
        <v>107</v>
      </c>
      <c r="E6" t="s">
        <v>375</v>
      </c>
      <c r="F6">
        <v>3</v>
      </c>
      <c r="G6" t="s">
        <v>89</v>
      </c>
      <c r="I6">
        <v>1.4</v>
      </c>
      <c r="J6">
        <v>0.31409999999999999</v>
      </c>
      <c r="K6">
        <v>1</v>
      </c>
      <c r="L6">
        <f t="shared" si="2"/>
        <v>1.125</v>
      </c>
      <c r="M6">
        <f t="shared" si="0"/>
        <v>1.125</v>
      </c>
      <c r="N6">
        <f t="shared" si="1"/>
        <v>0.2792</v>
      </c>
      <c r="O6">
        <f t="shared" si="5"/>
        <v>2.7920000000000001E-4</v>
      </c>
      <c r="P6" t="s">
        <v>81</v>
      </c>
      <c r="Q6" t="s">
        <v>106</v>
      </c>
      <c r="R6" t="s">
        <v>83</v>
      </c>
      <c r="S6">
        <v>14.475</v>
      </c>
      <c r="T6" t="s">
        <v>107</v>
      </c>
      <c r="U6">
        <v>4.5465974999999998</v>
      </c>
      <c r="X6" s="9" t="s">
        <v>113</v>
      </c>
      <c r="Y6" s="8">
        <v>0.11428000000000001</v>
      </c>
      <c r="Z6" s="8">
        <v>1.1000000000000001</v>
      </c>
      <c r="AA6" s="8">
        <v>1.0308056000000001</v>
      </c>
      <c r="AB6" s="8"/>
      <c r="AC6" s="7" t="s">
        <v>3</v>
      </c>
      <c r="AD6" s="8">
        <v>0.10078789064888889</v>
      </c>
      <c r="AF6" s="8"/>
      <c r="AG6" s="7" t="s">
        <v>4</v>
      </c>
      <c r="AH6" s="8">
        <v>1436.6118252730516</v>
      </c>
      <c r="AI6" s="8">
        <v>83</v>
      </c>
      <c r="AJ6" s="8">
        <v>48.337500510871855</v>
      </c>
      <c r="AK6" s="8"/>
      <c r="AL6" s="8"/>
      <c r="AM6" s="12" t="s">
        <v>3</v>
      </c>
      <c r="AN6" s="13">
        <v>302.36367194666656</v>
      </c>
      <c r="AO6">
        <v>1.2960697218871247</v>
      </c>
      <c r="AS6" s="17" t="s">
        <v>24</v>
      </c>
      <c r="AT6" s="23" t="s">
        <v>21</v>
      </c>
      <c r="AU6" s="18">
        <v>1007.515210708119</v>
      </c>
      <c r="AV6" s="19">
        <v>269.55152700666662</v>
      </c>
      <c r="AW6">
        <v>466.29503796893209</v>
      </c>
      <c r="AX6">
        <v>1.6375032213333331</v>
      </c>
      <c r="AY6">
        <f t="shared" si="3"/>
        <v>53.718312834085879</v>
      </c>
      <c r="AZ6">
        <f t="shared" si="3"/>
        <v>99.392508274941861</v>
      </c>
      <c r="BA6">
        <f t="shared" si="4"/>
        <v>-464.65753474759873</v>
      </c>
      <c r="BB6" s="17" t="s">
        <v>20</v>
      </c>
      <c r="BC6">
        <f>AW8/AW7</f>
        <v>3.4628717558898643</v>
      </c>
      <c r="BD6">
        <f>AX8/AX7</f>
        <v>2.69047049555653</v>
      </c>
      <c r="BK6" s="17"/>
      <c r="BL6" s="23"/>
    </row>
    <row r="7" spans="1:67" x14ac:dyDescent="0.2">
      <c r="A7" t="s">
        <v>2</v>
      </c>
      <c r="B7" t="s">
        <v>169</v>
      </c>
      <c r="C7" t="s">
        <v>135</v>
      </c>
      <c r="D7" t="s">
        <v>107</v>
      </c>
      <c r="E7" t="s">
        <v>375</v>
      </c>
      <c r="F7">
        <v>3</v>
      </c>
      <c r="G7" t="s">
        <v>89</v>
      </c>
      <c r="I7">
        <v>2</v>
      </c>
      <c r="J7">
        <v>0.31409999999999999</v>
      </c>
      <c r="K7">
        <v>1</v>
      </c>
      <c r="L7">
        <f t="shared" si="2"/>
        <v>1.125</v>
      </c>
      <c r="M7">
        <f t="shared" si="0"/>
        <v>1.125</v>
      </c>
      <c r="N7">
        <f t="shared" si="1"/>
        <v>0.2792</v>
      </c>
      <c r="O7">
        <f t="shared" si="5"/>
        <v>2.7920000000000001E-4</v>
      </c>
      <c r="P7" t="s">
        <v>81</v>
      </c>
      <c r="Q7" t="s">
        <v>106</v>
      </c>
      <c r="R7" t="s">
        <v>83</v>
      </c>
      <c r="S7">
        <v>14.475</v>
      </c>
      <c r="T7" t="s">
        <v>107</v>
      </c>
      <c r="U7">
        <v>4.5465974999999998</v>
      </c>
      <c r="X7" s="9" t="s">
        <v>159</v>
      </c>
      <c r="Y7" s="8">
        <v>6.8625196740000005</v>
      </c>
      <c r="Z7" s="8">
        <v>4.5285714285714285</v>
      </c>
      <c r="AA7" s="8">
        <v>62.632052021000007</v>
      </c>
      <c r="AB7" s="8"/>
      <c r="AC7" s="7" t="s">
        <v>4</v>
      </c>
      <c r="AD7" s="8">
        <v>1.4366118252730515</v>
      </c>
      <c r="AF7" s="8"/>
      <c r="AG7" s="7" t="s">
        <v>5</v>
      </c>
      <c r="AH7" s="8">
        <v>2439.6350554371929</v>
      </c>
      <c r="AI7" s="8">
        <v>106</v>
      </c>
      <c r="AJ7" s="8">
        <v>81.112444054012784</v>
      </c>
      <c r="AK7" s="8"/>
      <c r="AL7" s="8"/>
      <c r="AM7" s="12" t="s">
        <v>4</v>
      </c>
      <c r="AN7" s="13">
        <v>4309.8354758191545</v>
      </c>
      <c r="AO7">
        <v>15.917189919981382</v>
      </c>
      <c r="AS7" s="17" t="s">
        <v>20</v>
      </c>
      <c r="AT7" s="23" t="s">
        <v>22</v>
      </c>
      <c r="AU7" s="18">
        <v>598.20219345798944</v>
      </c>
      <c r="AV7" s="19">
        <v>1532.4639629173325</v>
      </c>
      <c r="AW7">
        <v>151.43402720518202</v>
      </c>
      <c r="AX7">
        <v>40.532790250666658</v>
      </c>
      <c r="AY7">
        <f t="shared" si="3"/>
        <v>74.685143441250702</v>
      </c>
      <c r="AZ7">
        <f t="shared" si="3"/>
        <v>97.355057526213855</v>
      </c>
      <c r="BA7">
        <f t="shared" si="4"/>
        <v>-110.90123695451535</v>
      </c>
      <c r="BK7" s="17"/>
      <c r="BL7" s="23"/>
    </row>
    <row r="8" spans="1:67" x14ac:dyDescent="0.2">
      <c r="A8" t="s">
        <v>3</v>
      </c>
      <c r="B8" t="s">
        <v>202</v>
      </c>
      <c r="C8" t="s">
        <v>135</v>
      </c>
      <c r="D8" t="s">
        <v>107</v>
      </c>
      <c r="E8" t="s">
        <v>375</v>
      </c>
      <c r="F8">
        <v>6</v>
      </c>
      <c r="G8" t="s">
        <v>89</v>
      </c>
      <c r="I8">
        <v>0.9</v>
      </c>
      <c r="J8">
        <v>0.62819999999999998</v>
      </c>
      <c r="K8">
        <v>1</v>
      </c>
      <c r="L8">
        <f t="shared" si="2"/>
        <v>1.125</v>
      </c>
      <c r="M8">
        <f t="shared" si="0"/>
        <v>1.125</v>
      </c>
      <c r="N8">
        <f t="shared" si="1"/>
        <v>0.55840000000000001</v>
      </c>
      <c r="O8">
        <f t="shared" si="5"/>
        <v>5.5840000000000002E-4</v>
      </c>
      <c r="P8" t="s">
        <v>81</v>
      </c>
      <c r="Q8" t="s">
        <v>106</v>
      </c>
      <c r="R8" t="s">
        <v>83</v>
      </c>
      <c r="S8">
        <v>28.95</v>
      </c>
      <c r="T8" t="s">
        <v>107</v>
      </c>
      <c r="U8">
        <v>18.186389999999999</v>
      </c>
      <c r="X8" s="9" t="s">
        <v>44</v>
      </c>
      <c r="Y8" s="8">
        <v>34.697275243999997</v>
      </c>
      <c r="Z8" s="8">
        <v>3.9600000000000004</v>
      </c>
      <c r="AA8" s="8">
        <v>1272.967177471</v>
      </c>
      <c r="AB8" s="8"/>
      <c r="AC8" s="7" t="s">
        <v>5</v>
      </c>
      <c r="AD8" s="8">
        <v>2.4396350554371939</v>
      </c>
      <c r="AF8" s="8"/>
      <c r="AG8" s="7" t="s">
        <v>6</v>
      </c>
      <c r="AH8" s="8">
        <v>25.303706727111113</v>
      </c>
      <c r="AI8" s="8">
        <v>42</v>
      </c>
      <c r="AJ8" s="8">
        <v>0.91707297668439003</v>
      </c>
      <c r="AK8" s="8"/>
      <c r="AL8" s="8"/>
      <c r="AM8" s="12" t="s">
        <v>5</v>
      </c>
      <c r="AN8" s="13">
        <v>7318.9051663115797</v>
      </c>
      <c r="AO8">
        <v>23.635011051272144</v>
      </c>
      <c r="AS8" s="17" t="s">
        <v>20</v>
      </c>
      <c r="AT8" s="23" t="s">
        <v>21</v>
      </c>
      <c r="AU8" s="18">
        <v>1384.3476011444495</v>
      </c>
      <c r="AV8" s="19">
        <v>1373.2595010119999</v>
      </c>
      <c r="AW8">
        <v>524.39661568948213</v>
      </c>
      <c r="AX8">
        <v>109.052276272</v>
      </c>
      <c r="AY8">
        <f t="shared" si="3"/>
        <v>62.119585048151208</v>
      </c>
      <c r="AZ8">
        <f t="shared" si="3"/>
        <v>92.058873345377492</v>
      </c>
      <c r="BA8">
        <f t="shared" si="4"/>
        <v>-415.34433941748216</v>
      </c>
      <c r="BM8" s="7"/>
    </row>
    <row r="9" spans="1:67" x14ac:dyDescent="0.2">
      <c r="A9" t="s">
        <v>4</v>
      </c>
      <c r="B9" t="s">
        <v>226</v>
      </c>
      <c r="C9" t="s">
        <v>135</v>
      </c>
      <c r="D9" t="s">
        <v>107</v>
      </c>
      <c r="E9" t="s">
        <v>375</v>
      </c>
      <c r="F9">
        <v>28</v>
      </c>
      <c r="G9" t="s">
        <v>89</v>
      </c>
      <c r="I9">
        <v>1</v>
      </c>
      <c r="J9">
        <v>2.9316</v>
      </c>
      <c r="K9">
        <v>1</v>
      </c>
      <c r="L9">
        <f t="shared" si="2"/>
        <v>1.125</v>
      </c>
      <c r="M9">
        <f t="shared" si="0"/>
        <v>1.125</v>
      </c>
      <c r="N9">
        <f t="shared" si="1"/>
        <v>2.6058666666666666</v>
      </c>
      <c r="O9">
        <f t="shared" si="5"/>
        <v>2.6058666666666664E-3</v>
      </c>
      <c r="P9" t="s">
        <v>81</v>
      </c>
      <c r="Q9" t="s">
        <v>106</v>
      </c>
      <c r="R9" t="s">
        <v>83</v>
      </c>
      <c r="S9">
        <v>135.1</v>
      </c>
      <c r="T9" t="s">
        <v>107</v>
      </c>
      <c r="U9">
        <v>396.05916000000002</v>
      </c>
      <c r="X9" s="9" t="s">
        <v>336</v>
      </c>
      <c r="Y9" s="8">
        <v>0.38160000000000005</v>
      </c>
      <c r="Z9" s="8">
        <v>3.1</v>
      </c>
      <c r="AA9" s="8">
        <v>3.5457000000000001</v>
      </c>
      <c r="AB9" s="8"/>
      <c r="AC9" s="7" t="s">
        <v>6</v>
      </c>
      <c r="AD9" s="8">
        <v>2.530370672711111E-2</v>
      </c>
      <c r="AF9" s="8"/>
      <c r="AG9" s="7" t="s">
        <v>7</v>
      </c>
      <c r="AH9" s="8">
        <v>154.39731127733333</v>
      </c>
      <c r="AI9" s="8">
        <v>30</v>
      </c>
      <c r="AJ9" s="8">
        <v>16.024977441449192</v>
      </c>
      <c r="AK9" s="8"/>
      <c r="AL9" s="8"/>
      <c r="AM9" s="12" t="s">
        <v>6</v>
      </c>
      <c r="AN9" s="13">
        <v>75.911120181333345</v>
      </c>
      <c r="AO9">
        <v>0.42452229738632608</v>
      </c>
      <c r="AW9" s="7" t="s">
        <v>368</v>
      </c>
      <c r="BK9" s="14"/>
      <c r="BL9" s="15"/>
    </row>
    <row r="10" spans="1:67" x14ac:dyDescent="0.2">
      <c r="A10" t="s">
        <v>5</v>
      </c>
      <c r="B10" t="s">
        <v>246</v>
      </c>
      <c r="C10" t="s">
        <v>135</v>
      </c>
      <c r="D10" t="s">
        <v>107</v>
      </c>
      <c r="E10" t="s">
        <v>375</v>
      </c>
      <c r="F10">
        <v>2</v>
      </c>
      <c r="G10" t="s">
        <v>89</v>
      </c>
      <c r="I10">
        <v>0.7</v>
      </c>
      <c r="J10">
        <v>0.2094</v>
      </c>
      <c r="K10" s="11">
        <v>0.6333333333333333</v>
      </c>
      <c r="L10">
        <f t="shared" si="2"/>
        <v>1.125</v>
      </c>
      <c r="M10">
        <f t="shared" si="0"/>
        <v>0.71249999999999991</v>
      </c>
      <c r="N10">
        <f t="shared" si="1"/>
        <v>0.29389473684210532</v>
      </c>
      <c r="O10">
        <f t="shared" si="5"/>
        <v>2.9389473684210535E-4</v>
      </c>
      <c r="P10" t="s">
        <v>81</v>
      </c>
      <c r="Q10" t="s">
        <v>106</v>
      </c>
      <c r="R10" t="s">
        <v>83</v>
      </c>
      <c r="S10">
        <v>9.65</v>
      </c>
      <c r="T10" t="s">
        <v>107</v>
      </c>
      <c r="U10">
        <v>2.0207099999999998</v>
      </c>
      <c r="X10" s="9" t="s">
        <v>342</v>
      </c>
      <c r="Y10" s="8">
        <v>1.702</v>
      </c>
      <c r="Z10" s="8">
        <v>2.5</v>
      </c>
      <c r="AA10" s="8">
        <v>6.9033119999999997</v>
      </c>
      <c r="AB10" s="8"/>
      <c r="AC10" s="7" t="s">
        <v>7</v>
      </c>
      <c r="AD10" s="8">
        <v>0.15439731127733333</v>
      </c>
      <c r="AF10" s="8"/>
      <c r="AG10" s="7" t="s">
        <v>8</v>
      </c>
      <c r="AH10" s="8">
        <v>165.7024357013334</v>
      </c>
      <c r="AI10" s="8">
        <v>124</v>
      </c>
      <c r="AJ10" s="8">
        <v>2.6149169457871966</v>
      </c>
      <c r="AK10" s="8"/>
      <c r="AL10" s="8"/>
      <c r="AM10" s="12" t="s">
        <v>7</v>
      </c>
      <c r="AN10" s="13">
        <v>463.19193383199996</v>
      </c>
      <c r="AO10">
        <v>8.7772416281931456</v>
      </c>
      <c r="AS10" s="14"/>
      <c r="AT10" s="15"/>
      <c r="AU10" s="15">
        <v>2014</v>
      </c>
      <c r="AV10" s="16">
        <v>2016</v>
      </c>
      <c r="AW10">
        <v>2014</v>
      </c>
      <c r="AX10">
        <v>2016</v>
      </c>
      <c r="AY10">
        <v>2014</v>
      </c>
      <c r="AZ10">
        <v>2016</v>
      </c>
      <c r="BC10" t="s">
        <v>367</v>
      </c>
      <c r="BK10" s="17"/>
      <c r="BL10" s="23"/>
    </row>
    <row r="11" spans="1:67" x14ac:dyDescent="0.2">
      <c r="A11" t="s">
        <v>8</v>
      </c>
      <c r="B11" t="s">
        <v>286</v>
      </c>
      <c r="C11" t="s">
        <v>135</v>
      </c>
      <c r="D11" t="s">
        <v>107</v>
      </c>
      <c r="E11" t="s">
        <v>375</v>
      </c>
      <c r="F11">
        <v>1</v>
      </c>
      <c r="G11" t="s">
        <v>89</v>
      </c>
      <c r="I11">
        <v>0.8</v>
      </c>
      <c r="J11">
        <v>0.1047</v>
      </c>
      <c r="K11">
        <v>1</v>
      </c>
      <c r="L11">
        <f t="shared" si="2"/>
        <v>1.125</v>
      </c>
      <c r="M11">
        <f t="shared" si="0"/>
        <v>1.125</v>
      </c>
      <c r="N11">
        <f t="shared" si="1"/>
        <v>9.3066666666666673E-2</v>
      </c>
      <c r="O11">
        <f t="shared" si="5"/>
        <v>9.3066666666666675E-5</v>
      </c>
      <c r="P11" t="s">
        <v>81</v>
      </c>
      <c r="Q11" t="s">
        <v>106</v>
      </c>
      <c r="R11" t="s">
        <v>83</v>
      </c>
      <c r="S11">
        <v>4.8250000000000002</v>
      </c>
      <c r="T11" t="s">
        <v>107</v>
      </c>
      <c r="U11">
        <v>0.50517749999999995</v>
      </c>
      <c r="X11" s="9" t="s">
        <v>94</v>
      </c>
      <c r="Y11" s="8">
        <v>23.715230331000001</v>
      </c>
      <c r="Z11" s="8">
        <v>6.7</v>
      </c>
      <c r="AA11" s="8">
        <v>252.343911359</v>
      </c>
      <c r="AB11" s="8"/>
      <c r="AC11" s="7" t="s">
        <v>8</v>
      </c>
      <c r="AD11" s="8">
        <v>0.16570243570133333</v>
      </c>
      <c r="AF11" s="8"/>
      <c r="AG11" s="7" t="s">
        <v>321</v>
      </c>
      <c r="AH11" s="8"/>
      <c r="AI11" s="8"/>
      <c r="AJ11" s="8"/>
      <c r="AK11" s="8"/>
      <c r="AL11" s="8"/>
      <c r="AM11" s="12" t="s">
        <v>8</v>
      </c>
      <c r="AN11" s="13">
        <v>497.10730710400009</v>
      </c>
      <c r="AO11">
        <v>0.70447942173456179</v>
      </c>
      <c r="AS11" s="17" t="s">
        <v>23</v>
      </c>
      <c r="AT11" s="23" t="s">
        <v>22</v>
      </c>
      <c r="AU11" s="18">
        <v>1647.5529546846622</v>
      </c>
      <c r="AV11" s="19">
        <v>7357.6295322709011</v>
      </c>
      <c r="AW11">
        <v>612.54501788075709</v>
      </c>
      <c r="AX11">
        <v>3659.1786428884216</v>
      </c>
      <c r="AY11">
        <f t="shared" ref="AY11:AZ16" si="6">((AU11-AW11)/AU11)*100</f>
        <v>62.820920800205982</v>
      </c>
      <c r="AZ11">
        <f t="shared" si="6"/>
        <v>50.266881108391019</v>
      </c>
      <c r="BA11">
        <f t="shared" ref="BA11:BA16" si="7">AX11-AW11</f>
        <v>3046.6336250076647</v>
      </c>
      <c r="BC11">
        <v>2014</v>
      </c>
      <c r="BD11">
        <v>2016</v>
      </c>
      <c r="BK11" s="17"/>
      <c r="BL11" s="23"/>
    </row>
    <row r="12" spans="1:67" x14ac:dyDescent="0.2">
      <c r="A12" t="s">
        <v>3</v>
      </c>
      <c r="B12" t="s">
        <v>202</v>
      </c>
      <c r="C12" t="s">
        <v>136</v>
      </c>
      <c r="D12" t="s">
        <v>107</v>
      </c>
      <c r="E12" t="s">
        <v>375</v>
      </c>
      <c r="F12">
        <v>1</v>
      </c>
      <c r="G12" t="s">
        <v>89</v>
      </c>
      <c r="I12">
        <v>1</v>
      </c>
      <c r="J12">
        <v>0.1047</v>
      </c>
      <c r="K12">
        <v>1</v>
      </c>
      <c r="L12">
        <f t="shared" si="2"/>
        <v>1.125</v>
      </c>
      <c r="M12">
        <f t="shared" si="0"/>
        <v>1.125</v>
      </c>
      <c r="N12">
        <f t="shared" si="1"/>
        <v>9.3066666666666673E-2</v>
      </c>
      <c r="O12">
        <f t="shared" si="5"/>
        <v>9.3066666666666675E-5</v>
      </c>
      <c r="P12" t="s">
        <v>81</v>
      </c>
      <c r="Q12" t="s">
        <v>106</v>
      </c>
      <c r="R12" t="s">
        <v>83</v>
      </c>
      <c r="S12">
        <v>4.8250000000000002</v>
      </c>
      <c r="T12" t="s">
        <v>107</v>
      </c>
      <c r="U12">
        <v>0.50517749999999995</v>
      </c>
      <c r="X12" s="9" t="s">
        <v>340</v>
      </c>
      <c r="Y12" s="8">
        <v>3.223091717</v>
      </c>
      <c r="Z12" s="8">
        <v>2.4</v>
      </c>
      <c r="AA12" s="8">
        <v>39.050252639000007</v>
      </c>
      <c r="AB12" s="8"/>
      <c r="AC12" s="7" t="s">
        <v>321</v>
      </c>
      <c r="AD12" s="8"/>
      <c r="AF12" s="8"/>
      <c r="AG12" s="7" t="s">
        <v>322</v>
      </c>
      <c r="AH12" s="8">
        <v>5748.7658800453519</v>
      </c>
      <c r="AI12" s="8">
        <v>644</v>
      </c>
      <c r="AJ12" s="8">
        <v>41.388091200635536</v>
      </c>
      <c r="AK12" s="8"/>
      <c r="AL12" s="8"/>
      <c r="AM12" s="10"/>
      <c r="AS12" s="17" t="s">
        <v>23</v>
      </c>
      <c r="AT12" s="23" t="s">
        <v>21</v>
      </c>
      <c r="AU12" s="18">
        <v>3040.3532342494718</v>
      </c>
      <c r="AV12" s="19">
        <v>2306.0995738829101</v>
      </c>
      <c r="AW12">
        <v>708.83539066582432</v>
      </c>
      <c r="AX12">
        <v>626.34729637866667</v>
      </c>
      <c r="AY12">
        <f t="shared" si="6"/>
        <v>76.685755369447904</v>
      </c>
      <c r="AZ12">
        <f t="shared" si="6"/>
        <v>72.839538089673624</v>
      </c>
      <c r="BA12">
        <f t="shared" si="7"/>
        <v>-82.488094287157651</v>
      </c>
      <c r="BB12" s="17" t="s">
        <v>23</v>
      </c>
      <c r="BC12">
        <f>AW12/AW11</f>
        <v>1.1571972181215453</v>
      </c>
      <c r="BD12">
        <f>AX12/AX11</f>
        <v>0.17117155446782206</v>
      </c>
      <c r="BK12" s="17"/>
      <c r="BL12" s="23"/>
    </row>
    <row r="13" spans="1:67" x14ac:dyDescent="0.2">
      <c r="A13" t="s">
        <v>0</v>
      </c>
      <c r="B13" t="s">
        <v>39</v>
      </c>
      <c r="C13" t="s">
        <v>140</v>
      </c>
      <c r="D13" t="s">
        <v>107</v>
      </c>
      <c r="E13" t="s">
        <v>375</v>
      </c>
      <c r="F13">
        <v>6</v>
      </c>
      <c r="G13" t="s">
        <v>89</v>
      </c>
      <c r="I13">
        <v>0.9</v>
      </c>
      <c r="J13">
        <v>0.27360000000000001</v>
      </c>
      <c r="K13">
        <v>1</v>
      </c>
      <c r="L13">
        <f t="shared" si="2"/>
        <v>1.125</v>
      </c>
      <c r="M13">
        <f t="shared" si="0"/>
        <v>1.125</v>
      </c>
      <c r="N13">
        <f t="shared" si="1"/>
        <v>0.2432</v>
      </c>
      <c r="O13">
        <f t="shared" si="5"/>
        <v>2.432E-4</v>
      </c>
      <c r="P13" t="s">
        <v>81</v>
      </c>
      <c r="Q13" t="s">
        <v>141</v>
      </c>
      <c r="R13" t="s">
        <v>83</v>
      </c>
      <c r="S13">
        <v>28.95</v>
      </c>
      <c r="T13" t="s">
        <v>107</v>
      </c>
      <c r="U13">
        <v>7.9207200000000002</v>
      </c>
      <c r="X13" s="9" t="s">
        <v>368</v>
      </c>
      <c r="Y13" s="8">
        <v>254.43010068899997</v>
      </c>
      <c r="Z13" s="8">
        <v>5.58</v>
      </c>
      <c r="AA13" s="8">
        <v>7335.8586213669996</v>
      </c>
      <c r="AB13" s="8"/>
      <c r="AC13" s="7" t="s">
        <v>322</v>
      </c>
      <c r="AD13" s="8">
        <v>5.7487658800453554</v>
      </c>
      <c r="AF13" s="8"/>
      <c r="AM13" s="27" t="s">
        <v>335</v>
      </c>
      <c r="AS13" s="17" t="s">
        <v>24</v>
      </c>
      <c r="AT13" s="23" t="s">
        <v>22</v>
      </c>
      <c r="AU13" s="18">
        <v>954.63731898482786</v>
      </c>
      <c r="AV13" s="19">
        <v>497.10730710399991</v>
      </c>
      <c r="AW13">
        <v>376.88107768443183</v>
      </c>
      <c r="AX13">
        <v>107.29047294666667</v>
      </c>
      <c r="AY13">
        <f t="shared" si="6"/>
        <v>60.521019848122904</v>
      </c>
      <c r="AZ13">
        <f t="shared" si="6"/>
        <v>78.417039658557982</v>
      </c>
      <c r="BA13">
        <f t="shared" si="7"/>
        <v>-269.59060473776515</v>
      </c>
      <c r="BB13" s="17" t="s">
        <v>24</v>
      </c>
      <c r="BC13">
        <f>AW14/AW13</f>
        <v>0.42910728245008939</v>
      </c>
      <c r="BD13">
        <f>AX14/AX13</f>
        <v>1.6262713931745629</v>
      </c>
      <c r="BK13" s="17"/>
      <c r="BL13" s="23"/>
    </row>
    <row r="14" spans="1:67" x14ac:dyDescent="0.2">
      <c r="A14" t="s">
        <v>1</v>
      </c>
      <c r="B14" t="s">
        <v>149</v>
      </c>
      <c r="C14" t="s">
        <v>140</v>
      </c>
      <c r="D14" t="s">
        <v>107</v>
      </c>
      <c r="E14" t="s">
        <v>375</v>
      </c>
      <c r="F14">
        <v>8</v>
      </c>
      <c r="G14" t="s">
        <v>89</v>
      </c>
      <c r="I14">
        <v>0.8</v>
      </c>
      <c r="J14">
        <v>0.36480000000000001</v>
      </c>
      <c r="K14">
        <v>1</v>
      </c>
      <c r="L14">
        <f t="shared" si="2"/>
        <v>1.125</v>
      </c>
      <c r="M14">
        <f t="shared" si="0"/>
        <v>1.125</v>
      </c>
      <c r="N14">
        <f t="shared" si="1"/>
        <v>0.3242666666666667</v>
      </c>
      <c r="O14">
        <f t="shared" si="5"/>
        <v>3.2426666666666672E-4</v>
      </c>
      <c r="P14" t="s">
        <v>81</v>
      </c>
      <c r="Q14" t="s">
        <v>141</v>
      </c>
      <c r="R14" t="s">
        <v>83</v>
      </c>
      <c r="S14">
        <v>38.6</v>
      </c>
      <c r="T14" t="s">
        <v>107</v>
      </c>
      <c r="U14">
        <v>14.08128</v>
      </c>
      <c r="X14" s="9" t="s">
        <v>382</v>
      </c>
      <c r="Y14" s="8">
        <v>0.57120000000000004</v>
      </c>
      <c r="Z14" s="8">
        <v>1.4</v>
      </c>
      <c r="AA14" s="8">
        <v>2.3167871999999998</v>
      </c>
      <c r="AB14" s="8"/>
      <c r="AF14" s="8"/>
      <c r="AK14" s="26" t="s">
        <v>349</v>
      </c>
      <c r="AM14" s="12" t="s">
        <v>0</v>
      </c>
      <c r="AN14" s="8">
        <v>51.402131736000001</v>
      </c>
      <c r="AS14" s="17" t="s">
        <v>24</v>
      </c>
      <c r="AT14" s="23" t="s">
        <v>21</v>
      </c>
      <c r="AU14" s="18">
        <v>1007.515210708119</v>
      </c>
      <c r="AV14" s="19">
        <v>269.55152700666662</v>
      </c>
      <c r="AW14">
        <v>161.72241505202757</v>
      </c>
      <c r="AX14">
        <v>174.48342691333335</v>
      </c>
      <c r="AY14">
        <f t="shared" si="6"/>
        <v>83.948389728194456</v>
      </c>
      <c r="AZ14">
        <f t="shared" si="6"/>
        <v>35.268989624748826</v>
      </c>
      <c r="BA14">
        <f t="shared" si="7"/>
        <v>12.761011861305775</v>
      </c>
      <c r="BB14" s="17" t="s">
        <v>20</v>
      </c>
      <c r="BC14">
        <f>AW16/AW15</f>
        <v>1.9500348143312558</v>
      </c>
      <c r="BD14">
        <f>AX16/AX15</f>
        <v>1.1769110968035519</v>
      </c>
      <c r="BK14" s="17"/>
      <c r="BL14" s="23"/>
    </row>
    <row r="15" spans="1:67" x14ac:dyDescent="0.2">
      <c r="A15" t="s">
        <v>2</v>
      </c>
      <c r="B15" t="s">
        <v>169</v>
      </c>
      <c r="C15" t="s">
        <v>140</v>
      </c>
      <c r="D15" t="s">
        <v>107</v>
      </c>
      <c r="E15" t="s">
        <v>375</v>
      </c>
      <c r="F15">
        <v>12</v>
      </c>
      <c r="G15" t="s">
        <v>89</v>
      </c>
      <c r="I15">
        <v>0.7</v>
      </c>
      <c r="J15">
        <v>0.54720000000000002</v>
      </c>
      <c r="K15">
        <v>1</v>
      </c>
      <c r="L15">
        <f t="shared" si="2"/>
        <v>1.125</v>
      </c>
      <c r="M15">
        <f t="shared" si="0"/>
        <v>1.125</v>
      </c>
      <c r="N15">
        <f t="shared" si="1"/>
        <v>0.4864</v>
      </c>
      <c r="O15">
        <f t="shared" si="5"/>
        <v>4.8640000000000001E-4</v>
      </c>
      <c r="P15" t="s">
        <v>81</v>
      </c>
      <c r="Q15" t="s">
        <v>141</v>
      </c>
      <c r="R15" t="s">
        <v>83</v>
      </c>
      <c r="S15">
        <v>57.9</v>
      </c>
      <c r="T15" t="s">
        <v>107</v>
      </c>
      <c r="U15">
        <v>31.682880000000001</v>
      </c>
      <c r="X15" s="7" t="s">
        <v>1</v>
      </c>
      <c r="Y15" s="8">
        <v>702.98562810400006</v>
      </c>
      <c r="Z15" s="8">
        <v>6.44</v>
      </c>
      <c r="AA15" s="8">
        <v>36980.326786185004</v>
      </c>
      <c r="AB15" s="8"/>
      <c r="AF15" s="8"/>
      <c r="AG15" s="7" t="s">
        <v>0</v>
      </c>
      <c r="AH15" s="8">
        <v>290.63022013777771</v>
      </c>
      <c r="AI15" s="8">
        <v>69</v>
      </c>
      <c r="AJ15" s="8">
        <v>18.020194060957959</v>
      </c>
      <c r="AK15">
        <f>AI15/SQRT(AJ15)</f>
        <v>16.254340713512697</v>
      </c>
      <c r="AM15" s="12" t="s">
        <v>1</v>
      </c>
      <c r="AN15" s="8">
        <v>124.85380774133333</v>
      </c>
      <c r="AS15" s="17" t="s">
        <v>20</v>
      </c>
      <c r="AT15" s="23" t="s">
        <v>22</v>
      </c>
      <c r="AU15" s="18">
        <v>598.20219345798944</v>
      </c>
      <c r="AV15" s="19">
        <v>1532.4639629173325</v>
      </c>
      <c r="AW15">
        <v>287.54363812198807</v>
      </c>
      <c r="AX15">
        <v>950.59505677066659</v>
      </c>
      <c r="AY15">
        <f t="shared" si="6"/>
        <v>51.932032134519133</v>
      </c>
      <c r="AZ15">
        <f t="shared" si="6"/>
        <v>37.969500113984367</v>
      </c>
      <c r="BA15">
        <f t="shared" si="7"/>
        <v>663.05141864867846</v>
      </c>
      <c r="BK15" s="17"/>
      <c r="BL15" s="23"/>
    </row>
    <row r="16" spans="1:67" x14ac:dyDescent="0.2">
      <c r="A16" t="s">
        <v>3</v>
      </c>
      <c r="B16" t="s">
        <v>202</v>
      </c>
      <c r="C16" t="s">
        <v>140</v>
      </c>
      <c r="D16" t="s">
        <v>107</v>
      </c>
      <c r="E16" t="s">
        <v>375</v>
      </c>
      <c r="F16">
        <v>5</v>
      </c>
      <c r="G16" t="s">
        <v>89</v>
      </c>
      <c r="I16">
        <v>0.6</v>
      </c>
      <c r="J16">
        <v>0.22800000000000001</v>
      </c>
      <c r="K16">
        <v>1</v>
      </c>
      <c r="L16">
        <f t="shared" si="2"/>
        <v>1.125</v>
      </c>
      <c r="M16">
        <f t="shared" si="0"/>
        <v>1.125</v>
      </c>
      <c r="N16">
        <f t="shared" si="1"/>
        <v>0.20266666666666666</v>
      </c>
      <c r="O16">
        <f t="shared" si="5"/>
        <v>2.0266666666666667E-4</v>
      </c>
      <c r="P16" t="s">
        <v>81</v>
      </c>
      <c r="Q16" t="s">
        <v>141</v>
      </c>
      <c r="R16" t="s">
        <v>83</v>
      </c>
      <c r="S16">
        <v>24.125</v>
      </c>
      <c r="T16" t="s">
        <v>107</v>
      </c>
      <c r="U16">
        <v>5.5004999999999997</v>
      </c>
      <c r="X16" s="9" t="s">
        <v>107</v>
      </c>
      <c r="Y16" s="8">
        <v>0.57420000000000004</v>
      </c>
      <c r="Z16" s="8">
        <v>0.75</v>
      </c>
      <c r="AA16" s="8">
        <v>16.101990000000001</v>
      </c>
      <c r="AB16" s="8"/>
      <c r="AF16" s="8"/>
      <c r="AG16" s="7" t="s">
        <v>1</v>
      </c>
      <c r="AH16" s="8">
        <v>624.8761138702223</v>
      </c>
      <c r="AI16" s="8">
        <v>40</v>
      </c>
      <c r="AJ16" s="8">
        <v>43.836844803856806</v>
      </c>
      <c r="AK16">
        <f t="shared" ref="AK16:AK23" si="8">AI16/SQRT(AJ16)</f>
        <v>6.0414383405319114</v>
      </c>
      <c r="AM16" s="12" t="s">
        <v>2</v>
      </c>
      <c r="AN16" s="8">
        <v>34.058402653333324</v>
      </c>
      <c r="AS16" s="17" t="s">
        <v>20</v>
      </c>
      <c r="AT16" s="23" t="s">
        <v>21</v>
      </c>
      <c r="AU16" s="18">
        <v>1384.3476011444495</v>
      </c>
      <c r="AV16" s="19">
        <v>1373.2595010119999</v>
      </c>
      <c r="AW16">
        <v>560.72010497734482</v>
      </c>
      <c r="AX16">
        <v>1118.76587088</v>
      </c>
      <c r="AY16">
        <f t="shared" si="6"/>
        <v>59.495714478517272</v>
      </c>
      <c r="AZ16">
        <f t="shared" si="6"/>
        <v>18.532085883582472</v>
      </c>
      <c r="BA16">
        <f t="shared" si="7"/>
        <v>558.04576590265515</v>
      </c>
      <c r="BM16" s="7"/>
    </row>
    <row r="17" spans="1:64" x14ac:dyDescent="0.2">
      <c r="A17" t="s">
        <v>4</v>
      </c>
      <c r="B17" t="s">
        <v>226</v>
      </c>
      <c r="C17" t="s">
        <v>140</v>
      </c>
      <c r="D17" t="s">
        <v>107</v>
      </c>
      <c r="E17" t="s">
        <v>375</v>
      </c>
      <c r="F17">
        <v>19</v>
      </c>
      <c r="G17" t="s">
        <v>89</v>
      </c>
      <c r="I17">
        <v>0.7</v>
      </c>
      <c r="J17">
        <v>0.86639999999999995</v>
      </c>
      <c r="K17">
        <v>1</v>
      </c>
      <c r="L17">
        <f t="shared" si="2"/>
        <v>1.125</v>
      </c>
      <c r="M17">
        <f t="shared" si="0"/>
        <v>1.125</v>
      </c>
      <c r="N17">
        <f t="shared" si="1"/>
        <v>0.77013333333333334</v>
      </c>
      <c r="O17">
        <f t="shared" si="5"/>
        <v>7.7013333333333337E-4</v>
      </c>
      <c r="P17" t="s">
        <v>81</v>
      </c>
      <c r="Q17" t="s">
        <v>141</v>
      </c>
      <c r="R17" t="s">
        <v>83</v>
      </c>
      <c r="S17">
        <v>91.674999999999997</v>
      </c>
      <c r="T17" t="s">
        <v>107</v>
      </c>
      <c r="U17">
        <v>79.427220000000005</v>
      </c>
      <c r="X17" s="9" t="s">
        <v>52</v>
      </c>
      <c r="Y17" s="8">
        <v>2.8504155999999999E-2</v>
      </c>
      <c r="Z17" s="8">
        <v>2.1</v>
      </c>
      <c r="AA17" s="8">
        <v>0.15460654500000001</v>
      </c>
      <c r="AB17" s="8"/>
      <c r="AF17" s="8"/>
      <c r="AG17" s="7" t="s">
        <v>2</v>
      </c>
      <c r="AH17" s="8">
        <v>510.82132097244431</v>
      </c>
      <c r="AI17" s="8">
        <v>80</v>
      </c>
      <c r="AJ17" s="8">
        <v>29.264549751449962</v>
      </c>
      <c r="AK17">
        <f t="shared" si="8"/>
        <v>14.788327630269242</v>
      </c>
      <c r="AM17" s="12" t="s">
        <v>3</v>
      </c>
      <c r="AN17" s="8">
        <v>24.986235471999994</v>
      </c>
      <c r="AW17" s="7" t="s">
        <v>94</v>
      </c>
      <c r="BK17" s="14"/>
      <c r="BL17" s="15"/>
    </row>
    <row r="18" spans="1:64" x14ac:dyDescent="0.2">
      <c r="A18" t="s">
        <v>5</v>
      </c>
      <c r="B18" t="s">
        <v>246</v>
      </c>
      <c r="C18" t="s">
        <v>140</v>
      </c>
      <c r="D18" t="s">
        <v>107</v>
      </c>
      <c r="E18" t="s">
        <v>375</v>
      </c>
      <c r="F18">
        <v>9</v>
      </c>
      <c r="G18" t="s">
        <v>89</v>
      </c>
      <c r="I18">
        <v>0.7</v>
      </c>
      <c r="J18">
        <v>0.41039999999999999</v>
      </c>
      <c r="K18" s="11">
        <v>0.6333333333333333</v>
      </c>
      <c r="L18">
        <f t="shared" si="2"/>
        <v>1.125</v>
      </c>
      <c r="M18">
        <f t="shared" si="0"/>
        <v>0.71249999999999991</v>
      </c>
      <c r="N18">
        <f t="shared" si="1"/>
        <v>0.57600000000000007</v>
      </c>
      <c r="O18">
        <f t="shared" si="5"/>
        <v>5.7600000000000012E-4</v>
      </c>
      <c r="P18" t="s">
        <v>81</v>
      </c>
      <c r="Q18" t="s">
        <v>141</v>
      </c>
      <c r="R18" t="s">
        <v>83</v>
      </c>
      <c r="S18">
        <v>43.424999999999997</v>
      </c>
      <c r="T18" t="s">
        <v>107</v>
      </c>
      <c r="U18">
        <v>17.821619999999999</v>
      </c>
      <c r="X18" s="9" t="s">
        <v>337</v>
      </c>
      <c r="Y18" s="8">
        <v>3.8948999999999998</v>
      </c>
      <c r="Z18" s="8">
        <v>2.5499999999999998</v>
      </c>
      <c r="AA18" s="8">
        <v>126.84731149999999</v>
      </c>
      <c r="AB18" s="8"/>
      <c r="AF18" s="8"/>
      <c r="AG18" s="7" t="s">
        <v>3</v>
      </c>
      <c r="AH18" s="8">
        <v>100.7878906488889</v>
      </c>
      <c r="AI18" s="8">
        <v>70</v>
      </c>
      <c r="AJ18" s="8">
        <v>3.6145657596803131</v>
      </c>
      <c r="AK18">
        <f t="shared" si="8"/>
        <v>36.818829251174058</v>
      </c>
      <c r="AM18" s="12" t="s">
        <v>4</v>
      </c>
      <c r="AN18" s="8">
        <v>242.683877744</v>
      </c>
      <c r="AS18" s="14"/>
      <c r="AT18" s="15"/>
      <c r="AU18" s="15">
        <v>2014</v>
      </c>
      <c r="AV18" s="16">
        <v>2016</v>
      </c>
      <c r="AW18">
        <v>2014</v>
      </c>
      <c r="AX18">
        <v>2016</v>
      </c>
      <c r="AY18">
        <v>2014</v>
      </c>
      <c r="AZ18">
        <v>2016</v>
      </c>
      <c r="BC18" t="s">
        <v>367</v>
      </c>
      <c r="BK18" s="17"/>
      <c r="BL18" s="23"/>
    </row>
    <row r="19" spans="1:64" x14ac:dyDescent="0.2">
      <c r="A19" t="s">
        <v>7</v>
      </c>
      <c r="B19" t="s">
        <v>277</v>
      </c>
      <c r="C19" t="s">
        <v>140</v>
      </c>
      <c r="D19" t="s">
        <v>107</v>
      </c>
      <c r="E19" t="s">
        <v>375</v>
      </c>
      <c r="F19">
        <v>2</v>
      </c>
      <c r="G19" t="s">
        <v>89</v>
      </c>
      <c r="I19">
        <v>0.8</v>
      </c>
      <c r="J19">
        <v>9.1200000000000003E-2</v>
      </c>
      <c r="K19">
        <v>1</v>
      </c>
      <c r="L19">
        <f t="shared" si="2"/>
        <v>1.125</v>
      </c>
      <c r="M19">
        <f t="shared" si="0"/>
        <v>1.125</v>
      </c>
      <c r="N19">
        <f t="shared" si="1"/>
        <v>8.1066666666666676E-2</v>
      </c>
      <c r="O19">
        <f t="shared" si="5"/>
        <v>8.1066666666666681E-5</v>
      </c>
      <c r="P19" t="s">
        <v>81</v>
      </c>
      <c r="Q19" t="s">
        <v>141</v>
      </c>
      <c r="R19" t="s">
        <v>83</v>
      </c>
      <c r="S19">
        <v>9.65</v>
      </c>
      <c r="T19" t="s">
        <v>107</v>
      </c>
      <c r="U19">
        <v>0.88007999999999997</v>
      </c>
      <c r="X19" s="9" t="s">
        <v>159</v>
      </c>
      <c r="Y19" s="8">
        <v>19.628116074000001</v>
      </c>
      <c r="Z19" s="8">
        <v>6.375</v>
      </c>
      <c r="AA19" s="8">
        <v>391.97333228100001</v>
      </c>
      <c r="AB19" s="8"/>
      <c r="AF19" s="8"/>
      <c r="AG19" s="7" t="s">
        <v>4</v>
      </c>
      <c r="AH19" s="8">
        <v>1436.6118252730516</v>
      </c>
      <c r="AI19" s="8">
        <v>83</v>
      </c>
      <c r="AJ19" s="8">
        <v>48.337500510871855</v>
      </c>
      <c r="AK19">
        <f t="shared" si="8"/>
        <v>11.938121580780646</v>
      </c>
      <c r="AM19" s="12" t="s">
        <v>5</v>
      </c>
      <c r="AN19" s="8">
        <v>896.09200129684211</v>
      </c>
      <c r="AS19" s="17" t="s">
        <v>23</v>
      </c>
      <c r="AT19" s="23" t="s">
        <v>22</v>
      </c>
      <c r="AU19" s="18">
        <v>1647.5529546846622</v>
      </c>
      <c r="AV19" s="19">
        <v>7357.6295322709011</v>
      </c>
      <c r="AW19">
        <v>151.0971721233874</v>
      </c>
      <c r="AX19">
        <v>1078.3345672463158</v>
      </c>
      <c r="AY19">
        <f t="shared" ref="AY19:AZ24" si="9">((AU19-AW19)/AU19)*100</f>
        <v>90.828994497945757</v>
      </c>
      <c r="AZ19">
        <f t="shared" si="9"/>
        <v>85.343994794564054</v>
      </c>
      <c r="BA19">
        <f t="shared" ref="BA19:BA24" si="10">AX19-AW19</f>
        <v>927.23739512292843</v>
      </c>
      <c r="BC19">
        <v>2014</v>
      </c>
      <c r="BD19">
        <v>2016</v>
      </c>
      <c r="BK19" s="17"/>
      <c r="BL19" s="23"/>
    </row>
    <row r="20" spans="1:64" x14ac:dyDescent="0.2">
      <c r="A20" t="s">
        <v>8</v>
      </c>
      <c r="B20" t="s">
        <v>286</v>
      </c>
      <c r="C20" t="s">
        <v>140</v>
      </c>
      <c r="D20" t="s">
        <v>107</v>
      </c>
      <c r="E20" t="s">
        <v>375</v>
      </c>
      <c r="F20">
        <v>5</v>
      </c>
      <c r="G20" t="s">
        <v>89</v>
      </c>
      <c r="I20">
        <v>1</v>
      </c>
      <c r="J20">
        <v>0.22800000000000001</v>
      </c>
      <c r="K20">
        <v>1</v>
      </c>
      <c r="L20">
        <f t="shared" si="2"/>
        <v>1.125</v>
      </c>
      <c r="M20">
        <f t="shared" si="0"/>
        <v>1.125</v>
      </c>
      <c r="N20">
        <f t="shared" si="1"/>
        <v>0.20266666666666666</v>
      </c>
      <c r="O20">
        <f t="shared" si="5"/>
        <v>2.0266666666666667E-4</v>
      </c>
      <c r="P20" t="s">
        <v>81</v>
      </c>
      <c r="Q20" t="s">
        <v>141</v>
      </c>
      <c r="R20" t="s">
        <v>83</v>
      </c>
      <c r="S20">
        <v>24.125</v>
      </c>
      <c r="T20" t="s">
        <v>107</v>
      </c>
      <c r="U20">
        <v>5.5004999999999997</v>
      </c>
      <c r="X20" s="9" t="s">
        <v>44</v>
      </c>
      <c r="Y20" s="8">
        <v>47.091931959999997</v>
      </c>
      <c r="Z20" s="8">
        <v>5.1166666666666671</v>
      </c>
      <c r="AA20" s="8">
        <v>1293.892212579</v>
      </c>
      <c r="AB20" s="8"/>
      <c r="AF20" s="8"/>
      <c r="AG20" s="7" t="s">
        <v>5</v>
      </c>
      <c r="AH20" s="8">
        <v>2439.6350554371929</v>
      </c>
      <c r="AI20" s="8">
        <v>106</v>
      </c>
      <c r="AJ20" s="8">
        <v>81.112444054012784</v>
      </c>
      <c r="AK20">
        <f t="shared" si="8"/>
        <v>11.769611334334474</v>
      </c>
      <c r="AM20" s="12" t="s">
        <v>6</v>
      </c>
      <c r="AN20" s="8">
        <v>1.4280276746666667</v>
      </c>
      <c r="AS20" s="17" t="s">
        <v>23</v>
      </c>
      <c r="AT20" s="23" t="s">
        <v>21</v>
      </c>
      <c r="AU20" s="18">
        <v>3040.3532342494718</v>
      </c>
      <c r="AV20" s="19">
        <v>2306.0995738829101</v>
      </c>
      <c r="AW20">
        <v>627.66964773326151</v>
      </c>
      <c r="AX20">
        <v>74.72428926133334</v>
      </c>
      <c r="AY20">
        <f t="shared" si="9"/>
        <v>79.355370926555992</v>
      </c>
      <c r="AZ20">
        <f t="shared" si="9"/>
        <v>96.75971106765715</v>
      </c>
      <c r="BA20">
        <f t="shared" si="10"/>
        <v>-552.94535847192822</v>
      </c>
      <c r="BB20" s="17" t="s">
        <v>23</v>
      </c>
      <c r="BC20">
        <f>AW20/AW19</f>
        <v>4.1540793842303048</v>
      </c>
      <c r="BD20">
        <f>AX20/AX19</f>
        <v>6.9296015847987405E-2</v>
      </c>
      <c r="BK20" s="17"/>
      <c r="BL20" s="23"/>
    </row>
    <row r="21" spans="1:64" x14ac:dyDescent="0.2">
      <c r="A21" t="s">
        <v>2</v>
      </c>
      <c r="B21" t="s">
        <v>169</v>
      </c>
      <c r="C21" t="s">
        <v>195</v>
      </c>
      <c r="D21" s="35" t="s">
        <v>123</v>
      </c>
      <c r="E21" s="35"/>
      <c r="F21">
        <v>1</v>
      </c>
      <c r="G21" t="s">
        <v>80</v>
      </c>
      <c r="I21">
        <v>1</v>
      </c>
      <c r="J21">
        <v>0.04</v>
      </c>
      <c r="K21">
        <v>1</v>
      </c>
      <c r="L21">
        <f t="shared" si="2"/>
        <v>1.125</v>
      </c>
      <c r="M21">
        <f t="shared" si="0"/>
        <v>1.125</v>
      </c>
      <c r="N21">
        <f t="shared" si="1"/>
        <v>3.5555555555555556E-2</v>
      </c>
      <c r="O21">
        <f t="shared" si="5"/>
        <v>3.5555555555555553E-5</v>
      </c>
      <c r="P21" t="s">
        <v>120</v>
      </c>
      <c r="Q21" t="s">
        <v>121</v>
      </c>
      <c r="R21" t="s">
        <v>122</v>
      </c>
      <c r="S21">
        <v>1.014</v>
      </c>
      <c r="T21" t="s">
        <v>123</v>
      </c>
      <c r="U21">
        <v>4.0559999999999999E-2</v>
      </c>
      <c r="X21" s="9" t="s">
        <v>160</v>
      </c>
      <c r="Y21" s="8">
        <v>17.32569166</v>
      </c>
      <c r="Z21" s="8">
        <v>24.7</v>
      </c>
      <c r="AA21" s="8">
        <v>74.084657530000001</v>
      </c>
      <c r="AB21" s="8"/>
      <c r="AF21" s="8"/>
      <c r="AG21" s="7" t="s">
        <v>6</v>
      </c>
      <c r="AH21" s="8">
        <v>25.303706727111113</v>
      </c>
      <c r="AI21" s="8">
        <v>42</v>
      </c>
      <c r="AJ21" s="8">
        <v>0.91707297668439003</v>
      </c>
      <c r="AK21">
        <f t="shared" si="8"/>
        <v>43.857850440959318</v>
      </c>
      <c r="AM21" s="12" t="s">
        <v>7</v>
      </c>
      <c r="AN21" s="8">
        <v>0.22675761066666666</v>
      </c>
      <c r="AS21" s="17" t="s">
        <v>24</v>
      </c>
      <c r="AT21" s="23" t="s">
        <v>22</v>
      </c>
      <c r="AU21" s="18">
        <v>954.63731898482786</v>
      </c>
      <c r="AV21" s="19">
        <v>497.10730710399991</v>
      </c>
      <c r="AW21">
        <v>163.95957866298417</v>
      </c>
      <c r="AX21">
        <v>105.10932650666666</v>
      </c>
      <c r="AY21">
        <f t="shared" si="9"/>
        <v>82.824935145282126</v>
      </c>
      <c r="AZ21">
        <f t="shared" si="9"/>
        <v>78.855807387140914</v>
      </c>
      <c r="BA21">
        <f t="shared" si="10"/>
        <v>-58.850252156317509</v>
      </c>
      <c r="BB21" s="17" t="s">
        <v>24</v>
      </c>
      <c r="BC21">
        <f>AW22/AW21</f>
        <v>1.6383968690928721</v>
      </c>
      <c r="BD21">
        <f>AX22/AX21</f>
        <v>0.28504664157244275</v>
      </c>
      <c r="BK21" s="17"/>
      <c r="BL21" s="23"/>
    </row>
    <row r="22" spans="1:64" x14ac:dyDescent="0.2">
      <c r="A22" t="s">
        <v>1</v>
      </c>
      <c r="B22" t="s">
        <v>149</v>
      </c>
      <c r="C22" t="s">
        <v>48</v>
      </c>
      <c r="D22" t="s">
        <v>52</v>
      </c>
      <c r="E22" t="s">
        <v>373</v>
      </c>
      <c r="F22">
        <v>1</v>
      </c>
      <c r="G22" t="s">
        <v>41</v>
      </c>
      <c r="I22">
        <v>2.1</v>
      </c>
      <c r="J22">
        <v>2.8504155999999999E-2</v>
      </c>
      <c r="K22">
        <v>1</v>
      </c>
      <c r="L22">
        <f t="shared" si="2"/>
        <v>1.125</v>
      </c>
      <c r="M22">
        <f t="shared" si="0"/>
        <v>1.125</v>
      </c>
      <c r="N22">
        <f t="shared" si="1"/>
        <v>2.5337027555555554E-2</v>
      </c>
      <c r="O22">
        <f t="shared" si="5"/>
        <v>2.5337027555555556E-5</v>
      </c>
      <c r="P22" t="s">
        <v>49</v>
      </c>
      <c r="Q22" t="s">
        <v>50</v>
      </c>
      <c r="R22" t="s">
        <v>51</v>
      </c>
      <c r="S22">
        <v>5.4240000000000004</v>
      </c>
      <c r="T22" t="s">
        <v>52</v>
      </c>
      <c r="U22">
        <v>0.15460654500000001</v>
      </c>
      <c r="X22" s="9" t="s">
        <v>94</v>
      </c>
      <c r="Y22" s="8">
        <v>29.797981783000001</v>
      </c>
      <c r="Z22" s="8">
        <v>6.2</v>
      </c>
      <c r="AA22" s="8">
        <v>815.33371340399992</v>
      </c>
      <c r="AB22" s="8"/>
      <c r="AF22" s="8"/>
      <c r="AG22" s="7" t="s">
        <v>7</v>
      </c>
      <c r="AH22" s="8">
        <v>154.39731127733333</v>
      </c>
      <c r="AI22" s="8">
        <v>30</v>
      </c>
      <c r="AJ22" s="8">
        <v>16.024977441449192</v>
      </c>
      <c r="AK22">
        <f t="shared" si="8"/>
        <v>7.494152757324879</v>
      </c>
      <c r="AM22" s="12" t="s">
        <v>8</v>
      </c>
      <c r="AN22" s="8">
        <v>58.857441061333333</v>
      </c>
      <c r="AS22" s="17" t="s">
        <v>24</v>
      </c>
      <c r="AT22" s="23" t="s">
        <v>21</v>
      </c>
      <c r="AU22" s="18">
        <v>1007.515210708119</v>
      </c>
      <c r="AV22" s="19">
        <v>269.55152700666662</v>
      </c>
      <c r="AW22">
        <v>268.63086033921974</v>
      </c>
      <c r="AX22">
        <v>29.961060518666667</v>
      </c>
      <c r="AY22">
        <f t="shared" si="9"/>
        <v>73.337289850898031</v>
      </c>
      <c r="AZ22">
        <f t="shared" si="9"/>
        <v>88.884848529192098</v>
      </c>
      <c r="BA22">
        <f t="shared" si="10"/>
        <v>-238.66979982055307</v>
      </c>
      <c r="BB22" s="17" t="s">
        <v>20</v>
      </c>
      <c r="BC22">
        <f>AW24/AW23</f>
        <v>2.4664968886927525</v>
      </c>
      <c r="BD22">
        <f>AX24/AX23</f>
        <v>0.15265561683864534</v>
      </c>
      <c r="BK22" s="17"/>
      <c r="BL22" s="23"/>
    </row>
    <row r="23" spans="1:64" x14ac:dyDescent="0.2">
      <c r="A23" t="s">
        <v>2</v>
      </c>
      <c r="B23" t="s">
        <v>169</v>
      </c>
      <c r="C23" t="s">
        <v>48</v>
      </c>
      <c r="D23" t="s">
        <v>52</v>
      </c>
      <c r="E23" t="s">
        <v>373</v>
      </c>
      <c r="F23">
        <v>19</v>
      </c>
      <c r="G23" t="s">
        <v>41</v>
      </c>
      <c r="I23">
        <v>1.4</v>
      </c>
      <c r="J23">
        <v>0.21141221299999999</v>
      </c>
      <c r="K23">
        <v>1</v>
      </c>
      <c r="L23">
        <f t="shared" si="2"/>
        <v>1.125</v>
      </c>
      <c r="M23">
        <f t="shared" si="0"/>
        <v>1.125</v>
      </c>
      <c r="N23">
        <f t="shared" si="1"/>
        <v>0.18792196711111109</v>
      </c>
      <c r="O23">
        <f t="shared" si="5"/>
        <v>1.879219671111111E-4</v>
      </c>
      <c r="P23" t="s">
        <v>49</v>
      </c>
      <c r="Q23" t="s">
        <v>50</v>
      </c>
      <c r="R23" t="s">
        <v>51</v>
      </c>
      <c r="S23">
        <v>103.056</v>
      </c>
      <c r="T23" t="s">
        <v>52</v>
      </c>
      <c r="U23">
        <v>21.787297039999999</v>
      </c>
      <c r="X23" s="9" t="s">
        <v>368</v>
      </c>
      <c r="Y23" s="8">
        <v>584.64430247100006</v>
      </c>
      <c r="Z23" s="8">
        <v>8.545454545454545</v>
      </c>
      <c r="AA23" s="8">
        <v>34261.938962345994</v>
      </c>
      <c r="AB23" s="8"/>
      <c r="AF23" s="8"/>
      <c r="AG23" s="7" t="s">
        <v>8</v>
      </c>
      <c r="AH23" s="8">
        <v>165.7024357013334</v>
      </c>
      <c r="AI23" s="8">
        <v>124</v>
      </c>
      <c r="AJ23" s="8">
        <v>2.6149169457871966</v>
      </c>
      <c r="AK23">
        <f t="shared" si="8"/>
        <v>76.681877093241795</v>
      </c>
      <c r="AM23" s="12"/>
      <c r="AS23" s="17" t="s">
        <v>20</v>
      </c>
      <c r="AT23" s="23" t="s">
        <v>22</v>
      </c>
      <c r="AU23" s="18">
        <v>598.20219345798944</v>
      </c>
      <c r="AV23" s="19">
        <v>1532.4639629173325</v>
      </c>
      <c r="AW23">
        <v>99.778997915906473</v>
      </c>
      <c r="AX23">
        <v>467.39812764800001</v>
      </c>
      <c r="AY23">
        <f t="shared" si="9"/>
        <v>83.320188557129754</v>
      </c>
      <c r="AZ23">
        <f t="shared" si="9"/>
        <v>69.500220627816915</v>
      </c>
      <c r="BA23">
        <f t="shared" si="10"/>
        <v>367.61912973209354</v>
      </c>
      <c r="BK23" s="17"/>
      <c r="BL23" s="23"/>
    </row>
    <row r="24" spans="1:64" x14ac:dyDescent="0.2">
      <c r="A24" t="s">
        <v>2</v>
      </c>
      <c r="B24" t="s">
        <v>169</v>
      </c>
      <c r="C24" t="s">
        <v>48</v>
      </c>
      <c r="D24" t="s">
        <v>52</v>
      </c>
      <c r="E24" t="s">
        <v>373</v>
      </c>
      <c r="F24">
        <v>19</v>
      </c>
      <c r="G24" t="s">
        <v>41</v>
      </c>
      <c r="I24">
        <v>2</v>
      </c>
      <c r="J24">
        <v>0.48361818200000001</v>
      </c>
      <c r="K24">
        <v>1</v>
      </c>
      <c r="L24">
        <f t="shared" si="2"/>
        <v>1.125</v>
      </c>
      <c r="M24">
        <f t="shared" si="0"/>
        <v>1.125</v>
      </c>
      <c r="N24">
        <f t="shared" si="1"/>
        <v>0.42988282844444448</v>
      </c>
      <c r="O24">
        <f t="shared" si="5"/>
        <v>4.2988282844444448E-4</v>
      </c>
      <c r="P24" t="s">
        <v>49</v>
      </c>
      <c r="Q24" t="s">
        <v>50</v>
      </c>
      <c r="R24" t="s">
        <v>51</v>
      </c>
      <c r="S24">
        <v>103.056</v>
      </c>
      <c r="T24" t="s">
        <v>52</v>
      </c>
      <c r="U24">
        <v>49.839755349999997</v>
      </c>
      <c r="X24" s="7" t="s">
        <v>2</v>
      </c>
      <c r="Y24" s="8">
        <v>574.67398609400016</v>
      </c>
      <c r="Z24" s="8">
        <v>4.3187500000000014</v>
      </c>
      <c r="AA24" s="8">
        <v>27522.718574124003</v>
      </c>
      <c r="AB24" s="8"/>
      <c r="AF24" s="8"/>
      <c r="AG24" s="8"/>
      <c r="AS24" s="17" t="s">
        <v>20</v>
      </c>
      <c r="AT24" s="23" t="s">
        <v>21</v>
      </c>
      <c r="AU24" s="18">
        <v>1384.3476011444495</v>
      </c>
      <c r="AV24" s="19">
        <v>1373.2595010119999</v>
      </c>
      <c r="AW24">
        <v>246.10458791646394</v>
      </c>
      <c r="AX24">
        <v>71.350949485333331</v>
      </c>
      <c r="AY24">
        <f t="shared" si="9"/>
        <v>82.222341577143794</v>
      </c>
      <c r="AZ24">
        <f t="shared" si="9"/>
        <v>94.804263183123609</v>
      </c>
      <c r="BA24">
        <f t="shared" si="10"/>
        <v>-174.75363843113061</v>
      </c>
    </row>
    <row r="25" spans="1:64" x14ac:dyDescent="0.2">
      <c r="A25" t="s">
        <v>2</v>
      </c>
      <c r="B25" t="s">
        <v>169</v>
      </c>
      <c r="C25" t="s">
        <v>48</v>
      </c>
      <c r="D25" t="s">
        <v>52</v>
      </c>
      <c r="E25" t="s">
        <v>373</v>
      </c>
      <c r="F25">
        <v>19</v>
      </c>
      <c r="G25" t="s">
        <v>41</v>
      </c>
      <c r="I25">
        <v>2.7</v>
      </c>
      <c r="J25">
        <v>0.97023505799999998</v>
      </c>
      <c r="K25">
        <v>1</v>
      </c>
      <c r="L25">
        <f t="shared" si="2"/>
        <v>1.125</v>
      </c>
      <c r="M25">
        <f t="shared" si="0"/>
        <v>1.125</v>
      </c>
      <c r="N25">
        <f t="shared" si="1"/>
        <v>0.86243116266666664</v>
      </c>
      <c r="O25">
        <f t="shared" si="5"/>
        <v>8.6243116266666669E-4</v>
      </c>
      <c r="P25" t="s">
        <v>49</v>
      </c>
      <c r="Q25" t="s">
        <v>50</v>
      </c>
      <c r="R25" t="s">
        <v>51</v>
      </c>
      <c r="S25">
        <v>103.056</v>
      </c>
      <c r="T25" t="s">
        <v>52</v>
      </c>
      <c r="U25">
        <v>99.98854412</v>
      </c>
      <c r="X25" s="9" t="s">
        <v>107</v>
      </c>
      <c r="Y25" s="8">
        <v>1.1754</v>
      </c>
      <c r="Z25" s="8">
        <v>1.3666666666666665</v>
      </c>
      <c r="AA25" s="8">
        <v>40.776074999999999</v>
      </c>
      <c r="AB25" s="8"/>
      <c r="AF25" s="8"/>
      <c r="AG25" s="8"/>
      <c r="AM25" s="26" t="s">
        <v>362</v>
      </c>
    </row>
    <row r="26" spans="1:64" x14ac:dyDescent="0.2">
      <c r="A26" t="s">
        <v>2</v>
      </c>
      <c r="B26" t="s">
        <v>169</v>
      </c>
      <c r="C26" t="s">
        <v>48</v>
      </c>
      <c r="D26" t="s">
        <v>52</v>
      </c>
      <c r="E26" t="s">
        <v>373</v>
      </c>
      <c r="F26">
        <v>19</v>
      </c>
      <c r="G26" t="s">
        <v>41</v>
      </c>
      <c r="I26">
        <v>3.8</v>
      </c>
      <c r="J26">
        <v>2.1439318420000002</v>
      </c>
      <c r="K26">
        <v>1</v>
      </c>
      <c r="L26">
        <f t="shared" si="2"/>
        <v>1.125</v>
      </c>
      <c r="M26">
        <f t="shared" si="0"/>
        <v>1.125</v>
      </c>
      <c r="N26">
        <f t="shared" si="1"/>
        <v>1.905717192888889</v>
      </c>
      <c r="O26">
        <f t="shared" si="5"/>
        <v>1.905717192888889E-3</v>
      </c>
      <c r="P26" t="s">
        <v>49</v>
      </c>
      <c r="Q26" t="s">
        <v>50</v>
      </c>
      <c r="R26" t="s">
        <v>51</v>
      </c>
      <c r="S26">
        <v>103.056</v>
      </c>
      <c r="T26" t="s">
        <v>52</v>
      </c>
      <c r="U26">
        <v>220.94503990000001</v>
      </c>
      <c r="X26" s="9" t="s">
        <v>123</v>
      </c>
      <c r="Y26" s="8">
        <v>0.04</v>
      </c>
      <c r="Z26" s="8">
        <v>1</v>
      </c>
      <c r="AA26" s="8">
        <v>4.0559999999999999E-2</v>
      </c>
      <c r="AB26" s="8"/>
      <c r="AF26" s="8"/>
      <c r="AG26" s="8"/>
      <c r="AO26" s="7" t="s">
        <v>44</v>
      </c>
      <c r="AP26" s="7" t="s">
        <v>368</v>
      </c>
      <c r="AQ26" s="7" t="s">
        <v>94</v>
      </c>
    </row>
    <row r="27" spans="1:64" x14ac:dyDescent="0.2">
      <c r="A27" t="s">
        <v>2</v>
      </c>
      <c r="B27" t="s">
        <v>169</v>
      </c>
      <c r="C27" t="s">
        <v>48</v>
      </c>
      <c r="D27" t="s">
        <v>52</v>
      </c>
      <c r="E27" t="s">
        <v>373</v>
      </c>
      <c r="F27">
        <v>19</v>
      </c>
      <c r="G27" t="s">
        <v>41</v>
      </c>
      <c r="I27">
        <v>6.4</v>
      </c>
      <c r="J27">
        <v>7.185393725</v>
      </c>
      <c r="K27">
        <v>1</v>
      </c>
      <c r="L27">
        <f t="shared" si="2"/>
        <v>1.125</v>
      </c>
      <c r="M27">
        <f t="shared" si="0"/>
        <v>1.125</v>
      </c>
      <c r="N27">
        <f t="shared" si="1"/>
        <v>6.3870166444444445</v>
      </c>
      <c r="O27">
        <f t="shared" si="5"/>
        <v>6.3870166444444446E-3</v>
      </c>
      <c r="P27" t="s">
        <v>49</v>
      </c>
      <c r="Q27" t="s">
        <v>50</v>
      </c>
      <c r="R27" t="s">
        <v>51</v>
      </c>
      <c r="S27">
        <v>103.056</v>
      </c>
      <c r="T27" t="s">
        <v>52</v>
      </c>
      <c r="U27">
        <v>740.49793580000005</v>
      </c>
      <c r="X27" s="9" t="s">
        <v>52</v>
      </c>
      <c r="Y27" s="8">
        <v>10.99459102</v>
      </c>
      <c r="Z27" s="8">
        <v>3.2599999999999993</v>
      </c>
      <c r="AA27" s="8">
        <v>1133.05857221</v>
      </c>
      <c r="AB27" s="8"/>
      <c r="AF27" s="8"/>
      <c r="AG27" s="52" t="s">
        <v>351</v>
      </c>
      <c r="AH27" s="26" t="s">
        <v>350</v>
      </c>
      <c r="AI27" s="26" t="s">
        <v>29</v>
      </c>
      <c r="AJ27" s="26" t="s">
        <v>349</v>
      </c>
      <c r="AM27" t="s">
        <v>23</v>
      </c>
      <c r="AN27" t="s">
        <v>22</v>
      </c>
      <c r="AO27" s="8">
        <v>2146.553513898948</v>
      </c>
      <c r="AP27" s="8">
        <v>3659.1786428884216</v>
      </c>
      <c r="AQ27" s="8">
        <v>1078.3345672463158</v>
      </c>
    </row>
    <row r="28" spans="1:64" x14ac:dyDescent="0.2">
      <c r="A28" t="s">
        <v>4</v>
      </c>
      <c r="B28" t="s">
        <v>226</v>
      </c>
      <c r="C28" t="s">
        <v>48</v>
      </c>
      <c r="D28" t="s">
        <v>52</v>
      </c>
      <c r="E28" t="s">
        <v>373</v>
      </c>
      <c r="F28">
        <v>3</v>
      </c>
      <c r="G28" t="s">
        <v>41</v>
      </c>
      <c r="I28">
        <v>3.6</v>
      </c>
      <c r="J28">
        <v>0.29860871999999999</v>
      </c>
      <c r="K28">
        <v>1</v>
      </c>
      <c r="L28">
        <f t="shared" si="2"/>
        <v>1.125</v>
      </c>
      <c r="M28">
        <f t="shared" si="0"/>
        <v>1.125</v>
      </c>
      <c r="N28">
        <f t="shared" si="1"/>
        <v>0.26542997333333335</v>
      </c>
      <c r="O28">
        <f t="shared" si="5"/>
        <v>2.6542997333333333E-4</v>
      </c>
      <c r="P28" t="s">
        <v>49</v>
      </c>
      <c r="Q28" t="s">
        <v>50</v>
      </c>
      <c r="R28" t="s">
        <v>51</v>
      </c>
      <c r="S28">
        <v>16.271999999999998</v>
      </c>
      <c r="T28" t="s">
        <v>52</v>
      </c>
      <c r="U28">
        <v>4.8589610929999996</v>
      </c>
      <c r="X28" s="9" t="s">
        <v>337</v>
      </c>
      <c r="Y28" s="8">
        <v>0.98809999999999998</v>
      </c>
      <c r="Z28" s="8">
        <v>3.6666666666666665</v>
      </c>
      <c r="AA28" s="8">
        <v>7.6015303000000003</v>
      </c>
      <c r="AB28" s="8"/>
      <c r="AF28" s="8"/>
      <c r="AG28" s="7" t="s">
        <v>0</v>
      </c>
      <c r="AH28" s="8">
        <v>6.6859426958026562</v>
      </c>
      <c r="AI28" s="8">
        <v>15</v>
      </c>
      <c r="AJ28">
        <f>AH28/SQRT(AI28)</f>
        <v>1.7263029809693873</v>
      </c>
      <c r="AM28" t="s">
        <v>23</v>
      </c>
      <c r="AN28" t="s">
        <v>346</v>
      </c>
      <c r="AO28" s="8">
        <v>243.124412288</v>
      </c>
      <c r="AP28" s="8">
        <v>1107.1245716986666</v>
      </c>
      <c r="AQ28" s="8">
        <v>129.70217906666667</v>
      </c>
    </row>
    <row r="29" spans="1:64" x14ac:dyDescent="0.2">
      <c r="A29" t="s">
        <v>4</v>
      </c>
      <c r="B29" t="s">
        <v>226</v>
      </c>
      <c r="C29" t="s">
        <v>48</v>
      </c>
      <c r="D29" t="s">
        <v>52</v>
      </c>
      <c r="E29" t="s">
        <v>373</v>
      </c>
      <c r="F29">
        <v>3</v>
      </c>
      <c r="G29" t="s">
        <v>41</v>
      </c>
      <c r="I29">
        <v>5.7</v>
      </c>
      <c r="J29">
        <v>0.86718218999999996</v>
      </c>
      <c r="K29">
        <v>1</v>
      </c>
      <c r="L29">
        <f t="shared" si="2"/>
        <v>1.125</v>
      </c>
      <c r="M29">
        <f t="shared" si="0"/>
        <v>1.125</v>
      </c>
      <c r="N29">
        <f t="shared" si="1"/>
        <v>0.7708286133333333</v>
      </c>
      <c r="O29">
        <f t="shared" si="5"/>
        <v>7.7082861333333333E-4</v>
      </c>
      <c r="P29" t="s">
        <v>49</v>
      </c>
      <c r="Q29" t="s">
        <v>50</v>
      </c>
      <c r="R29" t="s">
        <v>51</v>
      </c>
      <c r="S29">
        <v>16.271999999999998</v>
      </c>
      <c r="T29" t="s">
        <v>52</v>
      </c>
      <c r="U29">
        <v>14.11078859</v>
      </c>
      <c r="X29" s="9" t="s">
        <v>113</v>
      </c>
      <c r="Y29" s="8">
        <v>5.7140000000000003E-2</v>
      </c>
      <c r="Z29" s="8">
        <v>0.6</v>
      </c>
      <c r="AA29" s="8">
        <v>0.25770140000000002</v>
      </c>
      <c r="AB29" s="8"/>
      <c r="AF29" s="8"/>
      <c r="AG29" s="7" t="s">
        <v>1</v>
      </c>
      <c r="AH29" s="8">
        <v>32.905070507521287</v>
      </c>
      <c r="AI29" s="8">
        <v>6</v>
      </c>
      <c r="AJ29">
        <f t="shared" ref="AJ29:AJ36" si="11">AH29/SQRT(AI29)</f>
        <v>13.433438782288444</v>
      </c>
      <c r="AM29" t="s">
        <v>23</v>
      </c>
      <c r="AN29" t="s">
        <v>345</v>
      </c>
      <c r="AO29" s="8">
        <v>88.213589850666636</v>
      </c>
      <c r="AP29" s="8">
        <v>145.57002105866667</v>
      </c>
      <c r="AQ29" s="8">
        <v>19.746399455999999</v>
      </c>
    </row>
    <row r="30" spans="1:64" x14ac:dyDescent="0.2">
      <c r="A30" t="s">
        <v>5</v>
      </c>
      <c r="B30" t="s">
        <v>246</v>
      </c>
      <c r="C30" t="s">
        <v>48</v>
      </c>
      <c r="D30" t="s">
        <v>52</v>
      </c>
      <c r="E30" t="s">
        <v>373</v>
      </c>
      <c r="F30">
        <v>1</v>
      </c>
      <c r="G30" t="s">
        <v>41</v>
      </c>
      <c r="I30">
        <v>1.2</v>
      </c>
      <c r="J30">
        <v>7.7814390000000002E-3</v>
      </c>
      <c r="K30" s="11">
        <v>0.6333333333333333</v>
      </c>
      <c r="L30">
        <f t="shared" si="2"/>
        <v>1.125</v>
      </c>
      <c r="M30">
        <f t="shared" si="0"/>
        <v>0.71249999999999991</v>
      </c>
      <c r="N30">
        <f t="shared" si="1"/>
        <v>1.0921317894736843E-2</v>
      </c>
      <c r="O30">
        <f t="shared" si="5"/>
        <v>1.0921317894736843E-5</v>
      </c>
      <c r="P30" t="s">
        <v>49</v>
      </c>
      <c r="Q30" t="s">
        <v>50</v>
      </c>
      <c r="R30" t="s">
        <v>51</v>
      </c>
      <c r="S30">
        <v>5.4240000000000004</v>
      </c>
      <c r="T30" t="s">
        <v>52</v>
      </c>
      <c r="U30">
        <v>4.2206525000000002E-2</v>
      </c>
      <c r="X30" s="9" t="s">
        <v>159</v>
      </c>
      <c r="Y30" s="8">
        <v>6.8622064649999972</v>
      </c>
      <c r="Z30" s="8">
        <v>3.3714285714285714</v>
      </c>
      <c r="AA30" s="8">
        <v>90.990648768</v>
      </c>
      <c r="AB30" s="8"/>
      <c r="AF30" s="8"/>
      <c r="AG30" s="7" t="s">
        <v>2</v>
      </c>
      <c r="AH30" s="8">
        <v>5.9574161982057054</v>
      </c>
      <c r="AI30" s="8">
        <v>10</v>
      </c>
      <c r="AJ30">
        <f t="shared" si="11"/>
        <v>1.8839004155911139</v>
      </c>
      <c r="AM30" t="s">
        <v>24</v>
      </c>
      <c r="AN30" t="s">
        <v>22</v>
      </c>
      <c r="AO30" s="8">
        <v>74.751855784</v>
      </c>
      <c r="AP30" s="8">
        <v>107.29047294666667</v>
      </c>
      <c r="AQ30" s="8">
        <v>105.10932650666666</v>
      </c>
    </row>
    <row r="31" spans="1:64" x14ac:dyDescent="0.2">
      <c r="A31" t="s">
        <v>8</v>
      </c>
      <c r="B31" t="s">
        <v>286</v>
      </c>
      <c r="C31" t="s">
        <v>48</v>
      </c>
      <c r="D31" t="s">
        <v>52</v>
      </c>
      <c r="E31" t="s">
        <v>373</v>
      </c>
      <c r="F31">
        <v>5</v>
      </c>
      <c r="G31" t="s">
        <v>41</v>
      </c>
      <c r="I31">
        <v>1.9</v>
      </c>
      <c r="J31">
        <v>0.11298942200000001</v>
      </c>
      <c r="K31">
        <v>1</v>
      </c>
      <c r="L31">
        <f t="shared" si="2"/>
        <v>1.125</v>
      </c>
      <c r="M31">
        <f t="shared" si="0"/>
        <v>1.125</v>
      </c>
      <c r="N31">
        <f t="shared" si="1"/>
        <v>0.10043504177777779</v>
      </c>
      <c r="O31">
        <f t="shared" si="5"/>
        <v>1.0043504177777779E-4</v>
      </c>
      <c r="P31" t="s">
        <v>49</v>
      </c>
      <c r="Q31" t="s">
        <v>50</v>
      </c>
      <c r="R31" t="s">
        <v>51</v>
      </c>
      <c r="S31">
        <v>27.12</v>
      </c>
      <c r="T31" t="s">
        <v>52</v>
      </c>
      <c r="U31">
        <v>3.064273129</v>
      </c>
      <c r="X31" s="9" t="s">
        <v>44</v>
      </c>
      <c r="Y31" s="8">
        <v>15.199796344000001</v>
      </c>
      <c r="Z31" s="8">
        <v>2.8099999999999996</v>
      </c>
      <c r="AA31" s="8">
        <v>1462.8385124500001</v>
      </c>
      <c r="AB31" s="8"/>
      <c r="AF31" s="8"/>
      <c r="AG31" s="7" t="s">
        <v>3</v>
      </c>
      <c r="AH31" s="8">
        <v>13.534599541830854</v>
      </c>
      <c r="AI31" s="8">
        <v>11</v>
      </c>
      <c r="AJ31">
        <f t="shared" si="11"/>
        <v>4.0808353061790044</v>
      </c>
      <c r="AM31" t="s">
        <v>24</v>
      </c>
      <c r="AN31" t="s">
        <v>346</v>
      </c>
      <c r="AO31" s="8">
        <v>0.22675761066666666</v>
      </c>
      <c r="AP31" s="8">
        <v>332.08793781066669</v>
      </c>
      <c r="AQ31" s="8">
        <v>48.479187703999997</v>
      </c>
    </row>
    <row r="32" spans="1:64" x14ac:dyDescent="0.2">
      <c r="A32" t="s">
        <v>8</v>
      </c>
      <c r="B32" t="s">
        <v>286</v>
      </c>
      <c r="C32" t="s">
        <v>48</v>
      </c>
      <c r="D32" t="s">
        <v>52</v>
      </c>
      <c r="E32" t="s">
        <v>373</v>
      </c>
      <c r="F32">
        <v>5</v>
      </c>
      <c r="G32" t="s">
        <v>41</v>
      </c>
      <c r="I32">
        <v>3.2</v>
      </c>
      <c r="J32">
        <v>0.37868437300000002</v>
      </c>
      <c r="K32">
        <v>1</v>
      </c>
      <c r="L32">
        <f t="shared" si="2"/>
        <v>1.125</v>
      </c>
      <c r="M32">
        <f t="shared" si="0"/>
        <v>1.125</v>
      </c>
      <c r="N32">
        <f t="shared" si="1"/>
        <v>0.33660833155555558</v>
      </c>
      <c r="O32">
        <f t="shared" si="5"/>
        <v>3.3660833155555559E-4</v>
      </c>
      <c r="P32" t="s">
        <v>49</v>
      </c>
      <c r="Q32" t="s">
        <v>50</v>
      </c>
      <c r="R32" t="s">
        <v>51</v>
      </c>
      <c r="S32">
        <v>27.12</v>
      </c>
      <c r="T32" t="s">
        <v>52</v>
      </c>
      <c r="U32">
        <v>10.269920190000001</v>
      </c>
      <c r="X32" s="9" t="s">
        <v>336</v>
      </c>
      <c r="Y32" s="8">
        <v>5.7240000000000002</v>
      </c>
      <c r="Z32" s="8">
        <v>3.9000000000000004</v>
      </c>
      <c r="AA32" s="8">
        <v>478.66949999999997</v>
      </c>
      <c r="AB32" s="8"/>
      <c r="AF32" s="8"/>
      <c r="AG32" s="7" t="s">
        <v>4</v>
      </c>
      <c r="AH32" s="8">
        <v>35.740513216888729</v>
      </c>
      <c r="AI32" s="8">
        <v>12</v>
      </c>
      <c r="AJ32">
        <f t="shared" si="11"/>
        <v>10.317397463373043</v>
      </c>
      <c r="AM32" t="s">
        <v>24</v>
      </c>
      <c r="AN32" t="s">
        <v>345</v>
      </c>
      <c r="AO32" s="8">
        <v>3.0482488319999996</v>
      </c>
      <c r="AP32" s="8">
        <v>16.878916016000002</v>
      </c>
      <c r="AQ32" s="8">
        <v>11.442933333333334</v>
      </c>
    </row>
    <row r="33" spans="1:46" x14ac:dyDescent="0.2">
      <c r="A33" t="s">
        <v>8</v>
      </c>
      <c r="B33" t="s">
        <v>286</v>
      </c>
      <c r="C33" t="s">
        <v>48</v>
      </c>
      <c r="D33" t="s">
        <v>52</v>
      </c>
      <c r="E33" t="s">
        <v>373</v>
      </c>
      <c r="F33">
        <v>5</v>
      </c>
      <c r="G33" t="s">
        <v>41</v>
      </c>
      <c r="I33">
        <v>3.8</v>
      </c>
      <c r="J33">
        <v>0.56419258999999999</v>
      </c>
      <c r="K33">
        <v>1</v>
      </c>
      <c r="L33">
        <f t="shared" si="2"/>
        <v>1.125</v>
      </c>
      <c r="M33">
        <f t="shared" si="0"/>
        <v>1.125</v>
      </c>
      <c r="N33">
        <f t="shared" si="1"/>
        <v>0.50150452444444449</v>
      </c>
      <c r="O33">
        <f t="shared" si="5"/>
        <v>5.0150452444444452E-4</v>
      </c>
      <c r="P33" t="s">
        <v>49</v>
      </c>
      <c r="Q33" t="s">
        <v>50</v>
      </c>
      <c r="R33" t="s">
        <v>51</v>
      </c>
      <c r="S33">
        <v>27.12</v>
      </c>
      <c r="T33" t="s">
        <v>52</v>
      </c>
      <c r="U33">
        <v>15.30090304</v>
      </c>
      <c r="X33" s="9" t="s">
        <v>342</v>
      </c>
      <c r="Y33" s="8">
        <v>0.85099999999999998</v>
      </c>
      <c r="Z33" s="8">
        <v>2.5</v>
      </c>
      <c r="AA33" s="8">
        <v>1.7258279999999999</v>
      </c>
      <c r="AB33" s="8"/>
      <c r="AF33" s="8"/>
      <c r="AG33" s="7" t="s">
        <v>5</v>
      </c>
      <c r="AH33" s="8">
        <v>229.34339938571816</v>
      </c>
      <c r="AI33" s="8">
        <v>19</v>
      </c>
      <c r="AJ33">
        <f t="shared" si="11"/>
        <v>52.61498427844387</v>
      </c>
      <c r="AM33" t="s">
        <v>20</v>
      </c>
      <c r="AN33" t="s">
        <v>22</v>
      </c>
      <c r="AO33" s="8">
        <v>40.532790250666658</v>
      </c>
      <c r="AP33" s="8">
        <v>950.59505677066659</v>
      </c>
      <c r="AQ33" s="8">
        <v>467.39812764800001</v>
      </c>
    </row>
    <row r="34" spans="1:46" x14ac:dyDescent="0.2">
      <c r="A34" t="s">
        <v>8</v>
      </c>
      <c r="B34" t="s">
        <v>286</v>
      </c>
      <c r="C34" t="s">
        <v>48</v>
      </c>
      <c r="D34" t="s">
        <v>52</v>
      </c>
      <c r="E34" t="s">
        <v>373</v>
      </c>
      <c r="F34">
        <v>5</v>
      </c>
      <c r="G34" t="s">
        <v>41</v>
      </c>
      <c r="I34">
        <v>4.7</v>
      </c>
      <c r="J34">
        <v>0.92383936600000005</v>
      </c>
      <c r="K34">
        <v>1</v>
      </c>
      <c r="L34">
        <f t="shared" si="2"/>
        <v>1.125</v>
      </c>
      <c r="M34">
        <f t="shared" si="0"/>
        <v>1.125</v>
      </c>
      <c r="N34">
        <f t="shared" si="1"/>
        <v>0.82119054755555565</v>
      </c>
      <c r="O34">
        <f t="shared" si="5"/>
        <v>8.2119054755555566E-4</v>
      </c>
      <c r="P34" t="s">
        <v>49</v>
      </c>
      <c r="Q34" t="s">
        <v>50</v>
      </c>
      <c r="R34" t="s">
        <v>51</v>
      </c>
      <c r="S34">
        <v>27.12</v>
      </c>
      <c r="T34" t="s">
        <v>52</v>
      </c>
      <c r="U34">
        <v>25.054523620000001</v>
      </c>
      <c r="X34" s="9" t="s">
        <v>94</v>
      </c>
      <c r="Y34" s="8">
        <v>175.27429786799996</v>
      </c>
      <c r="Z34" s="8">
        <v>8.8636363636363633</v>
      </c>
      <c r="AA34" s="8">
        <v>5077.4582564809998</v>
      </c>
      <c r="AB34" s="8"/>
      <c r="AF34" s="8"/>
      <c r="AG34" s="7" t="s">
        <v>6</v>
      </c>
      <c r="AH34" s="8">
        <v>0.64391194706265287</v>
      </c>
      <c r="AI34" s="8">
        <v>5</v>
      </c>
      <c r="AJ34">
        <f t="shared" si="11"/>
        <v>0.28796617703126753</v>
      </c>
      <c r="AM34" t="s">
        <v>20</v>
      </c>
      <c r="AN34" t="s">
        <v>346</v>
      </c>
      <c r="AO34" s="8">
        <v>125.57848522666666</v>
      </c>
      <c r="AP34" s="8">
        <v>1559.051473256</v>
      </c>
      <c r="AQ34" s="8">
        <v>79.461284754666664</v>
      </c>
    </row>
    <row r="35" spans="1:46" x14ac:dyDescent="0.2">
      <c r="A35" t="s">
        <v>5</v>
      </c>
      <c r="B35" t="s">
        <v>246</v>
      </c>
      <c r="C35" t="s">
        <v>247</v>
      </c>
      <c r="D35" t="s">
        <v>337</v>
      </c>
      <c r="E35" t="s">
        <v>377</v>
      </c>
      <c r="F35">
        <v>1</v>
      </c>
      <c r="G35" t="s">
        <v>41</v>
      </c>
      <c r="I35">
        <v>5.0999999999999996</v>
      </c>
      <c r="J35">
        <v>0.84414206599999997</v>
      </c>
      <c r="K35" s="11">
        <v>0.6333333333333333</v>
      </c>
      <c r="L35">
        <f t="shared" si="2"/>
        <v>1.125</v>
      </c>
      <c r="M35">
        <f t="shared" si="0"/>
        <v>0.71249999999999991</v>
      </c>
      <c r="N35">
        <f t="shared" si="1"/>
        <v>1.184760794385965</v>
      </c>
      <c r="O35">
        <f t="shared" si="5"/>
        <v>1.184760794385965E-3</v>
      </c>
      <c r="P35" t="s">
        <v>248</v>
      </c>
      <c r="Q35" t="s">
        <v>249</v>
      </c>
      <c r="R35" t="s">
        <v>43</v>
      </c>
      <c r="S35">
        <v>4.8230000000000004</v>
      </c>
      <c r="T35" t="s">
        <v>56</v>
      </c>
      <c r="U35">
        <v>4.0712971839999996</v>
      </c>
      <c r="X35" s="9" t="s">
        <v>339</v>
      </c>
      <c r="Y35" s="8">
        <v>0.51080810799999998</v>
      </c>
      <c r="Z35" s="8">
        <v>3.4</v>
      </c>
      <c r="AA35" s="8">
        <v>4.3939713429999996</v>
      </c>
      <c r="AB35" s="8"/>
      <c r="AF35" s="8"/>
      <c r="AG35" s="7" t="s">
        <v>7</v>
      </c>
      <c r="AH35" s="8" t="e">
        <v>#DIV/0!</v>
      </c>
      <c r="AI35" s="8">
        <v>1</v>
      </c>
      <c r="AJ35" t="e">
        <f t="shared" si="11"/>
        <v>#DIV/0!</v>
      </c>
      <c r="AM35" t="s">
        <v>20</v>
      </c>
      <c r="AN35" t="s">
        <v>345</v>
      </c>
      <c r="AO35" s="8">
        <v>92.526067317333343</v>
      </c>
      <c r="AP35" s="8">
        <v>678.48026850399992</v>
      </c>
      <c r="AQ35" s="8">
        <v>63.240614215999997</v>
      </c>
    </row>
    <row r="36" spans="1:46" x14ac:dyDescent="0.2">
      <c r="A36" t="s">
        <v>6</v>
      </c>
      <c r="B36" t="s">
        <v>265</v>
      </c>
      <c r="C36" t="s">
        <v>266</v>
      </c>
      <c r="D36" t="s">
        <v>337</v>
      </c>
      <c r="E36" t="s">
        <v>373</v>
      </c>
      <c r="F36">
        <v>8</v>
      </c>
      <c r="G36" t="s">
        <v>41</v>
      </c>
      <c r="I36">
        <v>2</v>
      </c>
      <c r="J36">
        <v>1.1759999999999999</v>
      </c>
      <c r="K36">
        <v>1</v>
      </c>
      <c r="L36">
        <f t="shared" si="2"/>
        <v>1.125</v>
      </c>
      <c r="M36">
        <f t="shared" si="0"/>
        <v>1.125</v>
      </c>
      <c r="N36">
        <f t="shared" si="1"/>
        <v>1.0453333333333332</v>
      </c>
      <c r="O36">
        <f t="shared" si="5"/>
        <v>1.0453333333333332E-3</v>
      </c>
      <c r="P36" t="s">
        <v>81</v>
      </c>
      <c r="Q36" t="s">
        <v>91</v>
      </c>
      <c r="R36" t="s">
        <v>83</v>
      </c>
      <c r="S36">
        <v>38.584000000000003</v>
      </c>
      <c r="T36" t="s">
        <v>56</v>
      </c>
      <c r="U36">
        <v>45.374783999999998</v>
      </c>
      <c r="X36" s="9" t="s">
        <v>340</v>
      </c>
      <c r="Y36" s="8">
        <v>0.52349999999999997</v>
      </c>
      <c r="Z36" s="8">
        <v>0.93333333333333324</v>
      </c>
      <c r="AA36" s="8">
        <v>4.546597499999999</v>
      </c>
      <c r="AB36" s="8"/>
      <c r="AF36" s="8"/>
      <c r="AG36" s="7" t="s">
        <v>8</v>
      </c>
      <c r="AH36" s="8">
        <v>7.0047508004993873</v>
      </c>
      <c r="AI36" s="8">
        <v>14</v>
      </c>
      <c r="AJ36">
        <f t="shared" si="11"/>
        <v>1.8720983982285151</v>
      </c>
      <c r="AM36" s="10"/>
    </row>
    <row r="37" spans="1:46" x14ac:dyDescent="0.2">
      <c r="A37" t="s">
        <v>8</v>
      </c>
      <c r="B37" t="s">
        <v>286</v>
      </c>
      <c r="C37" t="s">
        <v>266</v>
      </c>
      <c r="D37" t="s">
        <v>337</v>
      </c>
      <c r="E37" t="s">
        <v>373</v>
      </c>
      <c r="F37">
        <v>19</v>
      </c>
      <c r="G37" t="s">
        <v>41</v>
      </c>
      <c r="I37">
        <v>2</v>
      </c>
      <c r="J37">
        <v>2.7930000000000001</v>
      </c>
      <c r="K37">
        <v>1</v>
      </c>
      <c r="L37">
        <f t="shared" si="2"/>
        <v>1.125</v>
      </c>
      <c r="M37">
        <f t="shared" si="0"/>
        <v>1.125</v>
      </c>
      <c r="N37">
        <f t="shared" si="1"/>
        <v>2.4826666666666668</v>
      </c>
      <c r="O37">
        <f t="shared" si="5"/>
        <v>2.4826666666666669E-3</v>
      </c>
      <c r="P37" t="s">
        <v>81</v>
      </c>
      <c r="Q37" t="s">
        <v>91</v>
      </c>
      <c r="R37" t="s">
        <v>83</v>
      </c>
      <c r="S37">
        <v>91.637</v>
      </c>
      <c r="T37" t="s">
        <v>56</v>
      </c>
      <c r="U37">
        <v>255.94214099999999</v>
      </c>
      <c r="X37" s="9" t="s">
        <v>368</v>
      </c>
      <c r="Y37" s="8">
        <v>356.47314628899994</v>
      </c>
      <c r="Z37" s="8">
        <v>5.6294117647058819</v>
      </c>
      <c r="AA37" s="8">
        <v>19220.360820672002</v>
      </c>
      <c r="AB37" s="8"/>
      <c r="AF37" s="8"/>
      <c r="AG37" s="8"/>
      <c r="AM37" s="26" t="s">
        <v>361</v>
      </c>
    </row>
    <row r="38" spans="1:46" x14ac:dyDescent="0.2">
      <c r="A38" t="s">
        <v>8</v>
      </c>
      <c r="B38" t="s">
        <v>286</v>
      </c>
      <c r="C38" t="s">
        <v>266</v>
      </c>
      <c r="D38" t="s">
        <v>337</v>
      </c>
      <c r="E38" t="s">
        <v>373</v>
      </c>
      <c r="F38">
        <v>19</v>
      </c>
      <c r="G38" t="s">
        <v>41</v>
      </c>
      <c r="I38">
        <v>3</v>
      </c>
      <c r="J38">
        <v>2.7930000000000001</v>
      </c>
      <c r="K38">
        <v>1</v>
      </c>
      <c r="L38">
        <f t="shared" si="2"/>
        <v>1.125</v>
      </c>
      <c r="M38">
        <f t="shared" si="0"/>
        <v>1.125</v>
      </c>
      <c r="N38">
        <f t="shared" si="1"/>
        <v>2.4826666666666668</v>
      </c>
      <c r="O38">
        <f t="shared" si="5"/>
        <v>2.4826666666666669E-3</v>
      </c>
      <c r="P38" t="s">
        <v>81</v>
      </c>
      <c r="Q38" t="s">
        <v>91</v>
      </c>
      <c r="R38" t="s">
        <v>83</v>
      </c>
      <c r="S38">
        <v>91.637</v>
      </c>
      <c r="T38" t="s">
        <v>56</v>
      </c>
      <c r="U38">
        <v>255.94214099999999</v>
      </c>
      <c r="X38" s="7" t="s">
        <v>3</v>
      </c>
      <c r="Y38" s="8">
        <v>113.38637698000001</v>
      </c>
      <c r="Z38" s="8">
        <v>3.6328571428571426</v>
      </c>
      <c r="AA38" s="8">
        <v>10965.970558631001</v>
      </c>
      <c r="AB38" s="8"/>
      <c r="AF38" s="8"/>
      <c r="AG38" s="8"/>
      <c r="AP38" s="7" t="s">
        <v>44</v>
      </c>
      <c r="AQ38" s="7" t="s">
        <v>368</v>
      </c>
      <c r="AR38" s="7" t="s">
        <v>94</v>
      </c>
      <c r="AT38" s="7"/>
    </row>
    <row r="39" spans="1:46" x14ac:dyDescent="0.2">
      <c r="A39" t="s">
        <v>8</v>
      </c>
      <c r="B39" t="s">
        <v>286</v>
      </c>
      <c r="C39" t="s">
        <v>266</v>
      </c>
      <c r="D39" t="s">
        <v>337</v>
      </c>
      <c r="E39" t="s">
        <v>373</v>
      </c>
      <c r="F39">
        <v>19</v>
      </c>
      <c r="G39" t="s">
        <v>41</v>
      </c>
      <c r="I39">
        <v>4</v>
      </c>
      <c r="J39">
        <v>2.7930000000000001</v>
      </c>
      <c r="K39">
        <v>1</v>
      </c>
      <c r="L39">
        <f t="shared" si="2"/>
        <v>1.125</v>
      </c>
      <c r="M39">
        <f t="shared" si="0"/>
        <v>1.125</v>
      </c>
      <c r="N39">
        <f t="shared" si="1"/>
        <v>2.4826666666666668</v>
      </c>
      <c r="O39">
        <f t="shared" si="5"/>
        <v>2.4826666666666669E-3</v>
      </c>
      <c r="P39" t="s">
        <v>81</v>
      </c>
      <c r="Q39" t="s">
        <v>91</v>
      </c>
      <c r="R39" t="s">
        <v>83</v>
      </c>
      <c r="S39">
        <v>91.637</v>
      </c>
      <c r="T39" t="s">
        <v>56</v>
      </c>
      <c r="U39">
        <v>255.94214099999999</v>
      </c>
      <c r="X39" s="9" t="s">
        <v>107</v>
      </c>
      <c r="Y39" s="8">
        <v>0.96089999999999998</v>
      </c>
      <c r="Z39" s="8">
        <v>0.83333333333333337</v>
      </c>
      <c r="AA39" s="8">
        <v>24.192067499999997</v>
      </c>
      <c r="AB39" s="8"/>
      <c r="AF39" s="8"/>
      <c r="AM39" t="s">
        <v>23</v>
      </c>
      <c r="AN39">
        <v>2016</v>
      </c>
      <c r="AO39" t="s">
        <v>22</v>
      </c>
      <c r="AP39">
        <f>AO27</f>
        <v>2146.553513898948</v>
      </c>
      <c r="AQ39">
        <f>AP27</f>
        <v>3659.1786428884216</v>
      </c>
      <c r="AR39">
        <f>AQ27</f>
        <v>1078.3345672463158</v>
      </c>
    </row>
    <row r="40" spans="1:46" x14ac:dyDescent="0.2">
      <c r="A40" t="s">
        <v>1</v>
      </c>
      <c r="B40" t="s">
        <v>149</v>
      </c>
      <c r="C40" t="s">
        <v>155</v>
      </c>
      <c r="D40" t="s">
        <v>337</v>
      </c>
      <c r="E40" t="s">
        <v>377</v>
      </c>
      <c r="F40">
        <v>8</v>
      </c>
      <c r="G40" t="s">
        <v>89</v>
      </c>
      <c r="I40">
        <v>2.5</v>
      </c>
      <c r="J40">
        <v>3.2008000000000001</v>
      </c>
      <c r="K40">
        <v>1</v>
      </c>
      <c r="L40">
        <f t="shared" si="2"/>
        <v>1.125</v>
      </c>
      <c r="M40">
        <f t="shared" si="0"/>
        <v>1.125</v>
      </c>
      <c r="N40">
        <f t="shared" si="1"/>
        <v>2.8451555555555554</v>
      </c>
      <c r="O40">
        <f t="shared" si="5"/>
        <v>2.8451555555555554E-3</v>
      </c>
      <c r="P40" t="s">
        <v>81</v>
      </c>
      <c r="Q40" t="s">
        <v>90</v>
      </c>
      <c r="R40" t="s">
        <v>83</v>
      </c>
      <c r="S40">
        <v>38.584000000000003</v>
      </c>
      <c r="T40" t="s">
        <v>56</v>
      </c>
      <c r="U40">
        <v>123.4996672</v>
      </c>
      <c r="X40" s="9" t="s">
        <v>337</v>
      </c>
      <c r="Y40" s="8">
        <v>0.54710000000000003</v>
      </c>
      <c r="Z40" s="8">
        <v>3.2</v>
      </c>
      <c r="AA40" s="8">
        <v>2.6386633000000002</v>
      </c>
      <c r="AB40" s="8"/>
      <c r="AF40" s="8"/>
      <c r="AG40" s="7" t="s">
        <v>5</v>
      </c>
      <c r="AH40" s="8">
        <v>2439.6350554371929</v>
      </c>
      <c r="AI40">
        <v>11.769611334334474</v>
      </c>
      <c r="AM40" t="s">
        <v>23</v>
      </c>
      <c r="AN40">
        <v>2016</v>
      </c>
      <c r="AO40" t="s">
        <v>21</v>
      </c>
      <c r="AP40">
        <f>AVERAGE(AO28:AO29)</f>
        <v>165.66900106933332</v>
      </c>
      <c r="AQ40">
        <f>AVERAGE(AP28:AP29)</f>
        <v>626.34729637866667</v>
      </c>
      <c r="AR40">
        <f>AVERAGE(AQ28:AQ29)</f>
        <v>74.72428926133334</v>
      </c>
    </row>
    <row r="41" spans="1:46" x14ac:dyDescent="0.2">
      <c r="A41" t="s">
        <v>1</v>
      </c>
      <c r="B41" t="s">
        <v>149</v>
      </c>
      <c r="C41" t="s">
        <v>155</v>
      </c>
      <c r="D41" t="s">
        <v>337</v>
      </c>
      <c r="E41" t="s">
        <v>377</v>
      </c>
      <c r="F41">
        <v>1</v>
      </c>
      <c r="G41" t="s">
        <v>41</v>
      </c>
      <c r="I41">
        <v>1.4</v>
      </c>
      <c r="J41">
        <v>0.14699999999999999</v>
      </c>
      <c r="K41">
        <v>1</v>
      </c>
      <c r="L41">
        <f t="shared" si="2"/>
        <v>1.125</v>
      </c>
      <c r="M41">
        <f t="shared" si="0"/>
        <v>1.125</v>
      </c>
      <c r="N41">
        <f t="shared" si="1"/>
        <v>0.13066666666666665</v>
      </c>
      <c r="O41">
        <f t="shared" si="5"/>
        <v>1.3066666666666665E-4</v>
      </c>
      <c r="P41" t="s">
        <v>81</v>
      </c>
      <c r="Q41" t="s">
        <v>91</v>
      </c>
      <c r="R41" t="s">
        <v>83</v>
      </c>
      <c r="S41">
        <v>4.8230000000000004</v>
      </c>
      <c r="T41" t="s">
        <v>56</v>
      </c>
      <c r="U41">
        <v>0.70898099999999997</v>
      </c>
      <c r="X41" s="9" t="s">
        <v>113</v>
      </c>
      <c r="Y41" s="8">
        <v>0.17141999999999999</v>
      </c>
      <c r="Z41" s="8">
        <v>1</v>
      </c>
      <c r="AA41" s="8">
        <v>2.3193125999999999</v>
      </c>
      <c r="AB41" s="8"/>
      <c r="AF41" s="8"/>
      <c r="AG41" s="7" t="s">
        <v>4</v>
      </c>
      <c r="AH41" s="8">
        <v>1436.6118252730516</v>
      </c>
      <c r="AI41">
        <v>11.938121580780646</v>
      </c>
      <c r="AM41" t="s">
        <v>24</v>
      </c>
      <c r="AN41">
        <v>2016</v>
      </c>
      <c r="AO41" t="s">
        <v>22</v>
      </c>
      <c r="AP41">
        <f>AO30</f>
        <v>74.751855784</v>
      </c>
      <c r="AQ41">
        <f>AP30</f>
        <v>107.29047294666667</v>
      </c>
      <c r="AR41">
        <f>AQ30</f>
        <v>105.10932650666666</v>
      </c>
    </row>
    <row r="42" spans="1:46" x14ac:dyDescent="0.2">
      <c r="A42" t="s">
        <v>2</v>
      </c>
      <c r="B42" t="s">
        <v>169</v>
      </c>
      <c r="C42" t="s">
        <v>155</v>
      </c>
      <c r="D42" t="s">
        <v>337</v>
      </c>
      <c r="E42" t="s">
        <v>377</v>
      </c>
      <c r="F42">
        <v>1</v>
      </c>
      <c r="G42" t="s">
        <v>89</v>
      </c>
      <c r="I42">
        <v>2.5</v>
      </c>
      <c r="J42">
        <v>0.40010000000000001</v>
      </c>
      <c r="K42">
        <v>1</v>
      </c>
      <c r="L42">
        <f t="shared" si="2"/>
        <v>1.125</v>
      </c>
      <c r="M42">
        <f t="shared" si="0"/>
        <v>1.125</v>
      </c>
      <c r="N42">
        <f t="shared" si="1"/>
        <v>0.35564444444444443</v>
      </c>
      <c r="O42">
        <f t="shared" si="5"/>
        <v>3.5564444444444442E-4</v>
      </c>
      <c r="P42" t="s">
        <v>81</v>
      </c>
      <c r="Q42" t="s">
        <v>90</v>
      </c>
      <c r="R42" t="s">
        <v>83</v>
      </c>
      <c r="S42">
        <v>4.8230000000000004</v>
      </c>
      <c r="T42" t="s">
        <v>56</v>
      </c>
      <c r="U42">
        <v>1.9296823000000001</v>
      </c>
      <c r="X42" s="9" t="s">
        <v>159</v>
      </c>
      <c r="Y42" s="8">
        <v>12.690003092999998</v>
      </c>
      <c r="Z42" s="8">
        <v>3.8764705882352928</v>
      </c>
      <c r="AA42" s="8">
        <v>224.40035261799997</v>
      </c>
      <c r="AB42" s="8"/>
      <c r="AF42" s="8"/>
      <c r="AG42" s="7" t="s">
        <v>3</v>
      </c>
      <c r="AH42" s="8">
        <v>100.7878906488889</v>
      </c>
      <c r="AI42">
        <v>36.818829251174058</v>
      </c>
      <c r="AM42" t="s">
        <v>24</v>
      </c>
      <c r="AN42">
        <v>2016</v>
      </c>
      <c r="AO42" t="s">
        <v>21</v>
      </c>
      <c r="AP42">
        <f>AVERAGE(AO31:AO32)</f>
        <v>1.6375032213333331</v>
      </c>
      <c r="AQ42">
        <f>AVERAGE(AP31:AP32)</f>
        <v>174.48342691333335</v>
      </c>
      <c r="AR42">
        <f>AVERAGE(AQ31:AQ32)</f>
        <v>29.961060518666667</v>
      </c>
    </row>
    <row r="43" spans="1:46" x14ac:dyDescent="0.2">
      <c r="A43" t="s">
        <v>4</v>
      </c>
      <c r="B43" t="s">
        <v>226</v>
      </c>
      <c r="C43" t="s">
        <v>155</v>
      </c>
      <c r="D43" t="s">
        <v>337</v>
      </c>
      <c r="E43" t="s">
        <v>377</v>
      </c>
      <c r="F43">
        <v>1</v>
      </c>
      <c r="G43" t="s">
        <v>89</v>
      </c>
      <c r="I43">
        <v>3</v>
      </c>
      <c r="J43">
        <v>0.40010000000000001</v>
      </c>
      <c r="K43">
        <v>1</v>
      </c>
      <c r="L43">
        <f t="shared" si="2"/>
        <v>1.125</v>
      </c>
      <c r="M43">
        <f t="shared" si="0"/>
        <v>1.125</v>
      </c>
      <c r="N43">
        <f t="shared" si="1"/>
        <v>0.35564444444444443</v>
      </c>
      <c r="O43">
        <f t="shared" si="5"/>
        <v>3.5564444444444442E-4</v>
      </c>
      <c r="P43" t="s">
        <v>81</v>
      </c>
      <c r="Q43" t="s">
        <v>90</v>
      </c>
      <c r="R43" t="s">
        <v>83</v>
      </c>
      <c r="S43">
        <v>4.8230000000000004</v>
      </c>
      <c r="T43" t="s">
        <v>56</v>
      </c>
      <c r="U43">
        <v>1.9296823000000001</v>
      </c>
      <c r="X43" s="9" t="s">
        <v>44</v>
      </c>
      <c r="Y43" s="8">
        <v>33.080096193999992</v>
      </c>
      <c r="Z43" s="8">
        <v>3.2636363636363641</v>
      </c>
      <c r="AA43" s="8">
        <v>1800.1482960820001</v>
      </c>
      <c r="AB43" s="8"/>
      <c r="AF43" s="8"/>
      <c r="AG43" s="7" t="s">
        <v>8</v>
      </c>
      <c r="AH43" s="8">
        <v>165.7024357013334</v>
      </c>
      <c r="AI43">
        <v>76.681877093241795</v>
      </c>
      <c r="AM43" t="s">
        <v>20</v>
      </c>
      <c r="AN43">
        <v>2016</v>
      </c>
      <c r="AO43" t="s">
        <v>22</v>
      </c>
      <c r="AP43">
        <f>AO33</f>
        <v>40.532790250666658</v>
      </c>
      <c r="AQ43">
        <f>AP33</f>
        <v>950.59505677066659</v>
      </c>
      <c r="AR43">
        <f>AQ33</f>
        <v>467.39812764800001</v>
      </c>
    </row>
    <row r="44" spans="1:46" x14ac:dyDescent="0.2">
      <c r="A44" t="s">
        <v>0</v>
      </c>
      <c r="B44" t="s">
        <v>39</v>
      </c>
      <c r="C44" t="s">
        <v>88</v>
      </c>
      <c r="D44" t="s">
        <v>337</v>
      </c>
      <c r="E44" t="s">
        <v>373</v>
      </c>
      <c r="F44">
        <v>1</v>
      </c>
      <c r="G44" t="s">
        <v>89</v>
      </c>
      <c r="I44">
        <v>2.4</v>
      </c>
      <c r="J44">
        <v>0.40010000000000001</v>
      </c>
      <c r="K44">
        <v>1</v>
      </c>
      <c r="L44">
        <f t="shared" si="2"/>
        <v>1.125</v>
      </c>
      <c r="M44">
        <f t="shared" si="0"/>
        <v>1.125</v>
      </c>
      <c r="N44">
        <f t="shared" si="1"/>
        <v>0.35564444444444443</v>
      </c>
      <c r="O44">
        <f t="shared" si="5"/>
        <v>3.5564444444444442E-4</v>
      </c>
      <c r="P44" t="s">
        <v>81</v>
      </c>
      <c r="Q44" t="s">
        <v>90</v>
      </c>
      <c r="R44" t="s">
        <v>83</v>
      </c>
      <c r="S44">
        <v>4.8230000000000004</v>
      </c>
      <c r="T44" t="s">
        <v>56</v>
      </c>
      <c r="U44">
        <v>1.9296823000000001</v>
      </c>
      <c r="X44" s="9" t="s">
        <v>336</v>
      </c>
      <c r="Y44" s="8">
        <v>3.8159999999999998</v>
      </c>
      <c r="Z44" s="8">
        <v>3.7666666666666671</v>
      </c>
      <c r="AA44" s="8">
        <v>212.74200000000002</v>
      </c>
      <c r="AB44" s="8"/>
      <c r="AF44" s="8"/>
      <c r="AG44" s="7" t="s">
        <v>7</v>
      </c>
      <c r="AH44" s="8">
        <v>154.39731127733333</v>
      </c>
      <c r="AI44">
        <v>7.494152757324879</v>
      </c>
      <c r="AM44" t="s">
        <v>20</v>
      </c>
      <c r="AN44">
        <v>2016</v>
      </c>
      <c r="AO44" t="s">
        <v>21</v>
      </c>
      <c r="AP44">
        <f>AVERAGE(AO34:AO35)</f>
        <v>109.052276272</v>
      </c>
      <c r="AQ44">
        <f>AVERAGE(AP34:AP35)</f>
        <v>1118.76587088</v>
      </c>
      <c r="AR44">
        <f>AVERAGE(AQ34:AQ35)</f>
        <v>71.350949485333331</v>
      </c>
    </row>
    <row r="45" spans="1:46" x14ac:dyDescent="0.2">
      <c r="A45" t="s">
        <v>0</v>
      </c>
      <c r="B45" t="s">
        <v>39</v>
      </c>
      <c r="C45" t="s">
        <v>88</v>
      </c>
      <c r="D45" t="s">
        <v>337</v>
      </c>
      <c r="E45" t="s">
        <v>373</v>
      </c>
      <c r="F45">
        <v>2</v>
      </c>
      <c r="G45" t="s">
        <v>41</v>
      </c>
      <c r="I45">
        <v>3.3</v>
      </c>
      <c r="J45">
        <v>0.29399999999999998</v>
      </c>
      <c r="K45">
        <v>1</v>
      </c>
      <c r="L45">
        <f t="shared" si="2"/>
        <v>1.125</v>
      </c>
      <c r="M45">
        <f t="shared" si="0"/>
        <v>1.125</v>
      </c>
      <c r="N45">
        <f t="shared" si="1"/>
        <v>0.26133333333333331</v>
      </c>
      <c r="O45">
        <f t="shared" si="5"/>
        <v>2.6133333333333331E-4</v>
      </c>
      <c r="P45" t="s">
        <v>81</v>
      </c>
      <c r="Q45" t="s">
        <v>91</v>
      </c>
      <c r="R45" t="s">
        <v>83</v>
      </c>
      <c r="S45">
        <v>9.6460000000000008</v>
      </c>
      <c r="T45" t="s">
        <v>56</v>
      </c>
      <c r="U45">
        <v>2.8359239999999999</v>
      </c>
      <c r="X45" s="9" t="s">
        <v>84</v>
      </c>
      <c r="Y45" s="8">
        <v>0.12720000000000001</v>
      </c>
      <c r="Z45" s="8">
        <v>7.5</v>
      </c>
      <c r="AA45" s="8">
        <v>0.70913999999999999</v>
      </c>
      <c r="AB45" s="8"/>
      <c r="AF45" s="8"/>
      <c r="AG45" s="7" t="s">
        <v>6</v>
      </c>
      <c r="AH45" s="8">
        <v>25.303706727111113</v>
      </c>
      <c r="AI45">
        <v>43.857850440959318</v>
      </c>
    </row>
    <row r="46" spans="1:46" x14ac:dyDescent="0.2">
      <c r="A46" t="s">
        <v>0</v>
      </c>
      <c r="B46" t="s">
        <v>39</v>
      </c>
      <c r="C46" t="s">
        <v>88</v>
      </c>
      <c r="D46" t="s">
        <v>337</v>
      </c>
      <c r="E46" t="s">
        <v>373</v>
      </c>
      <c r="F46">
        <v>2</v>
      </c>
      <c r="G46" t="s">
        <v>41</v>
      </c>
      <c r="I46">
        <v>3.7</v>
      </c>
      <c r="J46">
        <v>0.29399999999999998</v>
      </c>
      <c r="K46">
        <v>1</v>
      </c>
      <c r="L46">
        <f t="shared" si="2"/>
        <v>1.125</v>
      </c>
      <c r="M46">
        <f t="shared" si="0"/>
        <v>1.125</v>
      </c>
      <c r="N46">
        <f t="shared" si="1"/>
        <v>0.26133333333333331</v>
      </c>
      <c r="O46">
        <f t="shared" si="5"/>
        <v>2.6133333333333331E-4</v>
      </c>
      <c r="P46" t="s">
        <v>81</v>
      </c>
      <c r="Q46" t="s">
        <v>91</v>
      </c>
      <c r="R46" t="s">
        <v>83</v>
      </c>
      <c r="S46">
        <v>9.6460000000000008</v>
      </c>
      <c r="T46" t="s">
        <v>56</v>
      </c>
      <c r="U46">
        <v>2.8359239999999999</v>
      </c>
      <c r="X46" s="9" t="s">
        <v>94</v>
      </c>
      <c r="Y46" s="8">
        <v>7.4048997959999996</v>
      </c>
      <c r="Z46" s="8">
        <v>3.6833333333333336</v>
      </c>
      <c r="AA46" s="8">
        <v>153.16073449999999</v>
      </c>
      <c r="AB46" s="8"/>
      <c r="AF46" s="8"/>
      <c r="AG46" s="7" t="s">
        <v>2</v>
      </c>
      <c r="AH46" s="8">
        <v>510.82132097244431</v>
      </c>
      <c r="AI46">
        <v>14.788327630269242</v>
      </c>
      <c r="AP46" s="7" t="s">
        <v>44</v>
      </c>
      <c r="AQ46" s="7" t="s">
        <v>368</v>
      </c>
      <c r="AR46" s="7" t="s">
        <v>94</v>
      </c>
    </row>
    <row r="47" spans="1:46" x14ac:dyDescent="0.2">
      <c r="A47" t="s">
        <v>1</v>
      </c>
      <c r="B47" t="s">
        <v>149</v>
      </c>
      <c r="C47" t="s">
        <v>88</v>
      </c>
      <c r="D47" t="s">
        <v>337</v>
      </c>
      <c r="E47" t="s">
        <v>373</v>
      </c>
      <c r="F47">
        <v>1</v>
      </c>
      <c r="G47" t="s">
        <v>89</v>
      </c>
      <c r="I47">
        <v>2.5</v>
      </c>
      <c r="J47">
        <v>0.40010000000000001</v>
      </c>
      <c r="K47">
        <v>1</v>
      </c>
      <c r="L47">
        <f t="shared" si="2"/>
        <v>1.125</v>
      </c>
      <c r="M47">
        <f t="shared" si="0"/>
        <v>1.125</v>
      </c>
      <c r="N47">
        <f t="shared" si="1"/>
        <v>0.35564444444444443</v>
      </c>
      <c r="O47">
        <f t="shared" si="5"/>
        <v>3.5564444444444442E-4</v>
      </c>
      <c r="P47" t="s">
        <v>81</v>
      </c>
      <c r="Q47" t="s">
        <v>90</v>
      </c>
      <c r="R47" t="s">
        <v>83</v>
      </c>
      <c r="S47">
        <v>4.8230000000000004</v>
      </c>
      <c r="T47" t="s">
        <v>56</v>
      </c>
      <c r="U47">
        <v>1.9296823000000001</v>
      </c>
      <c r="X47" s="9" t="s">
        <v>368</v>
      </c>
      <c r="Y47" s="8">
        <v>54.588757897000008</v>
      </c>
      <c r="Z47" s="8">
        <v>3.9777777777777783</v>
      </c>
      <c r="AA47" s="8">
        <v>8545.659992031</v>
      </c>
      <c r="AB47" s="8"/>
      <c r="AF47" s="8"/>
      <c r="AG47" s="7" t="s">
        <v>1</v>
      </c>
      <c r="AH47" s="8">
        <v>624.8761138702223</v>
      </c>
      <c r="AI47">
        <v>6.0414383405319114</v>
      </c>
      <c r="AM47" t="s">
        <v>23</v>
      </c>
      <c r="AN47">
        <v>2014</v>
      </c>
      <c r="AO47" t="s">
        <v>22</v>
      </c>
      <c r="AP47">
        <v>813.31030100997532</v>
      </c>
      <c r="AQ47">
        <v>612.54501788075709</v>
      </c>
      <c r="AR47">
        <v>151.0971721233874</v>
      </c>
    </row>
    <row r="48" spans="1:46" x14ac:dyDescent="0.2">
      <c r="A48" t="s">
        <v>1</v>
      </c>
      <c r="B48" t="s">
        <v>149</v>
      </c>
      <c r="C48" t="s">
        <v>88</v>
      </c>
      <c r="D48" t="s">
        <v>337</v>
      </c>
      <c r="E48" t="s">
        <v>373</v>
      </c>
      <c r="F48">
        <v>1</v>
      </c>
      <c r="G48" t="s">
        <v>41</v>
      </c>
      <c r="I48">
        <v>3.8</v>
      </c>
      <c r="J48">
        <v>0.14699999999999999</v>
      </c>
      <c r="K48">
        <v>1</v>
      </c>
      <c r="L48">
        <f t="shared" si="2"/>
        <v>1.125</v>
      </c>
      <c r="M48">
        <f t="shared" si="0"/>
        <v>1.125</v>
      </c>
      <c r="N48">
        <f t="shared" si="1"/>
        <v>0.13066666666666665</v>
      </c>
      <c r="O48">
        <f t="shared" si="5"/>
        <v>1.3066666666666665E-4</v>
      </c>
      <c r="P48" t="s">
        <v>81</v>
      </c>
      <c r="Q48" t="s">
        <v>91</v>
      </c>
      <c r="R48" t="s">
        <v>83</v>
      </c>
      <c r="S48">
        <v>4.8230000000000004</v>
      </c>
      <c r="T48" t="s">
        <v>56</v>
      </c>
      <c r="U48">
        <v>0.70898099999999997</v>
      </c>
      <c r="X48" s="7" t="s">
        <v>4</v>
      </c>
      <c r="Y48" s="8">
        <v>1616.1883034321838</v>
      </c>
      <c r="Z48" s="8">
        <v>5.6096385542168674</v>
      </c>
      <c r="AA48" s="8">
        <v>486059.89825979533</v>
      </c>
      <c r="AB48" s="8"/>
      <c r="AF48" s="8"/>
      <c r="AG48" s="7" t="s">
        <v>0</v>
      </c>
      <c r="AH48" s="8">
        <v>290.63022013777771</v>
      </c>
      <c r="AI48">
        <v>16.254340713512697</v>
      </c>
      <c r="AM48" t="s">
        <v>23</v>
      </c>
      <c r="AN48">
        <v>2014</v>
      </c>
      <c r="AO48" t="s">
        <v>21</v>
      </c>
      <c r="AP48">
        <v>1417.9464976199322</v>
      </c>
      <c r="AQ48">
        <v>708.83539066582432</v>
      </c>
      <c r="AR48">
        <v>627.66964773326151</v>
      </c>
    </row>
    <row r="49" spans="1:44" x14ac:dyDescent="0.2">
      <c r="A49" t="s">
        <v>2</v>
      </c>
      <c r="B49" t="s">
        <v>169</v>
      </c>
      <c r="C49" t="s">
        <v>88</v>
      </c>
      <c r="D49" t="s">
        <v>337</v>
      </c>
      <c r="E49" t="s">
        <v>373</v>
      </c>
      <c r="F49">
        <v>2</v>
      </c>
      <c r="G49" t="s">
        <v>41</v>
      </c>
      <c r="I49">
        <v>3.8</v>
      </c>
      <c r="J49">
        <v>0.29399999999999998</v>
      </c>
      <c r="K49">
        <v>1</v>
      </c>
      <c r="L49">
        <f t="shared" si="2"/>
        <v>1.125</v>
      </c>
      <c r="M49">
        <f t="shared" si="0"/>
        <v>1.125</v>
      </c>
      <c r="N49">
        <f t="shared" si="1"/>
        <v>0.26133333333333331</v>
      </c>
      <c r="O49">
        <f t="shared" si="5"/>
        <v>2.6133333333333331E-4</v>
      </c>
      <c r="P49" t="s">
        <v>81</v>
      </c>
      <c r="Q49" t="s">
        <v>91</v>
      </c>
      <c r="R49" t="s">
        <v>83</v>
      </c>
      <c r="S49">
        <v>9.6460000000000008</v>
      </c>
      <c r="T49" t="s">
        <v>56</v>
      </c>
      <c r="U49">
        <v>2.8359239999999999</v>
      </c>
      <c r="X49" s="9" t="s">
        <v>107</v>
      </c>
      <c r="Y49" s="8">
        <v>3.8176999999999999</v>
      </c>
      <c r="Z49" s="8">
        <v>0.79999999999999993</v>
      </c>
      <c r="AA49" s="8">
        <v>475.58143250000001</v>
      </c>
      <c r="AB49" s="8"/>
      <c r="AF49" s="8"/>
      <c r="AM49" t="s">
        <v>24</v>
      </c>
      <c r="AN49">
        <v>2014</v>
      </c>
      <c r="AO49" t="s">
        <v>22</v>
      </c>
      <c r="AP49">
        <v>206.50201856703825</v>
      </c>
      <c r="AQ49">
        <v>376.88107768443183</v>
      </c>
      <c r="AR49">
        <v>163.95957866298417</v>
      </c>
    </row>
    <row r="50" spans="1:44" x14ac:dyDescent="0.2">
      <c r="A50" t="s">
        <v>2</v>
      </c>
      <c r="B50" t="s">
        <v>169</v>
      </c>
      <c r="C50" t="s">
        <v>88</v>
      </c>
      <c r="D50" t="s">
        <v>337</v>
      </c>
      <c r="E50" t="s">
        <v>373</v>
      </c>
      <c r="F50">
        <v>2</v>
      </c>
      <c r="G50" t="s">
        <v>41</v>
      </c>
      <c r="I50">
        <v>4.7</v>
      </c>
      <c r="J50">
        <v>0.29399999999999998</v>
      </c>
      <c r="K50">
        <v>1</v>
      </c>
      <c r="L50">
        <f t="shared" si="2"/>
        <v>1.125</v>
      </c>
      <c r="M50">
        <f t="shared" si="0"/>
        <v>1.125</v>
      </c>
      <c r="N50">
        <f t="shared" si="1"/>
        <v>0.26133333333333331</v>
      </c>
      <c r="O50">
        <f t="shared" si="5"/>
        <v>2.6133333333333331E-4</v>
      </c>
      <c r="P50" t="s">
        <v>81</v>
      </c>
      <c r="Q50" t="s">
        <v>91</v>
      </c>
      <c r="R50" t="s">
        <v>83</v>
      </c>
      <c r="S50">
        <v>9.6460000000000008</v>
      </c>
      <c r="T50" t="s">
        <v>56</v>
      </c>
      <c r="U50">
        <v>2.8359239999999999</v>
      </c>
      <c r="X50" s="9" t="s">
        <v>52</v>
      </c>
      <c r="Y50" s="8">
        <v>1.1657909099999999</v>
      </c>
      <c r="Z50" s="8">
        <v>4.6500000000000004</v>
      </c>
      <c r="AA50" s="8">
        <v>18.969749683</v>
      </c>
      <c r="AB50" s="8"/>
      <c r="AF50" s="8"/>
      <c r="AM50" t="s">
        <v>24</v>
      </c>
      <c r="AN50">
        <v>2014</v>
      </c>
      <c r="AO50" t="s">
        <v>21</v>
      </c>
      <c r="AP50">
        <v>466.29503796893209</v>
      </c>
      <c r="AQ50">
        <v>161.72241505202757</v>
      </c>
      <c r="AR50">
        <v>268.63086033921974</v>
      </c>
    </row>
    <row r="51" spans="1:44" x14ac:dyDescent="0.2">
      <c r="A51" t="s">
        <v>3</v>
      </c>
      <c r="B51" t="s">
        <v>202</v>
      </c>
      <c r="C51" t="s">
        <v>88</v>
      </c>
      <c r="D51" t="s">
        <v>337</v>
      </c>
      <c r="E51" t="s">
        <v>373</v>
      </c>
      <c r="F51">
        <v>1</v>
      </c>
      <c r="G51" t="s">
        <v>41</v>
      </c>
      <c r="I51">
        <v>3.9</v>
      </c>
      <c r="J51">
        <v>0.14699999999999999</v>
      </c>
      <c r="K51">
        <v>1</v>
      </c>
      <c r="L51">
        <f t="shared" si="2"/>
        <v>1.125</v>
      </c>
      <c r="M51">
        <f t="shared" si="0"/>
        <v>1.125</v>
      </c>
      <c r="N51">
        <f t="shared" si="1"/>
        <v>0.13066666666666665</v>
      </c>
      <c r="O51">
        <f t="shared" si="5"/>
        <v>1.3066666666666665E-4</v>
      </c>
      <c r="P51" t="s">
        <v>81</v>
      </c>
      <c r="Q51" t="s">
        <v>91</v>
      </c>
      <c r="R51" t="s">
        <v>83</v>
      </c>
      <c r="S51">
        <v>4.8230000000000004</v>
      </c>
      <c r="T51" t="s">
        <v>56</v>
      </c>
      <c r="U51">
        <v>0.70898099999999997</v>
      </c>
      <c r="X51" s="9" t="s">
        <v>337</v>
      </c>
      <c r="Y51" s="8">
        <v>0.40010000000000001</v>
      </c>
      <c r="Z51" s="8">
        <v>3</v>
      </c>
      <c r="AA51" s="8">
        <v>1.9296823000000001</v>
      </c>
      <c r="AB51" s="8"/>
      <c r="AF51" s="8"/>
      <c r="AG51" s="8"/>
      <c r="AM51" t="s">
        <v>20</v>
      </c>
      <c r="AN51">
        <v>2014</v>
      </c>
      <c r="AO51" t="s">
        <v>22</v>
      </c>
      <c r="AP51">
        <v>151.43402720518202</v>
      </c>
      <c r="AQ51">
        <v>287.54363812198807</v>
      </c>
      <c r="AR51">
        <v>99.778997915906473</v>
      </c>
    </row>
    <row r="52" spans="1:44" x14ac:dyDescent="0.2">
      <c r="A52" t="s">
        <v>5</v>
      </c>
      <c r="B52" t="s">
        <v>246</v>
      </c>
      <c r="C52" t="s">
        <v>88</v>
      </c>
      <c r="D52" t="s">
        <v>337</v>
      </c>
      <c r="E52" t="s">
        <v>373</v>
      </c>
      <c r="F52">
        <v>1</v>
      </c>
      <c r="G52" t="s">
        <v>89</v>
      </c>
      <c r="I52">
        <v>3</v>
      </c>
      <c r="J52">
        <v>0.40010000000000001</v>
      </c>
      <c r="K52" s="11">
        <v>0.6333333333333333</v>
      </c>
      <c r="L52">
        <f t="shared" si="2"/>
        <v>1.125</v>
      </c>
      <c r="M52">
        <f t="shared" si="0"/>
        <v>0.71249999999999991</v>
      </c>
      <c r="N52">
        <f t="shared" si="1"/>
        <v>0.5615438596491229</v>
      </c>
      <c r="O52">
        <f t="shared" si="5"/>
        <v>5.615438596491229E-4</v>
      </c>
      <c r="P52" t="s">
        <v>81</v>
      </c>
      <c r="Q52" t="s">
        <v>90</v>
      </c>
      <c r="R52" t="s">
        <v>83</v>
      </c>
      <c r="S52">
        <v>4.8230000000000004</v>
      </c>
      <c r="T52" t="s">
        <v>56</v>
      </c>
      <c r="U52">
        <v>1.9296823000000001</v>
      </c>
      <c r="X52" s="9" t="s">
        <v>233</v>
      </c>
      <c r="Y52" s="8">
        <v>1.03183E-7</v>
      </c>
      <c r="Z52" s="8">
        <v>1.1000000000000001</v>
      </c>
      <c r="AA52" s="8">
        <v>5.9237399999999995E-7</v>
      </c>
      <c r="AB52" s="8"/>
      <c r="AF52" s="8"/>
      <c r="AG52" s="8"/>
      <c r="AM52" t="s">
        <v>20</v>
      </c>
      <c r="AN52">
        <v>2014</v>
      </c>
      <c r="AO52" t="s">
        <v>21</v>
      </c>
      <c r="AP52">
        <v>524.39661568948213</v>
      </c>
      <c r="AQ52">
        <v>560.72010497734482</v>
      </c>
      <c r="AR52">
        <v>246.10458791646394</v>
      </c>
    </row>
    <row r="53" spans="1:44" x14ac:dyDescent="0.2">
      <c r="A53" t="s">
        <v>5</v>
      </c>
      <c r="B53" t="s">
        <v>246</v>
      </c>
      <c r="C53" t="s">
        <v>88</v>
      </c>
      <c r="D53" t="s">
        <v>337</v>
      </c>
      <c r="E53" t="s">
        <v>373</v>
      </c>
      <c r="F53">
        <v>2</v>
      </c>
      <c r="G53" t="s">
        <v>41</v>
      </c>
      <c r="I53">
        <v>1.9</v>
      </c>
      <c r="J53">
        <v>0.29399999999999998</v>
      </c>
      <c r="K53" s="11">
        <v>0.6333333333333333</v>
      </c>
      <c r="L53">
        <f t="shared" si="2"/>
        <v>1.125</v>
      </c>
      <c r="M53">
        <f t="shared" si="0"/>
        <v>0.71249999999999991</v>
      </c>
      <c r="N53">
        <f t="shared" si="1"/>
        <v>0.41263157894736846</v>
      </c>
      <c r="O53">
        <f t="shared" si="5"/>
        <v>4.1263157894736845E-4</v>
      </c>
      <c r="P53" t="s">
        <v>81</v>
      </c>
      <c r="Q53" t="s">
        <v>91</v>
      </c>
      <c r="R53" t="s">
        <v>83</v>
      </c>
      <c r="S53">
        <v>9.6460000000000008</v>
      </c>
      <c r="T53" t="s">
        <v>56</v>
      </c>
      <c r="U53">
        <v>2.8359239999999999</v>
      </c>
      <c r="X53" s="9" t="s">
        <v>159</v>
      </c>
      <c r="Y53" s="8">
        <v>481.07733619099997</v>
      </c>
      <c r="Z53" s="8">
        <v>4.7352941176470598</v>
      </c>
      <c r="AA53" s="8">
        <v>391692.51102737396</v>
      </c>
      <c r="AB53" s="8"/>
      <c r="AF53" s="8"/>
      <c r="AG53" s="8"/>
    </row>
    <row r="54" spans="1:44" x14ac:dyDescent="0.2">
      <c r="A54" t="s">
        <v>5</v>
      </c>
      <c r="B54" t="s">
        <v>246</v>
      </c>
      <c r="C54" t="s">
        <v>88</v>
      </c>
      <c r="D54" t="s">
        <v>337</v>
      </c>
      <c r="E54" t="s">
        <v>373</v>
      </c>
      <c r="F54">
        <v>2</v>
      </c>
      <c r="G54" t="s">
        <v>41</v>
      </c>
      <c r="I54">
        <v>5.6</v>
      </c>
      <c r="J54">
        <v>0.29399999999999998</v>
      </c>
      <c r="K54" s="11">
        <v>0.6333333333333333</v>
      </c>
      <c r="L54">
        <f t="shared" si="2"/>
        <v>1.125</v>
      </c>
      <c r="M54">
        <f t="shared" si="0"/>
        <v>0.71249999999999991</v>
      </c>
      <c r="N54">
        <f t="shared" si="1"/>
        <v>0.41263157894736846</v>
      </c>
      <c r="O54">
        <f t="shared" si="5"/>
        <v>4.1263157894736845E-4</v>
      </c>
      <c r="P54" t="s">
        <v>81</v>
      </c>
      <c r="Q54" t="s">
        <v>91</v>
      </c>
      <c r="R54" t="s">
        <v>83</v>
      </c>
      <c r="S54">
        <v>9.6460000000000008</v>
      </c>
      <c r="T54" t="s">
        <v>56</v>
      </c>
      <c r="U54">
        <v>2.8359239999999999</v>
      </c>
      <c r="X54" s="9" t="s">
        <v>44</v>
      </c>
      <c r="Y54" s="8">
        <v>91.171654607999983</v>
      </c>
      <c r="Z54" s="8">
        <v>4.041666666666667</v>
      </c>
      <c r="AA54" s="8">
        <v>8222.8385890499994</v>
      </c>
      <c r="AB54" s="8"/>
      <c r="AF54" s="8"/>
      <c r="AG54" s="8"/>
    </row>
    <row r="55" spans="1:44" x14ac:dyDescent="0.2">
      <c r="A55" t="s">
        <v>6</v>
      </c>
      <c r="B55" t="s">
        <v>265</v>
      </c>
      <c r="C55" t="s">
        <v>88</v>
      </c>
      <c r="D55" t="s">
        <v>337</v>
      </c>
      <c r="E55" t="s">
        <v>373</v>
      </c>
      <c r="F55">
        <v>8</v>
      </c>
      <c r="G55" t="s">
        <v>41</v>
      </c>
      <c r="I55">
        <v>2</v>
      </c>
      <c r="J55">
        <v>1.1759999999999999</v>
      </c>
      <c r="K55">
        <v>1</v>
      </c>
      <c r="L55">
        <f t="shared" si="2"/>
        <v>1.125</v>
      </c>
      <c r="M55">
        <f t="shared" si="0"/>
        <v>1.125</v>
      </c>
      <c r="N55">
        <f t="shared" si="1"/>
        <v>1.0453333333333332</v>
      </c>
      <c r="O55">
        <f t="shared" si="5"/>
        <v>1.0453333333333332E-3</v>
      </c>
      <c r="P55" t="s">
        <v>81</v>
      </c>
      <c r="Q55" t="s">
        <v>91</v>
      </c>
      <c r="R55" t="s">
        <v>83</v>
      </c>
      <c r="S55">
        <v>38.584000000000003</v>
      </c>
      <c r="T55" t="s">
        <v>56</v>
      </c>
      <c r="U55">
        <v>45.374783999999998</v>
      </c>
      <c r="X55" s="9" t="s">
        <v>338</v>
      </c>
      <c r="Y55" s="8">
        <v>573.92030729999999</v>
      </c>
      <c r="Z55" s="8">
        <v>42.5</v>
      </c>
      <c r="AA55" s="8">
        <v>5980.2496009999995</v>
      </c>
      <c r="AB55" s="8"/>
      <c r="AF55" s="8"/>
      <c r="AG55" s="8"/>
      <c r="AN55" s="10"/>
      <c r="AO55" s="28"/>
      <c r="AP55" s="8"/>
      <c r="AQ55" s="8"/>
    </row>
    <row r="56" spans="1:44" x14ac:dyDescent="0.2">
      <c r="A56" t="s">
        <v>6</v>
      </c>
      <c r="B56" t="s">
        <v>265</v>
      </c>
      <c r="C56" t="s">
        <v>88</v>
      </c>
      <c r="D56" t="s">
        <v>337</v>
      </c>
      <c r="E56" t="s">
        <v>373</v>
      </c>
      <c r="F56">
        <v>8</v>
      </c>
      <c r="G56" t="s">
        <v>41</v>
      </c>
      <c r="I56">
        <v>3</v>
      </c>
      <c r="J56">
        <v>1.1759999999999999</v>
      </c>
      <c r="K56">
        <v>1</v>
      </c>
      <c r="L56">
        <f t="shared" si="2"/>
        <v>1.125</v>
      </c>
      <c r="M56">
        <f t="shared" si="0"/>
        <v>1.125</v>
      </c>
      <c r="N56">
        <f t="shared" si="1"/>
        <v>1.0453333333333332</v>
      </c>
      <c r="O56">
        <f t="shared" si="5"/>
        <v>1.0453333333333332E-3</v>
      </c>
      <c r="P56" t="s">
        <v>81</v>
      </c>
      <c r="Q56" t="s">
        <v>91</v>
      </c>
      <c r="R56" t="s">
        <v>83</v>
      </c>
      <c r="S56">
        <v>38.584000000000003</v>
      </c>
      <c r="T56" t="s">
        <v>56</v>
      </c>
      <c r="U56">
        <v>45.374783999999998</v>
      </c>
      <c r="X56" s="9" t="s">
        <v>94</v>
      </c>
      <c r="Y56" s="8">
        <v>48.638317149999999</v>
      </c>
      <c r="Z56" s="8">
        <v>6.26</v>
      </c>
      <c r="AA56" s="8">
        <v>947.92006365999998</v>
      </c>
      <c r="AB56" s="8"/>
      <c r="AF56" s="8"/>
      <c r="AG56" s="8"/>
      <c r="AN56" s="10"/>
      <c r="AO56" s="28"/>
      <c r="AP56" s="8"/>
      <c r="AQ56" s="8"/>
    </row>
    <row r="57" spans="1:44" x14ac:dyDescent="0.2">
      <c r="A57" t="s">
        <v>7</v>
      </c>
      <c r="B57" t="s">
        <v>277</v>
      </c>
      <c r="C57" t="s">
        <v>88</v>
      </c>
      <c r="D57" t="s">
        <v>337</v>
      </c>
      <c r="E57" t="s">
        <v>373</v>
      </c>
      <c r="F57">
        <v>2</v>
      </c>
      <c r="G57" t="s">
        <v>89</v>
      </c>
      <c r="I57">
        <v>2.2999999999999998</v>
      </c>
      <c r="J57">
        <v>0.80020000000000002</v>
      </c>
      <c r="K57">
        <v>1</v>
      </c>
      <c r="L57">
        <f t="shared" si="2"/>
        <v>1.125</v>
      </c>
      <c r="M57">
        <f t="shared" si="0"/>
        <v>1.125</v>
      </c>
      <c r="N57">
        <f t="shared" si="1"/>
        <v>0.71128888888888886</v>
      </c>
      <c r="O57">
        <f t="shared" si="5"/>
        <v>7.1128888888888884E-4</v>
      </c>
      <c r="P57" t="s">
        <v>81</v>
      </c>
      <c r="Q57" t="s">
        <v>90</v>
      </c>
      <c r="R57" t="s">
        <v>83</v>
      </c>
      <c r="S57">
        <v>9.6460000000000008</v>
      </c>
      <c r="T57" t="s">
        <v>56</v>
      </c>
      <c r="U57">
        <v>7.7187292000000003</v>
      </c>
      <c r="X57" s="9" t="s">
        <v>339</v>
      </c>
      <c r="Y57" s="8">
        <v>0.82538278300000001</v>
      </c>
      <c r="Z57" s="8">
        <v>2.95</v>
      </c>
      <c r="AA57" s="8">
        <v>7.0999426970000004</v>
      </c>
      <c r="AB57" s="8"/>
      <c r="AF57" s="8"/>
      <c r="AG57" s="8"/>
      <c r="AN57" s="10"/>
      <c r="AO57" s="28"/>
      <c r="AP57" s="8"/>
      <c r="AQ57" s="8"/>
    </row>
    <row r="58" spans="1:44" x14ac:dyDescent="0.2">
      <c r="A58" t="s">
        <v>7</v>
      </c>
      <c r="B58" t="s">
        <v>277</v>
      </c>
      <c r="C58" t="s">
        <v>88</v>
      </c>
      <c r="D58" t="s">
        <v>337</v>
      </c>
      <c r="E58" t="s">
        <v>373</v>
      </c>
      <c r="F58">
        <v>17</v>
      </c>
      <c r="G58" t="s">
        <v>41</v>
      </c>
      <c r="I58">
        <v>3.5</v>
      </c>
      <c r="J58">
        <v>2.4990000000000001</v>
      </c>
      <c r="K58">
        <v>1</v>
      </c>
      <c r="L58">
        <f t="shared" si="2"/>
        <v>1.125</v>
      </c>
      <c r="M58">
        <f t="shared" si="0"/>
        <v>1.125</v>
      </c>
      <c r="N58">
        <f t="shared" si="1"/>
        <v>2.2213333333333334</v>
      </c>
      <c r="O58">
        <f t="shared" si="5"/>
        <v>2.2213333333333334E-3</v>
      </c>
      <c r="P58" t="s">
        <v>81</v>
      </c>
      <c r="Q58" t="s">
        <v>91</v>
      </c>
      <c r="R58" t="s">
        <v>83</v>
      </c>
      <c r="S58">
        <v>81.991</v>
      </c>
      <c r="T58" t="s">
        <v>56</v>
      </c>
      <c r="U58">
        <v>204.895509</v>
      </c>
      <c r="X58" s="9" t="s">
        <v>368</v>
      </c>
      <c r="Y58" s="8">
        <v>415.17171438700001</v>
      </c>
      <c r="Z58" s="8">
        <v>5.4250000000000007</v>
      </c>
      <c r="AA58" s="8">
        <v>78712.798170939001</v>
      </c>
      <c r="AB58" s="8"/>
      <c r="AF58" s="8"/>
      <c r="AG58" s="8"/>
      <c r="AN58" s="10"/>
      <c r="AO58" s="28"/>
      <c r="AP58" s="8"/>
      <c r="AQ58" s="8"/>
    </row>
    <row r="59" spans="1:44" x14ac:dyDescent="0.2">
      <c r="A59" t="s">
        <v>8</v>
      </c>
      <c r="B59" t="s">
        <v>286</v>
      </c>
      <c r="C59" t="s">
        <v>88</v>
      </c>
      <c r="D59" t="s">
        <v>337</v>
      </c>
      <c r="E59" t="s">
        <v>373</v>
      </c>
      <c r="F59">
        <v>1</v>
      </c>
      <c r="G59" t="s">
        <v>89</v>
      </c>
      <c r="I59">
        <v>2.2999999999999998</v>
      </c>
      <c r="J59">
        <v>0.40010000000000001</v>
      </c>
      <c r="K59">
        <v>1</v>
      </c>
      <c r="L59">
        <f t="shared" si="2"/>
        <v>1.125</v>
      </c>
      <c r="M59">
        <f t="shared" si="0"/>
        <v>1.125</v>
      </c>
      <c r="N59">
        <f t="shared" si="1"/>
        <v>0.35564444444444443</v>
      </c>
      <c r="O59">
        <f t="shared" si="5"/>
        <v>3.5564444444444442E-4</v>
      </c>
      <c r="P59" t="s">
        <v>81</v>
      </c>
      <c r="Q59" t="s">
        <v>90</v>
      </c>
      <c r="R59" t="s">
        <v>83</v>
      </c>
      <c r="S59">
        <v>4.8230000000000004</v>
      </c>
      <c r="T59" t="s">
        <v>56</v>
      </c>
      <c r="U59">
        <v>1.9296823000000001</v>
      </c>
      <c r="X59" s="7" t="s">
        <v>5</v>
      </c>
      <c r="Y59" s="8">
        <v>1738.239976999</v>
      </c>
      <c r="Z59" s="8">
        <v>4.1094339622641511</v>
      </c>
      <c r="AA59" s="8">
        <v>291351.2587630229</v>
      </c>
      <c r="AB59" s="8"/>
      <c r="AF59" s="8"/>
      <c r="AG59" s="8"/>
      <c r="AN59" s="10"/>
      <c r="AO59" s="28"/>
      <c r="AP59" s="8"/>
      <c r="AQ59" s="8"/>
    </row>
    <row r="60" spans="1:44" x14ac:dyDescent="0.2">
      <c r="A60" t="s">
        <v>8</v>
      </c>
      <c r="B60" t="s">
        <v>286</v>
      </c>
      <c r="C60" t="s">
        <v>88</v>
      </c>
      <c r="D60" t="s">
        <v>337</v>
      </c>
      <c r="E60" t="s">
        <v>373</v>
      </c>
      <c r="F60">
        <v>35</v>
      </c>
      <c r="G60" t="s">
        <v>41</v>
      </c>
      <c r="I60">
        <v>2</v>
      </c>
      <c r="J60">
        <v>5.1449999999999996</v>
      </c>
      <c r="K60">
        <v>1</v>
      </c>
      <c r="L60">
        <f t="shared" si="2"/>
        <v>1.125</v>
      </c>
      <c r="M60">
        <f t="shared" si="0"/>
        <v>1.125</v>
      </c>
      <c r="N60">
        <f t="shared" si="1"/>
        <v>4.5733333333333333</v>
      </c>
      <c r="O60">
        <f t="shared" si="5"/>
        <v>4.5733333333333338E-3</v>
      </c>
      <c r="P60" t="s">
        <v>81</v>
      </c>
      <c r="Q60" t="s">
        <v>91</v>
      </c>
      <c r="R60" t="s">
        <v>83</v>
      </c>
      <c r="S60">
        <v>168.80500000000001</v>
      </c>
      <c r="T60" t="s">
        <v>56</v>
      </c>
      <c r="U60">
        <v>868.50172499999996</v>
      </c>
      <c r="X60" s="9" t="s">
        <v>107</v>
      </c>
      <c r="Y60" s="8">
        <v>0.82919999999999994</v>
      </c>
      <c r="Z60" s="8">
        <v>0.67499999999999993</v>
      </c>
      <c r="AA60" s="8">
        <v>20.852685000000001</v>
      </c>
      <c r="AB60" s="8"/>
      <c r="AF60" s="8"/>
      <c r="AG60" s="8"/>
      <c r="AN60" s="10"/>
      <c r="AO60" s="28"/>
      <c r="AP60" s="8"/>
      <c r="AQ60" s="8"/>
    </row>
    <row r="61" spans="1:44" x14ac:dyDescent="0.2">
      <c r="A61" t="s">
        <v>8</v>
      </c>
      <c r="B61" t="s">
        <v>286</v>
      </c>
      <c r="C61" t="s">
        <v>88</v>
      </c>
      <c r="D61" t="s">
        <v>337</v>
      </c>
      <c r="E61" t="s">
        <v>373</v>
      </c>
      <c r="F61">
        <v>35</v>
      </c>
      <c r="G61" t="s">
        <v>41</v>
      </c>
      <c r="I61">
        <v>4</v>
      </c>
      <c r="J61">
        <v>5.1449999999999996</v>
      </c>
      <c r="K61">
        <v>1</v>
      </c>
      <c r="L61">
        <f t="shared" si="2"/>
        <v>1.125</v>
      </c>
      <c r="M61">
        <f t="shared" si="0"/>
        <v>1.125</v>
      </c>
      <c r="N61">
        <f t="shared" si="1"/>
        <v>4.5733333333333333</v>
      </c>
      <c r="O61">
        <f t="shared" si="5"/>
        <v>4.5733333333333338E-3</v>
      </c>
      <c r="P61" t="s">
        <v>81</v>
      </c>
      <c r="Q61" t="s">
        <v>91</v>
      </c>
      <c r="R61" t="s">
        <v>83</v>
      </c>
      <c r="S61">
        <v>168.80500000000001</v>
      </c>
      <c r="T61" t="s">
        <v>56</v>
      </c>
      <c r="U61">
        <v>868.50172499999996</v>
      </c>
      <c r="X61" s="9" t="s">
        <v>52</v>
      </c>
      <c r="Y61" s="8">
        <v>7.7814390000000002E-3</v>
      </c>
      <c r="Z61" s="8">
        <v>1.2</v>
      </c>
      <c r="AA61" s="8">
        <v>4.2206525000000002E-2</v>
      </c>
      <c r="AB61" s="8"/>
      <c r="AF61" s="8"/>
      <c r="AG61" s="8"/>
    </row>
    <row r="62" spans="1:44" x14ac:dyDescent="0.2">
      <c r="A62" t="s">
        <v>8</v>
      </c>
      <c r="B62" t="s">
        <v>286</v>
      </c>
      <c r="C62" t="s">
        <v>293</v>
      </c>
      <c r="D62" t="s">
        <v>337</v>
      </c>
      <c r="E62" t="s">
        <v>375</v>
      </c>
      <c r="F62">
        <v>1</v>
      </c>
      <c r="G62" t="s">
        <v>89</v>
      </c>
      <c r="I62">
        <v>1.7</v>
      </c>
      <c r="J62">
        <v>4.2324901999999998E-2</v>
      </c>
      <c r="K62">
        <v>1</v>
      </c>
      <c r="L62">
        <f t="shared" si="2"/>
        <v>1.125</v>
      </c>
      <c r="M62">
        <f t="shared" si="0"/>
        <v>1.125</v>
      </c>
      <c r="N62">
        <f t="shared" si="1"/>
        <v>3.7622135111111107E-2</v>
      </c>
      <c r="O62">
        <f t="shared" si="5"/>
        <v>3.7622135111111108E-5</v>
      </c>
      <c r="P62" t="s">
        <v>294</v>
      </c>
      <c r="Q62" t="s">
        <v>295</v>
      </c>
      <c r="R62" t="s">
        <v>78</v>
      </c>
      <c r="S62">
        <v>5.556</v>
      </c>
      <c r="T62" t="s">
        <v>296</v>
      </c>
      <c r="U62">
        <v>0.23515715400000001</v>
      </c>
      <c r="X62" s="9" t="s">
        <v>337</v>
      </c>
      <c r="Y62" s="8">
        <v>1.8322420660000001</v>
      </c>
      <c r="Z62" s="8">
        <v>3.9</v>
      </c>
      <c r="AA62" s="8">
        <v>11.672827484000001</v>
      </c>
      <c r="AB62" s="8"/>
      <c r="AF62" s="8"/>
      <c r="AG62" s="8"/>
    </row>
    <row r="63" spans="1:44" x14ac:dyDescent="0.2">
      <c r="A63" t="s">
        <v>3</v>
      </c>
      <c r="B63" t="s">
        <v>202</v>
      </c>
      <c r="C63" t="s">
        <v>216</v>
      </c>
      <c r="D63" t="s">
        <v>337</v>
      </c>
      <c r="E63" t="s">
        <v>377</v>
      </c>
      <c r="F63">
        <v>1</v>
      </c>
      <c r="G63" t="s">
        <v>89</v>
      </c>
      <c r="I63">
        <v>2.5</v>
      </c>
      <c r="J63">
        <v>0.40010000000000001</v>
      </c>
      <c r="K63">
        <v>1</v>
      </c>
      <c r="L63">
        <f t="shared" si="2"/>
        <v>1.125</v>
      </c>
      <c r="M63">
        <f t="shared" si="0"/>
        <v>1.125</v>
      </c>
      <c r="N63">
        <f t="shared" si="1"/>
        <v>0.35564444444444443</v>
      </c>
      <c r="O63">
        <f t="shared" si="5"/>
        <v>3.5564444444444442E-4</v>
      </c>
      <c r="P63" t="s">
        <v>81</v>
      </c>
      <c r="Q63" t="s">
        <v>90</v>
      </c>
      <c r="R63" t="s">
        <v>83</v>
      </c>
      <c r="S63">
        <v>4.8230000000000004</v>
      </c>
      <c r="T63" t="s">
        <v>56</v>
      </c>
      <c r="U63">
        <v>1.9296823000000001</v>
      </c>
      <c r="X63" s="9" t="s">
        <v>159</v>
      </c>
      <c r="Y63" s="8">
        <v>96.928053394999992</v>
      </c>
      <c r="Z63" s="8">
        <v>3.429787234042553</v>
      </c>
      <c r="AA63" s="8">
        <v>10443.814280553997</v>
      </c>
      <c r="AB63" s="8"/>
      <c r="AF63" s="8"/>
      <c r="AG63" s="8"/>
      <c r="AN63" s="10"/>
      <c r="AO63" s="28"/>
      <c r="AP63" s="8"/>
    </row>
    <row r="64" spans="1:44" x14ac:dyDescent="0.2">
      <c r="A64" t="s">
        <v>8</v>
      </c>
      <c r="B64" t="s">
        <v>286</v>
      </c>
      <c r="C64" t="s">
        <v>216</v>
      </c>
      <c r="D64" t="s">
        <v>337</v>
      </c>
      <c r="E64" t="s">
        <v>377</v>
      </c>
      <c r="F64">
        <v>1</v>
      </c>
      <c r="G64" t="s">
        <v>89</v>
      </c>
      <c r="I64">
        <v>2.2999999999999998</v>
      </c>
      <c r="J64">
        <v>0.40010000000000001</v>
      </c>
      <c r="K64">
        <v>1</v>
      </c>
      <c r="L64">
        <f t="shared" si="2"/>
        <v>1.125</v>
      </c>
      <c r="M64">
        <f t="shared" si="0"/>
        <v>1.125</v>
      </c>
      <c r="N64">
        <f t="shared" si="1"/>
        <v>0.35564444444444443</v>
      </c>
      <c r="O64">
        <f t="shared" si="5"/>
        <v>3.5564444444444442E-4</v>
      </c>
      <c r="P64" t="s">
        <v>81</v>
      </c>
      <c r="Q64" t="s">
        <v>90</v>
      </c>
      <c r="R64" t="s">
        <v>83</v>
      </c>
      <c r="S64">
        <v>4.8230000000000004</v>
      </c>
      <c r="T64" t="s">
        <v>56</v>
      </c>
      <c r="U64">
        <v>1.9296823000000001</v>
      </c>
      <c r="X64" s="9" t="s">
        <v>44</v>
      </c>
      <c r="Y64" s="8">
        <v>509.80645955100005</v>
      </c>
      <c r="Z64" s="8">
        <v>4.1000000000000005</v>
      </c>
      <c r="AA64" s="8">
        <v>176217.84554377294</v>
      </c>
      <c r="AB64" s="8"/>
      <c r="AF64" s="8"/>
      <c r="AG64" s="8"/>
      <c r="AN64" s="10"/>
      <c r="AO64" s="28"/>
      <c r="AP64" s="8"/>
    </row>
    <row r="65" spans="1:42" x14ac:dyDescent="0.2">
      <c r="A65" t="s">
        <v>8</v>
      </c>
      <c r="B65" t="s">
        <v>286</v>
      </c>
      <c r="C65" t="s">
        <v>312</v>
      </c>
      <c r="D65" t="s">
        <v>337</v>
      </c>
      <c r="E65" t="s">
        <v>377</v>
      </c>
      <c r="F65">
        <v>2</v>
      </c>
      <c r="G65" t="s">
        <v>41</v>
      </c>
      <c r="I65">
        <v>2.5</v>
      </c>
      <c r="J65">
        <v>0.29399999999999998</v>
      </c>
      <c r="K65">
        <v>1</v>
      </c>
      <c r="L65">
        <f t="shared" si="2"/>
        <v>1.125</v>
      </c>
      <c r="M65">
        <f t="shared" si="0"/>
        <v>1.125</v>
      </c>
      <c r="N65">
        <f t="shared" si="1"/>
        <v>0.26133333333333331</v>
      </c>
      <c r="O65">
        <f t="shared" si="5"/>
        <v>2.6133333333333331E-4</v>
      </c>
      <c r="P65" t="s">
        <v>81</v>
      </c>
      <c r="Q65" t="s">
        <v>91</v>
      </c>
      <c r="R65" t="s">
        <v>83</v>
      </c>
      <c r="S65">
        <v>9.6460000000000008</v>
      </c>
      <c r="T65" t="s">
        <v>56</v>
      </c>
      <c r="U65">
        <v>2.8359239999999999</v>
      </c>
      <c r="X65" s="9" t="s">
        <v>336</v>
      </c>
      <c r="Y65" s="8">
        <v>1.7807999999999999</v>
      </c>
      <c r="Z65" s="8">
        <v>3.45</v>
      </c>
      <c r="AA65" s="8">
        <v>69.495720000000006</v>
      </c>
      <c r="AB65" s="8"/>
      <c r="AF65" s="8"/>
      <c r="AG65" s="8"/>
      <c r="AN65" s="10"/>
      <c r="AO65" s="28"/>
      <c r="AP65" s="8"/>
    </row>
    <row r="66" spans="1:42" x14ac:dyDescent="0.2">
      <c r="A66" t="s">
        <v>0</v>
      </c>
      <c r="B66" t="s">
        <v>39</v>
      </c>
      <c r="C66" t="s">
        <v>110</v>
      </c>
      <c r="D66" s="35" t="s">
        <v>113</v>
      </c>
      <c r="E66" s="35"/>
      <c r="F66">
        <v>2</v>
      </c>
      <c r="G66" t="s">
        <v>80</v>
      </c>
      <c r="I66">
        <v>1.1000000000000001</v>
      </c>
      <c r="J66">
        <v>0.11428000000000001</v>
      </c>
      <c r="K66">
        <v>1</v>
      </c>
      <c r="L66">
        <f t="shared" si="2"/>
        <v>1.125</v>
      </c>
      <c r="M66">
        <f t="shared" ref="M66:M129" si="12">K66*L66</f>
        <v>1.125</v>
      </c>
      <c r="N66">
        <f t="shared" ref="N66:N129" si="13">J66/M66</f>
        <v>0.10158222222222223</v>
      </c>
      <c r="O66">
        <f t="shared" si="5"/>
        <v>1.0158222222222222E-4</v>
      </c>
      <c r="P66" t="s">
        <v>111</v>
      </c>
      <c r="Q66" t="s">
        <v>110</v>
      </c>
      <c r="R66" t="s">
        <v>112</v>
      </c>
      <c r="S66">
        <v>9.02</v>
      </c>
      <c r="T66" t="s">
        <v>113</v>
      </c>
      <c r="U66">
        <v>1.0308056000000001</v>
      </c>
      <c r="X66" s="9" t="s">
        <v>94</v>
      </c>
      <c r="Y66" s="8">
        <v>256.10445972100001</v>
      </c>
      <c r="Z66" s="8">
        <v>6.1000000000000005</v>
      </c>
      <c r="AA66" s="8">
        <v>21538.510982178002</v>
      </c>
      <c r="AB66" s="8"/>
      <c r="AF66" s="8"/>
      <c r="AG66" s="8"/>
      <c r="AN66" s="10"/>
      <c r="AO66" s="28"/>
      <c r="AP66" s="8"/>
    </row>
    <row r="67" spans="1:42" x14ac:dyDescent="0.2">
      <c r="A67" t="s">
        <v>2</v>
      </c>
      <c r="B67" t="s">
        <v>169</v>
      </c>
      <c r="C67" t="s">
        <v>110</v>
      </c>
      <c r="D67" s="35" t="s">
        <v>113</v>
      </c>
      <c r="E67" s="35"/>
      <c r="F67">
        <v>1</v>
      </c>
      <c r="G67" t="s">
        <v>80</v>
      </c>
      <c r="I67">
        <v>0.6</v>
      </c>
      <c r="J67">
        <v>5.7140000000000003E-2</v>
      </c>
      <c r="K67">
        <v>1</v>
      </c>
      <c r="L67">
        <f t="shared" ref="L67:L130" si="14">0.375*3</f>
        <v>1.125</v>
      </c>
      <c r="M67">
        <f t="shared" si="12"/>
        <v>1.125</v>
      </c>
      <c r="N67">
        <f t="shared" si="13"/>
        <v>5.0791111111111113E-2</v>
      </c>
      <c r="O67">
        <f t="shared" si="5"/>
        <v>5.0791111111111111E-5</v>
      </c>
      <c r="P67" t="s">
        <v>111</v>
      </c>
      <c r="Q67" t="s">
        <v>110</v>
      </c>
      <c r="R67" t="s">
        <v>112</v>
      </c>
      <c r="S67">
        <v>4.51</v>
      </c>
      <c r="T67" t="s">
        <v>113</v>
      </c>
      <c r="U67">
        <v>0.25770140000000002</v>
      </c>
      <c r="X67" s="9" t="s">
        <v>339</v>
      </c>
      <c r="Y67" s="8">
        <v>1.8960531409999999</v>
      </c>
      <c r="Z67" s="8">
        <v>3.75</v>
      </c>
      <c r="AA67" s="8">
        <v>24.464773678</v>
      </c>
      <c r="AB67" s="8"/>
      <c r="AF67" s="8"/>
      <c r="AG67" s="8"/>
      <c r="AN67" s="10"/>
      <c r="AO67" s="28"/>
      <c r="AP67" s="8"/>
    </row>
    <row r="68" spans="1:42" x14ac:dyDescent="0.2">
      <c r="A68" t="s">
        <v>3</v>
      </c>
      <c r="B68" t="s">
        <v>202</v>
      </c>
      <c r="C68" t="s">
        <v>110</v>
      </c>
      <c r="D68" s="35" t="s">
        <v>113</v>
      </c>
      <c r="E68" s="35"/>
      <c r="F68">
        <v>3</v>
      </c>
      <c r="G68" t="s">
        <v>80</v>
      </c>
      <c r="I68">
        <v>1</v>
      </c>
      <c r="J68">
        <v>0.17141999999999999</v>
      </c>
      <c r="K68">
        <v>1</v>
      </c>
      <c r="L68">
        <f t="shared" si="14"/>
        <v>1.125</v>
      </c>
      <c r="M68">
        <f t="shared" si="12"/>
        <v>1.125</v>
      </c>
      <c r="N68">
        <f t="shared" si="13"/>
        <v>0.15237333333333333</v>
      </c>
      <c r="O68">
        <f t="shared" si="5"/>
        <v>1.5237333333333335E-4</v>
      </c>
      <c r="P68" t="s">
        <v>111</v>
      </c>
      <c r="Q68" t="s">
        <v>110</v>
      </c>
      <c r="R68" t="s">
        <v>112</v>
      </c>
      <c r="S68">
        <v>13.53</v>
      </c>
      <c r="T68" t="s">
        <v>113</v>
      </c>
      <c r="U68">
        <v>2.3193125999999999</v>
      </c>
      <c r="X68" s="9" t="s">
        <v>368</v>
      </c>
      <c r="Y68" s="8">
        <v>869.05492768600004</v>
      </c>
      <c r="Z68" s="8">
        <v>5.9950000000000001</v>
      </c>
      <c r="AA68" s="8">
        <v>83024.559743831007</v>
      </c>
      <c r="AB68" s="8"/>
      <c r="AF68" s="8"/>
      <c r="AG68" s="8"/>
      <c r="AN68" s="10"/>
      <c r="AO68" s="28"/>
      <c r="AP68" s="8"/>
    </row>
    <row r="69" spans="1:42" x14ac:dyDescent="0.2">
      <c r="A69" t="s">
        <v>4</v>
      </c>
      <c r="B69" t="s">
        <v>226</v>
      </c>
      <c r="C69" t="s">
        <v>229</v>
      </c>
      <c r="D69" s="35" t="s">
        <v>233</v>
      </c>
      <c r="E69" s="35"/>
      <c r="F69">
        <v>1</v>
      </c>
      <c r="G69" t="s">
        <v>80</v>
      </c>
      <c r="I69">
        <v>1.1000000000000001</v>
      </c>
      <c r="J69" s="4">
        <v>1.03183E-7</v>
      </c>
      <c r="K69">
        <v>1</v>
      </c>
      <c r="L69">
        <f t="shared" si="14"/>
        <v>1.125</v>
      </c>
      <c r="M69">
        <f t="shared" si="12"/>
        <v>1.125</v>
      </c>
      <c r="N69">
        <f t="shared" si="13"/>
        <v>9.1718222222222229E-8</v>
      </c>
      <c r="O69">
        <f t="shared" ref="O69:O132" si="15">N69*0.001</f>
        <v>9.1718222222222229E-11</v>
      </c>
      <c r="P69" t="s">
        <v>230</v>
      </c>
      <c r="Q69" t="s">
        <v>231</v>
      </c>
      <c r="R69" t="s">
        <v>232</v>
      </c>
      <c r="S69">
        <v>5.7409999999999997</v>
      </c>
      <c r="T69" t="s">
        <v>233</v>
      </c>
      <c r="U69" s="4">
        <v>5.9237399999999995E-7</v>
      </c>
      <c r="X69" s="7" t="s">
        <v>6</v>
      </c>
      <c r="Y69" s="8">
        <v>28.466670068000003</v>
      </c>
      <c r="Z69" s="8">
        <v>3.5642857142857145</v>
      </c>
      <c r="AA69" s="8">
        <v>729.16544611999996</v>
      </c>
      <c r="AB69" s="8"/>
      <c r="AF69" s="8"/>
      <c r="AG69" s="8"/>
    </row>
    <row r="70" spans="1:42" x14ac:dyDescent="0.2">
      <c r="A70" t="s">
        <v>1</v>
      </c>
      <c r="B70" t="s">
        <v>149</v>
      </c>
      <c r="C70" t="s">
        <v>150</v>
      </c>
      <c r="D70" t="s">
        <v>159</v>
      </c>
      <c r="E70" t="s">
        <v>373</v>
      </c>
      <c r="F70">
        <v>1</v>
      </c>
      <c r="G70" t="s">
        <v>41</v>
      </c>
      <c r="I70">
        <v>8</v>
      </c>
      <c r="J70">
        <v>0.95611057399999999</v>
      </c>
      <c r="K70">
        <v>1</v>
      </c>
      <c r="L70">
        <f t="shared" si="14"/>
        <v>1.125</v>
      </c>
      <c r="M70">
        <f t="shared" si="12"/>
        <v>1.125</v>
      </c>
      <c r="N70">
        <f t="shared" si="13"/>
        <v>0.84987606577777774</v>
      </c>
      <c r="O70">
        <f t="shared" si="15"/>
        <v>8.4987606577777782E-4</v>
      </c>
      <c r="P70" t="s">
        <v>151</v>
      </c>
      <c r="Q70" t="s">
        <v>152</v>
      </c>
      <c r="R70" t="s">
        <v>43</v>
      </c>
      <c r="S70">
        <v>4.2759999999999998</v>
      </c>
      <c r="T70" t="s">
        <v>69</v>
      </c>
      <c r="U70">
        <v>4.0883288149999997</v>
      </c>
      <c r="X70" s="9" t="s">
        <v>337</v>
      </c>
      <c r="Y70" s="8">
        <v>3.5279999999999996</v>
      </c>
      <c r="Z70" s="8">
        <v>2.3333333333333335</v>
      </c>
      <c r="AA70" s="8">
        <v>136.12435199999999</v>
      </c>
      <c r="AB70" s="8"/>
      <c r="AF70" s="8"/>
      <c r="AG70" s="8"/>
    </row>
    <row r="71" spans="1:42" x14ac:dyDescent="0.2">
      <c r="A71" t="s">
        <v>8</v>
      </c>
      <c r="B71" t="s">
        <v>286</v>
      </c>
      <c r="C71" t="s">
        <v>150</v>
      </c>
      <c r="D71" t="s">
        <v>159</v>
      </c>
      <c r="E71" t="s">
        <v>373</v>
      </c>
      <c r="F71">
        <v>2</v>
      </c>
      <c r="G71" t="s">
        <v>41</v>
      </c>
      <c r="I71">
        <v>3</v>
      </c>
      <c r="J71">
        <v>0.149872961</v>
      </c>
      <c r="K71">
        <v>1</v>
      </c>
      <c r="L71">
        <f t="shared" si="14"/>
        <v>1.125</v>
      </c>
      <c r="M71">
        <f t="shared" si="12"/>
        <v>1.125</v>
      </c>
      <c r="N71">
        <f t="shared" si="13"/>
        <v>0.13322040977777777</v>
      </c>
      <c r="O71">
        <f t="shared" si="15"/>
        <v>1.3322040977777777E-4</v>
      </c>
      <c r="P71" t="s">
        <v>151</v>
      </c>
      <c r="Q71" t="s">
        <v>152</v>
      </c>
      <c r="R71" t="s">
        <v>43</v>
      </c>
      <c r="S71">
        <v>8.5519999999999996</v>
      </c>
      <c r="T71" t="s">
        <v>69</v>
      </c>
      <c r="U71">
        <v>1.2817135639999999</v>
      </c>
      <c r="X71" s="9" t="s">
        <v>159</v>
      </c>
      <c r="Y71" s="8">
        <v>5.3142532880000006</v>
      </c>
      <c r="Z71" s="8">
        <v>3.8764705882352946</v>
      </c>
      <c r="AA71" s="8">
        <v>49.469590767999996</v>
      </c>
      <c r="AB71" s="8"/>
      <c r="AF71" s="8"/>
      <c r="AG71" s="8"/>
    </row>
    <row r="72" spans="1:42" x14ac:dyDescent="0.2">
      <c r="A72" t="s">
        <v>8</v>
      </c>
      <c r="B72" t="s">
        <v>286</v>
      </c>
      <c r="C72" t="s">
        <v>150</v>
      </c>
      <c r="D72" t="s">
        <v>159</v>
      </c>
      <c r="E72" t="s">
        <v>373</v>
      </c>
      <c r="F72">
        <v>2</v>
      </c>
      <c r="G72" t="s">
        <v>41</v>
      </c>
      <c r="I72">
        <v>4</v>
      </c>
      <c r="J72">
        <v>0.31627455100000001</v>
      </c>
      <c r="K72">
        <v>1</v>
      </c>
      <c r="L72">
        <f t="shared" si="14"/>
        <v>1.125</v>
      </c>
      <c r="M72">
        <f t="shared" si="12"/>
        <v>1.125</v>
      </c>
      <c r="N72">
        <f t="shared" si="13"/>
        <v>0.28113293422222224</v>
      </c>
      <c r="O72">
        <f t="shared" si="15"/>
        <v>2.8113293422222222E-4</v>
      </c>
      <c r="P72" t="s">
        <v>151</v>
      </c>
      <c r="Q72" t="s">
        <v>152</v>
      </c>
      <c r="R72" t="s">
        <v>43</v>
      </c>
      <c r="S72">
        <v>8.5519999999999996</v>
      </c>
      <c r="T72" t="s">
        <v>69</v>
      </c>
      <c r="U72">
        <v>2.704779963</v>
      </c>
      <c r="X72" s="9" t="s">
        <v>44</v>
      </c>
      <c r="Y72" s="8">
        <v>1.143093312</v>
      </c>
      <c r="Z72" s="8">
        <v>2.4</v>
      </c>
      <c r="AA72" s="8">
        <v>13.899174010999999</v>
      </c>
      <c r="AB72" s="8"/>
      <c r="AF72" s="8"/>
      <c r="AG72" s="8"/>
    </row>
    <row r="73" spans="1:42" x14ac:dyDescent="0.2">
      <c r="A73" t="s">
        <v>0</v>
      </c>
      <c r="B73" t="s">
        <v>39</v>
      </c>
      <c r="C73" t="s">
        <v>48</v>
      </c>
      <c r="D73" t="s">
        <v>159</v>
      </c>
      <c r="E73" t="s">
        <v>373</v>
      </c>
      <c r="F73">
        <v>3</v>
      </c>
      <c r="G73" t="s">
        <v>41</v>
      </c>
      <c r="I73">
        <v>1.2</v>
      </c>
      <c r="J73">
        <v>2.3344317E-2</v>
      </c>
      <c r="K73">
        <v>1</v>
      </c>
      <c r="L73">
        <f t="shared" si="14"/>
        <v>1.125</v>
      </c>
      <c r="M73">
        <f t="shared" si="12"/>
        <v>1.125</v>
      </c>
      <c r="N73">
        <f t="shared" si="13"/>
        <v>2.0750503999999999E-2</v>
      </c>
      <c r="O73">
        <f t="shared" si="15"/>
        <v>2.0750504000000002E-5</v>
      </c>
      <c r="P73" t="s">
        <v>49</v>
      </c>
      <c r="Q73" t="s">
        <v>50</v>
      </c>
      <c r="R73" t="s">
        <v>51</v>
      </c>
      <c r="S73">
        <v>16.271999999999998</v>
      </c>
      <c r="T73" t="s">
        <v>52</v>
      </c>
      <c r="U73">
        <v>0.37985872799999998</v>
      </c>
      <c r="X73" s="9" t="s">
        <v>336</v>
      </c>
      <c r="Y73" s="8">
        <v>3.0528</v>
      </c>
      <c r="Z73" s="8">
        <v>3.3499999999999996</v>
      </c>
      <c r="AA73" s="8">
        <v>204.23231999999999</v>
      </c>
      <c r="AB73" s="8"/>
      <c r="AF73" s="8"/>
      <c r="AG73" s="8"/>
    </row>
    <row r="74" spans="1:42" x14ac:dyDescent="0.2">
      <c r="A74" t="s">
        <v>0</v>
      </c>
      <c r="B74" t="s">
        <v>39</v>
      </c>
      <c r="C74" t="s">
        <v>48</v>
      </c>
      <c r="D74" t="s">
        <v>159</v>
      </c>
      <c r="E74" t="s">
        <v>373</v>
      </c>
      <c r="F74">
        <v>3</v>
      </c>
      <c r="G74" t="s">
        <v>41</v>
      </c>
      <c r="I74">
        <v>3.4</v>
      </c>
      <c r="J74">
        <v>0.26152413299999999</v>
      </c>
      <c r="K74">
        <v>1</v>
      </c>
      <c r="L74">
        <f t="shared" si="14"/>
        <v>1.125</v>
      </c>
      <c r="M74">
        <f t="shared" si="12"/>
        <v>1.125</v>
      </c>
      <c r="N74">
        <f t="shared" si="13"/>
        <v>0.23246589600000001</v>
      </c>
      <c r="O74">
        <f t="shared" si="15"/>
        <v>2.32465896E-4</v>
      </c>
      <c r="P74" t="s">
        <v>49</v>
      </c>
      <c r="Q74" t="s">
        <v>50</v>
      </c>
      <c r="R74" t="s">
        <v>51</v>
      </c>
      <c r="S74">
        <v>16.271999999999998</v>
      </c>
      <c r="T74" t="s">
        <v>52</v>
      </c>
      <c r="U74">
        <v>4.2555206989999999</v>
      </c>
      <c r="X74" s="9" t="s">
        <v>338</v>
      </c>
      <c r="Y74" s="8">
        <v>3.0872990520000001</v>
      </c>
      <c r="Z74" s="8">
        <v>12</v>
      </c>
      <c r="AA74" s="8">
        <v>16.08482806</v>
      </c>
      <c r="AB74" s="8"/>
      <c r="AF74" s="8"/>
      <c r="AG74" s="8"/>
    </row>
    <row r="75" spans="1:42" x14ac:dyDescent="0.2">
      <c r="A75" t="s">
        <v>0</v>
      </c>
      <c r="B75" t="s">
        <v>39</v>
      </c>
      <c r="C75" t="s">
        <v>48</v>
      </c>
      <c r="D75" t="s">
        <v>159</v>
      </c>
      <c r="E75" t="s">
        <v>373</v>
      </c>
      <c r="F75">
        <v>3</v>
      </c>
      <c r="G75" t="s">
        <v>41</v>
      </c>
      <c r="I75">
        <v>4.0999999999999996</v>
      </c>
      <c r="J75">
        <v>0.40377481999999998</v>
      </c>
      <c r="K75">
        <v>1</v>
      </c>
      <c r="L75">
        <f t="shared" si="14"/>
        <v>1.125</v>
      </c>
      <c r="M75">
        <f t="shared" si="12"/>
        <v>1.125</v>
      </c>
      <c r="N75">
        <f t="shared" si="13"/>
        <v>0.3589109511111111</v>
      </c>
      <c r="O75">
        <f t="shared" si="15"/>
        <v>3.5891095111111108E-4</v>
      </c>
      <c r="P75" t="s">
        <v>49</v>
      </c>
      <c r="Q75" t="s">
        <v>50</v>
      </c>
      <c r="R75" t="s">
        <v>51</v>
      </c>
      <c r="S75">
        <v>16.271999999999998</v>
      </c>
      <c r="T75" t="s">
        <v>52</v>
      </c>
      <c r="U75">
        <v>6.5702238660000001</v>
      </c>
      <c r="X75" s="9" t="s">
        <v>343</v>
      </c>
      <c r="Y75" s="8">
        <v>0.98892713399999999</v>
      </c>
      <c r="Z75" s="8">
        <v>2.75</v>
      </c>
      <c r="AA75" s="8">
        <v>14.308786699000001</v>
      </c>
      <c r="AB75" s="8"/>
      <c r="AF75" s="8"/>
      <c r="AG75" s="8"/>
    </row>
    <row r="76" spans="1:42" x14ac:dyDescent="0.2">
      <c r="A76" t="s">
        <v>6</v>
      </c>
      <c r="B76" t="s">
        <v>265</v>
      </c>
      <c r="C76" t="s">
        <v>48</v>
      </c>
      <c r="D76" t="s">
        <v>159</v>
      </c>
      <c r="E76" t="s">
        <v>373</v>
      </c>
      <c r="F76">
        <v>1</v>
      </c>
      <c r="G76" t="s">
        <v>41</v>
      </c>
      <c r="I76">
        <v>2.4</v>
      </c>
      <c r="J76">
        <v>3.8855232000000003E-2</v>
      </c>
      <c r="K76">
        <v>1</v>
      </c>
      <c r="L76">
        <f t="shared" si="14"/>
        <v>1.125</v>
      </c>
      <c r="M76">
        <f t="shared" si="12"/>
        <v>1.125</v>
      </c>
      <c r="N76">
        <f t="shared" si="13"/>
        <v>3.4537984000000001E-2</v>
      </c>
      <c r="O76">
        <f t="shared" si="15"/>
        <v>3.4537984000000003E-5</v>
      </c>
      <c r="P76" t="s">
        <v>49</v>
      </c>
      <c r="Q76" t="s">
        <v>50</v>
      </c>
      <c r="R76" t="s">
        <v>51</v>
      </c>
      <c r="S76">
        <v>5.4240000000000004</v>
      </c>
      <c r="T76" t="s">
        <v>52</v>
      </c>
      <c r="U76">
        <v>0.21075078</v>
      </c>
      <c r="X76" s="9" t="s">
        <v>94</v>
      </c>
      <c r="Y76" s="8">
        <v>4.2911000000000001</v>
      </c>
      <c r="Z76" s="8">
        <v>4.5</v>
      </c>
      <c r="AA76" s="8">
        <v>21.451208900000001</v>
      </c>
      <c r="AB76" s="8"/>
      <c r="AF76" s="8"/>
      <c r="AG76" s="8"/>
    </row>
    <row r="77" spans="1:42" x14ac:dyDescent="0.2">
      <c r="A77" t="s">
        <v>0</v>
      </c>
      <c r="B77" t="s">
        <v>39</v>
      </c>
      <c r="C77" t="s">
        <v>57</v>
      </c>
      <c r="D77" t="s">
        <v>159</v>
      </c>
      <c r="E77" t="s">
        <v>375</v>
      </c>
      <c r="F77">
        <v>2</v>
      </c>
      <c r="G77" t="s">
        <v>41</v>
      </c>
      <c r="I77">
        <v>5.7</v>
      </c>
      <c r="J77">
        <v>0.42268051800000001</v>
      </c>
      <c r="K77">
        <v>1</v>
      </c>
      <c r="L77">
        <f t="shared" si="14"/>
        <v>1.125</v>
      </c>
      <c r="M77">
        <f t="shared" si="12"/>
        <v>1.125</v>
      </c>
      <c r="N77">
        <f t="shared" si="13"/>
        <v>0.37571601599999999</v>
      </c>
      <c r="O77">
        <f t="shared" si="15"/>
        <v>3.75716016E-4</v>
      </c>
      <c r="P77" t="s">
        <v>58</v>
      </c>
      <c r="Q77" t="s">
        <v>59</v>
      </c>
      <c r="R77" t="s">
        <v>51</v>
      </c>
      <c r="S77">
        <v>9.6460000000000008</v>
      </c>
      <c r="T77" t="s">
        <v>56</v>
      </c>
      <c r="U77">
        <v>4.0771762740000002</v>
      </c>
      <c r="X77" s="9" t="s">
        <v>339</v>
      </c>
      <c r="Y77" s="8">
        <v>0.52220377600000001</v>
      </c>
      <c r="Z77" s="8">
        <v>5</v>
      </c>
      <c r="AA77" s="8">
        <v>2.2459984409999998</v>
      </c>
      <c r="AB77" s="8"/>
      <c r="AF77" s="8"/>
      <c r="AG77" s="8"/>
    </row>
    <row r="78" spans="1:42" x14ac:dyDescent="0.2">
      <c r="A78" t="s">
        <v>2</v>
      </c>
      <c r="B78" t="s">
        <v>169</v>
      </c>
      <c r="C78" t="s">
        <v>57</v>
      </c>
      <c r="D78" t="s">
        <v>159</v>
      </c>
      <c r="E78" t="s">
        <v>375</v>
      </c>
      <c r="F78">
        <v>2</v>
      </c>
      <c r="G78" t="s">
        <v>41</v>
      </c>
      <c r="I78">
        <v>5.3</v>
      </c>
      <c r="J78">
        <v>0.355214474</v>
      </c>
      <c r="K78">
        <v>1</v>
      </c>
      <c r="L78">
        <f t="shared" si="14"/>
        <v>1.125</v>
      </c>
      <c r="M78">
        <f t="shared" si="12"/>
        <v>1.125</v>
      </c>
      <c r="N78">
        <f t="shared" si="13"/>
        <v>0.31574619911111113</v>
      </c>
      <c r="O78">
        <f t="shared" si="15"/>
        <v>3.1574619911111111E-4</v>
      </c>
      <c r="P78" t="s">
        <v>58</v>
      </c>
      <c r="Q78" t="s">
        <v>59</v>
      </c>
      <c r="R78" t="s">
        <v>51</v>
      </c>
      <c r="S78">
        <v>9.6460000000000008</v>
      </c>
      <c r="T78" t="s">
        <v>56</v>
      </c>
      <c r="U78">
        <v>3.426398818</v>
      </c>
      <c r="X78" s="9" t="s">
        <v>340</v>
      </c>
      <c r="Y78" s="8">
        <v>0.2094</v>
      </c>
      <c r="Z78" s="8">
        <v>1</v>
      </c>
      <c r="AA78" s="8">
        <v>1.0103549999999999</v>
      </c>
      <c r="AB78" s="8"/>
      <c r="AF78" s="8"/>
      <c r="AG78" s="8"/>
    </row>
    <row r="79" spans="1:42" x14ac:dyDescent="0.2">
      <c r="A79" t="s">
        <v>3</v>
      </c>
      <c r="B79" t="s">
        <v>202</v>
      </c>
      <c r="C79" t="s">
        <v>57</v>
      </c>
      <c r="D79" t="s">
        <v>159</v>
      </c>
      <c r="E79" t="s">
        <v>375</v>
      </c>
      <c r="F79">
        <v>1</v>
      </c>
      <c r="G79" t="s">
        <v>41</v>
      </c>
      <c r="I79">
        <v>6</v>
      </c>
      <c r="J79">
        <v>0.23890366800000001</v>
      </c>
      <c r="K79">
        <v>1</v>
      </c>
      <c r="L79">
        <f t="shared" si="14"/>
        <v>1.125</v>
      </c>
      <c r="M79">
        <f t="shared" si="12"/>
        <v>1.125</v>
      </c>
      <c r="N79">
        <f t="shared" si="13"/>
        <v>0.21235881600000001</v>
      </c>
      <c r="O79">
        <f t="shared" si="15"/>
        <v>2.1235881600000002E-4</v>
      </c>
      <c r="P79" t="s">
        <v>58</v>
      </c>
      <c r="Q79" t="s">
        <v>59</v>
      </c>
      <c r="R79" t="s">
        <v>51</v>
      </c>
      <c r="S79">
        <v>4.8230000000000004</v>
      </c>
      <c r="T79" t="s">
        <v>56</v>
      </c>
      <c r="U79">
        <v>1.152232393</v>
      </c>
      <c r="X79" s="9" t="s">
        <v>368</v>
      </c>
      <c r="Y79" s="8">
        <v>6.3295935060000001</v>
      </c>
      <c r="Z79" s="8">
        <v>3.6375000000000002</v>
      </c>
      <c r="AA79" s="8">
        <v>270.33883224099998</v>
      </c>
      <c r="AB79" s="8"/>
      <c r="AF79" s="8"/>
      <c r="AG79" s="8"/>
    </row>
    <row r="80" spans="1:42" x14ac:dyDescent="0.2">
      <c r="A80" t="s">
        <v>4</v>
      </c>
      <c r="B80" t="s">
        <v>226</v>
      </c>
      <c r="C80" t="s">
        <v>57</v>
      </c>
      <c r="D80" t="s">
        <v>159</v>
      </c>
      <c r="E80" t="s">
        <v>375</v>
      </c>
      <c r="F80">
        <v>5</v>
      </c>
      <c r="G80" t="s">
        <v>41</v>
      </c>
      <c r="I80">
        <v>4.2</v>
      </c>
      <c r="J80">
        <v>0.50930405999999995</v>
      </c>
      <c r="K80">
        <v>1</v>
      </c>
      <c r="L80">
        <f t="shared" si="14"/>
        <v>1.125</v>
      </c>
      <c r="M80">
        <f t="shared" si="12"/>
        <v>1.125</v>
      </c>
      <c r="N80">
        <f t="shared" si="13"/>
        <v>0.45271471999999996</v>
      </c>
      <c r="O80">
        <f t="shared" si="15"/>
        <v>4.5271471999999994E-4</v>
      </c>
      <c r="P80" t="s">
        <v>58</v>
      </c>
      <c r="Q80" t="s">
        <v>59</v>
      </c>
      <c r="R80" t="s">
        <v>51</v>
      </c>
      <c r="S80">
        <v>24.114999999999998</v>
      </c>
      <c r="T80" t="s">
        <v>56</v>
      </c>
      <c r="U80">
        <v>12.28186741</v>
      </c>
      <c r="X80" s="7" t="s">
        <v>7</v>
      </c>
      <c r="Y80" s="8">
        <v>173.69697518699999</v>
      </c>
      <c r="Z80" s="8">
        <v>4.6533333333333333</v>
      </c>
      <c r="AA80" s="8">
        <v>12871.812097648999</v>
      </c>
      <c r="AB80" s="8"/>
      <c r="AF80" s="8"/>
      <c r="AG80" s="8"/>
    </row>
    <row r="81" spans="1:33" x14ac:dyDescent="0.2">
      <c r="A81" t="s">
        <v>4</v>
      </c>
      <c r="B81" t="s">
        <v>226</v>
      </c>
      <c r="C81" t="s">
        <v>57</v>
      </c>
      <c r="D81" t="s">
        <v>159</v>
      </c>
      <c r="E81" t="s">
        <v>375</v>
      </c>
      <c r="F81">
        <v>5</v>
      </c>
      <c r="G81" t="s">
        <v>41</v>
      </c>
      <c r="I81">
        <v>6.5</v>
      </c>
      <c r="J81">
        <v>1.4463528539999999</v>
      </c>
      <c r="K81">
        <v>1</v>
      </c>
      <c r="L81">
        <f t="shared" si="14"/>
        <v>1.125</v>
      </c>
      <c r="M81">
        <f t="shared" si="12"/>
        <v>1.125</v>
      </c>
      <c r="N81">
        <f t="shared" si="13"/>
        <v>1.2856469813333333</v>
      </c>
      <c r="O81">
        <f t="shared" si="15"/>
        <v>1.2856469813333333E-3</v>
      </c>
      <c r="P81" t="s">
        <v>58</v>
      </c>
      <c r="Q81" t="s">
        <v>59</v>
      </c>
      <c r="R81" t="s">
        <v>51</v>
      </c>
      <c r="S81">
        <v>24.114999999999998</v>
      </c>
      <c r="T81" t="s">
        <v>56</v>
      </c>
      <c r="U81">
        <v>34.878799069999999</v>
      </c>
      <c r="X81" s="9" t="s">
        <v>107</v>
      </c>
      <c r="Y81" s="8">
        <v>9.1200000000000003E-2</v>
      </c>
      <c r="Z81" s="8">
        <v>0.8</v>
      </c>
      <c r="AA81" s="8">
        <v>0.88007999999999997</v>
      </c>
      <c r="AB81" s="8"/>
      <c r="AF81" s="8"/>
      <c r="AG81" s="8"/>
    </row>
    <row r="82" spans="1:33" x14ac:dyDescent="0.2">
      <c r="A82" t="s">
        <v>6</v>
      </c>
      <c r="B82" t="s">
        <v>265</v>
      </c>
      <c r="C82" t="s">
        <v>57</v>
      </c>
      <c r="D82" t="s">
        <v>159</v>
      </c>
      <c r="E82" t="s">
        <v>375</v>
      </c>
      <c r="F82">
        <v>2</v>
      </c>
      <c r="G82" t="s">
        <v>41</v>
      </c>
      <c r="I82">
        <v>5</v>
      </c>
      <c r="J82">
        <v>0.30903639999999999</v>
      </c>
      <c r="K82">
        <v>1</v>
      </c>
      <c r="L82">
        <f t="shared" si="14"/>
        <v>1.125</v>
      </c>
      <c r="M82">
        <f t="shared" si="12"/>
        <v>1.125</v>
      </c>
      <c r="N82">
        <f t="shared" si="13"/>
        <v>0.2746990222222222</v>
      </c>
      <c r="O82">
        <f t="shared" si="15"/>
        <v>2.7469902222222221E-4</v>
      </c>
      <c r="P82" t="s">
        <v>58</v>
      </c>
      <c r="Q82" t="s">
        <v>59</v>
      </c>
      <c r="R82" t="s">
        <v>51</v>
      </c>
      <c r="S82">
        <v>9.6460000000000008</v>
      </c>
      <c r="T82" t="s">
        <v>56</v>
      </c>
      <c r="U82">
        <v>2.980965114</v>
      </c>
      <c r="X82" s="9" t="s">
        <v>337</v>
      </c>
      <c r="Y82" s="8">
        <v>3.2991999999999999</v>
      </c>
      <c r="Z82" s="8">
        <v>2.9</v>
      </c>
      <c r="AA82" s="8">
        <v>212.61423820000002</v>
      </c>
      <c r="AB82" s="8"/>
      <c r="AF82" s="8"/>
      <c r="AG82" s="8"/>
    </row>
    <row r="83" spans="1:33" x14ac:dyDescent="0.2">
      <c r="A83" t="s">
        <v>6</v>
      </c>
      <c r="B83" t="s">
        <v>265</v>
      </c>
      <c r="C83" t="s">
        <v>57</v>
      </c>
      <c r="D83" t="s">
        <v>159</v>
      </c>
      <c r="E83" t="s">
        <v>375</v>
      </c>
      <c r="F83">
        <v>2</v>
      </c>
      <c r="G83" t="s">
        <v>41</v>
      </c>
      <c r="I83">
        <v>7</v>
      </c>
      <c r="J83">
        <v>0.69064622399999998</v>
      </c>
      <c r="K83">
        <v>1</v>
      </c>
      <c r="L83">
        <f t="shared" si="14"/>
        <v>1.125</v>
      </c>
      <c r="M83">
        <f t="shared" si="12"/>
        <v>1.125</v>
      </c>
      <c r="N83">
        <f t="shared" si="13"/>
        <v>0.61390775466666669</v>
      </c>
      <c r="O83">
        <f t="shared" si="15"/>
        <v>6.1390775466666674E-4</v>
      </c>
      <c r="P83" t="s">
        <v>58</v>
      </c>
      <c r="Q83" t="s">
        <v>59</v>
      </c>
      <c r="R83" t="s">
        <v>51</v>
      </c>
      <c r="S83">
        <v>9.6460000000000008</v>
      </c>
      <c r="T83" t="s">
        <v>56</v>
      </c>
      <c r="U83">
        <v>6.6619734719999997</v>
      </c>
      <c r="X83" s="9" t="s">
        <v>159</v>
      </c>
      <c r="Y83" s="8">
        <v>27.404169015000004</v>
      </c>
      <c r="Z83" s="8">
        <v>4.4166666666666661</v>
      </c>
      <c r="AA83" s="8">
        <v>4795.6447252939997</v>
      </c>
      <c r="AB83" s="8"/>
      <c r="AF83" s="8"/>
      <c r="AG83" s="8"/>
    </row>
    <row r="84" spans="1:33" x14ac:dyDescent="0.2">
      <c r="A84" t="s">
        <v>8</v>
      </c>
      <c r="B84" t="s">
        <v>286</v>
      </c>
      <c r="C84" t="s">
        <v>57</v>
      </c>
      <c r="D84" t="s">
        <v>159</v>
      </c>
      <c r="E84" t="s">
        <v>375</v>
      </c>
      <c r="F84">
        <v>1</v>
      </c>
      <c r="G84" t="s">
        <v>41</v>
      </c>
      <c r="I84">
        <v>4</v>
      </c>
      <c r="J84">
        <v>9.0649353000000002E-2</v>
      </c>
      <c r="K84">
        <v>1</v>
      </c>
      <c r="L84">
        <f t="shared" si="14"/>
        <v>1.125</v>
      </c>
      <c r="M84">
        <f t="shared" si="12"/>
        <v>1.125</v>
      </c>
      <c r="N84">
        <f t="shared" si="13"/>
        <v>8.0577202666666667E-2</v>
      </c>
      <c r="O84">
        <f t="shared" si="15"/>
        <v>8.0577202666666663E-5</v>
      </c>
      <c r="P84" t="s">
        <v>58</v>
      </c>
      <c r="Q84" t="s">
        <v>59</v>
      </c>
      <c r="R84" t="s">
        <v>51</v>
      </c>
      <c r="S84">
        <v>4.8230000000000004</v>
      </c>
      <c r="T84" t="s">
        <v>56</v>
      </c>
      <c r="U84">
        <v>0.43720183000000001</v>
      </c>
      <c r="X84" s="9" t="s">
        <v>44</v>
      </c>
      <c r="Y84" s="8">
        <v>8.5034103999999999E-2</v>
      </c>
      <c r="Z84" s="8">
        <v>3</v>
      </c>
      <c r="AA84" s="8">
        <v>0.46505151700000003</v>
      </c>
      <c r="AB84" s="8"/>
      <c r="AF84" s="8"/>
      <c r="AG84" s="8"/>
    </row>
    <row r="85" spans="1:33" x14ac:dyDescent="0.2">
      <c r="A85" t="s">
        <v>8</v>
      </c>
      <c r="B85" t="s">
        <v>286</v>
      </c>
      <c r="C85" t="s">
        <v>276</v>
      </c>
      <c r="D85" t="s">
        <v>159</v>
      </c>
      <c r="E85" t="s">
        <v>371</v>
      </c>
      <c r="F85">
        <v>1</v>
      </c>
      <c r="G85" t="s">
        <v>41</v>
      </c>
      <c r="I85">
        <v>1.4</v>
      </c>
      <c r="J85">
        <v>1.8900270000000001E-3</v>
      </c>
      <c r="K85">
        <v>1</v>
      </c>
      <c r="L85">
        <f t="shared" si="14"/>
        <v>1.125</v>
      </c>
      <c r="M85">
        <f t="shared" si="12"/>
        <v>1.125</v>
      </c>
      <c r="N85">
        <f t="shared" si="13"/>
        <v>1.680024E-3</v>
      </c>
      <c r="O85">
        <f t="shared" si="15"/>
        <v>1.680024E-6</v>
      </c>
      <c r="P85" t="s">
        <v>275</v>
      </c>
      <c r="Q85" t="s">
        <v>276</v>
      </c>
      <c r="R85" t="s">
        <v>43</v>
      </c>
      <c r="S85">
        <v>5.4240000000000004</v>
      </c>
      <c r="T85" t="s">
        <v>276</v>
      </c>
      <c r="U85">
        <v>1.0251506000000001E-2</v>
      </c>
      <c r="X85" s="9" t="s">
        <v>94</v>
      </c>
      <c r="Y85" s="8">
        <v>18.179695388999999</v>
      </c>
      <c r="Z85" s="8">
        <v>5.7857142857142856</v>
      </c>
      <c r="AA85" s="8">
        <v>90.880297248999995</v>
      </c>
      <c r="AB85" s="8"/>
      <c r="AF85" s="8"/>
      <c r="AG85" s="8"/>
    </row>
    <row r="86" spans="1:33" x14ac:dyDescent="0.2">
      <c r="A86" t="s">
        <v>7</v>
      </c>
      <c r="B86" t="s">
        <v>277</v>
      </c>
      <c r="C86" t="s">
        <v>279</v>
      </c>
      <c r="D86" t="s">
        <v>159</v>
      </c>
      <c r="E86" t="s">
        <v>375</v>
      </c>
      <c r="F86">
        <v>1</v>
      </c>
      <c r="G86" t="s">
        <v>41</v>
      </c>
      <c r="I86">
        <v>3</v>
      </c>
      <c r="J86">
        <v>9.5111367000000002E-2</v>
      </c>
      <c r="K86">
        <v>1</v>
      </c>
      <c r="L86">
        <f t="shared" si="14"/>
        <v>1.125</v>
      </c>
      <c r="M86">
        <f t="shared" si="12"/>
        <v>1.125</v>
      </c>
      <c r="N86">
        <f t="shared" si="13"/>
        <v>8.4543437333333332E-2</v>
      </c>
      <c r="O86">
        <f t="shared" si="15"/>
        <v>8.4543437333333332E-5</v>
      </c>
      <c r="P86" t="s">
        <v>109</v>
      </c>
      <c r="Q86" t="s">
        <v>74</v>
      </c>
      <c r="R86" t="s">
        <v>83</v>
      </c>
      <c r="S86">
        <v>4.2759999999999998</v>
      </c>
      <c r="T86" t="s">
        <v>69</v>
      </c>
      <c r="U86">
        <v>0.406696206</v>
      </c>
      <c r="X86" s="9" t="s">
        <v>340</v>
      </c>
      <c r="Y86" s="8">
        <v>0.1047</v>
      </c>
      <c r="Z86" s="8">
        <v>1</v>
      </c>
      <c r="AA86" s="8">
        <v>0.50517749999999995</v>
      </c>
      <c r="AB86" s="8"/>
      <c r="AF86" s="8"/>
      <c r="AG86" s="8"/>
    </row>
    <row r="87" spans="1:33" x14ac:dyDescent="0.2">
      <c r="A87" t="s">
        <v>2</v>
      </c>
      <c r="B87" t="s">
        <v>169</v>
      </c>
      <c r="C87" t="s">
        <v>171</v>
      </c>
      <c r="D87" t="s">
        <v>159</v>
      </c>
      <c r="E87" t="s">
        <v>373</v>
      </c>
      <c r="F87">
        <v>1</v>
      </c>
      <c r="G87" t="s">
        <v>41</v>
      </c>
      <c r="I87">
        <v>1.4</v>
      </c>
      <c r="J87">
        <v>1.1126959000000001E-2</v>
      </c>
      <c r="K87">
        <v>1</v>
      </c>
      <c r="L87">
        <f t="shared" si="14"/>
        <v>1.125</v>
      </c>
      <c r="M87">
        <f t="shared" si="12"/>
        <v>1.125</v>
      </c>
      <c r="N87">
        <f t="shared" si="13"/>
        <v>9.8906302222222225E-3</v>
      </c>
      <c r="O87">
        <f t="shared" si="15"/>
        <v>9.8906302222222229E-6</v>
      </c>
      <c r="P87" t="s">
        <v>49</v>
      </c>
      <c r="Q87" t="s">
        <v>50</v>
      </c>
      <c r="R87" t="s">
        <v>51</v>
      </c>
      <c r="S87">
        <v>5.4240000000000004</v>
      </c>
      <c r="T87" t="s">
        <v>52</v>
      </c>
      <c r="U87">
        <v>6.0352623000000001E-2</v>
      </c>
      <c r="X87" s="9" t="s">
        <v>368</v>
      </c>
      <c r="Y87" s="8">
        <v>124.532976679</v>
      </c>
      <c r="Z87" s="8">
        <v>5.916666666666667</v>
      </c>
      <c r="AA87" s="8">
        <v>7770.8225278889995</v>
      </c>
      <c r="AB87" s="8"/>
      <c r="AF87" s="8"/>
      <c r="AG87" s="8"/>
    </row>
    <row r="88" spans="1:33" x14ac:dyDescent="0.2">
      <c r="A88" t="s">
        <v>4</v>
      </c>
      <c r="B88" t="s">
        <v>226</v>
      </c>
      <c r="C88" t="s">
        <v>234</v>
      </c>
      <c r="D88" t="s">
        <v>159</v>
      </c>
      <c r="E88" t="s">
        <v>373</v>
      </c>
      <c r="F88">
        <v>1</v>
      </c>
      <c r="G88" t="s">
        <v>75</v>
      </c>
      <c r="I88">
        <v>2.6</v>
      </c>
      <c r="J88">
        <v>4.4172432999999997E-2</v>
      </c>
      <c r="K88">
        <v>1</v>
      </c>
      <c r="L88">
        <f t="shared" si="14"/>
        <v>1.125</v>
      </c>
      <c r="M88">
        <f t="shared" si="12"/>
        <v>1.125</v>
      </c>
      <c r="N88">
        <f t="shared" si="13"/>
        <v>3.9264384888888886E-2</v>
      </c>
      <c r="O88">
        <f t="shared" si="15"/>
        <v>3.9264384888888883E-5</v>
      </c>
      <c r="P88" t="s">
        <v>76</v>
      </c>
      <c r="Q88" t="s">
        <v>77</v>
      </c>
      <c r="R88" t="s">
        <v>78</v>
      </c>
      <c r="S88">
        <v>4.8230000000000004</v>
      </c>
      <c r="T88" t="s">
        <v>56</v>
      </c>
      <c r="U88">
        <v>0.213043646</v>
      </c>
      <c r="X88" s="7" t="s">
        <v>8</v>
      </c>
      <c r="Y88" s="8">
        <v>186.41524016399995</v>
      </c>
      <c r="Z88" s="8">
        <v>3.2612903225806442</v>
      </c>
      <c r="AA88" s="8">
        <v>18477.438727250992</v>
      </c>
      <c r="AB88" s="8"/>
      <c r="AF88" s="8"/>
      <c r="AG88" s="8"/>
    </row>
    <row r="89" spans="1:33" x14ac:dyDescent="0.2">
      <c r="A89" t="s">
        <v>5</v>
      </c>
      <c r="B89" t="s">
        <v>246</v>
      </c>
      <c r="C89" t="s">
        <v>234</v>
      </c>
      <c r="D89" t="s">
        <v>159</v>
      </c>
      <c r="E89" t="s">
        <v>373</v>
      </c>
      <c r="F89">
        <v>1</v>
      </c>
      <c r="G89" t="s">
        <v>75</v>
      </c>
      <c r="I89">
        <v>3.9</v>
      </c>
      <c r="J89">
        <v>0.109545803</v>
      </c>
      <c r="K89" s="11">
        <v>0.6333333333333333</v>
      </c>
      <c r="L89">
        <f t="shared" si="14"/>
        <v>1.125</v>
      </c>
      <c r="M89">
        <f t="shared" si="12"/>
        <v>0.71249999999999991</v>
      </c>
      <c r="N89">
        <f t="shared" si="13"/>
        <v>0.15374849543859651</v>
      </c>
      <c r="O89">
        <f t="shared" si="15"/>
        <v>1.537484954385965E-4</v>
      </c>
      <c r="P89" t="s">
        <v>76</v>
      </c>
      <c r="Q89" t="s">
        <v>77</v>
      </c>
      <c r="R89" t="s">
        <v>78</v>
      </c>
      <c r="S89">
        <v>4.8230000000000004</v>
      </c>
      <c r="T89" t="s">
        <v>56</v>
      </c>
      <c r="U89">
        <v>0.52833940899999998</v>
      </c>
      <c r="X89" s="9" t="s">
        <v>107</v>
      </c>
      <c r="Y89" s="8">
        <v>0.3327</v>
      </c>
      <c r="Z89" s="8">
        <v>0.9</v>
      </c>
      <c r="AA89" s="8">
        <v>6.0056775</v>
      </c>
      <c r="AB89" s="8"/>
      <c r="AF89" s="8"/>
      <c r="AG89" s="8"/>
    </row>
    <row r="90" spans="1:33" x14ac:dyDescent="0.2">
      <c r="A90" t="s">
        <v>8</v>
      </c>
      <c r="B90" t="s">
        <v>286</v>
      </c>
      <c r="C90" t="s">
        <v>234</v>
      </c>
      <c r="D90" t="s">
        <v>159</v>
      </c>
      <c r="E90" t="s">
        <v>373</v>
      </c>
      <c r="F90">
        <v>1</v>
      </c>
      <c r="G90" t="s">
        <v>75</v>
      </c>
      <c r="I90">
        <v>2.5</v>
      </c>
      <c r="J90">
        <v>4.0457277E-2</v>
      </c>
      <c r="K90">
        <v>1</v>
      </c>
      <c r="L90">
        <f t="shared" si="14"/>
        <v>1.125</v>
      </c>
      <c r="M90">
        <f t="shared" si="12"/>
        <v>1.125</v>
      </c>
      <c r="N90">
        <f t="shared" si="13"/>
        <v>3.5962024000000002E-2</v>
      </c>
      <c r="O90">
        <f t="shared" si="15"/>
        <v>3.5962024000000005E-5</v>
      </c>
      <c r="P90" t="s">
        <v>76</v>
      </c>
      <c r="Q90" t="s">
        <v>77</v>
      </c>
      <c r="R90" t="s">
        <v>78</v>
      </c>
      <c r="S90">
        <v>4.8230000000000004</v>
      </c>
      <c r="T90" t="s">
        <v>56</v>
      </c>
      <c r="U90">
        <v>0.19512544500000001</v>
      </c>
      <c r="X90" s="9" t="s">
        <v>52</v>
      </c>
      <c r="Y90" s="8">
        <v>1.979705751</v>
      </c>
      <c r="Z90" s="8">
        <v>3.3999999999999995</v>
      </c>
      <c r="AA90" s="8">
        <v>53.689619979</v>
      </c>
      <c r="AB90" s="8"/>
      <c r="AF90" s="8"/>
      <c r="AG90" s="8"/>
    </row>
    <row r="91" spans="1:33" x14ac:dyDescent="0.2">
      <c r="A91" t="s">
        <v>5</v>
      </c>
      <c r="B91" t="s">
        <v>246</v>
      </c>
      <c r="C91" t="s">
        <v>253</v>
      </c>
      <c r="D91" t="s">
        <v>159</v>
      </c>
      <c r="E91" t="s">
        <v>373</v>
      </c>
      <c r="F91">
        <v>2</v>
      </c>
      <c r="G91" t="s">
        <v>41</v>
      </c>
      <c r="I91">
        <v>4.5999999999999996</v>
      </c>
      <c r="J91">
        <v>0.35155039900000001</v>
      </c>
      <c r="K91" s="11">
        <v>0.6333333333333333</v>
      </c>
      <c r="L91">
        <f t="shared" si="14"/>
        <v>1.125</v>
      </c>
      <c r="M91">
        <f t="shared" si="12"/>
        <v>0.71249999999999991</v>
      </c>
      <c r="N91">
        <f t="shared" si="13"/>
        <v>0.49340406877192988</v>
      </c>
      <c r="O91">
        <f t="shared" si="15"/>
        <v>4.934040687719299E-4</v>
      </c>
      <c r="P91" t="s">
        <v>49</v>
      </c>
      <c r="Q91" t="s">
        <v>50</v>
      </c>
      <c r="R91" t="s">
        <v>51</v>
      </c>
      <c r="S91">
        <v>10.848000000000001</v>
      </c>
      <c r="T91" t="s">
        <v>52</v>
      </c>
      <c r="U91">
        <v>3.813618725</v>
      </c>
      <c r="X91" s="9" t="s">
        <v>337</v>
      </c>
      <c r="Y91" s="8">
        <v>19.805524901999998</v>
      </c>
      <c r="Z91" s="8">
        <v>2.6444444444444444</v>
      </c>
      <c r="AA91" s="8">
        <v>2511.7603187539999</v>
      </c>
      <c r="AB91" s="8"/>
      <c r="AF91" s="8"/>
      <c r="AG91" s="8"/>
    </row>
    <row r="92" spans="1:33" x14ac:dyDescent="0.2">
      <c r="A92" t="s">
        <v>7</v>
      </c>
      <c r="B92" t="s">
        <v>277</v>
      </c>
      <c r="C92" t="s">
        <v>253</v>
      </c>
      <c r="D92" t="s">
        <v>159</v>
      </c>
      <c r="E92" t="s">
        <v>373</v>
      </c>
      <c r="F92">
        <v>1</v>
      </c>
      <c r="G92" t="s">
        <v>41</v>
      </c>
      <c r="I92">
        <v>3.8</v>
      </c>
      <c r="J92">
        <v>0.112838518</v>
      </c>
      <c r="K92">
        <v>1</v>
      </c>
      <c r="L92">
        <f t="shared" si="14"/>
        <v>1.125</v>
      </c>
      <c r="M92">
        <f t="shared" si="12"/>
        <v>1.125</v>
      </c>
      <c r="N92">
        <f t="shared" si="13"/>
        <v>0.10030090488888889</v>
      </c>
      <c r="O92">
        <f t="shared" si="15"/>
        <v>1.0030090488888889E-4</v>
      </c>
      <c r="P92" t="s">
        <v>49</v>
      </c>
      <c r="Q92" t="s">
        <v>50</v>
      </c>
      <c r="R92" t="s">
        <v>51</v>
      </c>
      <c r="S92">
        <v>5.4240000000000004</v>
      </c>
      <c r="T92" t="s">
        <v>52</v>
      </c>
      <c r="U92">
        <v>0.61203612200000002</v>
      </c>
      <c r="X92" s="9" t="s">
        <v>159</v>
      </c>
      <c r="Y92" s="8">
        <v>43.036929109999996</v>
      </c>
      <c r="Z92" s="8">
        <v>3.3615384615384616</v>
      </c>
      <c r="AA92" s="8">
        <v>7850.9288299439977</v>
      </c>
      <c r="AB92" s="8"/>
      <c r="AF92" s="8"/>
      <c r="AG92" s="8"/>
    </row>
    <row r="93" spans="1:33" x14ac:dyDescent="0.2">
      <c r="A93" t="s">
        <v>8</v>
      </c>
      <c r="B93" t="s">
        <v>286</v>
      </c>
      <c r="C93" t="s">
        <v>253</v>
      </c>
      <c r="D93" t="s">
        <v>159</v>
      </c>
      <c r="E93" t="s">
        <v>373</v>
      </c>
      <c r="F93">
        <v>3</v>
      </c>
      <c r="G93" t="s">
        <v>41</v>
      </c>
      <c r="I93">
        <v>3.2</v>
      </c>
      <c r="J93">
        <v>0.227210624</v>
      </c>
      <c r="K93">
        <v>1</v>
      </c>
      <c r="L93">
        <f t="shared" si="14"/>
        <v>1.125</v>
      </c>
      <c r="M93">
        <f t="shared" si="12"/>
        <v>1.125</v>
      </c>
      <c r="N93">
        <f t="shared" si="13"/>
        <v>0.2019649991111111</v>
      </c>
      <c r="O93">
        <f t="shared" si="15"/>
        <v>2.019649991111111E-4</v>
      </c>
      <c r="P93" t="s">
        <v>49</v>
      </c>
      <c r="Q93" t="s">
        <v>50</v>
      </c>
      <c r="R93" t="s">
        <v>51</v>
      </c>
      <c r="S93">
        <v>16.271999999999998</v>
      </c>
      <c r="T93" t="s">
        <v>52</v>
      </c>
      <c r="U93">
        <v>3.697171269</v>
      </c>
      <c r="X93" s="9" t="s">
        <v>82</v>
      </c>
      <c r="Y93" s="8">
        <v>0.12720000000000001</v>
      </c>
      <c r="Z93" s="8">
        <v>0.9</v>
      </c>
      <c r="AA93" s="8">
        <v>0.70913999999999999</v>
      </c>
      <c r="AB93" s="8"/>
      <c r="AF93" s="8"/>
      <c r="AG93" s="8"/>
    </row>
    <row r="94" spans="1:33" x14ac:dyDescent="0.2">
      <c r="A94" t="s">
        <v>8</v>
      </c>
      <c r="B94" t="s">
        <v>286</v>
      </c>
      <c r="C94" t="s">
        <v>253</v>
      </c>
      <c r="D94" t="s">
        <v>159</v>
      </c>
      <c r="E94" t="s">
        <v>373</v>
      </c>
      <c r="F94">
        <v>3</v>
      </c>
      <c r="G94" t="s">
        <v>41</v>
      </c>
      <c r="I94">
        <v>4.2</v>
      </c>
      <c r="J94">
        <v>0.42699131099999998</v>
      </c>
      <c r="K94">
        <v>1</v>
      </c>
      <c r="L94">
        <f t="shared" si="14"/>
        <v>1.125</v>
      </c>
      <c r="M94">
        <f t="shared" si="12"/>
        <v>1.125</v>
      </c>
      <c r="N94">
        <f t="shared" si="13"/>
        <v>0.37954783199999997</v>
      </c>
      <c r="O94">
        <f t="shared" si="15"/>
        <v>3.7954783199999997E-4</v>
      </c>
      <c r="P94" t="s">
        <v>49</v>
      </c>
      <c r="Q94" t="s">
        <v>50</v>
      </c>
      <c r="R94" t="s">
        <v>51</v>
      </c>
      <c r="S94">
        <v>16.271999999999998</v>
      </c>
      <c r="T94" t="s">
        <v>52</v>
      </c>
      <c r="U94">
        <v>6.9480026209999997</v>
      </c>
      <c r="X94" s="9" t="s">
        <v>44</v>
      </c>
      <c r="Y94" s="8">
        <v>28.031945919000002</v>
      </c>
      <c r="Z94" s="8">
        <v>2.9071428571428575</v>
      </c>
      <c r="AA94" s="8">
        <v>4804.1085574590006</v>
      </c>
      <c r="AB94" s="8"/>
      <c r="AF94" s="8"/>
      <c r="AG94" s="8"/>
    </row>
    <row r="95" spans="1:33" x14ac:dyDescent="0.2">
      <c r="A95" t="s">
        <v>6</v>
      </c>
      <c r="B95" t="s">
        <v>265</v>
      </c>
      <c r="C95" t="s">
        <v>268</v>
      </c>
      <c r="D95" t="s">
        <v>159</v>
      </c>
      <c r="E95" t="s">
        <v>373</v>
      </c>
      <c r="F95">
        <v>3</v>
      </c>
      <c r="G95" t="s">
        <v>41</v>
      </c>
      <c r="I95">
        <v>0.9</v>
      </c>
      <c r="J95">
        <v>1.1976318E-2</v>
      </c>
      <c r="K95">
        <v>1</v>
      </c>
      <c r="L95">
        <f t="shared" si="14"/>
        <v>1.125</v>
      </c>
      <c r="M95">
        <f t="shared" si="12"/>
        <v>1.125</v>
      </c>
      <c r="N95">
        <f t="shared" si="13"/>
        <v>1.0645616E-2</v>
      </c>
      <c r="O95">
        <f t="shared" si="15"/>
        <v>1.0645616000000001E-5</v>
      </c>
      <c r="P95" t="s">
        <v>49</v>
      </c>
      <c r="Q95" t="s">
        <v>50</v>
      </c>
      <c r="R95" t="s">
        <v>51</v>
      </c>
      <c r="S95">
        <v>16.271999999999998</v>
      </c>
      <c r="T95" t="s">
        <v>52</v>
      </c>
      <c r="U95">
        <v>0.19487863999999999</v>
      </c>
      <c r="X95" s="9" t="s">
        <v>336</v>
      </c>
      <c r="Y95" s="8">
        <v>7.6319999999999997</v>
      </c>
      <c r="Z95" s="8">
        <v>3.7333333333333338</v>
      </c>
      <c r="AA95" s="8">
        <v>850.96800000000007</v>
      </c>
      <c r="AB95" s="8"/>
      <c r="AF95" s="8"/>
      <c r="AG95" s="8"/>
    </row>
    <row r="96" spans="1:33" x14ac:dyDescent="0.2">
      <c r="A96" t="s">
        <v>6</v>
      </c>
      <c r="B96" t="s">
        <v>265</v>
      </c>
      <c r="C96" t="s">
        <v>268</v>
      </c>
      <c r="D96" t="s">
        <v>159</v>
      </c>
      <c r="E96" t="s">
        <v>373</v>
      </c>
      <c r="F96">
        <v>3</v>
      </c>
      <c r="G96" t="s">
        <v>41</v>
      </c>
      <c r="I96">
        <v>2.6</v>
      </c>
      <c r="J96">
        <v>0.14035207899999999</v>
      </c>
      <c r="K96">
        <v>1</v>
      </c>
      <c r="L96">
        <f t="shared" si="14"/>
        <v>1.125</v>
      </c>
      <c r="M96">
        <f t="shared" si="12"/>
        <v>1.125</v>
      </c>
      <c r="N96">
        <f t="shared" si="13"/>
        <v>0.12475740355555555</v>
      </c>
      <c r="O96">
        <f t="shared" si="15"/>
        <v>1.2475740355555556E-4</v>
      </c>
      <c r="P96" t="s">
        <v>49</v>
      </c>
      <c r="Q96" t="s">
        <v>50</v>
      </c>
      <c r="R96" t="s">
        <v>51</v>
      </c>
      <c r="S96">
        <v>16.271999999999998</v>
      </c>
      <c r="T96" t="s">
        <v>52</v>
      </c>
      <c r="U96">
        <v>2.2838090360000001</v>
      </c>
      <c r="X96" s="9" t="s">
        <v>300</v>
      </c>
      <c r="Y96" s="8">
        <v>0.25118678300000002</v>
      </c>
      <c r="Z96" s="8">
        <v>1</v>
      </c>
      <c r="AA96" s="8">
        <v>9.6917908439999998</v>
      </c>
      <c r="AB96" s="8"/>
      <c r="AF96" s="8"/>
      <c r="AG96" s="8"/>
    </row>
    <row r="97" spans="1:33" x14ac:dyDescent="0.2">
      <c r="A97" t="s">
        <v>7</v>
      </c>
      <c r="B97" t="s">
        <v>277</v>
      </c>
      <c r="C97" t="s">
        <v>268</v>
      </c>
      <c r="D97" t="s">
        <v>159</v>
      </c>
      <c r="E97" t="s">
        <v>373</v>
      </c>
      <c r="F97">
        <v>50</v>
      </c>
      <c r="G97" t="s">
        <v>41</v>
      </c>
      <c r="I97">
        <v>0.9</v>
      </c>
      <c r="J97">
        <v>0.19960529399999999</v>
      </c>
      <c r="K97">
        <v>1</v>
      </c>
      <c r="L97">
        <f t="shared" si="14"/>
        <v>1.125</v>
      </c>
      <c r="M97">
        <f t="shared" si="12"/>
        <v>1.125</v>
      </c>
      <c r="N97">
        <f t="shared" si="13"/>
        <v>0.17742692799999998</v>
      </c>
      <c r="O97">
        <f t="shared" si="15"/>
        <v>1.7742692799999998E-4</v>
      </c>
      <c r="P97" t="s">
        <v>49</v>
      </c>
      <c r="Q97" t="s">
        <v>50</v>
      </c>
      <c r="R97" t="s">
        <v>51</v>
      </c>
      <c r="S97">
        <v>271.2</v>
      </c>
      <c r="T97" t="s">
        <v>52</v>
      </c>
      <c r="U97">
        <v>54.13295565</v>
      </c>
      <c r="X97" s="9" t="s">
        <v>65</v>
      </c>
      <c r="Y97" s="8">
        <v>0.12582721599999999</v>
      </c>
      <c r="Z97" s="8">
        <v>2</v>
      </c>
      <c r="AA97" s="8">
        <v>2.1521487029999999</v>
      </c>
      <c r="AB97" s="8"/>
      <c r="AF97" s="8"/>
      <c r="AG97" s="8"/>
    </row>
    <row r="98" spans="1:33" x14ac:dyDescent="0.2">
      <c r="A98" t="s">
        <v>7</v>
      </c>
      <c r="B98" t="s">
        <v>277</v>
      </c>
      <c r="C98" t="s">
        <v>268</v>
      </c>
      <c r="D98" t="s">
        <v>159</v>
      </c>
      <c r="E98" t="s">
        <v>373</v>
      </c>
      <c r="F98">
        <v>50</v>
      </c>
      <c r="G98" t="s">
        <v>41</v>
      </c>
      <c r="I98">
        <v>2.2000000000000002</v>
      </c>
      <c r="J98">
        <v>1.5876327649999999</v>
      </c>
      <c r="K98">
        <v>1</v>
      </c>
      <c r="L98">
        <f t="shared" si="14"/>
        <v>1.125</v>
      </c>
      <c r="M98">
        <f t="shared" si="12"/>
        <v>1.125</v>
      </c>
      <c r="N98">
        <f t="shared" si="13"/>
        <v>1.4112291244444444</v>
      </c>
      <c r="O98">
        <f t="shared" si="15"/>
        <v>1.4112291244444445E-3</v>
      </c>
      <c r="P98" t="s">
        <v>49</v>
      </c>
      <c r="Q98" t="s">
        <v>50</v>
      </c>
      <c r="R98" t="s">
        <v>51</v>
      </c>
      <c r="S98">
        <v>271.2</v>
      </c>
      <c r="T98" t="s">
        <v>52</v>
      </c>
      <c r="U98">
        <v>430.56600580000003</v>
      </c>
      <c r="X98" s="9" t="s">
        <v>338</v>
      </c>
      <c r="Y98" s="8">
        <v>2.8047794000000001E-2</v>
      </c>
      <c r="Z98" s="8">
        <v>2.5</v>
      </c>
      <c r="AA98" s="8">
        <v>0.14612900700000001</v>
      </c>
      <c r="AB98" s="8"/>
      <c r="AF98" s="8"/>
      <c r="AG98" s="8"/>
    </row>
    <row r="99" spans="1:33" x14ac:dyDescent="0.2">
      <c r="A99" t="s">
        <v>7</v>
      </c>
      <c r="B99" t="s">
        <v>277</v>
      </c>
      <c r="C99" t="s">
        <v>268</v>
      </c>
      <c r="D99" t="s">
        <v>159</v>
      </c>
      <c r="E99" t="s">
        <v>373</v>
      </c>
      <c r="F99">
        <v>50</v>
      </c>
      <c r="G99" t="s">
        <v>41</v>
      </c>
      <c r="I99">
        <v>2.5</v>
      </c>
      <c r="J99">
        <v>2.1357492069999999</v>
      </c>
      <c r="K99">
        <v>1</v>
      </c>
      <c r="L99">
        <f t="shared" si="14"/>
        <v>1.125</v>
      </c>
      <c r="M99">
        <f t="shared" si="12"/>
        <v>1.125</v>
      </c>
      <c r="N99">
        <f t="shared" si="13"/>
        <v>1.8984437395555556</v>
      </c>
      <c r="O99">
        <f t="shared" si="15"/>
        <v>1.8984437395555556E-3</v>
      </c>
      <c r="P99" t="s">
        <v>49</v>
      </c>
      <c r="Q99" t="s">
        <v>50</v>
      </c>
      <c r="R99" t="s">
        <v>51</v>
      </c>
      <c r="S99">
        <v>271.2</v>
      </c>
      <c r="T99" t="s">
        <v>52</v>
      </c>
      <c r="U99">
        <v>579.21518479999997</v>
      </c>
      <c r="X99" s="9" t="s">
        <v>302</v>
      </c>
      <c r="Y99" s="8">
        <v>3.4799999999999998E-2</v>
      </c>
      <c r="Z99" s="8">
        <v>3</v>
      </c>
      <c r="AA99" s="8">
        <v>0.32802480000000001</v>
      </c>
      <c r="AB99" s="8"/>
      <c r="AF99" s="8"/>
      <c r="AG99" s="8"/>
    </row>
    <row r="100" spans="1:33" x14ac:dyDescent="0.2">
      <c r="A100" t="s">
        <v>7</v>
      </c>
      <c r="B100" t="s">
        <v>277</v>
      </c>
      <c r="C100" t="s">
        <v>268</v>
      </c>
      <c r="D100" t="s">
        <v>159</v>
      </c>
      <c r="E100" t="s">
        <v>373</v>
      </c>
      <c r="F100">
        <v>50</v>
      </c>
      <c r="G100" t="s">
        <v>41</v>
      </c>
      <c r="I100">
        <v>3.3</v>
      </c>
      <c r="J100">
        <v>4.067071189</v>
      </c>
      <c r="K100">
        <v>1</v>
      </c>
      <c r="L100">
        <f t="shared" si="14"/>
        <v>1.125</v>
      </c>
      <c r="M100">
        <f t="shared" si="12"/>
        <v>1.125</v>
      </c>
      <c r="N100">
        <f t="shared" si="13"/>
        <v>3.6151743902222222</v>
      </c>
      <c r="O100">
        <f t="shared" si="15"/>
        <v>3.6151743902222222E-3</v>
      </c>
      <c r="P100" t="s">
        <v>49</v>
      </c>
      <c r="Q100" t="s">
        <v>50</v>
      </c>
      <c r="R100" t="s">
        <v>51</v>
      </c>
      <c r="S100">
        <v>271.2</v>
      </c>
      <c r="T100" t="s">
        <v>52</v>
      </c>
      <c r="U100">
        <v>1102.9897060000001</v>
      </c>
      <c r="X100" s="9" t="s">
        <v>342</v>
      </c>
      <c r="Y100" s="8">
        <v>0.29699999999999999</v>
      </c>
      <c r="Z100" s="8">
        <v>2</v>
      </c>
      <c r="AA100" s="8">
        <v>0.30115799999999998</v>
      </c>
      <c r="AB100" s="8"/>
      <c r="AF100" s="8"/>
      <c r="AG100" s="8"/>
    </row>
    <row r="101" spans="1:33" x14ac:dyDescent="0.2">
      <c r="A101" t="s">
        <v>7</v>
      </c>
      <c r="B101" t="s">
        <v>277</v>
      </c>
      <c r="C101" t="s">
        <v>268</v>
      </c>
      <c r="D101" t="s">
        <v>159</v>
      </c>
      <c r="E101" t="s">
        <v>373</v>
      </c>
      <c r="F101">
        <v>50</v>
      </c>
      <c r="G101" t="s">
        <v>41</v>
      </c>
      <c r="I101">
        <v>4.7</v>
      </c>
      <c r="J101">
        <v>9.2383936640000002</v>
      </c>
      <c r="K101">
        <v>1</v>
      </c>
      <c r="L101">
        <f t="shared" si="14"/>
        <v>1.125</v>
      </c>
      <c r="M101">
        <f t="shared" si="12"/>
        <v>1.125</v>
      </c>
      <c r="N101">
        <f t="shared" si="13"/>
        <v>8.2119054791111115</v>
      </c>
      <c r="O101">
        <f t="shared" si="15"/>
        <v>8.2119054791111121E-3</v>
      </c>
      <c r="P101" t="s">
        <v>49</v>
      </c>
      <c r="Q101" t="s">
        <v>50</v>
      </c>
      <c r="R101" t="s">
        <v>51</v>
      </c>
      <c r="S101">
        <v>271.2</v>
      </c>
      <c r="T101" t="s">
        <v>52</v>
      </c>
      <c r="U101">
        <v>2505.452362</v>
      </c>
      <c r="X101" s="9" t="s">
        <v>94</v>
      </c>
      <c r="Y101" s="8">
        <v>39.415997439999998</v>
      </c>
      <c r="Z101" s="8">
        <v>3.9826086956521736</v>
      </c>
      <c r="AA101" s="8">
        <v>548.40988104499979</v>
      </c>
      <c r="AB101" s="8"/>
      <c r="AF101" s="8"/>
      <c r="AG101" s="8"/>
    </row>
    <row r="102" spans="1:33" x14ac:dyDescent="0.2">
      <c r="A102" t="s">
        <v>8</v>
      </c>
      <c r="B102" t="s">
        <v>286</v>
      </c>
      <c r="C102" t="s">
        <v>268</v>
      </c>
      <c r="D102" t="s">
        <v>159</v>
      </c>
      <c r="E102" t="s">
        <v>373</v>
      </c>
      <c r="F102">
        <v>78</v>
      </c>
      <c r="G102" t="s">
        <v>41</v>
      </c>
      <c r="I102">
        <v>0.9</v>
      </c>
      <c r="J102">
        <v>0.31138425800000002</v>
      </c>
      <c r="K102">
        <v>1</v>
      </c>
      <c r="L102">
        <f t="shared" si="14"/>
        <v>1.125</v>
      </c>
      <c r="M102">
        <f t="shared" si="12"/>
        <v>1.125</v>
      </c>
      <c r="N102">
        <f t="shared" si="13"/>
        <v>0.27678600711111112</v>
      </c>
      <c r="O102">
        <f t="shared" si="15"/>
        <v>2.7678600711111113E-4</v>
      </c>
      <c r="P102" t="s">
        <v>49</v>
      </c>
      <c r="Q102" t="s">
        <v>50</v>
      </c>
      <c r="R102" t="s">
        <v>51</v>
      </c>
      <c r="S102">
        <v>423.072</v>
      </c>
      <c r="T102" t="s">
        <v>52</v>
      </c>
      <c r="U102">
        <v>131.73796089999999</v>
      </c>
      <c r="X102" s="9" t="s">
        <v>339</v>
      </c>
      <c r="Y102" s="8">
        <v>4.5589478940000001</v>
      </c>
      <c r="Z102" s="8">
        <v>3.5</v>
      </c>
      <c r="AA102" s="8">
        <v>78.432139562000003</v>
      </c>
      <c r="AB102" s="8"/>
      <c r="AF102" s="8"/>
      <c r="AG102" s="8"/>
    </row>
    <row r="103" spans="1:33" x14ac:dyDescent="0.2">
      <c r="A103" t="s">
        <v>8</v>
      </c>
      <c r="B103" t="s">
        <v>286</v>
      </c>
      <c r="C103" t="s">
        <v>268</v>
      </c>
      <c r="D103" t="s">
        <v>159</v>
      </c>
      <c r="E103" t="s">
        <v>373</v>
      </c>
      <c r="F103">
        <v>78</v>
      </c>
      <c r="G103" t="s">
        <v>41</v>
      </c>
      <c r="I103">
        <v>1.3</v>
      </c>
      <c r="J103">
        <v>0.73080684900000004</v>
      </c>
      <c r="K103">
        <v>1</v>
      </c>
      <c r="L103">
        <f t="shared" si="14"/>
        <v>1.125</v>
      </c>
      <c r="M103">
        <f t="shared" si="12"/>
        <v>1.125</v>
      </c>
      <c r="N103">
        <f t="shared" si="13"/>
        <v>0.64960608800000008</v>
      </c>
      <c r="O103">
        <f t="shared" si="15"/>
        <v>6.4960608800000014E-4</v>
      </c>
      <c r="P103" t="s">
        <v>49</v>
      </c>
      <c r="Q103" t="s">
        <v>50</v>
      </c>
      <c r="R103" t="s">
        <v>51</v>
      </c>
      <c r="S103">
        <v>423.072</v>
      </c>
      <c r="T103" t="s">
        <v>52</v>
      </c>
      <c r="U103">
        <v>309.18391530000002</v>
      </c>
      <c r="X103" s="9" t="s">
        <v>340</v>
      </c>
      <c r="Y103" s="8">
        <v>0.52349999999999997</v>
      </c>
      <c r="Z103" s="8">
        <v>1</v>
      </c>
      <c r="AA103" s="8">
        <v>4.5465974999999998</v>
      </c>
      <c r="AB103" s="8"/>
      <c r="AF103" s="8"/>
      <c r="AG103" s="8"/>
    </row>
    <row r="104" spans="1:33" x14ac:dyDescent="0.2">
      <c r="A104" t="s">
        <v>8</v>
      </c>
      <c r="B104" t="s">
        <v>286</v>
      </c>
      <c r="C104" t="s">
        <v>268</v>
      </c>
      <c r="D104" t="s">
        <v>159</v>
      </c>
      <c r="E104" t="s">
        <v>373</v>
      </c>
      <c r="F104">
        <v>78</v>
      </c>
      <c r="G104" t="s">
        <v>41</v>
      </c>
      <c r="I104">
        <v>1.6</v>
      </c>
      <c r="J104">
        <v>1.1830753110000001</v>
      </c>
      <c r="K104">
        <v>1</v>
      </c>
      <c r="L104">
        <f t="shared" si="14"/>
        <v>1.125</v>
      </c>
      <c r="M104">
        <f t="shared" si="12"/>
        <v>1.125</v>
      </c>
      <c r="N104">
        <f t="shared" si="13"/>
        <v>1.0516224986666667</v>
      </c>
      <c r="O104">
        <f t="shared" si="15"/>
        <v>1.0516224986666667E-3</v>
      </c>
      <c r="P104" t="s">
        <v>49</v>
      </c>
      <c r="Q104" t="s">
        <v>50</v>
      </c>
      <c r="R104" t="s">
        <v>51</v>
      </c>
      <c r="S104">
        <v>423.072</v>
      </c>
      <c r="T104" t="s">
        <v>52</v>
      </c>
      <c r="U104">
        <v>500.52603809999999</v>
      </c>
      <c r="X104" s="9" t="s">
        <v>368</v>
      </c>
      <c r="Y104" s="8">
        <v>40.233927354999999</v>
      </c>
      <c r="Z104" s="8">
        <v>3.658823529411765</v>
      </c>
      <c r="AA104" s="8">
        <v>1755.2607141540002</v>
      </c>
      <c r="AB104" s="8"/>
      <c r="AF104" s="8"/>
      <c r="AG104" s="8"/>
    </row>
    <row r="105" spans="1:33" x14ac:dyDescent="0.2">
      <c r="A105" t="s">
        <v>8</v>
      </c>
      <c r="B105" t="s">
        <v>286</v>
      </c>
      <c r="C105" t="s">
        <v>268</v>
      </c>
      <c r="D105" t="s">
        <v>159</v>
      </c>
      <c r="E105" t="s">
        <v>373</v>
      </c>
      <c r="F105">
        <v>78</v>
      </c>
      <c r="G105" t="s">
        <v>41</v>
      </c>
      <c r="I105">
        <v>1.9</v>
      </c>
      <c r="J105">
        <v>1.7626349859999999</v>
      </c>
      <c r="K105">
        <v>1</v>
      </c>
      <c r="L105">
        <f t="shared" si="14"/>
        <v>1.125</v>
      </c>
      <c r="M105">
        <f t="shared" si="12"/>
        <v>1.125</v>
      </c>
      <c r="N105">
        <f t="shared" si="13"/>
        <v>1.5667866542222222</v>
      </c>
      <c r="O105">
        <f t="shared" si="15"/>
        <v>1.5667866542222223E-3</v>
      </c>
      <c r="P105" t="s">
        <v>49</v>
      </c>
      <c r="Q105" t="s">
        <v>50</v>
      </c>
      <c r="R105" t="s">
        <v>51</v>
      </c>
      <c r="S105">
        <v>423.072</v>
      </c>
      <c r="T105" t="s">
        <v>52</v>
      </c>
      <c r="U105">
        <v>745.72150869999996</v>
      </c>
      <c r="X105" s="7" t="s">
        <v>321</v>
      </c>
      <c r="Y105" s="8"/>
      <c r="Z105" s="8"/>
      <c r="AA105" s="8"/>
      <c r="AB105" s="8"/>
      <c r="AF105" s="8"/>
      <c r="AG105" s="8"/>
    </row>
    <row r="106" spans="1:33" x14ac:dyDescent="0.2">
      <c r="A106" t="s">
        <v>8</v>
      </c>
      <c r="B106" t="s">
        <v>286</v>
      </c>
      <c r="C106" t="s">
        <v>268</v>
      </c>
      <c r="D106" t="s">
        <v>159</v>
      </c>
      <c r="E106" t="s">
        <v>373</v>
      </c>
      <c r="F106">
        <v>78</v>
      </c>
      <c r="G106" t="s">
        <v>41</v>
      </c>
      <c r="I106">
        <v>4.5999999999999996</v>
      </c>
      <c r="J106">
        <v>13.71046555</v>
      </c>
      <c r="K106">
        <v>1</v>
      </c>
      <c r="L106">
        <f t="shared" si="14"/>
        <v>1.125</v>
      </c>
      <c r="M106">
        <f t="shared" si="12"/>
        <v>1.125</v>
      </c>
      <c r="N106">
        <f t="shared" si="13"/>
        <v>12.187080488888888</v>
      </c>
      <c r="O106">
        <f t="shared" si="15"/>
        <v>1.2187080488888889E-2</v>
      </c>
      <c r="P106" t="s">
        <v>49</v>
      </c>
      <c r="Q106" t="s">
        <v>50</v>
      </c>
      <c r="R106" t="s">
        <v>51</v>
      </c>
      <c r="S106">
        <v>423.072</v>
      </c>
      <c r="T106" t="s">
        <v>52</v>
      </c>
      <c r="U106">
        <v>5800.5140799999999</v>
      </c>
      <c r="X106" s="9" t="s">
        <v>321</v>
      </c>
      <c r="Y106" s="8"/>
      <c r="Z106" s="8"/>
      <c r="AA106" s="8"/>
      <c r="AB106" s="8"/>
      <c r="AF106" s="8"/>
      <c r="AG106" s="8"/>
    </row>
    <row r="107" spans="1:33" x14ac:dyDescent="0.2">
      <c r="A107" t="s">
        <v>3</v>
      </c>
      <c r="B107" t="s">
        <v>202</v>
      </c>
      <c r="C107" t="s">
        <v>206</v>
      </c>
      <c r="D107" t="s">
        <v>159</v>
      </c>
      <c r="E107" t="s">
        <v>373</v>
      </c>
      <c r="F107">
        <v>1</v>
      </c>
      <c r="G107" t="s">
        <v>41</v>
      </c>
      <c r="I107">
        <v>8.6</v>
      </c>
      <c r="J107">
        <v>1</v>
      </c>
      <c r="K107">
        <v>1</v>
      </c>
      <c r="L107">
        <f t="shared" si="14"/>
        <v>1.125</v>
      </c>
      <c r="M107">
        <f t="shared" si="12"/>
        <v>1.125</v>
      </c>
      <c r="N107">
        <f t="shared" si="13"/>
        <v>0.88888888888888884</v>
      </c>
      <c r="O107">
        <f t="shared" si="15"/>
        <v>8.8888888888888882E-4</v>
      </c>
      <c r="P107" t="s">
        <v>81</v>
      </c>
      <c r="Q107" t="s">
        <v>166</v>
      </c>
      <c r="R107" t="s">
        <v>83</v>
      </c>
      <c r="S107">
        <v>5.4240000000000004</v>
      </c>
      <c r="T107" t="s">
        <v>52</v>
      </c>
      <c r="U107">
        <v>5.4240000000000004</v>
      </c>
      <c r="X107" s="7" t="s">
        <v>322</v>
      </c>
      <c r="Y107" s="8">
        <v>5461.0121546831842</v>
      </c>
      <c r="Z107" s="8">
        <v>4.2796583850931675</v>
      </c>
      <c r="AA107" s="8">
        <v>893950.76008273428</v>
      </c>
      <c r="AB107" s="8"/>
      <c r="AF107" s="8"/>
      <c r="AG107" s="8"/>
    </row>
    <row r="108" spans="1:33" x14ac:dyDescent="0.2">
      <c r="A108" t="s">
        <v>5</v>
      </c>
      <c r="B108" t="s">
        <v>246</v>
      </c>
      <c r="C108" t="s">
        <v>206</v>
      </c>
      <c r="D108" t="s">
        <v>159</v>
      </c>
      <c r="E108" t="s">
        <v>373</v>
      </c>
      <c r="F108">
        <v>1</v>
      </c>
      <c r="G108" t="s">
        <v>41</v>
      </c>
      <c r="I108">
        <v>9.3000000000000007</v>
      </c>
      <c r="J108">
        <v>1</v>
      </c>
      <c r="K108" s="11">
        <v>0.6333333333333333</v>
      </c>
      <c r="L108">
        <f t="shared" si="14"/>
        <v>1.125</v>
      </c>
      <c r="M108">
        <f t="shared" si="12"/>
        <v>0.71249999999999991</v>
      </c>
      <c r="N108">
        <f t="shared" si="13"/>
        <v>1.4035087719298247</v>
      </c>
      <c r="O108">
        <f t="shared" si="15"/>
        <v>1.4035087719298247E-3</v>
      </c>
      <c r="P108" t="s">
        <v>81</v>
      </c>
      <c r="Q108" t="s">
        <v>166</v>
      </c>
      <c r="R108" t="s">
        <v>83</v>
      </c>
      <c r="S108">
        <v>5.4240000000000004</v>
      </c>
      <c r="T108" t="s">
        <v>52</v>
      </c>
      <c r="U108">
        <v>5.4240000000000004</v>
      </c>
    </row>
    <row r="109" spans="1:33" x14ac:dyDescent="0.2">
      <c r="A109" t="s">
        <v>0</v>
      </c>
      <c r="B109" t="s">
        <v>39</v>
      </c>
      <c r="C109" t="s">
        <v>66</v>
      </c>
      <c r="D109" t="s">
        <v>159</v>
      </c>
      <c r="E109" t="s">
        <v>375</v>
      </c>
      <c r="F109">
        <v>2</v>
      </c>
      <c r="G109" t="s">
        <v>41</v>
      </c>
      <c r="I109">
        <v>9.8000000000000007</v>
      </c>
      <c r="J109">
        <v>2.2195090560000001</v>
      </c>
      <c r="K109">
        <v>1</v>
      </c>
      <c r="L109">
        <f t="shared" si="14"/>
        <v>1.125</v>
      </c>
      <c r="M109">
        <f t="shared" si="12"/>
        <v>1.125</v>
      </c>
      <c r="N109">
        <f t="shared" si="13"/>
        <v>1.9728969386666668</v>
      </c>
      <c r="O109">
        <f t="shared" si="15"/>
        <v>1.972896938666667E-3</v>
      </c>
      <c r="P109" t="s">
        <v>67</v>
      </c>
      <c r="Q109" t="s">
        <v>68</v>
      </c>
      <c r="R109" t="s">
        <v>43</v>
      </c>
      <c r="S109">
        <v>8.5519999999999996</v>
      </c>
      <c r="T109" t="s">
        <v>69</v>
      </c>
      <c r="U109">
        <v>18.981241449999999</v>
      </c>
    </row>
    <row r="110" spans="1:33" x14ac:dyDescent="0.2">
      <c r="A110" t="s">
        <v>0</v>
      </c>
      <c r="B110" t="s">
        <v>39</v>
      </c>
      <c r="C110" t="s">
        <v>66</v>
      </c>
      <c r="D110" t="s">
        <v>159</v>
      </c>
      <c r="E110" t="s">
        <v>375</v>
      </c>
      <c r="F110">
        <v>2</v>
      </c>
      <c r="G110" t="s">
        <v>41</v>
      </c>
      <c r="I110">
        <v>10.8</v>
      </c>
      <c r="J110">
        <v>2.8676900079999998</v>
      </c>
      <c r="K110">
        <v>1</v>
      </c>
      <c r="L110">
        <f t="shared" si="14"/>
        <v>1.125</v>
      </c>
      <c r="M110">
        <f t="shared" si="12"/>
        <v>1.125</v>
      </c>
      <c r="N110">
        <f t="shared" si="13"/>
        <v>2.5490577848888889</v>
      </c>
      <c r="O110">
        <f t="shared" si="15"/>
        <v>2.5490577848888891E-3</v>
      </c>
      <c r="P110" t="s">
        <v>67</v>
      </c>
      <c r="Q110" t="s">
        <v>68</v>
      </c>
      <c r="R110" t="s">
        <v>43</v>
      </c>
      <c r="S110">
        <v>8.5519999999999996</v>
      </c>
      <c r="T110" t="s">
        <v>69</v>
      </c>
      <c r="U110">
        <v>24.524484950000002</v>
      </c>
    </row>
    <row r="111" spans="1:33" x14ac:dyDescent="0.2">
      <c r="A111" t="s">
        <v>1</v>
      </c>
      <c r="B111" t="s">
        <v>149</v>
      </c>
      <c r="C111" t="s">
        <v>66</v>
      </c>
      <c r="D111" t="s">
        <v>159</v>
      </c>
      <c r="E111" t="s">
        <v>375</v>
      </c>
      <c r="F111">
        <v>6</v>
      </c>
      <c r="G111" t="s">
        <v>41</v>
      </c>
      <c r="I111">
        <v>11.4</v>
      </c>
      <c r="J111">
        <v>9.9214033839999995</v>
      </c>
      <c r="K111">
        <v>1</v>
      </c>
      <c r="L111">
        <f t="shared" si="14"/>
        <v>1.125</v>
      </c>
      <c r="M111">
        <f t="shared" si="12"/>
        <v>1.125</v>
      </c>
      <c r="N111">
        <f t="shared" si="13"/>
        <v>8.8190252302222216</v>
      </c>
      <c r="O111">
        <f t="shared" si="15"/>
        <v>8.8190252302222227E-3</v>
      </c>
      <c r="P111" t="s">
        <v>67</v>
      </c>
      <c r="Q111" t="s">
        <v>68</v>
      </c>
      <c r="R111" t="s">
        <v>43</v>
      </c>
      <c r="S111">
        <v>25.655999999999999</v>
      </c>
      <c r="T111" t="s">
        <v>69</v>
      </c>
      <c r="U111">
        <v>254.5435252</v>
      </c>
    </row>
    <row r="112" spans="1:33" x14ac:dyDescent="0.2">
      <c r="A112" t="s">
        <v>2</v>
      </c>
      <c r="B112" t="s">
        <v>169</v>
      </c>
      <c r="C112" t="s">
        <v>66</v>
      </c>
      <c r="D112" t="s">
        <v>159</v>
      </c>
      <c r="E112" t="s">
        <v>375</v>
      </c>
      <c r="F112">
        <v>3</v>
      </c>
      <c r="G112" t="s">
        <v>41</v>
      </c>
      <c r="I112">
        <v>10.7</v>
      </c>
      <c r="J112">
        <v>4.1973002829999997</v>
      </c>
      <c r="K112">
        <v>1</v>
      </c>
      <c r="L112">
        <f t="shared" si="14"/>
        <v>1.125</v>
      </c>
      <c r="M112">
        <f t="shared" si="12"/>
        <v>1.125</v>
      </c>
      <c r="N112">
        <f t="shared" si="13"/>
        <v>3.7309335848888887</v>
      </c>
      <c r="O112">
        <f t="shared" si="15"/>
        <v>3.7309335848888887E-3</v>
      </c>
      <c r="P112" t="s">
        <v>67</v>
      </c>
      <c r="Q112" t="s">
        <v>68</v>
      </c>
      <c r="R112" t="s">
        <v>43</v>
      </c>
      <c r="S112">
        <v>12.827999999999999</v>
      </c>
      <c r="T112" t="s">
        <v>69</v>
      </c>
      <c r="U112">
        <v>53.842968040000002</v>
      </c>
    </row>
    <row r="113" spans="1:21" x14ac:dyDescent="0.2">
      <c r="A113" t="s">
        <v>3</v>
      </c>
      <c r="B113" t="s">
        <v>202</v>
      </c>
      <c r="C113" t="s">
        <v>66</v>
      </c>
      <c r="D113" t="s">
        <v>159</v>
      </c>
      <c r="E113" t="s">
        <v>375</v>
      </c>
      <c r="F113">
        <v>4</v>
      </c>
      <c r="G113" t="s">
        <v>41</v>
      </c>
      <c r="I113">
        <v>6.1</v>
      </c>
      <c r="J113">
        <v>1.2715648980000001</v>
      </c>
      <c r="K113">
        <v>1</v>
      </c>
      <c r="L113">
        <f t="shared" si="14"/>
        <v>1.125</v>
      </c>
      <c r="M113">
        <f t="shared" si="12"/>
        <v>1.125</v>
      </c>
      <c r="N113">
        <f t="shared" si="13"/>
        <v>1.1302799093333333</v>
      </c>
      <c r="O113">
        <f t="shared" si="15"/>
        <v>1.1302799093333333E-3</v>
      </c>
      <c r="P113" t="s">
        <v>67</v>
      </c>
      <c r="Q113" t="s">
        <v>68</v>
      </c>
      <c r="R113" t="s">
        <v>43</v>
      </c>
      <c r="S113">
        <v>17.103999999999999</v>
      </c>
      <c r="T113" t="s">
        <v>69</v>
      </c>
      <c r="U113">
        <v>21.748846010000001</v>
      </c>
    </row>
    <row r="114" spans="1:21" x14ac:dyDescent="0.2">
      <c r="A114" t="s">
        <v>0</v>
      </c>
      <c r="B114" t="s">
        <v>39</v>
      </c>
      <c r="C114" t="s">
        <v>74</v>
      </c>
      <c r="D114" t="s">
        <v>159</v>
      </c>
      <c r="E114" t="s">
        <v>375</v>
      </c>
      <c r="F114">
        <v>1</v>
      </c>
      <c r="G114" t="s">
        <v>75</v>
      </c>
      <c r="I114">
        <v>3.5</v>
      </c>
      <c r="J114">
        <v>8.5965351999999995E-2</v>
      </c>
      <c r="K114">
        <v>1</v>
      </c>
      <c r="L114">
        <f t="shared" si="14"/>
        <v>1.125</v>
      </c>
      <c r="M114">
        <f t="shared" si="12"/>
        <v>1.125</v>
      </c>
      <c r="N114">
        <f t="shared" si="13"/>
        <v>7.6413646222222215E-2</v>
      </c>
      <c r="O114">
        <f t="shared" si="15"/>
        <v>7.641364622222222E-5</v>
      </c>
      <c r="P114" t="s">
        <v>76</v>
      </c>
      <c r="Q114" t="s">
        <v>77</v>
      </c>
      <c r="R114" t="s">
        <v>78</v>
      </c>
      <c r="S114">
        <v>4.8230000000000004</v>
      </c>
      <c r="T114" t="s">
        <v>56</v>
      </c>
      <c r="U114">
        <v>0.41461089099999998</v>
      </c>
    </row>
    <row r="115" spans="1:21" x14ac:dyDescent="0.2">
      <c r="A115" t="s">
        <v>5</v>
      </c>
      <c r="B115" t="s">
        <v>246</v>
      </c>
      <c r="C115" t="s">
        <v>74</v>
      </c>
      <c r="D115" t="s">
        <v>159</v>
      </c>
      <c r="E115" t="s">
        <v>375</v>
      </c>
      <c r="F115">
        <v>1</v>
      </c>
      <c r="G115" t="s">
        <v>75</v>
      </c>
      <c r="I115">
        <v>4</v>
      </c>
      <c r="J115">
        <v>0.115937893</v>
      </c>
      <c r="K115" s="11">
        <v>0.6333333333333333</v>
      </c>
      <c r="L115">
        <f t="shared" si="14"/>
        <v>1.125</v>
      </c>
      <c r="M115">
        <f t="shared" si="12"/>
        <v>0.71249999999999991</v>
      </c>
      <c r="N115">
        <f t="shared" si="13"/>
        <v>0.16271984982456142</v>
      </c>
      <c r="O115">
        <f t="shared" si="15"/>
        <v>1.6271984982456141E-4</v>
      </c>
      <c r="P115" t="s">
        <v>76</v>
      </c>
      <c r="Q115" t="s">
        <v>77</v>
      </c>
      <c r="R115" t="s">
        <v>78</v>
      </c>
      <c r="S115">
        <v>4.8230000000000004</v>
      </c>
      <c r="T115" t="s">
        <v>56</v>
      </c>
      <c r="U115">
        <v>0.55916845999999998</v>
      </c>
    </row>
    <row r="116" spans="1:21" x14ac:dyDescent="0.2">
      <c r="A116" t="s">
        <v>5</v>
      </c>
      <c r="B116" t="s">
        <v>246</v>
      </c>
      <c r="C116" t="s">
        <v>235</v>
      </c>
      <c r="D116" t="s">
        <v>159</v>
      </c>
      <c r="E116" t="s">
        <v>373</v>
      </c>
      <c r="F116">
        <v>4</v>
      </c>
      <c r="G116" t="s">
        <v>41</v>
      </c>
      <c r="I116">
        <v>2</v>
      </c>
      <c r="J116">
        <v>0.245739293</v>
      </c>
      <c r="K116" s="11">
        <v>0.6333333333333333</v>
      </c>
      <c r="L116">
        <f t="shared" si="14"/>
        <v>1.125</v>
      </c>
      <c r="M116">
        <f t="shared" si="12"/>
        <v>0.71249999999999991</v>
      </c>
      <c r="N116">
        <f t="shared" si="13"/>
        <v>0.34489725333333338</v>
      </c>
      <c r="O116">
        <f t="shared" si="15"/>
        <v>3.4489725333333336E-4</v>
      </c>
      <c r="P116" t="s">
        <v>208</v>
      </c>
      <c r="Q116" t="s">
        <v>209</v>
      </c>
      <c r="R116" t="s">
        <v>43</v>
      </c>
      <c r="S116">
        <v>21.876000000000001</v>
      </c>
      <c r="T116" t="s">
        <v>44</v>
      </c>
      <c r="U116">
        <v>5.3757927690000002</v>
      </c>
    </row>
    <row r="117" spans="1:21" x14ac:dyDescent="0.2">
      <c r="A117" t="s">
        <v>3</v>
      </c>
      <c r="B117" t="s">
        <v>202</v>
      </c>
      <c r="C117" t="s">
        <v>211</v>
      </c>
      <c r="D117" t="s">
        <v>159</v>
      </c>
      <c r="E117" t="s">
        <v>373</v>
      </c>
      <c r="F117">
        <v>2</v>
      </c>
      <c r="G117" t="s">
        <v>75</v>
      </c>
      <c r="I117">
        <v>2</v>
      </c>
      <c r="J117">
        <v>4.9084933999999997E-2</v>
      </c>
      <c r="K117">
        <v>1</v>
      </c>
      <c r="L117">
        <f t="shared" si="14"/>
        <v>1.125</v>
      </c>
      <c r="M117">
        <f t="shared" si="12"/>
        <v>1.125</v>
      </c>
      <c r="N117">
        <f t="shared" si="13"/>
        <v>4.3631052444444443E-2</v>
      </c>
      <c r="O117">
        <f t="shared" si="15"/>
        <v>4.3631052444444447E-5</v>
      </c>
      <c r="P117" t="s">
        <v>76</v>
      </c>
      <c r="Q117" t="s">
        <v>77</v>
      </c>
      <c r="R117" t="s">
        <v>78</v>
      </c>
      <c r="S117">
        <v>9.6460000000000008</v>
      </c>
      <c r="T117" t="s">
        <v>56</v>
      </c>
      <c r="U117">
        <v>0.473473272</v>
      </c>
    </row>
    <row r="118" spans="1:21" x14ac:dyDescent="0.2">
      <c r="A118" t="s">
        <v>3</v>
      </c>
      <c r="B118" t="s">
        <v>202</v>
      </c>
      <c r="C118" t="s">
        <v>211</v>
      </c>
      <c r="D118" t="s">
        <v>159</v>
      </c>
      <c r="E118" t="s">
        <v>373</v>
      </c>
      <c r="F118">
        <v>2</v>
      </c>
      <c r="G118" t="s">
        <v>75</v>
      </c>
      <c r="I118">
        <v>2.4</v>
      </c>
      <c r="J118">
        <v>7.3843828E-2</v>
      </c>
      <c r="K118">
        <v>1</v>
      </c>
      <c r="L118">
        <f t="shared" si="14"/>
        <v>1.125</v>
      </c>
      <c r="M118">
        <f t="shared" si="12"/>
        <v>1.125</v>
      </c>
      <c r="N118">
        <f t="shared" si="13"/>
        <v>6.5638958222222224E-2</v>
      </c>
      <c r="O118">
        <f t="shared" si="15"/>
        <v>6.5638958222222229E-5</v>
      </c>
      <c r="P118" t="s">
        <v>76</v>
      </c>
      <c r="Q118" t="s">
        <v>77</v>
      </c>
      <c r="R118" t="s">
        <v>78</v>
      </c>
      <c r="S118">
        <v>9.6460000000000008</v>
      </c>
      <c r="T118" t="s">
        <v>56</v>
      </c>
      <c r="U118">
        <v>0.71229756399999999</v>
      </c>
    </row>
    <row r="119" spans="1:21" x14ac:dyDescent="0.2">
      <c r="A119" t="s">
        <v>8</v>
      </c>
      <c r="B119" t="s">
        <v>286</v>
      </c>
      <c r="C119" t="s">
        <v>211</v>
      </c>
      <c r="D119" t="s">
        <v>159</v>
      </c>
      <c r="E119" t="s">
        <v>373</v>
      </c>
      <c r="F119">
        <v>1</v>
      </c>
      <c r="G119" t="s">
        <v>41</v>
      </c>
      <c r="I119">
        <v>1.8</v>
      </c>
      <c r="J119">
        <v>1.9933870999999999E-2</v>
      </c>
      <c r="K119">
        <v>1</v>
      </c>
      <c r="L119">
        <f t="shared" si="14"/>
        <v>1.125</v>
      </c>
      <c r="M119">
        <f t="shared" si="12"/>
        <v>1.125</v>
      </c>
      <c r="N119">
        <f t="shared" si="13"/>
        <v>1.7718996444444444E-2</v>
      </c>
      <c r="O119">
        <f t="shared" si="15"/>
        <v>1.7718996444444445E-5</v>
      </c>
      <c r="P119" t="s">
        <v>49</v>
      </c>
      <c r="Q119" t="s">
        <v>50</v>
      </c>
      <c r="R119" t="s">
        <v>51</v>
      </c>
      <c r="S119">
        <v>5.4240000000000004</v>
      </c>
      <c r="T119" t="s">
        <v>52</v>
      </c>
      <c r="U119">
        <v>0.108121316</v>
      </c>
    </row>
    <row r="120" spans="1:21" x14ac:dyDescent="0.2">
      <c r="A120" t="s">
        <v>8</v>
      </c>
      <c r="B120" t="s">
        <v>286</v>
      </c>
      <c r="C120" t="s">
        <v>291</v>
      </c>
      <c r="D120" t="s">
        <v>159</v>
      </c>
      <c r="E120" t="s">
        <v>373</v>
      </c>
      <c r="F120">
        <v>1</v>
      </c>
      <c r="G120" t="s">
        <v>41</v>
      </c>
      <c r="I120">
        <v>2.6</v>
      </c>
      <c r="J120">
        <v>4.6784025999999999E-2</v>
      </c>
      <c r="K120">
        <v>1</v>
      </c>
      <c r="L120">
        <f t="shared" si="14"/>
        <v>1.125</v>
      </c>
      <c r="M120">
        <f t="shared" si="12"/>
        <v>1.125</v>
      </c>
      <c r="N120">
        <f t="shared" si="13"/>
        <v>4.1585800888888885E-2</v>
      </c>
      <c r="O120">
        <f t="shared" si="15"/>
        <v>4.1585800888888888E-5</v>
      </c>
      <c r="P120" t="s">
        <v>49</v>
      </c>
      <c r="Q120" t="s">
        <v>50</v>
      </c>
      <c r="R120" t="s">
        <v>51</v>
      </c>
      <c r="S120">
        <v>5.4240000000000004</v>
      </c>
      <c r="T120" t="s">
        <v>52</v>
      </c>
      <c r="U120">
        <v>0.25375656000000002</v>
      </c>
    </row>
    <row r="121" spans="1:21" x14ac:dyDescent="0.2">
      <c r="A121" t="s">
        <v>2</v>
      </c>
      <c r="B121" t="s">
        <v>169</v>
      </c>
      <c r="C121" t="s">
        <v>172</v>
      </c>
      <c r="D121" t="s">
        <v>159</v>
      </c>
      <c r="E121" t="s">
        <v>373</v>
      </c>
      <c r="F121">
        <v>2</v>
      </c>
      <c r="G121" t="s">
        <v>41</v>
      </c>
      <c r="I121">
        <v>2.2999999999999998</v>
      </c>
      <c r="J121">
        <v>7.0404109000000006E-2</v>
      </c>
      <c r="K121">
        <v>1</v>
      </c>
      <c r="L121">
        <f t="shared" si="14"/>
        <v>1.125</v>
      </c>
      <c r="M121">
        <f t="shared" si="12"/>
        <v>1.125</v>
      </c>
      <c r="N121">
        <f t="shared" si="13"/>
        <v>6.2581430222222234E-2</v>
      </c>
      <c r="O121">
        <f t="shared" si="15"/>
        <v>6.258143022222223E-5</v>
      </c>
      <c r="P121" t="s">
        <v>49</v>
      </c>
      <c r="Q121" t="s">
        <v>50</v>
      </c>
      <c r="R121" t="s">
        <v>51</v>
      </c>
      <c r="S121">
        <v>10.848000000000001</v>
      </c>
      <c r="T121" t="s">
        <v>52</v>
      </c>
      <c r="U121">
        <v>0.76374377100000002</v>
      </c>
    </row>
    <row r="122" spans="1:21" x14ac:dyDescent="0.2">
      <c r="A122" t="s">
        <v>2</v>
      </c>
      <c r="B122" t="s">
        <v>169</v>
      </c>
      <c r="C122" t="s">
        <v>172</v>
      </c>
      <c r="D122" t="s">
        <v>159</v>
      </c>
      <c r="E122" t="s">
        <v>373</v>
      </c>
      <c r="F122">
        <v>2</v>
      </c>
      <c r="G122" t="s">
        <v>41</v>
      </c>
      <c r="I122">
        <v>3.7</v>
      </c>
      <c r="J122">
        <v>0.21213749000000001</v>
      </c>
      <c r="K122">
        <v>1</v>
      </c>
      <c r="L122">
        <f t="shared" si="14"/>
        <v>1.125</v>
      </c>
      <c r="M122">
        <f t="shared" si="12"/>
        <v>1.125</v>
      </c>
      <c r="N122">
        <f t="shared" si="13"/>
        <v>0.18856665777777779</v>
      </c>
      <c r="O122">
        <f t="shared" si="15"/>
        <v>1.8856665777777779E-4</v>
      </c>
      <c r="P122" t="s">
        <v>49</v>
      </c>
      <c r="Q122" t="s">
        <v>50</v>
      </c>
      <c r="R122" t="s">
        <v>51</v>
      </c>
      <c r="S122">
        <v>10.848000000000001</v>
      </c>
      <c r="T122" t="s">
        <v>52</v>
      </c>
      <c r="U122">
        <v>2.301267486</v>
      </c>
    </row>
    <row r="123" spans="1:21" x14ac:dyDescent="0.2">
      <c r="A123" t="s">
        <v>5</v>
      </c>
      <c r="B123" t="s">
        <v>246</v>
      </c>
      <c r="C123" t="s">
        <v>255</v>
      </c>
      <c r="D123" t="s">
        <v>159</v>
      </c>
      <c r="E123" t="s">
        <v>373</v>
      </c>
      <c r="F123">
        <v>1</v>
      </c>
      <c r="G123" t="s">
        <v>41</v>
      </c>
      <c r="I123">
        <v>2.2000000000000002</v>
      </c>
      <c r="J123">
        <v>3.1752654999999998E-2</v>
      </c>
      <c r="K123" s="11">
        <v>0.6333333333333333</v>
      </c>
      <c r="L123">
        <f t="shared" si="14"/>
        <v>1.125</v>
      </c>
      <c r="M123">
        <f t="shared" si="12"/>
        <v>0.71249999999999991</v>
      </c>
      <c r="N123">
        <f t="shared" si="13"/>
        <v>4.4565129824561407E-2</v>
      </c>
      <c r="O123">
        <f t="shared" si="15"/>
        <v>4.4565129824561411E-5</v>
      </c>
      <c r="P123" t="s">
        <v>49</v>
      </c>
      <c r="Q123" t="s">
        <v>50</v>
      </c>
      <c r="R123" t="s">
        <v>51</v>
      </c>
      <c r="S123">
        <v>5.4240000000000004</v>
      </c>
      <c r="T123" t="s">
        <v>52</v>
      </c>
      <c r="U123">
        <v>0.172226402</v>
      </c>
    </row>
    <row r="124" spans="1:21" x14ac:dyDescent="0.2">
      <c r="A124" t="s">
        <v>8</v>
      </c>
      <c r="B124" t="s">
        <v>286</v>
      </c>
      <c r="C124" t="s">
        <v>255</v>
      </c>
      <c r="D124" t="s">
        <v>159</v>
      </c>
      <c r="E124" t="s">
        <v>373</v>
      </c>
      <c r="F124">
        <v>1</v>
      </c>
      <c r="G124" t="s">
        <v>41</v>
      </c>
      <c r="I124">
        <v>1.6</v>
      </c>
      <c r="J124">
        <v>1.5167632E-2</v>
      </c>
      <c r="K124">
        <v>1</v>
      </c>
      <c r="L124">
        <f t="shared" si="14"/>
        <v>1.125</v>
      </c>
      <c r="M124">
        <f t="shared" si="12"/>
        <v>1.125</v>
      </c>
      <c r="N124">
        <f t="shared" si="13"/>
        <v>1.3482339555555556E-2</v>
      </c>
      <c r="O124">
        <f t="shared" si="15"/>
        <v>1.3482339555555555E-5</v>
      </c>
      <c r="P124" t="s">
        <v>49</v>
      </c>
      <c r="Q124" t="s">
        <v>50</v>
      </c>
      <c r="R124" t="s">
        <v>51</v>
      </c>
      <c r="S124">
        <v>5.4240000000000004</v>
      </c>
      <c r="T124" t="s">
        <v>52</v>
      </c>
      <c r="U124">
        <v>8.2269236999999995E-2</v>
      </c>
    </row>
    <row r="125" spans="1:21" x14ac:dyDescent="0.2">
      <c r="A125" t="s">
        <v>4</v>
      </c>
      <c r="B125" t="s">
        <v>226</v>
      </c>
      <c r="C125" t="s">
        <v>236</v>
      </c>
      <c r="D125" t="s">
        <v>159</v>
      </c>
      <c r="E125" t="s">
        <v>373</v>
      </c>
      <c r="F125">
        <v>4</v>
      </c>
      <c r="G125" t="s">
        <v>41</v>
      </c>
      <c r="I125">
        <v>2.7</v>
      </c>
      <c r="J125">
        <v>0.20426001199999999</v>
      </c>
      <c r="K125">
        <v>1</v>
      </c>
      <c r="L125">
        <f t="shared" si="14"/>
        <v>1.125</v>
      </c>
      <c r="M125">
        <f t="shared" si="12"/>
        <v>1.125</v>
      </c>
      <c r="N125">
        <f t="shared" si="13"/>
        <v>0.18156445511111111</v>
      </c>
      <c r="O125">
        <f t="shared" si="15"/>
        <v>1.8156445511111112E-4</v>
      </c>
      <c r="P125" t="s">
        <v>49</v>
      </c>
      <c r="Q125" t="s">
        <v>50</v>
      </c>
      <c r="R125" t="s">
        <v>51</v>
      </c>
      <c r="S125">
        <v>21.696000000000002</v>
      </c>
      <c r="T125" t="s">
        <v>52</v>
      </c>
      <c r="U125">
        <v>4.4316252240000003</v>
      </c>
    </row>
    <row r="126" spans="1:21" x14ac:dyDescent="0.2">
      <c r="A126" t="s">
        <v>4</v>
      </c>
      <c r="B126" t="s">
        <v>226</v>
      </c>
      <c r="C126" t="s">
        <v>236</v>
      </c>
      <c r="D126" t="s">
        <v>159</v>
      </c>
      <c r="E126" t="s">
        <v>373</v>
      </c>
      <c r="F126">
        <v>4</v>
      </c>
      <c r="G126" t="s">
        <v>41</v>
      </c>
      <c r="I126">
        <v>3.3</v>
      </c>
      <c r="J126">
        <v>0.32536569500000001</v>
      </c>
      <c r="K126">
        <v>1</v>
      </c>
      <c r="L126">
        <f t="shared" si="14"/>
        <v>1.125</v>
      </c>
      <c r="M126">
        <f t="shared" si="12"/>
        <v>1.125</v>
      </c>
      <c r="N126">
        <f t="shared" si="13"/>
        <v>0.28921395111111114</v>
      </c>
      <c r="O126">
        <f t="shared" si="15"/>
        <v>2.8921395111111117E-4</v>
      </c>
      <c r="P126" t="s">
        <v>49</v>
      </c>
      <c r="Q126" t="s">
        <v>50</v>
      </c>
      <c r="R126" t="s">
        <v>51</v>
      </c>
      <c r="S126">
        <v>21.696000000000002</v>
      </c>
      <c r="T126" t="s">
        <v>52</v>
      </c>
      <c r="U126">
        <v>7.0591341219999997</v>
      </c>
    </row>
    <row r="127" spans="1:21" x14ac:dyDescent="0.2">
      <c r="A127" t="s">
        <v>5</v>
      </c>
      <c r="B127" t="s">
        <v>246</v>
      </c>
      <c r="C127" t="s">
        <v>236</v>
      </c>
      <c r="D127" t="s">
        <v>159</v>
      </c>
      <c r="E127" t="s">
        <v>373</v>
      </c>
      <c r="F127">
        <v>7</v>
      </c>
      <c r="G127" t="s">
        <v>41</v>
      </c>
      <c r="I127">
        <v>1.4</v>
      </c>
      <c r="J127">
        <v>7.788871E-2</v>
      </c>
      <c r="K127" s="11">
        <v>0.6333333333333333</v>
      </c>
      <c r="L127">
        <f t="shared" si="14"/>
        <v>1.125</v>
      </c>
      <c r="M127">
        <f t="shared" si="12"/>
        <v>0.71249999999999991</v>
      </c>
      <c r="N127">
        <f t="shared" si="13"/>
        <v>0.10931748771929826</v>
      </c>
      <c r="O127">
        <f t="shared" si="15"/>
        <v>1.0931748771929827E-4</v>
      </c>
      <c r="P127" t="s">
        <v>49</v>
      </c>
      <c r="Q127" t="s">
        <v>50</v>
      </c>
      <c r="R127" t="s">
        <v>51</v>
      </c>
      <c r="S127">
        <v>37.968000000000004</v>
      </c>
      <c r="T127" t="s">
        <v>52</v>
      </c>
      <c r="U127">
        <v>2.957278546</v>
      </c>
    </row>
    <row r="128" spans="1:21" x14ac:dyDescent="0.2">
      <c r="A128" t="s">
        <v>5</v>
      </c>
      <c r="B128" t="s">
        <v>246</v>
      </c>
      <c r="C128" t="s">
        <v>236</v>
      </c>
      <c r="D128" t="s">
        <v>159</v>
      </c>
      <c r="E128" t="s">
        <v>373</v>
      </c>
      <c r="F128">
        <v>7</v>
      </c>
      <c r="G128" t="s">
        <v>41</v>
      </c>
      <c r="I128">
        <v>1.9</v>
      </c>
      <c r="J128">
        <v>0.158185191</v>
      </c>
      <c r="K128" s="11">
        <v>0.6333333333333333</v>
      </c>
      <c r="L128">
        <f t="shared" si="14"/>
        <v>1.125</v>
      </c>
      <c r="M128">
        <f t="shared" si="12"/>
        <v>0.71249999999999991</v>
      </c>
      <c r="N128">
        <f t="shared" si="13"/>
        <v>0.22201430315789478</v>
      </c>
      <c r="O128">
        <f t="shared" si="15"/>
        <v>2.2201430315789479E-4</v>
      </c>
      <c r="P128" t="s">
        <v>49</v>
      </c>
      <c r="Q128" t="s">
        <v>50</v>
      </c>
      <c r="R128" t="s">
        <v>51</v>
      </c>
      <c r="S128">
        <v>37.968000000000004</v>
      </c>
      <c r="T128" t="s">
        <v>52</v>
      </c>
      <c r="U128">
        <v>6.0059753330000003</v>
      </c>
    </row>
    <row r="129" spans="1:21" x14ac:dyDescent="0.2">
      <c r="A129" t="s">
        <v>5</v>
      </c>
      <c r="B129" t="s">
        <v>246</v>
      </c>
      <c r="C129" t="s">
        <v>236</v>
      </c>
      <c r="D129" t="s">
        <v>159</v>
      </c>
      <c r="E129" t="s">
        <v>373</v>
      </c>
      <c r="F129">
        <v>7</v>
      </c>
      <c r="G129" t="s">
        <v>41</v>
      </c>
      <c r="I129">
        <v>3.2</v>
      </c>
      <c r="J129">
        <v>0.53015812200000001</v>
      </c>
      <c r="K129" s="11">
        <v>0.6333333333333333</v>
      </c>
      <c r="L129">
        <f t="shared" si="14"/>
        <v>1.125</v>
      </c>
      <c r="M129">
        <f t="shared" si="12"/>
        <v>0.71249999999999991</v>
      </c>
      <c r="N129">
        <f t="shared" si="13"/>
        <v>0.74408157473684222</v>
      </c>
      <c r="O129">
        <f t="shared" si="15"/>
        <v>7.4408157473684227E-4</v>
      </c>
      <c r="P129" t="s">
        <v>49</v>
      </c>
      <c r="Q129" t="s">
        <v>50</v>
      </c>
      <c r="R129" t="s">
        <v>51</v>
      </c>
      <c r="S129">
        <v>37.968000000000004</v>
      </c>
      <c r="T129" t="s">
        <v>52</v>
      </c>
      <c r="U129">
        <v>20.12904357</v>
      </c>
    </row>
    <row r="130" spans="1:21" x14ac:dyDescent="0.2">
      <c r="A130" t="s">
        <v>1</v>
      </c>
      <c r="B130" t="s">
        <v>149</v>
      </c>
      <c r="C130" t="s">
        <v>156</v>
      </c>
      <c r="D130" t="s">
        <v>159</v>
      </c>
      <c r="E130" t="s">
        <v>373</v>
      </c>
      <c r="F130">
        <v>1</v>
      </c>
      <c r="G130" t="s">
        <v>41</v>
      </c>
      <c r="I130">
        <v>4.0999999999999996</v>
      </c>
      <c r="J130">
        <v>0.134591607</v>
      </c>
      <c r="K130">
        <v>1</v>
      </c>
      <c r="L130">
        <f t="shared" si="14"/>
        <v>1.125</v>
      </c>
      <c r="M130">
        <f t="shared" ref="M130:M193" si="16">K130*L130</f>
        <v>1.125</v>
      </c>
      <c r="N130">
        <f t="shared" ref="N130:N193" si="17">J130/M130</f>
        <v>0.119636984</v>
      </c>
      <c r="O130">
        <f t="shared" si="15"/>
        <v>1.19636984E-4</v>
      </c>
      <c r="P130" t="s">
        <v>49</v>
      </c>
      <c r="Q130" t="s">
        <v>50</v>
      </c>
      <c r="R130" t="s">
        <v>51</v>
      </c>
      <c r="S130">
        <v>5.4240000000000004</v>
      </c>
      <c r="T130" t="s">
        <v>52</v>
      </c>
      <c r="U130">
        <v>0.73002487400000005</v>
      </c>
    </row>
    <row r="131" spans="1:21" x14ac:dyDescent="0.2">
      <c r="A131" t="s">
        <v>4</v>
      </c>
      <c r="B131" t="s">
        <v>226</v>
      </c>
      <c r="C131" t="s">
        <v>156</v>
      </c>
      <c r="D131" t="s">
        <v>159</v>
      </c>
      <c r="E131" t="s">
        <v>373</v>
      </c>
      <c r="F131">
        <v>3</v>
      </c>
      <c r="G131" t="s">
        <v>41</v>
      </c>
      <c r="I131">
        <v>3.6</v>
      </c>
      <c r="J131">
        <v>0.29860871999999999</v>
      </c>
      <c r="K131">
        <v>1</v>
      </c>
      <c r="L131">
        <f t="shared" ref="L131:L194" si="18">0.375*3</f>
        <v>1.125</v>
      </c>
      <c r="M131">
        <f t="shared" si="16"/>
        <v>1.125</v>
      </c>
      <c r="N131">
        <f t="shared" si="17"/>
        <v>0.26542997333333335</v>
      </c>
      <c r="O131">
        <f t="shared" si="15"/>
        <v>2.6542997333333333E-4</v>
      </c>
      <c r="P131" t="s">
        <v>49</v>
      </c>
      <c r="Q131" t="s">
        <v>50</v>
      </c>
      <c r="R131" t="s">
        <v>51</v>
      </c>
      <c r="S131">
        <v>16.271999999999998</v>
      </c>
      <c r="T131" t="s">
        <v>52</v>
      </c>
      <c r="U131">
        <v>4.8589610929999996</v>
      </c>
    </row>
    <row r="132" spans="1:21" x14ac:dyDescent="0.2">
      <c r="A132" t="s">
        <v>5</v>
      </c>
      <c r="B132" t="s">
        <v>246</v>
      </c>
      <c r="C132" t="s">
        <v>156</v>
      </c>
      <c r="D132" t="s">
        <v>159</v>
      </c>
      <c r="E132" t="s">
        <v>373</v>
      </c>
      <c r="F132">
        <v>1</v>
      </c>
      <c r="G132" t="s">
        <v>41</v>
      </c>
      <c r="I132">
        <v>2.6</v>
      </c>
      <c r="J132">
        <v>4.6784025999999999E-2</v>
      </c>
      <c r="K132" s="11">
        <v>0.6333333333333333</v>
      </c>
      <c r="L132">
        <f t="shared" si="18"/>
        <v>1.125</v>
      </c>
      <c r="M132">
        <f t="shared" si="16"/>
        <v>0.71249999999999991</v>
      </c>
      <c r="N132">
        <f t="shared" si="17"/>
        <v>6.5661790877192996E-2</v>
      </c>
      <c r="O132">
        <f t="shared" si="15"/>
        <v>6.5661790877192993E-5</v>
      </c>
      <c r="P132" t="s">
        <v>49</v>
      </c>
      <c r="Q132" t="s">
        <v>50</v>
      </c>
      <c r="R132" t="s">
        <v>51</v>
      </c>
      <c r="S132">
        <v>5.4240000000000004</v>
      </c>
      <c r="T132" t="s">
        <v>52</v>
      </c>
      <c r="U132">
        <v>0.25375656000000002</v>
      </c>
    </row>
    <row r="133" spans="1:21" x14ac:dyDescent="0.2">
      <c r="A133" t="s">
        <v>1</v>
      </c>
      <c r="B133" t="s">
        <v>149</v>
      </c>
      <c r="C133" t="s">
        <v>157</v>
      </c>
      <c r="D133" t="s">
        <v>159</v>
      </c>
      <c r="E133" t="s">
        <v>375</v>
      </c>
      <c r="F133">
        <v>1</v>
      </c>
      <c r="G133" t="s">
        <v>41</v>
      </c>
      <c r="I133">
        <v>7.1</v>
      </c>
      <c r="J133">
        <v>0.632566658</v>
      </c>
      <c r="K133">
        <v>1</v>
      </c>
      <c r="L133">
        <f t="shared" si="18"/>
        <v>1.125</v>
      </c>
      <c r="M133">
        <f t="shared" si="16"/>
        <v>1.125</v>
      </c>
      <c r="N133">
        <f t="shared" si="17"/>
        <v>0.56228147377777782</v>
      </c>
      <c r="O133">
        <f t="shared" ref="O133:O196" si="19">N133*0.001</f>
        <v>5.6228147377777784E-4</v>
      </c>
      <c r="P133" t="s">
        <v>158</v>
      </c>
      <c r="Q133" t="s">
        <v>159</v>
      </c>
      <c r="R133" t="s">
        <v>51</v>
      </c>
      <c r="S133">
        <v>4.2759999999999998</v>
      </c>
      <c r="T133" t="s">
        <v>69</v>
      </c>
      <c r="U133">
        <v>2.7048550320000002</v>
      </c>
    </row>
    <row r="134" spans="1:21" x14ac:dyDescent="0.2">
      <c r="A134" t="s">
        <v>5</v>
      </c>
      <c r="B134" t="s">
        <v>246</v>
      </c>
      <c r="C134" t="s">
        <v>157</v>
      </c>
      <c r="D134" t="s">
        <v>159</v>
      </c>
      <c r="E134" t="s">
        <v>375</v>
      </c>
      <c r="F134">
        <v>2</v>
      </c>
      <c r="G134" t="s">
        <v>41</v>
      </c>
      <c r="I134">
        <v>4.4000000000000004</v>
      </c>
      <c r="J134">
        <v>0.39552005499999998</v>
      </c>
      <c r="K134" s="11">
        <v>0.6333333333333333</v>
      </c>
      <c r="L134">
        <f t="shared" si="18"/>
        <v>1.125</v>
      </c>
      <c r="M134">
        <f t="shared" si="16"/>
        <v>0.71249999999999991</v>
      </c>
      <c r="N134">
        <f t="shared" si="17"/>
        <v>0.55511586666666668</v>
      </c>
      <c r="O134">
        <f t="shared" si="19"/>
        <v>5.5511586666666672E-4</v>
      </c>
      <c r="P134" t="s">
        <v>158</v>
      </c>
      <c r="Q134" t="s">
        <v>159</v>
      </c>
      <c r="R134" t="s">
        <v>51</v>
      </c>
      <c r="S134">
        <v>8.5519999999999996</v>
      </c>
      <c r="T134" t="s">
        <v>69</v>
      </c>
      <c r="U134">
        <v>3.3824875080000001</v>
      </c>
    </row>
    <row r="135" spans="1:21" x14ac:dyDescent="0.2">
      <c r="A135" t="s">
        <v>5</v>
      </c>
      <c r="B135" t="s">
        <v>246</v>
      </c>
      <c r="C135" t="s">
        <v>157</v>
      </c>
      <c r="D135" t="s">
        <v>159</v>
      </c>
      <c r="E135" t="s">
        <v>375</v>
      </c>
      <c r="F135">
        <v>2</v>
      </c>
      <c r="G135" t="s">
        <v>41</v>
      </c>
      <c r="I135">
        <v>5.2</v>
      </c>
      <c r="J135">
        <v>0.59356273900000001</v>
      </c>
      <c r="K135" s="11">
        <v>0.6333333333333333</v>
      </c>
      <c r="L135">
        <f t="shared" si="18"/>
        <v>1.125</v>
      </c>
      <c r="M135">
        <f t="shared" si="16"/>
        <v>0.71249999999999991</v>
      </c>
      <c r="N135">
        <f t="shared" si="17"/>
        <v>0.83307051087719308</v>
      </c>
      <c r="O135">
        <f t="shared" si="19"/>
        <v>8.3307051087719308E-4</v>
      </c>
      <c r="P135" t="s">
        <v>158</v>
      </c>
      <c r="Q135" t="s">
        <v>159</v>
      </c>
      <c r="R135" t="s">
        <v>51</v>
      </c>
      <c r="S135">
        <v>8.5519999999999996</v>
      </c>
      <c r="T135" t="s">
        <v>69</v>
      </c>
      <c r="U135">
        <v>5.0761485459999998</v>
      </c>
    </row>
    <row r="136" spans="1:21" x14ac:dyDescent="0.2">
      <c r="A136" t="s">
        <v>6</v>
      </c>
      <c r="B136" t="s">
        <v>265</v>
      </c>
      <c r="C136" t="s">
        <v>160</v>
      </c>
      <c r="D136" t="s">
        <v>159</v>
      </c>
      <c r="E136" t="s">
        <v>375</v>
      </c>
      <c r="F136">
        <v>1</v>
      </c>
      <c r="G136" t="s">
        <v>41</v>
      </c>
      <c r="I136">
        <v>11</v>
      </c>
      <c r="J136">
        <v>2.1218012509999999</v>
      </c>
      <c r="K136">
        <v>1</v>
      </c>
      <c r="L136">
        <f t="shared" si="18"/>
        <v>1.125</v>
      </c>
      <c r="M136">
        <f t="shared" si="16"/>
        <v>1.125</v>
      </c>
      <c r="N136">
        <f t="shared" si="17"/>
        <v>1.8860455564444445</v>
      </c>
      <c r="O136">
        <f t="shared" si="19"/>
        <v>1.8860455564444446E-3</v>
      </c>
      <c r="P136" t="s">
        <v>161</v>
      </c>
      <c r="Q136" t="s">
        <v>152</v>
      </c>
      <c r="R136" t="s">
        <v>43</v>
      </c>
      <c r="S136">
        <v>4.2759999999999998</v>
      </c>
      <c r="T136" t="s">
        <v>69</v>
      </c>
      <c r="U136">
        <v>9.0728221480000002</v>
      </c>
    </row>
    <row r="137" spans="1:21" x14ac:dyDescent="0.2">
      <c r="A137" t="s">
        <v>7</v>
      </c>
      <c r="B137" t="s">
        <v>277</v>
      </c>
      <c r="C137" t="s">
        <v>160</v>
      </c>
      <c r="D137" t="s">
        <v>159</v>
      </c>
      <c r="E137" t="s">
        <v>375</v>
      </c>
      <c r="F137">
        <v>1</v>
      </c>
      <c r="G137" t="s">
        <v>41</v>
      </c>
      <c r="I137">
        <v>17</v>
      </c>
      <c r="J137">
        <v>6.5689308520000003</v>
      </c>
      <c r="K137">
        <v>1</v>
      </c>
      <c r="L137">
        <f t="shared" si="18"/>
        <v>1.125</v>
      </c>
      <c r="M137">
        <f t="shared" si="16"/>
        <v>1.125</v>
      </c>
      <c r="N137">
        <f t="shared" si="17"/>
        <v>5.8390496462222226</v>
      </c>
      <c r="O137">
        <f t="shared" si="19"/>
        <v>5.8390496462222231E-3</v>
      </c>
      <c r="P137" t="s">
        <v>161</v>
      </c>
      <c r="Q137" t="s">
        <v>152</v>
      </c>
      <c r="R137" t="s">
        <v>43</v>
      </c>
      <c r="S137">
        <v>4.2759999999999998</v>
      </c>
      <c r="T137" t="s">
        <v>69</v>
      </c>
      <c r="U137">
        <v>28.088748320000001</v>
      </c>
    </row>
    <row r="138" spans="1:21" x14ac:dyDescent="0.2">
      <c r="A138" t="s">
        <v>8</v>
      </c>
      <c r="B138" t="s">
        <v>286</v>
      </c>
      <c r="C138" t="s">
        <v>160</v>
      </c>
      <c r="D138" t="s">
        <v>159</v>
      </c>
      <c r="E138" t="s">
        <v>375</v>
      </c>
      <c r="F138">
        <v>3</v>
      </c>
      <c r="G138" t="s">
        <v>41</v>
      </c>
      <c r="I138">
        <v>8.5</v>
      </c>
      <c r="J138">
        <v>3.2594331350000001</v>
      </c>
      <c r="K138">
        <v>1</v>
      </c>
      <c r="L138">
        <f t="shared" si="18"/>
        <v>1.125</v>
      </c>
      <c r="M138">
        <f t="shared" si="16"/>
        <v>1.125</v>
      </c>
      <c r="N138">
        <f t="shared" si="17"/>
        <v>2.8972738977777777</v>
      </c>
      <c r="O138">
        <f t="shared" si="19"/>
        <v>2.8972738977777776E-3</v>
      </c>
      <c r="P138" t="s">
        <v>161</v>
      </c>
      <c r="Q138" t="s">
        <v>152</v>
      </c>
      <c r="R138" t="s">
        <v>43</v>
      </c>
      <c r="S138">
        <v>12.827999999999999</v>
      </c>
      <c r="T138" t="s">
        <v>69</v>
      </c>
      <c r="U138">
        <v>41.812008259999999</v>
      </c>
    </row>
    <row r="139" spans="1:21" x14ac:dyDescent="0.2">
      <c r="A139" t="s">
        <v>8</v>
      </c>
      <c r="B139" t="s">
        <v>286</v>
      </c>
      <c r="C139" t="s">
        <v>160</v>
      </c>
      <c r="D139" t="s">
        <v>159</v>
      </c>
      <c r="E139" t="s">
        <v>375</v>
      </c>
      <c r="F139">
        <v>3</v>
      </c>
      <c r="G139" t="s">
        <v>41</v>
      </c>
      <c r="I139">
        <v>15</v>
      </c>
      <c r="J139">
        <v>14.239785700000001</v>
      </c>
      <c r="K139">
        <v>1</v>
      </c>
      <c r="L139">
        <f t="shared" si="18"/>
        <v>1.125</v>
      </c>
      <c r="M139">
        <f t="shared" si="16"/>
        <v>1.125</v>
      </c>
      <c r="N139">
        <f t="shared" si="17"/>
        <v>12.657587288888889</v>
      </c>
      <c r="O139">
        <f t="shared" si="19"/>
        <v>1.265758728888889E-2</v>
      </c>
      <c r="P139" t="s">
        <v>161</v>
      </c>
      <c r="Q139" t="s">
        <v>152</v>
      </c>
      <c r="R139" t="s">
        <v>43</v>
      </c>
      <c r="S139">
        <v>12.827999999999999</v>
      </c>
      <c r="T139" t="s">
        <v>69</v>
      </c>
      <c r="U139">
        <v>182.66797099999999</v>
      </c>
    </row>
    <row r="140" spans="1:21" x14ac:dyDescent="0.2">
      <c r="A140" t="s">
        <v>5</v>
      </c>
      <c r="B140" t="s">
        <v>246</v>
      </c>
      <c r="C140" t="s">
        <v>256</v>
      </c>
      <c r="D140" t="s">
        <v>159</v>
      </c>
      <c r="E140" t="s">
        <v>373</v>
      </c>
      <c r="F140">
        <v>1</v>
      </c>
      <c r="G140" t="s">
        <v>41</v>
      </c>
      <c r="I140">
        <v>5.6</v>
      </c>
      <c r="J140">
        <v>0.27743142500000001</v>
      </c>
      <c r="K140" s="11">
        <v>0.6333333333333333</v>
      </c>
      <c r="L140">
        <f t="shared" si="18"/>
        <v>1.125</v>
      </c>
      <c r="M140">
        <f t="shared" si="16"/>
        <v>0.71249999999999991</v>
      </c>
      <c r="N140">
        <f t="shared" si="17"/>
        <v>0.38937743859649127</v>
      </c>
      <c r="O140">
        <f t="shared" si="19"/>
        <v>3.8937743859649126E-4</v>
      </c>
      <c r="P140" t="s">
        <v>49</v>
      </c>
      <c r="Q140" t="s">
        <v>50</v>
      </c>
      <c r="R140" t="s">
        <v>51</v>
      </c>
      <c r="S140">
        <v>5.4240000000000004</v>
      </c>
      <c r="T140" t="s">
        <v>52</v>
      </c>
      <c r="U140">
        <v>1.504788048</v>
      </c>
    </row>
    <row r="141" spans="1:21" x14ac:dyDescent="0.2">
      <c r="A141" t="s">
        <v>5</v>
      </c>
      <c r="B141" t="s">
        <v>246</v>
      </c>
      <c r="C141" t="s">
        <v>257</v>
      </c>
      <c r="D141" t="s">
        <v>159</v>
      </c>
      <c r="E141" t="s">
        <v>375</v>
      </c>
      <c r="F141">
        <v>1</v>
      </c>
      <c r="G141" t="s">
        <v>41</v>
      </c>
      <c r="I141">
        <v>2.2000000000000002</v>
      </c>
      <c r="J141">
        <v>1.870929E-2</v>
      </c>
      <c r="K141" s="11">
        <v>0.6333333333333333</v>
      </c>
      <c r="L141">
        <f t="shared" si="18"/>
        <v>1.125</v>
      </c>
      <c r="M141">
        <f t="shared" si="16"/>
        <v>0.71249999999999991</v>
      </c>
      <c r="N141">
        <f t="shared" si="17"/>
        <v>2.6258652631578949E-2</v>
      </c>
      <c r="O141">
        <f t="shared" si="19"/>
        <v>2.6258652631578948E-5</v>
      </c>
      <c r="P141" t="s">
        <v>198</v>
      </c>
      <c r="Q141" t="s">
        <v>197</v>
      </c>
      <c r="R141" t="s">
        <v>43</v>
      </c>
      <c r="S141">
        <v>5.4240000000000004</v>
      </c>
      <c r="T141" t="s">
        <v>52</v>
      </c>
      <c r="U141">
        <v>0.101479192</v>
      </c>
    </row>
    <row r="142" spans="1:21" x14ac:dyDescent="0.2">
      <c r="A142" t="s">
        <v>0</v>
      </c>
      <c r="B142" t="s">
        <v>39</v>
      </c>
      <c r="C142" t="s">
        <v>102</v>
      </c>
      <c r="D142" t="s">
        <v>159</v>
      </c>
      <c r="E142" t="s">
        <v>373</v>
      </c>
      <c r="F142">
        <v>1</v>
      </c>
      <c r="G142" t="s">
        <v>41</v>
      </c>
      <c r="I142">
        <v>4.7</v>
      </c>
      <c r="J142">
        <v>5.4522146E-2</v>
      </c>
      <c r="K142">
        <v>1</v>
      </c>
      <c r="L142">
        <f t="shared" si="18"/>
        <v>1.125</v>
      </c>
      <c r="M142">
        <f t="shared" si="16"/>
        <v>1.125</v>
      </c>
      <c r="N142">
        <f t="shared" si="17"/>
        <v>4.8464129777777781E-2</v>
      </c>
      <c r="O142">
        <f t="shared" si="19"/>
        <v>4.846412977777778E-5</v>
      </c>
      <c r="P142" t="s">
        <v>103</v>
      </c>
      <c r="Q142" t="s">
        <v>104</v>
      </c>
      <c r="R142" t="s">
        <v>43</v>
      </c>
      <c r="S142">
        <v>5.4240000000000004</v>
      </c>
      <c r="T142" t="s">
        <v>52</v>
      </c>
      <c r="U142">
        <v>0.29572812100000001</v>
      </c>
    </row>
    <row r="143" spans="1:21" x14ac:dyDescent="0.2">
      <c r="A143" t="s">
        <v>0</v>
      </c>
      <c r="B143" t="s">
        <v>39</v>
      </c>
      <c r="C143" t="s">
        <v>102</v>
      </c>
      <c r="D143" t="s">
        <v>159</v>
      </c>
      <c r="E143" t="s">
        <v>373</v>
      </c>
      <c r="F143">
        <v>1</v>
      </c>
      <c r="G143" t="s">
        <v>75</v>
      </c>
      <c r="I143">
        <v>1.6</v>
      </c>
      <c r="J143">
        <v>1.4888116999999999E-2</v>
      </c>
      <c r="K143">
        <v>1</v>
      </c>
      <c r="L143">
        <f t="shared" si="18"/>
        <v>1.125</v>
      </c>
      <c r="M143">
        <f t="shared" si="16"/>
        <v>1.125</v>
      </c>
      <c r="N143">
        <f t="shared" si="17"/>
        <v>1.3233881777777777E-2</v>
      </c>
      <c r="O143">
        <f t="shared" si="19"/>
        <v>1.3233881777777777E-5</v>
      </c>
      <c r="P143" t="s">
        <v>76</v>
      </c>
      <c r="Q143" t="s">
        <v>77</v>
      </c>
      <c r="R143" t="s">
        <v>78</v>
      </c>
      <c r="S143">
        <v>4.8230000000000004</v>
      </c>
      <c r="T143" t="s">
        <v>56</v>
      </c>
      <c r="U143">
        <v>7.1805389999999997E-2</v>
      </c>
    </row>
    <row r="144" spans="1:21" x14ac:dyDescent="0.2">
      <c r="A144" t="s">
        <v>2</v>
      </c>
      <c r="B144" t="s">
        <v>169</v>
      </c>
      <c r="C144" t="s">
        <v>102</v>
      </c>
      <c r="D144" t="s">
        <v>159</v>
      </c>
      <c r="E144" t="s">
        <v>373</v>
      </c>
      <c r="F144">
        <v>9</v>
      </c>
      <c r="G144" t="s">
        <v>41</v>
      </c>
      <c r="I144">
        <v>2.2999999999999998</v>
      </c>
      <c r="J144">
        <v>6.9843506E-2</v>
      </c>
      <c r="K144">
        <v>1</v>
      </c>
      <c r="L144">
        <f t="shared" si="18"/>
        <v>1.125</v>
      </c>
      <c r="M144">
        <f t="shared" si="16"/>
        <v>1.125</v>
      </c>
      <c r="N144">
        <f t="shared" si="17"/>
        <v>6.2083116444444447E-2</v>
      </c>
      <c r="O144">
        <f t="shared" si="19"/>
        <v>6.2083116444444454E-5</v>
      </c>
      <c r="P144" t="s">
        <v>103</v>
      </c>
      <c r="Q144" t="s">
        <v>104</v>
      </c>
      <c r="R144" t="s">
        <v>43</v>
      </c>
      <c r="S144">
        <v>48.816000000000003</v>
      </c>
      <c r="T144" t="s">
        <v>52</v>
      </c>
      <c r="U144">
        <v>3.409480598</v>
      </c>
    </row>
    <row r="145" spans="1:21" x14ac:dyDescent="0.2">
      <c r="A145" t="s">
        <v>2</v>
      </c>
      <c r="B145" t="s">
        <v>169</v>
      </c>
      <c r="C145" t="s">
        <v>102</v>
      </c>
      <c r="D145" t="s">
        <v>159</v>
      </c>
      <c r="E145" t="s">
        <v>373</v>
      </c>
      <c r="F145">
        <v>9</v>
      </c>
      <c r="G145" t="s">
        <v>41</v>
      </c>
      <c r="I145">
        <v>3.7</v>
      </c>
      <c r="J145">
        <v>0.25549758500000003</v>
      </c>
      <c r="K145">
        <v>1</v>
      </c>
      <c r="L145">
        <f t="shared" si="18"/>
        <v>1.125</v>
      </c>
      <c r="M145">
        <f t="shared" si="16"/>
        <v>1.125</v>
      </c>
      <c r="N145">
        <f t="shared" si="17"/>
        <v>0.22710896444444448</v>
      </c>
      <c r="O145">
        <f t="shared" si="19"/>
        <v>2.2710896444444448E-4</v>
      </c>
      <c r="P145" t="s">
        <v>103</v>
      </c>
      <c r="Q145" t="s">
        <v>104</v>
      </c>
      <c r="R145" t="s">
        <v>43</v>
      </c>
      <c r="S145">
        <v>48.816000000000003</v>
      </c>
      <c r="T145" t="s">
        <v>52</v>
      </c>
      <c r="U145">
        <v>12.472370120000001</v>
      </c>
    </row>
    <row r="146" spans="1:21" x14ac:dyDescent="0.2">
      <c r="A146" t="s">
        <v>3</v>
      </c>
      <c r="B146" t="s">
        <v>202</v>
      </c>
      <c r="C146" t="s">
        <v>102</v>
      </c>
      <c r="D146" t="s">
        <v>159</v>
      </c>
      <c r="E146" t="s">
        <v>373</v>
      </c>
      <c r="F146">
        <v>9</v>
      </c>
      <c r="G146" t="s">
        <v>41</v>
      </c>
      <c r="I146">
        <v>2.9</v>
      </c>
      <c r="J146">
        <v>0.131448076</v>
      </c>
      <c r="K146">
        <v>1</v>
      </c>
      <c r="L146">
        <f t="shared" si="18"/>
        <v>1.125</v>
      </c>
      <c r="M146">
        <f t="shared" si="16"/>
        <v>1.125</v>
      </c>
      <c r="N146">
        <f t="shared" si="17"/>
        <v>0.11684273422222222</v>
      </c>
      <c r="O146">
        <f t="shared" si="19"/>
        <v>1.1684273422222222E-4</v>
      </c>
      <c r="P146" t="s">
        <v>103</v>
      </c>
      <c r="Q146" t="s">
        <v>104</v>
      </c>
      <c r="R146" t="s">
        <v>43</v>
      </c>
      <c r="S146">
        <v>48.816000000000003</v>
      </c>
      <c r="T146" t="s">
        <v>52</v>
      </c>
      <c r="U146">
        <v>6.4167692919999997</v>
      </c>
    </row>
    <row r="147" spans="1:21" x14ac:dyDescent="0.2">
      <c r="A147" t="s">
        <v>3</v>
      </c>
      <c r="B147" t="s">
        <v>202</v>
      </c>
      <c r="C147" t="s">
        <v>102</v>
      </c>
      <c r="D147" t="s">
        <v>159</v>
      </c>
      <c r="E147" t="s">
        <v>373</v>
      </c>
      <c r="F147">
        <v>9</v>
      </c>
      <c r="G147" t="s">
        <v>41</v>
      </c>
      <c r="I147">
        <v>3.5</v>
      </c>
      <c r="J147">
        <v>0.219558432</v>
      </c>
      <c r="K147">
        <v>1</v>
      </c>
      <c r="L147">
        <f t="shared" si="18"/>
        <v>1.125</v>
      </c>
      <c r="M147">
        <f t="shared" si="16"/>
        <v>1.125</v>
      </c>
      <c r="N147">
        <f t="shared" si="17"/>
        <v>0.19516305066666667</v>
      </c>
      <c r="O147">
        <f t="shared" si="19"/>
        <v>1.9516305066666668E-4</v>
      </c>
      <c r="P147" t="s">
        <v>103</v>
      </c>
      <c r="Q147" t="s">
        <v>104</v>
      </c>
      <c r="R147" t="s">
        <v>43</v>
      </c>
      <c r="S147">
        <v>48.816000000000003</v>
      </c>
      <c r="T147" t="s">
        <v>52</v>
      </c>
      <c r="U147">
        <v>10.717964439999999</v>
      </c>
    </row>
    <row r="148" spans="1:21" x14ac:dyDescent="0.2">
      <c r="A148" t="s">
        <v>3</v>
      </c>
      <c r="B148" t="s">
        <v>202</v>
      </c>
      <c r="C148" t="s">
        <v>102</v>
      </c>
      <c r="D148" t="s">
        <v>159</v>
      </c>
      <c r="E148" t="s">
        <v>373</v>
      </c>
      <c r="F148">
        <v>9</v>
      </c>
      <c r="G148" t="s">
        <v>41</v>
      </c>
      <c r="I148">
        <v>4.5999999999999996</v>
      </c>
      <c r="J148">
        <v>0.46273874199999998</v>
      </c>
      <c r="K148">
        <v>1</v>
      </c>
      <c r="L148">
        <f t="shared" si="18"/>
        <v>1.125</v>
      </c>
      <c r="M148">
        <f t="shared" si="16"/>
        <v>1.125</v>
      </c>
      <c r="N148">
        <f t="shared" si="17"/>
        <v>0.41132332622222223</v>
      </c>
      <c r="O148">
        <f t="shared" si="19"/>
        <v>4.1132332622222226E-4</v>
      </c>
      <c r="P148" t="s">
        <v>103</v>
      </c>
      <c r="Q148" t="s">
        <v>104</v>
      </c>
      <c r="R148" t="s">
        <v>43</v>
      </c>
      <c r="S148">
        <v>48.816000000000003</v>
      </c>
      <c r="T148" t="s">
        <v>52</v>
      </c>
      <c r="U148">
        <v>22.589054409999999</v>
      </c>
    </row>
    <row r="149" spans="1:21" x14ac:dyDescent="0.2">
      <c r="A149" t="s">
        <v>3</v>
      </c>
      <c r="B149" t="s">
        <v>202</v>
      </c>
      <c r="C149" t="s">
        <v>102</v>
      </c>
      <c r="D149" t="s">
        <v>159</v>
      </c>
      <c r="E149" t="s">
        <v>373</v>
      </c>
      <c r="F149">
        <v>1</v>
      </c>
      <c r="G149" t="s">
        <v>75</v>
      </c>
      <c r="I149">
        <v>2.8</v>
      </c>
      <c r="J149">
        <v>5.2148883E-2</v>
      </c>
      <c r="K149">
        <v>1</v>
      </c>
      <c r="L149">
        <f t="shared" si="18"/>
        <v>1.125</v>
      </c>
      <c r="M149">
        <f t="shared" si="16"/>
        <v>1.125</v>
      </c>
      <c r="N149">
        <f t="shared" si="17"/>
        <v>4.6354562666666668E-2</v>
      </c>
      <c r="O149">
        <f t="shared" si="19"/>
        <v>4.6354562666666667E-5</v>
      </c>
      <c r="P149" t="s">
        <v>76</v>
      </c>
      <c r="Q149" t="s">
        <v>77</v>
      </c>
      <c r="R149" t="s">
        <v>78</v>
      </c>
      <c r="S149">
        <v>4.8230000000000004</v>
      </c>
      <c r="T149" t="s">
        <v>56</v>
      </c>
      <c r="U149">
        <v>0.25151406500000001</v>
      </c>
    </row>
    <row r="150" spans="1:21" x14ac:dyDescent="0.2">
      <c r="A150" t="s">
        <v>4</v>
      </c>
      <c r="B150" t="s">
        <v>226</v>
      </c>
      <c r="C150" t="s">
        <v>102</v>
      </c>
      <c r="D150" t="s">
        <v>159</v>
      </c>
      <c r="E150" t="s">
        <v>373</v>
      </c>
      <c r="F150">
        <v>4</v>
      </c>
      <c r="G150" t="s">
        <v>41</v>
      </c>
      <c r="I150">
        <v>4.0999999999999996</v>
      </c>
      <c r="J150">
        <v>0.150253411</v>
      </c>
      <c r="K150">
        <v>1</v>
      </c>
      <c r="L150">
        <f t="shared" si="18"/>
        <v>1.125</v>
      </c>
      <c r="M150">
        <f t="shared" si="16"/>
        <v>1.125</v>
      </c>
      <c r="N150">
        <f t="shared" si="17"/>
        <v>0.13355858755555555</v>
      </c>
      <c r="O150">
        <f t="shared" si="19"/>
        <v>1.3355858755555554E-4</v>
      </c>
      <c r="P150" t="s">
        <v>103</v>
      </c>
      <c r="Q150" t="s">
        <v>104</v>
      </c>
      <c r="R150" t="s">
        <v>43</v>
      </c>
      <c r="S150">
        <v>21.696000000000002</v>
      </c>
      <c r="T150" t="s">
        <v>52</v>
      </c>
      <c r="U150">
        <v>3.2598980009999998</v>
      </c>
    </row>
    <row r="151" spans="1:21" x14ac:dyDescent="0.2">
      <c r="A151" t="s">
        <v>4</v>
      </c>
      <c r="B151" t="s">
        <v>226</v>
      </c>
      <c r="C151" t="s">
        <v>102</v>
      </c>
      <c r="D151" t="s">
        <v>159</v>
      </c>
      <c r="E151" t="s">
        <v>373</v>
      </c>
      <c r="F151">
        <v>4</v>
      </c>
      <c r="G151" t="s">
        <v>41</v>
      </c>
      <c r="I151">
        <v>5.7</v>
      </c>
      <c r="J151">
        <v>0.36912765600000003</v>
      </c>
      <c r="K151">
        <v>1</v>
      </c>
      <c r="L151">
        <f t="shared" si="18"/>
        <v>1.125</v>
      </c>
      <c r="M151">
        <f t="shared" si="16"/>
        <v>1.125</v>
      </c>
      <c r="N151">
        <f t="shared" si="17"/>
        <v>0.32811347200000002</v>
      </c>
      <c r="O151">
        <f t="shared" si="19"/>
        <v>3.2811347200000001E-4</v>
      </c>
      <c r="P151" t="s">
        <v>103</v>
      </c>
      <c r="Q151" t="s">
        <v>104</v>
      </c>
      <c r="R151" t="s">
        <v>43</v>
      </c>
      <c r="S151">
        <v>21.696000000000002</v>
      </c>
      <c r="T151" t="s">
        <v>52</v>
      </c>
      <c r="U151">
        <v>8.0085936190000009</v>
      </c>
    </row>
    <row r="152" spans="1:21" x14ac:dyDescent="0.2">
      <c r="A152" t="s">
        <v>5</v>
      </c>
      <c r="B152" t="s">
        <v>246</v>
      </c>
      <c r="C152" t="s">
        <v>102</v>
      </c>
      <c r="D152" t="s">
        <v>159</v>
      </c>
      <c r="E152" t="s">
        <v>373</v>
      </c>
      <c r="F152">
        <v>13</v>
      </c>
      <c r="G152" t="s">
        <v>41</v>
      </c>
      <c r="I152">
        <v>2.1</v>
      </c>
      <c r="J152">
        <v>7.8713200999999997E-2</v>
      </c>
      <c r="K152" s="11">
        <v>0.6333333333333333</v>
      </c>
      <c r="L152">
        <f t="shared" si="18"/>
        <v>1.125</v>
      </c>
      <c r="M152">
        <f t="shared" si="16"/>
        <v>0.71249999999999991</v>
      </c>
      <c r="N152">
        <f t="shared" si="17"/>
        <v>0.11047466807017545</v>
      </c>
      <c r="O152">
        <f t="shared" si="19"/>
        <v>1.1047466807017545E-4</v>
      </c>
      <c r="P152" t="s">
        <v>103</v>
      </c>
      <c r="Q152" t="s">
        <v>104</v>
      </c>
      <c r="R152" t="s">
        <v>43</v>
      </c>
      <c r="S152">
        <v>70.512</v>
      </c>
      <c r="T152" t="s">
        <v>52</v>
      </c>
      <c r="U152">
        <v>5.550225245</v>
      </c>
    </row>
    <row r="153" spans="1:21" x14ac:dyDescent="0.2">
      <c r="A153" t="s">
        <v>5</v>
      </c>
      <c r="B153" t="s">
        <v>246</v>
      </c>
      <c r="C153" t="s">
        <v>102</v>
      </c>
      <c r="D153" t="s">
        <v>159</v>
      </c>
      <c r="E153" t="s">
        <v>373</v>
      </c>
      <c r="F153">
        <v>13</v>
      </c>
      <c r="G153" t="s">
        <v>41</v>
      </c>
      <c r="I153">
        <v>3.7</v>
      </c>
      <c r="J153">
        <v>0.36905206699999998</v>
      </c>
      <c r="K153" s="11">
        <v>0.6333333333333333</v>
      </c>
      <c r="L153">
        <f t="shared" si="18"/>
        <v>1.125</v>
      </c>
      <c r="M153">
        <f t="shared" si="16"/>
        <v>0.71249999999999991</v>
      </c>
      <c r="N153">
        <f t="shared" si="17"/>
        <v>0.51796781333333342</v>
      </c>
      <c r="O153">
        <f t="shared" si="19"/>
        <v>5.1796781333333345E-4</v>
      </c>
      <c r="P153" t="s">
        <v>103</v>
      </c>
      <c r="Q153" t="s">
        <v>104</v>
      </c>
      <c r="R153" t="s">
        <v>43</v>
      </c>
      <c r="S153">
        <v>70.512</v>
      </c>
      <c r="T153" t="s">
        <v>52</v>
      </c>
      <c r="U153">
        <v>26.022599379999999</v>
      </c>
    </row>
    <row r="154" spans="1:21" x14ac:dyDescent="0.2">
      <c r="A154" t="s">
        <v>5</v>
      </c>
      <c r="B154" t="s">
        <v>246</v>
      </c>
      <c r="C154" t="s">
        <v>102</v>
      </c>
      <c r="D154" t="s">
        <v>159</v>
      </c>
      <c r="E154" t="s">
        <v>373</v>
      </c>
      <c r="F154">
        <v>13</v>
      </c>
      <c r="G154" t="s">
        <v>41</v>
      </c>
      <c r="I154">
        <v>4.2</v>
      </c>
      <c r="J154">
        <v>0.52150371100000004</v>
      </c>
      <c r="K154" s="11">
        <v>0.6333333333333333</v>
      </c>
      <c r="L154">
        <f t="shared" si="18"/>
        <v>1.125</v>
      </c>
      <c r="M154">
        <f t="shared" si="16"/>
        <v>0.71249999999999991</v>
      </c>
      <c r="N154">
        <f t="shared" si="17"/>
        <v>0.73193503298245632</v>
      </c>
      <c r="O154">
        <f t="shared" si="19"/>
        <v>7.3193503298245636E-4</v>
      </c>
      <c r="P154" t="s">
        <v>103</v>
      </c>
      <c r="Q154" t="s">
        <v>104</v>
      </c>
      <c r="R154" t="s">
        <v>43</v>
      </c>
      <c r="S154">
        <v>70.512</v>
      </c>
      <c r="T154" t="s">
        <v>52</v>
      </c>
      <c r="U154">
        <v>36.772269700000003</v>
      </c>
    </row>
    <row r="155" spans="1:21" x14ac:dyDescent="0.2">
      <c r="A155" t="s">
        <v>5</v>
      </c>
      <c r="B155" t="s">
        <v>246</v>
      </c>
      <c r="C155" t="s">
        <v>102</v>
      </c>
      <c r="D155" t="s">
        <v>159</v>
      </c>
      <c r="E155" t="s">
        <v>373</v>
      </c>
      <c r="F155">
        <v>1</v>
      </c>
      <c r="G155" t="s">
        <v>75</v>
      </c>
      <c r="I155">
        <v>2.5</v>
      </c>
      <c r="J155">
        <v>4.0457277E-2</v>
      </c>
      <c r="K155" s="11">
        <v>0.6333333333333333</v>
      </c>
      <c r="L155">
        <f t="shared" si="18"/>
        <v>1.125</v>
      </c>
      <c r="M155">
        <f t="shared" si="16"/>
        <v>0.71249999999999991</v>
      </c>
      <c r="N155">
        <f t="shared" si="17"/>
        <v>5.6782143157894746E-2</v>
      </c>
      <c r="O155">
        <f t="shared" si="19"/>
        <v>5.6782143157894745E-5</v>
      </c>
      <c r="P155" t="s">
        <v>76</v>
      </c>
      <c r="Q155" t="s">
        <v>77</v>
      </c>
      <c r="R155" t="s">
        <v>78</v>
      </c>
      <c r="S155">
        <v>4.8230000000000004</v>
      </c>
      <c r="T155" t="s">
        <v>56</v>
      </c>
      <c r="U155">
        <v>0.19512544500000001</v>
      </c>
    </row>
    <row r="156" spans="1:21" x14ac:dyDescent="0.2">
      <c r="A156" t="s">
        <v>6</v>
      </c>
      <c r="B156" t="s">
        <v>265</v>
      </c>
      <c r="C156" t="s">
        <v>102</v>
      </c>
      <c r="D156" t="s">
        <v>159</v>
      </c>
      <c r="E156" t="s">
        <v>373</v>
      </c>
      <c r="F156">
        <v>1</v>
      </c>
      <c r="G156" t="s">
        <v>41</v>
      </c>
      <c r="I156">
        <v>1.9</v>
      </c>
      <c r="J156">
        <v>4.6081840000000004E-3</v>
      </c>
      <c r="K156">
        <v>1</v>
      </c>
      <c r="L156">
        <f t="shared" si="18"/>
        <v>1.125</v>
      </c>
      <c r="M156">
        <f t="shared" si="16"/>
        <v>1.125</v>
      </c>
      <c r="N156">
        <f t="shared" si="17"/>
        <v>4.0961635555555563E-3</v>
      </c>
      <c r="O156">
        <f t="shared" si="19"/>
        <v>4.0961635555555561E-6</v>
      </c>
      <c r="P156" t="s">
        <v>103</v>
      </c>
      <c r="Q156" t="s">
        <v>104</v>
      </c>
      <c r="R156" t="s">
        <v>43</v>
      </c>
      <c r="S156">
        <v>5.4240000000000004</v>
      </c>
      <c r="T156" t="s">
        <v>52</v>
      </c>
      <c r="U156">
        <v>2.4994789999999999E-2</v>
      </c>
    </row>
    <row r="157" spans="1:21" x14ac:dyDescent="0.2">
      <c r="A157" t="s">
        <v>8</v>
      </c>
      <c r="B157" t="s">
        <v>286</v>
      </c>
      <c r="C157" t="s">
        <v>102</v>
      </c>
      <c r="D157" t="s">
        <v>159</v>
      </c>
      <c r="E157" t="s">
        <v>373</v>
      </c>
      <c r="F157">
        <v>2</v>
      </c>
      <c r="G157" t="s">
        <v>41</v>
      </c>
      <c r="I157">
        <v>2.2999999999999998</v>
      </c>
      <c r="J157">
        <v>1.5520779E-2</v>
      </c>
      <c r="K157">
        <v>1</v>
      </c>
      <c r="L157">
        <f t="shared" si="18"/>
        <v>1.125</v>
      </c>
      <c r="M157">
        <f t="shared" si="16"/>
        <v>1.125</v>
      </c>
      <c r="N157">
        <f t="shared" si="17"/>
        <v>1.3796248000000001E-2</v>
      </c>
      <c r="O157">
        <f t="shared" si="19"/>
        <v>1.3796248000000001E-5</v>
      </c>
      <c r="P157" t="s">
        <v>103</v>
      </c>
      <c r="Q157" t="s">
        <v>104</v>
      </c>
      <c r="R157" t="s">
        <v>43</v>
      </c>
      <c r="S157">
        <v>10.848000000000001</v>
      </c>
      <c r="T157" t="s">
        <v>52</v>
      </c>
      <c r="U157">
        <v>0.168369412</v>
      </c>
    </row>
    <row r="158" spans="1:21" x14ac:dyDescent="0.2">
      <c r="A158" t="s">
        <v>6</v>
      </c>
      <c r="B158" t="s">
        <v>265</v>
      </c>
      <c r="C158" t="s">
        <v>274</v>
      </c>
      <c r="D158" t="s">
        <v>159</v>
      </c>
      <c r="E158" t="s">
        <v>371</v>
      </c>
      <c r="F158">
        <v>1</v>
      </c>
      <c r="G158" t="s">
        <v>41</v>
      </c>
      <c r="I158">
        <v>3.2</v>
      </c>
      <c r="J158">
        <v>2.1692059E-2</v>
      </c>
      <c r="K158">
        <v>1</v>
      </c>
      <c r="L158">
        <f t="shared" si="18"/>
        <v>1.125</v>
      </c>
      <c r="M158">
        <f t="shared" si="16"/>
        <v>1.125</v>
      </c>
      <c r="N158">
        <f t="shared" si="17"/>
        <v>1.9281830222222223E-2</v>
      </c>
      <c r="O158">
        <f t="shared" si="19"/>
        <v>1.9281830222222222E-5</v>
      </c>
      <c r="P158" t="s">
        <v>275</v>
      </c>
      <c r="Q158" t="s">
        <v>276</v>
      </c>
      <c r="R158" t="s">
        <v>43</v>
      </c>
      <c r="S158">
        <v>5.4240000000000004</v>
      </c>
      <c r="T158" t="s">
        <v>276</v>
      </c>
      <c r="U158">
        <v>0.117657728</v>
      </c>
    </row>
    <row r="159" spans="1:21" x14ac:dyDescent="0.2">
      <c r="A159" t="s">
        <v>0</v>
      </c>
      <c r="B159" t="s">
        <v>39</v>
      </c>
      <c r="C159" t="s">
        <v>108</v>
      </c>
      <c r="D159" t="s">
        <v>159</v>
      </c>
      <c r="E159" t="s">
        <v>375</v>
      </c>
      <c r="F159">
        <v>1</v>
      </c>
      <c r="G159" t="s">
        <v>41</v>
      </c>
      <c r="I159">
        <v>2.2999999999999998</v>
      </c>
      <c r="J159">
        <v>4.6062432E-2</v>
      </c>
      <c r="K159">
        <v>1</v>
      </c>
      <c r="L159">
        <f t="shared" si="18"/>
        <v>1.125</v>
      </c>
      <c r="M159">
        <f t="shared" si="16"/>
        <v>1.125</v>
      </c>
      <c r="N159">
        <f t="shared" si="17"/>
        <v>4.0944384E-2</v>
      </c>
      <c r="O159">
        <f t="shared" si="19"/>
        <v>4.0944384000000003E-5</v>
      </c>
      <c r="P159" t="s">
        <v>109</v>
      </c>
      <c r="Q159" t="s">
        <v>74</v>
      </c>
      <c r="R159" t="s">
        <v>83</v>
      </c>
      <c r="S159">
        <v>4.2759999999999998</v>
      </c>
      <c r="T159" t="s">
        <v>69</v>
      </c>
      <c r="U159">
        <v>0.19696295899999999</v>
      </c>
    </row>
    <row r="160" spans="1:21" x14ac:dyDescent="0.2">
      <c r="A160" t="s">
        <v>8</v>
      </c>
      <c r="B160" t="s">
        <v>286</v>
      </c>
      <c r="C160" t="s">
        <v>304</v>
      </c>
      <c r="D160" t="s">
        <v>159</v>
      </c>
      <c r="E160" t="s">
        <v>375</v>
      </c>
      <c r="F160">
        <v>1</v>
      </c>
      <c r="G160" t="s">
        <v>41</v>
      </c>
      <c r="I160">
        <v>2</v>
      </c>
      <c r="J160">
        <v>1.4738437E-2</v>
      </c>
      <c r="K160">
        <v>1</v>
      </c>
      <c r="L160">
        <f t="shared" si="18"/>
        <v>1.125</v>
      </c>
      <c r="M160">
        <f t="shared" si="16"/>
        <v>1.125</v>
      </c>
      <c r="N160">
        <f t="shared" si="17"/>
        <v>1.3100832888888889E-2</v>
      </c>
      <c r="O160">
        <f t="shared" si="19"/>
        <v>1.310083288888889E-5</v>
      </c>
      <c r="P160" t="s">
        <v>198</v>
      </c>
      <c r="Q160" t="s">
        <v>197</v>
      </c>
      <c r="R160" t="s">
        <v>43</v>
      </c>
      <c r="S160">
        <v>5.4240000000000004</v>
      </c>
      <c r="T160" t="s">
        <v>52</v>
      </c>
      <c r="U160">
        <v>7.9941282000000002E-2</v>
      </c>
    </row>
    <row r="161" spans="1:21" x14ac:dyDescent="0.2">
      <c r="A161" t="s">
        <v>3</v>
      </c>
      <c r="B161" t="s">
        <v>202</v>
      </c>
      <c r="C161" t="s">
        <v>217</v>
      </c>
      <c r="D161" t="s">
        <v>159</v>
      </c>
      <c r="E161" t="s">
        <v>375</v>
      </c>
      <c r="F161">
        <v>1</v>
      </c>
      <c r="G161" t="s">
        <v>89</v>
      </c>
      <c r="I161">
        <v>2.8</v>
      </c>
      <c r="J161">
        <v>0.81062359500000003</v>
      </c>
      <c r="K161">
        <v>1</v>
      </c>
      <c r="L161">
        <f t="shared" si="18"/>
        <v>1.125</v>
      </c>
      <c r="M161">
        <f t="shared" si="16"/>
        <v>1.125</v>
      </c>
      <c r="N161">
        <f t="shared" si="17"/>
        <v>0.72055430666666664</v>
      </c>
      <c r="O161">
        <f t="shared" si="19"/>
        <v>7.2055430666666666E-4</v>
      </c>
      <c r="P161" t="s">
        <v>218</v>
      </c>
      <c r="Q161" t="s">
        <v>219</v>
      </c>
      <c r="R161" t="s">
        <v>51</v>
      </c>
      <c r="S161">
        <v>4.8230000000000004</v>
      </c>
      <c r="T161" t="s">
        <v>56</v>
      </c>
      <c r="U161">
        <v>3.9096375989999999</v>
      </c>
    </row>
    <row r="162" spans="1:21" x14ac:dyDescent="0.2">
      <c r="A162" t="s">
        <v>7</v>
      </c>
      <c r="B162" t="s">
        <v>277</v>
      </c>
      <c r="C162" t="s">
        <v>217</v>
      </c>
      <c r="D162" t="s">
        <v>159</v>
      </c>
      <c r="E162" t="s">
        <v>375</v>
      </c>
      <c r="F162">
        <v>1</v>
      </c>
      <c r="G162" t="s">
        <v>89</v>
      </c>
      <c r="I162">
        <v>2.2999999999999998</v>
      </c>
      <c r="J162">
        <v>0.49572834500000001</v>
      </c>
      <c r="K162">
        <v>1</v>
      </c>
      <c r="L162">
        <f t="shared" si="18"/>
        <v>1.125</v>
      </c>
      <c r="M162">
        <f t="shared" si="16"/>
        <v>1.125</v>
      </c>
      <c r="N162">
        <f t="shared" si="17"/>
        <v>0.44064741777777777</v>
      </c>
      <c r="O162">
        <f t="shared" si="19"/>
        <v>4.4064741777777777E-4</v>
      </c>
      <c r="P162" t="s">
        <v>218</v>
      </c>
      <c r="Q162" t="s">
        <v>219</v>
      </c>
      <c r="R162" t="s">
        <v>51</v>
      </c>
      <c r="S162">
        <v>4.8230000000000004</v>
      </c>
      <c r="T162" t="s">
        <v>56</v>
      </c>
      <c r="U162">
        <v>2.3908978099999998</v>
      </c>
    </row>
    <row r="163" spans="1:21" x14ac:dyDescent="0.2">
      <c r="A163" t="s">
        <v>3</v>
      </c>
      <c r="B163" t="s">
        <v>202</v>
      </c>
      <c r="C163" t="s">
        <v>220</v>
      </c>
      <c r="D163" t="s">
        <v>159</v>
      </c>
      <c r="E163" t="s">
        <v>375</v>
      </c>
      <c r="F163">
        <v>2</v>
      </c>
      <c r="G163" t="s">
        <v>41</v>
      </c>
      <c r="I163">
        <v>3.6</v>
      </c>
      <c r="J163">
        <v>0.31284715099999999</v>
      </c>
      <c r="K163">
        <v>1</v>
      </c>
      <c r="L163">
        <f t="shared" si="18"/>
        <v>1.125</v>
      </c>
      <c r="M163">
        <f t="shared" si="16"/>
        <v>1.125</v>
      </c>
      <c r="N163">
        <f t="shared" si="17"/>
        <v>0.27808635644444446</v>
      </c>
      <c r="O163">
        <f t="shared" si="19"/>
        <v>2.7808635644444447E-4</v>
      </c>
      <c r="P163" t="s">
        <v>109</v>
      </c>
      <c r="Q163" t="s">
        <v>74</v>
      </c>
      <c r="R163" t="s">
        <v>83</v>
      </c>
      <c r="S163">
        <v>8.5519999999999996</v>
      </c>
      <c r="T163" t="s">
        <v>69</v>
      </c>
      <c r="U163">
        <v>2.6754688359999999</v>
      </c>
    </row>
    <row r="164" spans="1:21" x14ac:dyDescent="0.2">
      <c r="A164" t="s">
        <v>4</v>
      </c>
      <c r="B164" t="s">
        <v>226</v>
      </c>
      <c r="C164" t="s">
        <v>220</v>
      </c>
      <c r="D164" t="s">
        <v>159</v>
      </c>
      <c r="E164" t="s">
        <v>375</v>
      </c>
      <c r="F164">
        <v>2</v>
      </c>
      <c r="G164" t="s">
        <v>41</v>
      </c>
      <c r="I164">
        <v>3.5</v>
      </c>
      <c r="J164">
        <v>0.28969888199999999</v>
      </c>
      <c r="K164">
        <v>1</v>
      </c>
      <c r="L164">
        <f t="shared" si="18"/>
        <v>1.125</v>
      </c>
      <c r="M164">
        <f t="shared" si="16"/>
        <v>1.125</v>
      </c>
      <c r="N164">
        <f t="shared" si="17"/>
        <v>0.25751011733333334</v>
      </c>
      <c r="O164">
        <f t="shared" si="19"/>
        <v>2.5751011733333334E-4</v>
      </c>
      <c r="P164" t="s">
        <v>109</v>
      </c>
      <c r="Q164" t="s">
        <v>74</v>
      </c>
      <c r="R164" t="s">
        <v>83</v>
      </c>
      <c r="S164">
        <v>8.5519999999999996</v>
      </c>
      <c r="T164" t="s">
        <v>69</v>
      </c>
      <c r="U164">
        <v>2.4775048420000001</v>
      </c>
    </row>
    <row r="165" spans="1:21" x14ac:dyDescent="0.2">
      <c r="A165" t="s">
        <v>4</v>
      </c>
      <c r="B165" t="s">
        <v>226</v>
      </c>
      <c r="C165" t="s">
        <v>220</v>
      </c>
      <c r="D165" t="s">
        <v>159</v>
      </c>
      <c r="E165" t="s">
        <v>375</v>
      </c>
      <c r="F165">
        <v>2</v>
      </c>
      <c r="G165" t="s">
        <v>41</v>
      </c>
      <c r="I165">
        <v>7.5</v>
      </c>
      <c r="J165">
        <v>2.318254526</v>
      </c>
      <c r="K165">
        <v>1</v>
      </c>
      <c r="L165">
        <f t="shared" si="18"/>
        <v>1.125</v>
      </c>
      <c r="M165">
        <f t="shared" si="16"/>
        <v>1.125</v>
      </c>
      <c r="N165">
        <f t="shared" si="17"/>
        <v>2.060670689777778</v>
      </c>
      <c r="O165">
        <f t="shared" si="19"/>
        <v>2.060670689777778E-3</v>
      </c>
      <c r="P165" t="s">
        <v>109</v>
      </c>
      <c r="Q165" t="s">
        <v>74</v>
      </c>
      <c r="R165" t="s">
        <v>83</v>
      </c>
      <c r="S165">
        <v>8.5519999999999996</v>
      </c>
      <c r="T165" t="s">
        <v>69</v>
      </c>
      <c r="U165">
        <v>19.825712710000001</v>
      </c>
    </row>
    <row r="166" spans="1:21" x14ac:dyDescent="0.2">
      <c r="A166" t="s">
        <v>7</v>
      </c>
      <c r="B166" t="s">
        <v>277</v>
      </c>
      <c r="C166" t="s">
        <v>220</v>
      </c>
      <c r="D166" t="s">
        <v>159</v>
      </c>
      <c r="E166" t="s">
        <v>375</v>
      </c>
      <c r="F166">
        <v>1</v>
      </c>
      <c r="G166" t="s">
        <v>41</v>
      </c>
      <c r="I166">
        <v>3</v>
      </c>
      <c r="J166">
        <v>9.5111367000000002E-2</v>
      </c>
      <c r="K166">
        <v>1</v>
      </c>
      <c r="L166">
        <f t="shared" si="18"/>
        <v>1.125</v>
      </c>
      <c r="M166">
        <f t="shared" si="16"/>
        <v>1.125</v>
      </c>
      <c r="N166">
        <f t="shared" si="17"/>
        <v>8.4543437333333332E-2</v>
      </c>
      <c r="O166">
        <f t="shared" si="19"/>
        <v>8.4543437333333332E-5</v>
      </c>
      <c r="P166" t="s">
        <v>109</v>
      </c>
      <c r="Q166" t="s">
        <v>74</v>
      </c>
      <c r="R166" t="s">
        <v>83</v>
      </c>
      <c r="S166">
        <v>4.2759999999999998</v>
      </c>
      <c r="T166" t="s">
        <v>69</v>
      </c>
      <c r="U166">
        <v>0.406696206</v>
      </c>
    </row>
    <row r="167" spans="1:21" x14ac:dyDescent="0.2">
      <c r="A167" t="s">
        <v>5</v>
      </c>
      <c r="B167" t="s">
        <v>246</v>
      </c>
      <c r="C167" t="s">
        <v>259</v>
      </c>
      <c r="D167" t="s">
        <v>159</v>
      </c>
      <c r="E167" t="s">
        <v>373</v>
      </c>
      <c r="F167">
        <v>1</v>
      </c>
      <c r="G167" t="s">
        <v>41</v>
      </c>
      <c r="I167">
        <v>2.2000000000000002</v>
      </c>
      <c r="J167">
        <v>3.1752654999999998E-2</v>
      </c>
      <c r="K167" s="11">
        <v>0.6333333333333333</v>
      </c>
      <c r="L167">
        <f t="shared" si="18"/>
        <v>1.125</v>
      </c>
      <c r="M167">
        <f t="shared" si="16"/>
        <v>0.71249999999999991</v>
      </c>
      <c r="N167">
        <f t="shared" si="17"/>
        <v>4.4565129824561407E-2</v>
      </c>
      <c r="O167">
        <f t="shared" si="19"/>
        <v>4.4565129824561411E-5</v>
      </c>
      <c r="P167" t="s">
        <v>49</v>
      </c>
      <c r="Q167" t="s">
        <v>50</v>
      </c>
      <c r="R167" t="s">
        <v>51</v>
      </c>
      <c r="S167">
        <v>5.4240000000000004</v>
      </c>
      <c r="T167" t="s">
        <v>52</v>
      </c>
      <c r="U167">
        <v>0.172226402</v>
      </c>
    </row>
    <row r="168" spans="1:21" x14ac:dyDescent="0.2">
      <c r="A168" t="s">
        <v>5</v>
      </c>
      <c r="B168" t="s">
        <v>246</v>
      </c>
      <c r="C168" t="s">
        <v>259</v>
      </c>
      <c r="D168" t="s">
        <v>159</v>
      </c>
      <c r="E168" t="s">
        <v>373</v>
      </c>
      <c r="F168">
        <v>1</v>
      </c>
      <c r="G168" t="s">
        <v>75</v>
      </c>
      <c r="I168">
        <v>2.2999999999999998</v>
      </c>
      <c r="J168">
        <v>3.3564591999999997E-2</v>
      </c>
      <c r="K168" s="11">
        <v>0.6333333333333333</v>
      </c>
      <c r="L168">
        <f t="shared" si="18"/>
        <v>1.125</v>
      </c>
      <c r="M168">
        <f t="shared" si="16"/>
        <v>0.71249999999999991</v>
      </c>
      <c r="N168">
        <f t="shared" si="17"/>
        <v>4.7108199298245619E-2</v>
      </c>
      <c r="O168">
        <f t="shared" si="19"/>
        <v>4.7108199298245621E-5</v>
      </c>
      <c r="P168" t="s">
        <v>76</v>
      </c>
      <c r="Q168" t="s">
        <v>77</v>
      </c>
      <c r="R168" t="s">
        <v>78</v>
      </c>
      <c r="S168">
        <v>4.8230000000000004</v>
      </c>
      <c r="T168" t="s">
        <v>56</v>
      </c>
      <c r="U168">
        <v>0.16188202900000001</v>
      </c>
    </row>
    <row r="169" spans="1:21" x14ac:dyDescent="0.2">
      <c r="A169" t="s">
        <v>8</v>
      </c>
      <c r="B169" t="s">
        <v>286</v>
      </c>
      <c r="C169" t="s">
        <v>259</v>
      </c>
      <c r="D169" t="s">
        <v>159</v>
      </c>
      <c r="E169" t="s">
        <v>373</v>
      </c>
      <c r="F169">
        <v>1</v>
      </c>
      <c r="G169" t="s">
        <v>75</v>
      </c>
      <c r="I169">
        <v>3</v>
      </c>
      <c r="J169">
        <v>6.0864300000000003E-2</v>
      </c>
      <c r="K169">
        <v>1</v>
      </c>
      <c r="L169">
        <f t="shared" si="18"/>
        <v>1.125</v>
      </c>
      <c r="M169">
        <f t="shared" si="16"/>
        <v>1.125</v>
      </c>
      <c r="N169">
        <f t="shared" si="17"/>
        <v>5.41016E-2</v>
      </c>
      <c r="O169">
        <f t="shared" si="19"/>
        <v>5.4101600000000004E-5</v>
      </c>
      <c r="P169" t="s">
        <v>76</v>
      </c>
      <c r="Q169" t="s">
        <v>77</v>
      </c>
      <c r="R169" t="s">
        <v>78</v>
      </c>
      <c r="S169">
        <v>4.8230000000000004</v>
      </c>
      <c r="T169" t="s">
        <v>56</v>
      </c>
      <c r="U169">
        <v>0.29354852100000001</v>
      </c>
    </row>
    <row r="170" spans="1:21" x14ac:dyDescent="0.2">
      <c r="A170" t="s">
        <v>2</v>
      </c>
      <c r="B170" t="s">
        <v>169</v>
      </c>
      <c r="C170" t="s">
        <v>183</v>
      </c>
      <c r="D170" t="s">
        <v>159</v>
      </c>
      <c r="E170" t="s">
        <v>373</v>
      </c>
      <c r="F170">
        <v>1</v>
      </c>
      <c r="G170" t="s">
        <v>41</v>
      </c>
      <c r="I170">
        <v>4.2</v>
      </c>
      <c r="J170">
        <v>0.142330437</v>
      </c>
      <c r="K170">
        <v>1</v>
      </c>
      <c r="L170">
        <f t="shared" si="18"/>
        <v>1.125</v>
      </c>
      <c r="M170">
        <f t="shared" si="16"/>
        <v>1.125</v>
      </c>
      <c r="N170">
        <f t="shared" si="17"/>
        <v>0.12651594399999999</v>
      </c>
      <c r="O170">
        <f t="shared" si="19"/>
        <v>1.26515944E-4</v>
      </c>
      <c r="P170" t="s">
        <v>49</v>
      </c>
      <c r="Q170" t="s">
        <v>50</v>
      </c>
      <c r="R170" t="s">
        <v>51</v>
      </c>
      <c r="S170">
        <v>5.4240000000000004</v>
      </c>
      <c r="T170" t="s">
        <v>52</v>
      </c>
      <c r="U170">
        <v>0.77200029100000001</v>
      </c>
    </row>
    <row r="171" spans="1:21" x14ac:dyDescent="0.2">
      <c r="A171" t="s">
        <v>4</v>
      </c>
      <c r="B171" t="s">
        <v>226</v>
      </c>
      <c r="C171" t="s">
        <v>183</v>
      </c>
      <c r="D171" t="s">
        <v>159</v>
      </c>
      <c r="E171" t="s">
        <v>373</v>
      </c>
      <c r="F171">
        <v>1</v>
      </c>
      <c r="G171" t="s">
        <v>41</v>
      </c>
      <c r="I171">
        <v>4.7</v>
      </c>
      <c r="J171">
        <v>0.184767873</v>
      </c>
      <c r="K171">
        <v>1</v>
      </c>
      <c r="L171">
        <f t="shared" si="18"/>
        <v>1.125</v>
      </c>
      <c r="M171">
        <f t="shared" si="16"/>
        <v>1.125</v>
      </c>
      <c r="N171">
        <f t="shared" si="17"/>
        <v>0.16423810933333333</v>
      </c>
      <c r="O171">
        <f t="shared" si="19"/>
        <v>1.6423810933333333E-4</v>
      </c>
      <c r="P171" t="s">
        <v>49</v>
      </c>
      <c r="Q171" t="s">
        <v>50</v>
      </c>
      <c r="R171" t="s">
        <v>51</v>
      </c>
      <c r="S171">
        <v>5.4240000000000004</v>
      </c>
      <c r="T171" t="s">
        <v>52</v>
      </c>
      <c r="U171">
        <v>1.0021809450000001</v>
      </c>
    </row>
    <row r="172" spans="1:21" x14ac:dyDescent="0.2">
      <c r="A172" t="s">
        <v>2</v>
      </c>
      <c r="B172" t="s">
        <v>169</v>
      </c>
      <c r="C172" t="s">
        <v>184</v>
      </c>
      <c r="D172" t="s">
        <v>159</v>
      </c>
      <c r="E172" t="s">
        <v>373</v>
      </c>
      <c r="F172">
        <v>2</v>
      </c>
      <c r="G172" t="s">
        <v>41</v>
      </c>
      <c r="I172">
        <v>0.8</v>
      </c>
      <c r="J172">
        <v>6.0751670000000002E-3</v>
      </c>
      <c r="K172">
        <v>1</v>
      </c>
      <c r="L172">
        <f t="shared" si="18"/>
        <v>1.125</v>
      </c>
      <c r="M172">
        <f t="shared" si="16"/>
        <v>1.125</v>
      </c>
      <c r="N172">
        <f t="shared" si="17"/>
        <v>5.4001484444444444E-3</v>
      </c>
      <c r="O172">
        <f t="shared" si="19"/>
        <v>5.4001484444444443E-6</v>
      </c>
      <c r="P172" t="s">
        <v>49</v>
      </c>
      <c r="Q172" t="s">
        <v>50</v>
      </c>
      <c r="R172" t="s">
        <v>51</v>
      </c>
      <c r="S172">
        <v>10.848000000000001</v>
      </c>
      <c r="T172" t="s">
        <v>52</v>
      </c>
      <c r="U172">
        <v>6.5903407999999997E-2</v>
      </c>
    </row>
    <row r="173" spans="1:21" x14ac:dyDescent="0.2">
      <c r="A173" t="s">
        <v>3</v>
      </c>
      <c r="B173" t="s">
        <v>202</v>
      </c>
      <c r="C173" t="s">
        <v>184</v>
      </c>
      <c r="D173" t="s">
        <v>159</v>
      </c>
      <c r="E173" t="s">
        <v>373</v>
      </c>
      <c r="F173">
        <v>7</v>
      </c>
      <c r="G173" t="s">
        <v>41</v>
      </c>
      <c r="I173">
        <v>1.8</v>
      </c>
      <c r="J173">
        <v>0.139537096</v>
      </c>
      <c r="K173">
        <v>1</v>
      </c>
      <c r="L173">
        <f t="shared" si="18"/>
        <v>1.125</v>
      </c>
      <c r="M173">
        <f t="shared" si="16"/>
        <v>1.125</v>
      </c>
      <c r="N173">
        <f t="shared" si="17"/>
        <v>0.12403297422222222</v>
      </c>
      <c r="O173">
        <f t="shared" si="19"/>
        <v>1.2403297422222223E-4</v>
      </c>
      <c r="P173" t="s">
        <v>49</v>
      </c>
      <c r="Q173" t="s">
        <v>50</v>
      </c>
      <c r="R173" t="s">
        <v>51</v>
      </c>
      <c r="S173">
        <v>37.968000000000004</v>
      </c>
      <c r="T173" t="s">
        <v>52</v>
      </c>
      <c r="U173">
        <v>5.2979444679999999</v>
      </c>
    </row>
    <row r="174" spans="1:21" x14ac:dyDescent="0.2">
      <c r="A174" t="s">
        <v>3</v>
      </c>
      <c r="B174" t="s">
        <v>202</v>
      </c>
      <c r="C174" t="s">
        <v>184</v>
      </c>
      <c r="D174" t="s">
        <v>159</v>
      </c>
      <c r="E174" t="s">
        <v>373</v>
      </c>
      <c r="F174">
        <v>7</v>
      </c>
      <c r="G174" t="s">
        <v>41</v>
      </c>
      <c r="I174">
        <v>3.2</v>
      </c>
      <c r="J174">
        <v>0.53015812200000001</v>
      </c>
      <c r="K174">
        <v>1</v>
      </c>
      <c r="L174">
        <f t="shared" si="18"/>
        <v>1.125</v>
      </c>
      <c r="M174">
        <f t="shared" si="16"/>
        <v>1.125</v>
      </c>
      <c r="N174">
        <f t="shared" si="17"/>
        <v>0.47125166400000001</v>
      </c>
      <c r="O174">
        <f t="shared" si="19"/>
        <v>4.7125166400000001E-4</v>
      </c>
      <c r="P174" t="s">
        <v>49</v>
      </c>
      <c r="Q174" t="s">
        <v>50</v>
      </c>
      <c r="R174" t="s">
        <v>51</v>
      </c>
      <c r="S174">
        <v>37.968000000000004</v>
      </c>
      <c r="T174" t="s">
        <v>52</v>
      </c>
      <c r="U174">
        <v>20.12904357</v>
      </c>
    </row>
    <row r="175" spans="1:21" x14ac:dyDescent="0.2">
      <c r="A175" t="s">
        <v>3</v>
      </c>
      <c r="B175" t="s">
        <v>202</v>
      </c>
      <c r="C175" t="s">
        <v>184</v>
      </c>
      <c r="D175" t="s">
        <v>159</v>
      </c>
      <c r="E175" t="s">
        <v>373</v>
      </c>
      <c r="F175">
        <v>7</v>
      </c>
      <c r="G175" t="s">
        <v>41</v>
      </c>
      <c r="I175">
        <v>4.3</v>
      </c>
      <c r="J175">
        <v>1.05221451</v>
      </c>
      <c r="K175">
        <v>1</v>
      </c>
      <c r="L175">
        <f t="shared" si="18"/>
        <v>1.125</v>
      </c>
      <c r="M175">
        <f t="shared" si="16"/>
        <v>1.125</v>
      </c>
      <c r="N175">
        <f t="shared" si="17"/>
        <v>0.93530178666666663</v>
      </c>
      <c r="O175">
        <f t="shared" si="19"/>
        <v>9.3530178666666663E-4</v>
      </c>
      <c r="P175" t="s">
        <v>49</v>
      </c>
      <c r="Q175" t="s">
        <v>50</v>
      </c>
      <c r="R175" t="s">
        <v>51</v>
      </c>
      <c r="S175">
        <v>37.968000000000004</v>
      </c>
      <c r="T175" t="s">
        <v>52</v>
      </c>
      <c r="U175">
        <v>39.95048053</v>
      </c>
    </row>
    <row r="176" spans="1:21" x14ac:dyDescent="0.2">
      <c r="A176" t="s">
        <v>3</v>
      </c>
      <c r="B176" t="s">
        <v>202</v>
      </c>
      <c r="C176" t="s">
        <v>184</v>
      </c>
      <c r="D176" t="s">
        <v>159</v>
      </c>
      <c r="E176" t="s">
        <v>373</v>
      </c>
      <c r="F176">
        <v>1</v>
      </c>
      <c r="G176" t="s">
        <v>75</v>
      </c>
      <c r="I176">
        <v>2.8</v>
      </c>
      <c r="J176">
        <v>5.2148883E-2</v>
      </c>
      <c r="K176">
        <v>1</v>
      </c>
      <c r="L176">
        <f t="shared" si="18"/>
        <v>1.125</v>
      </c>
      <c r="M176">
        <f t="shared" si="16"/>
        <v>1.125</v>
      </c>
      <c r="N176">
        <f t="shared" si="17"/>
        <v>4.6354562666666668E-2</v>
      </c>
      <c r="O176">
        <f t="shared" si="19"/>
        <v>4.6354562666666667E-5</v>
      </c>
      <c r="P176" t="s">
        <v>76</v>
      </c>
      <c r="Q176" t="s">
        <v>77</v>
      </c>
      <c r="R176" t="s">
        <v>78</v>
      </c>
      <c r="S176">
        <v>4.8230000000000004</v>
      </c>
      <c r="T176" t="s">
        <v>56</v>
      </c>
      <c r="U176">
        <v>0.25151406500000001</v>
      </c>
    </row>
    <row r="177" spans="1:21" x14ac:dyDescent="0.2">
      <c r="A177" t="s">
        <v>4</v>
      </c>
      <c r="B177" t="s">
        <v>226</v>
      </c>
      <c r="C177" t="s">
        <v>184</v>
      </c>
      <c r="D177" t="s">
        <v>159</v>
      </c>
      <c r="E177" t="s">
        <v>373</v>
      </c>
      <c r="F177">
        <v>234</v>
      </c>
      <c r="G177" t="s">
        <v>41</v>
      </c>
      <c r="I177">
        <v>2.6</v>
      </c>
      <c r="J177">
        <v>10.94746219</v>
      </c>
      <c r="K177">
        <v>1</v>
      </c>
      <c r="L177">
        <f t="shared" si="18"/>
        <v>1.125</v>
      </c>
      <c r="M177">
        <f t="shared" si="16"/>
        <v>1.125</v>
      </c>
      <c r="N177">
        <f t="shared" si="17"/>
        <v>9.731077502222222</v>
      </c>
      <c r="O177">
        <f t="shared" si="19"/>
        <v>9.7310775022222216E-3</v>
      </c>
      <c r="P177" t="s">
        <v>49</v>
      </c>
      <c r="Q177" t="s">
        <v>50</v>
      </c>
      <c r="R177" t="s">
        <v>51</v>
      </c>
      <c r="S177">
        <v>1269.2159999999999</v>
      </c>
      <c r="T177" t="s">
        <v>52</v>
      </c>
      <c r="U177">
        <v>13894.694170000001</v>
      </c>
    </row>
    <row r="178" spans="1:21" x14ac:dyDescent="0.2">
      <c r="A178" t="s">
        <v>4</v>
      </c>
      <c r="B178" t="s">
        <v>226</v>
      </c>
      <c r="C178" t="s">
        <v>184</v>
      </c>
      <c r="D178" t="s">
        <v>159</v>
      </c>
      <c r="E178" t="s">
        <v>373</v>
      </c>
      <c r="F178">
        <v>234</v>
      </c>
      <c r="G178" t="s">
        <v>41</v>
      </c>
      <c r="I178">
        <v>4.7</v>
      </c>
      <c r="J178">
        <v>43.235682349999998</v>
      </c>
      <c r="K178">
        <v>1</v>
      </c>
      <c r="L178">
        <f t="shared" si="18"/>
        <v>1.125</v>
      </c>
      <c r="M178">
        <f t="shared" si="16"/>
        <v>1.125</v>
      </c>
      <c r="N178">
        <f t="shared" si="17"/>
        <v>38.43171764444444</v>
      </c>
      <c r="O178">
        <f t="shared" si="19"/>
        <v>3.8431717644444439E-2</v>
      </c>
      <c r="P178" t="s">
        <v>49</v>
      </c>
      <c r="Q178" t="s">
        <v>50</v>
      </c>
      <c r="R178" t="s">
        <v>51</v>
      </c>
      <c r="S178">
        <v>1269.2159999999999</v>
      </c>
      <c r="T178" t="s">
        <v>52</v>
      </c>
      <c r="U178">
        <v>54875.419809999999</v>
      </c>
    </row>
    <row r="179" spans="1:21" x14ac:dyDescent="0.2">
      <c r="A179" t="s">
        <v>4</v>
      </c>
      <c r="B179" t="s">
        <v>226</v>
      </c>
      <c r="C179" t="s">
        <v>184</v>
      </c>
      <c r="D179" t="s">
        <v>159</v>
      </c>
      <c r="E179" t="s">
        <v>373</v>
      </c>
      <c r="F179">
        <v>234</v>
      </c>
      <c r="G179" t="s">
        <v>41</v>
      </c>
      <c r="I179">
        <v>6.6</v>
      </c>
      <c r="J179">
        <v>95.042361299999996</v>
      </c>
      <c r="K179">
        <v>1</v>
      </c>
      <c r="L179">
        <f t="shared" si="18"/>
        <v>1.125</v>
      </c>
      <c r="M179">
        <f t="shared" si="16"/>
        <v>1.125</v>
      </c>
      <c r="N179">
        <f t="shared" si="17"/>
        <v>84.482098933333333</v>
      </c>
      <c r="O179">
        <f t="shared" si="19"/>
        <v>8.4482098933333333E-2</v>
      </c>
      <c r="P179" t="s">
        <v>49</v>
      </c>
      <c r="Q179" t="s">
        <v>50</v>
      </c>
      <c r="R179" t="s">
        <v>51</v>
      </c>
      <c r="S179">
        <v>1269.2159999999999</v>
      </c>
      <c r="T179" t="s">
        <v>52</v>
      </c>
      <c r="U179">
        <v>120629.2856</v>
      </c>
    </row>
    <row r="180" spans="1:21" x14ac:dyDescent="0.2">
      <c r="A180" t="s">
        <v>4</v>
      </c>
      <c r="B180" t="s">
        <v>226</v>
      </c>
      <c r="C180" t="s">
        <v>184</v>
      </c>
      <c r="D180" t="s">
        <v>159</v>
      </c>
      <c r="E180" t="s">
        <v>373</v>
      </c>
      <c r="F180">
        <v>234</v>
      </c>
      <c r="G180" t="s">
        <v>41</v>
      </c>
      <c r="I180">
        <v>7.9</v>
      </c>
      <c r="J180">
        <v>144.2348274</v>
      </c>
      <c r="K180">
        <v>1</v>
      </c>
      <c r="L180">
        <f t="shared" si="18"/>
        <v>1.125</v>
      </c>
      <c r="M180">
        <f t="shared" si="16"/>
        <v>1.125</v>
      </c>
      <c r="N180">
        <f t="shared" si="17"/>
        <v>128.20873546666667</v>
      </c>
      <c r="O180">
        <f t="shared" si="19"/>
        <v>0.12820873546666667</v>
      </c>
      <c r="P180" t="s">
        <v>49</v>
      </c>
      <c r="Q180" t="s">
        <v>50</v>
      </c>
      <c r="R180" t="s">
        <v>51</v>
      </c>
      <c r="S180">
        <v>1269.2159999999999</v>
      </c>
      <c r="T180" t="s">
        <v>52</v>
      </c>
      <c r="U180">
        <v>183065.1507</v>
      </c>
    </row>
    <row r="181" spans="1:21" x14ac:dyDescent="0.2">
      <c r="A181" t="s">
        <v>4</v>
      </c>
      <c r="B181" t="s">
        <v>226</v>
      </c>
      <c r="C181" t="s">
        <v>184</v>
      </c>
      <c r="D181" t="s">
        <v>159</v>
      </c>
      <c r="E181" t="s">
        <v>373</v>
      </c>
      <c r="F181">
        <v>1</v>
      </c>
      <c r="G181" t="s">
        <v>75</v>
      </c>
      <c r="I181">
        <v>3.1</v>
      </c>
      <c r="J181">
        <v>6.5503004000000004E-2</v>
      </c>
      <c r="K181">
        <v>1</v>
      </c>
      <c r="L181">
        <f t="shared" si="18"/>
        <v>1.125</v>
      </c>
      <c r="M181">
        <f t="shared" si="16"/>
        <v>1.125</v>
      </c>
      <c r="N181">
        <f t="shared" si="17"/>
        <v>5.8224892444444447E-2</v>
      </c>
      <c r="O181">
        <f t="shared" si="19"/>
        <v>5.8224892444444446E-5</v>
      </c>
      <c r="P181" t="s">
        <v>76</v>
      </c>
      <c r="Q181" t="s">
        <v>77</v>
      </c>
      <c r="R181" t="s">
        <v>78</v>
      </c>
      <c r="S181">
        <v>4.8230000000000004</v>
      </c>
      <c r="T181" t="s">
        <v>56</v>
      </c>
      <c r="U181">
        <v>0.31592098899999999</v>
      </c>
    </row>
    <row r="182" spans="1:21" x14ac:dyDescent="0.2">
      <c r="A182" t="s">
        <v>5</v>
      </c>
      <c r="B182" t="s">
        <v>246</v>
      </c>
      <c r="C182" t="s">
        <v>184</v>
      </c>
      <c r="D182" t="s">
        <v>159</v>
      </c>
      <c r="E182" t="s">
        <v>373</v>
      </c>
      <c r="F182">
        <v>11</v>
      </c>
      <c r="G182" t="s">
        <v>41</v>
      </c>
      <c r="I182">
        <v>2.2999999999999998</v>
      </c>
      <c r="J182">
        <v>0.38722259799999997</v>
      </c>
      <c r="K182" s="11">
        <v>0.6333333333333333</v>
      </c>
      <c r="L182">
        <f t="shared" si="18"/>
        <v>1.125</v>
      </c>
      <c r="M182">
        <f t="shared" si="16"/>
        <v>0.71249999999999991</v>
      </c>
      <c r="N182">
        <f t="shared" si="17"/>
        <v>0.54347031298245618</v>
      </c>
      <c r="O182">
        <f t="shared" si="19"/>
        <v>5.4347031298245614E-4</v>
      </c>
      <c r="P182" t="s">
        <v>49</v>
      </c>
      <c r="Q182" t="s">
        <v>50</v>
      </c>
      <c r="R182" t="s">
        <v>51</v>
      </c>
      <c r="S182">
        <v>59.664000000000001</v>
      </c>
      <c r="T182" t="s">
        <v>52</v>
      </c>
      <c r="U182">
        <v>23.10324906</v>
      </c>
    </row>
    <row r="183" spans="1:21" x14ac:dyDescent="0.2">
      <c r="A183" t="s">
        <v>5</v>
      </c>
      <c r="B183" t="s">
        <v>246</v>
      </c>
      <c r="C183" t="s">
        <v>184</v>
      </c>
      <c r="D183" t="s">
        <v>159</v>
      </c>
      <c r="E183" t="s">
        <v>373</v>
      </c>
      <c r="F183">
        <v>11</v>
      </c>
      <c r="G183" t="s">
        <v>41</v>
      </c>
      <c r="I183">
        <v>2.8</v>
      </c>
      <c r="J183">
        <v>0.61116538300000001</v>
      </c>
      <c r="K183" s="11">
        <v>0.6333333333333333</v>
      </c>
      <c r="L183">
        <f t="shared" si="18"/>
        <v>1.125</v>
      </c>
      <c r="M183">
        <f t="shared" si="16"/>
        <v>0.71249999999999991</v>
      </c>
      <c r="N183">
        <f t="shared" si="17"/>
        <v>0.85777597614035095</v>
      </c>
      <c r="O183">
        <f t="shared" si="19"/>
        <v>8.5777597614035092E-4</v>
      </c>
      <c r="P183" t="s">
        <v>49</v>
      </c>
      <c r="Q183" t="s">
        <v>50</v>
      </c>
      <c r="R183" t="s">
        <v>51</v>
      </c>
      <c r="S183">
        <v>59.664000000000001</v>
      </c>
      <c r="T183" t="s">
        <v>52</v>
      </c>
      <c r="U183">
        <v>36.464571390000003</v>
      </c>
    </row>
    <row r="184" spans="1:21" x14ac:dyDescent="0.2">
      <c r="A184" t="s">
        <v>5</v>
      </c>
      <c r="B184" t="s">
        <v>246</v>
      </c>
      <c r="C184" t="s">
        <v>184</v>
      </c>
      <c r="D184" t="s">
        <v>159</v>
      </c>
      <c r="E184" t="s">
        <v>373</v>
      </c>
      <c r="F184">
        <v>11</v>
      </c>
      <c r="G184" t="s">
        <v>41</v>
      </c>
      <c r="I184">
        <v>3.5</v>
      </c>
      <c r="J184">
        <v>1.0256282569999999</v>
      </c>
      <c r="K184" s="11">
        <v>0.6333333333333333</v>
      </c>
      <c r="L184">
        <f t="shared" si="18"/>
        <v>1.125</v>
      </c>
      <c r="M184">
        <f t="shared" si="16"/>
        <v>0.71249999999999991</v>
      </c>
      <c r="N184">
        <f t="shared" si="17"/>
        <v>1.4394782554385965</v>
      </c>
      <c r="O184">
        <f t="shared" si="19"/>
        <v>1.4394782554385966E-3</v>
      </c>
      <c r="P184" t="s">
        <v>49</v>
      </c>
      <c r="Q184" t="s">
        <v>50</v>
      </c>
      <c r="R184" t="s">
        <v>51</v>
      </c>
      <c r="S184">
        <v>59.664000000000001</v>
      </c>
      <c r="T184" t="s">
        <v>52</v>
      </c>
      <c r="U184">
        <v>61.193084319999997</v>
      </c>
    </row>
    <row r="185" spans="1:21" x14ac:dyDescent="0.2">
      <c r="A185" t="s">
        <v>5</v>
      </c>
      <c r="B185" t="s">
        <v>246</v>
      </c>
      <c r="C185" t="s">
        <v>184</v>
      </c>
      <c r="D185" t="s">
        <v>159</v>
      </c>
      <c r="E185" t="s">
        <v>373</v>
      </c>
      <c r="F185">
        <v>11</v>
      </c>
      <c r="G185" t="s">
        <v>41</v>
      </c>
      <c r="I185">
        <v>4.7</v>
      </c>
      <c r="J185">
        <v>2.0324466060000002</v>
      </c>
      <c r="K185" s="11">
        <v>0.6333333333333333</v>
      </c>
      <c r="L185">
        <f t="shared" si="18"/>
        <v>1.125</v>
      </c>
      <c r="M185">
        <f t="shared" si="16"/>
        <v>0.71249999999999991</v>
      </c>
      <c r="N185">
        <f t="shared" si="17"/>
        <v>2.8525566400000004</v>
      </c>
      <c r="O185">
        <f t="shared" si="19"/>
        <v>2.8525566400000005E-3</v>
      </c>
      <c r="P185" t="s">
        <v>49</v>
      </c>
      <c r="Q185" t="s">
        <v>50</v>
      </c>
      <c r="R185" t="s">
        <v>51</v>
      </c>
      <c r="S185">
        <v>59.664000000000001</v>
      </c>
      <c r="T185" t="s">
        <v>52</v>
      </c>
      <c r="U185">
        <v>121.2638943</v>
      </c>
    </row>
    <row r="186" spans="1:21" x14ac:dyDescent="0.2">
      <c r="A186" t="s">
        <v>5</v>
      </c>
      <c r="B186" t="s">
        <v>246</v>
      </c>
      <c r="C186" t="s">
        <v>184</v>
      </c>
      <c r="D186" t="s">
        <v>159</v>
      </c>
      <c r="E186" t="s">
        <v>373</v>
      </c>
      <c r="F186">
        <v>2</v>
      </c>
      <c r="G186" t="s">
        <v>75</v>
      </c>
      <c r="I186">
        <v>2.8</v>
      </c>
      <c r="J186">
        <v>0.104297767</v>
      </c>
      <c r="K186" s="11">
        <v>0.6333333333333333</v>
      </c>
      <c r="L186">
        <f t="shared" si="18"/>
        <v>1.125</v>
      </c>
      <c r="M186">
        <f t="shared" si="16"/>
        <v>0.71249999999999991</v>
      </c>
      <c r="N186">
        <f t="shared" si="17"/>
        <v>0.146382830877193</v>
      </c>
      <c r="O186">
        <f t="shared" si="19"/>
        <v>1.46382830877193E-4</v>
      </c>
      <c r="P186" t="s">
        <v>76</v>
      </c>
      <c r="Q186" t="s">
        <v>77</v>
      </c>
      <c r="R186" t="s">
        <v>78</v>
      </c>
      <c r="S186">
        <v>9.6460000000000008</v>
      </c>
      <c r="T186" t="s">
        <v>56</v>
      </c>
      <c r="U186">
        <v>1.00605626</v>
      </c>
    </row>
    <row r="187" spans="1:21" x14ac:dyDescent="0.2">
      <c r="A187" t="s">
        <v>8</v>
      </c>
      <c r="B187" t="s">
        <v>286</v>
      </c>
      <c r="C187" t="s">
        <v>184</v>
      </c>
      <c r="D187" t="s">
        <v>159</v>
      </c>
      <c r="E187" t="s">
        <v>373</v>
      </c>
      <c r="F187">
        <v>2</v>
      </c>
      <c r="G187" t="s">
        <v>41</v>
      </c>
      <c r="I187">
        <v>2.2000000000000002</v>
      </c>
      <c r="J187">
        <v>6.3505310999999995E-2</v>
      </c>
      <c r="K187">
        <v>1</v>
      </c>
      <c r="L187">
        <f t="shared" si="18"/>
        <v>1.125</v>
      </c>
      <c r="M187">
        <f t="shared" si="16"/>
        <v>1.125</v>
      </c>
      <c r="N187">
        <f t="shared" si="17"/>
        <v>5.6449165333333329E-2</v>
      </c>
      <c r="O187">
        <f t="shared" si="19"/>
        <v>5.6449165333333329E-5</v>
      </c>
      <c r="P187" t="s">
        <v>49</v>
      </c>
      <c r="Q187" t="s">
        <v>50</v>
      </c>
      <c r="R187" t="s">
        <v>51</v>
      </c>
      <c r="S187">
        <v>10.848000000000001</v>
      </c>
      <c r="T187" t="s">
        <v>52</v>
      </c>
      <c r="U187">
        <v>0.68890560899999997</v>
      </c>
    </row>
    <row r="188" spans="1:21" x14ac:dyDescent="0.2">
      <c r="A188" t="s">
        <v>1</v>
      </c>
      <c r="B188" t="s">
        <v>149</v>
      </c>
      <c r="C188" t="s">
        <v>165</v>
      </c>
      <c r="D188" t="s">
        <v>159</v>
      </c>
      <c r="E188" t="s">
        <v>373</v>
      </c>
      <c r="F188">
        <v>3</v>
      </c>
      <c r="G188" t="s">
        <v>41</v>
      </c>
      <c r="I188">
        <v>3.8</v>
      </c>
      <c r="J188">
        <v>3</v>
      </c>
      <c r="K188">
        <v>1</v>
      </c>
      <c r="L188">
        <f t="shared" si="18"/>
        <v>1.125</v>
      </c>
      <c r="M188">
        <f t="shared" si="16"/>
        <v>1.125</v>
      </c>
      <c r="N188">
        <f t="shared" si="17"/>
        <v>2.6666666666666665</v>
      </c>
      <c r="O188">
        <f t="shared" si="19"/>
        <v>2.6666666666666666E-3</v>
      </c>
      <c r="P188" t="s">
        <v>81</v>
      </c>
      <c r="Q188" t="s">
        <v>166</v>
      </c>
      <c r="R188" t="s">
        <v>83</v>
      </c>
      <c r="S188">
        <v>16.271999999999998</v>
      </c>
      <c r="T188" t="s">
        <v>52</v>
      </c>
      <c r="U188">
        <v>48.816000000000003</v>
      </c>
    </row>
    <row r="189" spans="1:21" x14ac:dyDescent="0.2">
      <c r="A189" t="s">
        <v>1</v>
      </c>
      <c r="B189" t="s">
        <v>149</v>
      </c>
      <c r="C189" t="s">
        <v>165</v>
      </c>
      <c r="D189" t="s">
        <v>159</v>
      </c>
      <c r="E189" t="s">
        <v>373</v>
      </c>
      <c r="F189">
        <v>3</v>
      </c>
      <c r="G189" t="s">
        <v>41</v>
      </c>
      <c r="I189">
        <v>4.5999999999999996</v>
      </c>
      <c r="J189">
        <v>3</v>
      </c>
      <c r="K189">
        <v>1</v>
      </c>
      <c r="L189">
        <f t="shared" si="18"/>
        <v>1.125</v>
      </c>
      <c r="M189">
        <f t="shared" si="16"/>
        <v>1.125</v>
      </c>
      <c r="N189">
        <f t="shared" si="17"/>
        <v>2.6666666666666665</v>
      </c>
      <c r="O189">
        <f t="shared" si="19"/>
        <v>2.6666666666666666E-3</v>
      </c>
      <c r="P189" t="s">
        <v>81</v>
      </c>
      <c r="Q189" t="s">
        <v>166</v>
      </c>
      <c r="R189" t="s">
        <v>83</v>
      </c>
      <c r="S189">
        <v>16.271999999999998</v>
      </c>
      <c r="T189" t="s">
        <v>52</v>
      </c>
      <c r="U189">
        <v>48.816000000000003</v>
      </c>
    </row>
    <row r="190" spans="1:21" x14ac:dyDescent="0.2">
      <c r="A190" t="s">
        <v>4</v>
      </c>
      <c r="B190" t="s">
        <v>226</v>
      </c>
      <c r="C190" t="s">
        <v>165</v>
      </c>
      <c r="D190" t="s">
        <v>159</v>
      </c>
      <c r="E190" t="s">
        <v>373</v>
      </c>
      <c r="F190">
        <v>18</v>
      </c>
      <c r="G190" t="s">
        <v>41</v>
      </c>
      <c r="I190">
        <v>3.4</v>
      </c>
      <c r="J190">
        <v>18</v>
      </c>
      <c r="K190">
        <v>1</v>
      </c>
      <c r="L190">
        <f t="shared" si="18"/>
        <v>1.125</v>
      </c>
      <c r="M190">
        <f t="shared" si="16"/>
        <v>1.125</v>
      </c>
      <c r="N190">
        <f t="shared" si="17"/>
        <v>16</v>
      </c>
      <c r="O190">
        <f t="shared" si="19"/>
        <v>1.6E-2</v>
      </c>
      <c r="P190" t="s">
        <v>81</v>
      </c>
      <c r="Q190" t="s">
        <v>166</v>
      </c>
      <c r="R190" t="s">
        <v>83</v>
      </c>
      <c r="S190">
        <v>97.632000000000005</v>
      </c>
      <c r="T190" t="s">
        <v>52</v>
      </c>
      <c r="U190">
        <v>1757.376</v>
      </c>
    </row>
    <row r="191" spans="1:21" x14ac:dyDescent="0.2">
      <c r="A191" t="s">
        <v>4</v>
      </c>
      <c r="B191" t="s">
        <v>226</v>
      </c>
      <c r="C191" t="s">
        <v>165</v>
      </c>
      <c r="D191" t="s">
        <v>159</v>
      </c>
      <c r="E191" t="s">
        <v>373</v>
      </c>
      <c r="F191">
        <v>18</v>
      </c>
      <c r="G191" t="s">
        <v>41</v>
      </c>
      <c r="I191">
        <v>4.2</v>
      </c>
      <c r="J191">
        <v>18</v>
      </c>
      <c r="K191">
        <v>1</v>
      </c>
      <c r="L191">
        <f t="shared" si="18"/>
        <v>1.125</v>
      </c>
      <c r="M191">
        <f t="shared" si="16"/>
        <v>1.125</v>
      </c>
      <c r="N191">
        <f t="shared" si="17"/>
        <v>16</v>
      </c>
      <c r="O191">
        <f t="shared" si="19"/>
        <v>1.6E-2</v>
      </c>
      <c r="P191" t="s">
        <v>81</v>
      </c>
      <c r="Q191" t="s">
        <v>166</v>
      </c>
      <c r="R191" t="s">
        <v>83</v>
      </c>
      <c r="S191">
        <v>97.632000000000005</v>
      </c>
      <c r="T191" t="s">
        <v>52</v>
      </c>
      <c r="U191">
        <v>1757.376</v>
      </c>
    </row>
    <row r="192" spans="1:21" x14ac:dyDescent="0.2">
      <c r="A192" t="s">
        <v>4</v>
      </c>
      <c r="B192" t="s">
        <v>226</v>
      </c>
      <c r="C192" t="s">
        <v>165</v>
      </c>
      <c r="D192" t="s">
        <v>159</v>
      </c>
      <c r="E192" t="s">
        <v>373</v>
      </c>
      <c r="F192">
        <v>18</v>
      </c>
      <c r="G192" t="s">
        <v>41</v>
      </c>
      <c r="I192">
        <v>5.7</v>
      </c>
      <c r="J192">
        <v>18</v>
      </c>
      <c r="K192">
        <v>1</v>
      </c>
      <c r="L192">
        <f t="shared" si="18"/>
        <v>1.125</v>
      </c>
      <c r="M192">
        <f t="shared" si="16"/>
        <v>1.125</v>
      </c>
      <c r="N192">
        <f t="shared" si="17"/>
        <v>16</v>
      </c>
      <c r="O192">
        <f t="shared" si="19"/>
        <v>1.6E-2</v>
      </c>
      <c r="P192" t="s">
        <v>81</v>
      </c>
      <c r="Q192" t="s">
        <v>166</v>
      </c>
      <c r="R192" t="s">
        <v>83</v>
      </c>
      <c r="S192">
        <v>97.632000000000005</v>
      </c>
      <c r="T192" t="s">
        <v>52</v>
      </c>
      <c r="U192">
        <v>1757.376</v>
      </c>
    </row>
    <row r="193" spans="1:21" x14ac:dyDescent="0.2">
      <c r="A193" t="s">
        <v>4</v>
      </c>
      <c r="B193" t="s">
        <v>226</v>
      </c>
      <c r="C193" t="s">
        <v>165</v>
      </c>
      <c r="D193" t="s">
        <v>159</v>
      </c>
      <c r="E193" t="s">
        <v>373</v>
      </c>
      <c r="F193">
        <v>18</v>
      </c>
      <c r="G193" t="s">
        <v>41</v>
      </c>
      <c r="I193">
        <v>9.8000000000000007</v>
      </c>
      <c r="J193">
        <v>18</v>
      </c>
      <c r="K193">
        <v>1</v>
      </c>
      <c r="L193">
        <f t="shared" si="18"/>
        <v>1.125</v>
      </c>
      <c r="M193">
        <f t="shared" si="16"/>
        <v>1.125</v>
      </c>
      <c r="N193">
        <f t="shared" si="17"/>
        <v>16</v>
      </c>
      <c r="O193">
        <f t="shared" si="19"/>
        <v>1.6E-2</v>
      </c>
      <c r="P193" t="s">
        <v>81</v>
      </c>
      <c r="Q193" t="s">
        <v>166</v>
      </c>
      <c r="R193" t="s">
        <v>83</v>
      </c>
      <c r="S193">
        <v>97.632000000000005</v>
      </c>
      <c r="T193" t="s">
        <v>52</v>
      </c>
      <c r="U193">
        <v>1757.376</v>
      </c>
    </row>
    <row r="194" spans="1:21" x14ac:dyDescent="0.2">
      <c r="A194" t="s">
        <v>5</v>
      </c>
      <c r="B194" t="s">
        <v>246</v>
      </c>
      <c r="C194" t="s">
        <v>165</v>
      </c>
      <c r="D194" t="s">
        <v>159</v>
      </c>
      <c r="E194" t="s">
        <v>373</v>
      </c>
      <c r="F194">
        <v>19</v>
      </c>
      <c r="G194" t="s">
        <v>41</v>
      </c>
      <c r="I194">
        <v>2.6</v>
      </c>
      <c r="J194">
        <v>19</v>
      </c>
      <c r="K194" s="11">
        <v>0.6333333333333333</v>
      </c>
      <c r="L194">
        <f t="shared" si="18"/>
        <v>1.125</v>
      </c>
      <c r="M194">
        <f t="shared" ref="M194:M257" si="20">K194*L194</f>
        <v>0.71249999999999991</v>
      </c>
      <c r="N194">
        <f t="shared" ref="N194:N257" si="21">J194/M194</f>
        <v>26.666666666666671</v>
      </c>
      <c r="O194">
        <f t="shared" si="19"/>
        <v>2.6666666666666672E-2</v>
      </c>
      <c r="P194" t="s">
        <v>81</v>
      </c>
      <c r="Q194" t="s">
        <v>166</v>
      </c>
      <c r="R194" t="s">
        <v>83</v>
      </c>
      <c r="S194">
        <v>103.056</v>
      </c>
      <c r="T194" t="s">
        <v>52</v>
      </c>
      <c r="U194">
        <v>1958.0640000000001</v>
      </c>
    </row>
    <row r="195" spans="1:21" x14ac:dyDescent="0.2">
      <c r="A195" t="s">
        <v>5</v>
      </c>
      <c r="B195" t="s">
        <v>246</v>
      </c>
      <c r="C195" t="s">
        <v>165</v>
      </c>
      <c r="D195" t="s">
        <v>159</v>
      </c>
      <c r="E195" t="s">
        <v>373</v>
      </c>
      <c r="F195">
        <v>19</v>
      </c>
      <c r="G195" t="s">
        <v>41</v>
      </c>
      <c r="I195">
        <v>4.3</v>
      </c>
      <c r="J195">
        <v>19</v>
      </c>
      <c r="K195" s="11">
        <v>0.6333333333333333</v>
      </c>
      <c r="L195">
        <f t="shared" ref="L195:L258" si="22">0.375*3</f>
        <v>1.125</v>
      </c>
      <c r="M195">
        <f t="shared" si="20"/>
        <v>0.71249999999999991</v>
      </c>
      <c r="N195">
        <f t="shared" si="21"/>
        <v>26.666666666666671</v>
      </c>
      <c r="O195">
        <f t="shared" si="19"/>
        <v>2.6666666666666672E-2</v>
      </c>
      <c r="P195" t="s">
        <v>81</v>
      </c>
      <c r="Q195" t="s">
        <v>166</v>
      </c>
      <c r="R195" t="s">
        <v>83</v>
      </c>
      <c r="S195">
        <v>103.056</v>
      </c>
      <c r="T195" t="s">
        <v>52</v>
      </c>
      <c r="U195">
        <v>1958.0640000000001</v>
      </c>
    </row>
    <row r="196" spans="1:21" x14ac:dyDescent="0.2">
      <c r="A196" t="s">
        <v>5</v>
      </c>
      <c r="B196" t="s">
        <v>246</v>
      </c>
      <c r="C196" t="s">
        <v>165</v>
      </c>
      <c r="D196" t="s">
        <v>159</v>
      </c>
      <c r="E196" t="s">
        <v>373</v>
      </c>
      <c r="F196">
        <v>19</v>
      </c>
      <c r="G196" t="s">
        <v>41</v>
      </c>
      <c r="I196">
        <v>5.2</v>
      </c>
      <c r="J196">
        <v>19</v>
      </c>
      <c r="K196" s="11">
        <v>0.6333333333333333</v>
      </c>
      <c r="L196">
        <f t="shared" si="22"/>
        <v>1.125</v>
      </c>
      <c r="M196">
        <f t="shared" si="20"/>
        <v>0.71249999999999991</v>
      </c>
      <c r="N196">
        <f t="shared" si="21"/>
        <v>26.666666666666671</v>
      </c>
      <c r="O196">
        <f t="shared" si="19"/>
        <v>2.6666666666666672E-2</v>
      </c>
      <c r="P196" t="s">
        <v>81</v>
      </c>
      <c r="Q196" t="s">
        <v>166</v>
      </c>
      <c r="R196" t="s">
        <v>83</v>
      </c>
      <c r="S196">
        <v>103.056</v>
      </c>
      <c r="T196" t="s">
        <v>52</v>
      </c>
      <c r="U196">
        <v>1958.0640000000001</v>
      </c>
    </row>
    <row r="197" spans="1:21" x14ac:dyDescent="0.2">
      <c r="A197" t="s">
        <v>5</v>
      </c>
      <c r="B197" t="s">
        <v>246</v>
      </c>
      <c r="C197" t="s">
        <v>165</v>
      </c>
      <c r="D197" t="s">
        <v>159</v>
      </c>
      <c r="E197" t="s">
        <v>373</v>
      </c>
      <c r="F197">
        <v>19</v>
      </c>
      <c r="G197" t="s">
        <v>41</v>
      </c>
      <c r="I197">
        <v>6.8</v>
      </c>
      <c r="J197">
        <v>19</v>
      </c>
      <c r="K197" s="11">
        <v>0.6333333333333333</v>
      </c>
      <c r="L197">
        <f t="shared" si="22"/>
        <v>1.125</v>
      </c>
      <c r="M197">
        <f t="shared" si="20"/>
        <v>0.71249999999999991</v>
      </c>
      <c r="N197">
        <f t="shared" si="21"/>
        <v>26.666666666666671</v>
      </c>
      <c r="O197">
        <f t="shared" ref="O197:O260" si="23">N197*0.001</f>
        <v>2.6666666666666672E-2</v>
      </c>
      <c r="P197" t="s">
        <v>81</v>
      </c>
      <c r="Q197" t="s">
        <v>166</v>
      </c>
      <c r="R197" t="s">
        <v>83</v>
      </c>
      <c r="S197">
        <v>103.056</v>
      </c>
      <c r="T197" t="s">
        <v>52</v>
      </c>
      <c r="U197">
        <v>1958.0640000000001</v>
      </c>
    </row>
    <row r="198" spans="1:21" x14ac:dyDescent="0.2">
      <c r="A198" t="s">
        <v>8</v>
      </c>
      <c r="B198" t="s">
        <v>286</v>
      </c>
      <c r="C198" t="s">
        <v>165</v>
      </c>
      <c r="D198" t="s">
        <v>159</v>
      </c>
      <c r="E198" t="s">
        <v>373</v>
      </c>
      <c r="F198">
        <v>1</v>
      </c>
      <c r="G198" t="s">
        <v>41</v>
      </c>
      <c r="I198">
        <v>3.1</v>
      </c>
      <c r="J198">
        <v>1</v>
      </c>
      <c r="K198">
        <v>1</v>
      </c>
      <c r="L198">
        <f t="shared" si="22"/>
        <v>1.125</v>
      </c>
      <c r="M198">
        <f t="shared" si="20"/>
        <v>1.125</v>
      </c>
      <c r="N198">
        <f t="shared" si="21"/>
        <v>0.88888888888888884</v>
      </c>
      <c r="O198">
        <f t="shared" si="23"/>
        <v>8.8888888888888882E-4</v>
      </c>
      <c r="P198" t="s">
        <v>81</v>
      </c>
      <c r="Q198" t="s">
        <v>166</v>
      </c>
      <c r="R198" t="s">
        <v>83</v>
      </c>
      <c r="S198">
        <v>5.4240000000000004</v>
      </c>
      <c r="T198" t="s">
        <v>52</v>
      </c>
      <c r="U198">
        <v>5.4240000000000004</v>
      </c>
    </row>
    <row r="199" spans="1:21" x14ac:dyDescent="0.2">
      <c r="A199" t="s">
        <v>2</v>
      </c>
      <c r="B199" t="s">
        <v>169</v>
      </c>
      <c r="C199" t="s">
        <v>185</v>
      </c>
      <c r="D199" t="s">
        <v>159</v>
      </c>
      <c r="E199" t="s">
        <v>373</v>
      </c>
      <c r="F199">
        <v>1</v>
      </c>
      <c r="G199" t="s">
        <v>41</v>
      </c>
      <c r="I199">
        <v>3.2</v>
      </c>
      <c r="J199">
        <v>7.5736874999999995E-2</v>
      </c>
      <c r="K199">
        <v>1</v>
      </c>
      <c r="L199">
        <f t="shared" si="22"/>
        <v>1.125</v>
      </c>
      <c r="M199">
        <f t="shared" si="20"/>
        <v>1.125</v>
      </c>
      <c r="N199">
        <f t="shared" si="21"/>
        <v>6.7321666666666669E-2</v>
      </c>
      <c r="O199">
        <f t="shared" si="23"/>
        <v>6.732166666666667E-5</v>
      </c>
      <c r="P199" t="s">
        <v>49</v>
      </c>
      <c r="Q199" t="s">
        <v>50</v>
      </c>
      <c r="R199" t="s">
        <v>51</v>
      </c>
      <c r="S199">
        <v>5.4240000000000004</v>
      </c>
      <c r="T199" t="s">
        <v>52</v>
      </c>
      <c r="U199">
        <v>0.41079680800000001</v>
      </c>
    </row>
    <row r="200" spans="1:21" x14ac:dyDescent="0.2">
      <c r="A200" t="s">
        <v>5</v>
      </c>
      <c r="B200" t="s">
        <v>246</v>
      </c>
      <c r="C200" t="s">
        <v>185</v>
      </c>
      <c r="D200" t="s">
        <v>159</v>
      </c>
      <c r="E200" t="s">
        <v>373</v>
      </c>
      <c r="F200">
        <v>2</v>
      </c>
      <c r="G200" t="s">
        <v>41</v>
      </c>
      <c r="I200">
        <v>4.5</v>
      </c>
      <c r="J200">
        <v>0.33407383099999999</v>
      </c>
      <c r="K200" s="11">
        <v>0.6333333333333333</v>
      </c>
      <c r="L200">
        <f t="shared" si="22"/>
        <v>1.125</v>
      </c>
      <c r="M200">
        <f t="shared" si="20"/>
        <v>0.71249999999999991</v>
      </c>
      <c r="N200">
        <f t="shared" si="21"/>
        <v>0.46887555228070177</v>
      </c>
      <c r="O200">
        <f t="shared" si="23"/>
        <v>4.688755522807018E-4</v>
      </c>
      <c r="P200" t="s">
        <v>49</v>
      </c>
      <c r="Q200" t="s">
        <v>50</v>
      </c>
      <c r="R200" t="s">
        <v>51</v>
      </c>
      <c r="S200">
        <v>10.848000000000001</v>
      </c>
      <c r="T200" t="s">
        <v>52</v>
      </c>
      <c r="U200">
        <v>3.6240329170000001</v>
      </c>
    </row>
    <row r="201" spans="1:21" x14ac:dyDescent="0.2">
      <c r="A201" t="s">
        <v>6</v>
      </c>
      <c r="B201" t="s">
        <v>265</v>
      </c>
      <c r="C201" t="s">
        <v>185</v>
      </c>
      <c r="D201" t="s">
        <v>159</v>
      </c>
      <c r="E201" t="s">
        <v>373</v>
      </c>
      <c r="F201">
        <v>1</v>
      </c>
      <c r="G201" t="s">
        <v>41</v>
      </c>
      <c r="I201">
        <v>4.7</v>
      </c>
      <c r="J201">
        <v>0.184767873</v>
      </c>
      <c r="K201">
        <v>1</v>
      </c>
      <c r="L201">
        <f t="shared" si="22"/>
        <v>1.125</v>
      </c>
      <c r="M201">
        <f t="shared" si="20"/>
        <v>1.125</v>
      </c>
      <c r="N201">
        <f t="shared" si="21"/>
        <v>0.16423810933333333</v>
      </c>
      <c r="O201">
        <f t="shared" si="23"/>
        <v>1.6423810933333333E-4</v>
      </c>
      <c r="P201" t="s">
        <v>49</v>
      </c>
      <c r="Q201" t="s">
        <v>50</v>
      </c>
      <c r="R201" t="s">
        <v>51</v>
      </c>
      <c r="S201">
        <v>5.4240000000000004</v>
      </c>
      <c r="T201" t="s">
        <v>52</v>
      </c>
      <c r="U201">
        <v>1.0021809450000001</v>
      </c>
    </row>
    <row r="202" spans="1:21" x14ac:dyDescent="0.2">
      <c r="A202" t="s">
        <v>6</v>
      </c>
      <c r="B202" t="s">
        <v>265</v>
      </c>
      <c r="C202" t="s">
        <v>185</v>
      </c>
      <c r="D202" t="s">
        <v>159</v>
      </c>
      <c r="E202" t="s">
        <v>373</v>
      </c>
      <c r="F202">
        <v>1</v>
      </c>
      <c r="G202" t="s">
        <v>75</v>
      </c>
      <c r="I202">
        <v>3.4</v>
      </c>
      <c r="J202">
        <v>8.0560804999999999E-2</v>
      </c>
      <c r="K202">
        <v>1</v>
      </c>
      <c r="L202">
        <f t="shared" si="22"/>
        <v>1.125</v>
      </c>
      <c r="M202">
        <f t="shared" si="20"/>
        <v>1.125</v>
      </c>
      <c r="N202">
        <f t="shared" si="21"/>
        <v>7.1609604444444447E-2</v>
      </c>
      <c r="O202">
        <f t="shared" si="23"/>
        <v>7.1609604444444446E-5</v>
      </c>
      <c r="P202" t="s">
        <v>76</v>
      </c>
      <c r="Q202" t="s">
        <v>77</v>
      </c>
      <c r="R202" t="s">
        <v>78</v>
      </c>
      <c r="S202">
        <v>4.8230000000000004</v>
      </c>
      <c r="T202" t="s">
        <v>56</v>
      </c>
      <c r="U202">
        <v>0.38854476399999999</v>
      </c>
    </row>
    <row r="203" spans="1:21" x14ac:dyDescent="0.2">
      <c r="A203" t="s">
        <v>8</v>
      </c>
      <c r="B203" t="s">
        <v>286</v>
      </c>
      <c r="C203" t="s">
        <v>185</v>
      </c>
      <c r="D203" t="s">
        <v>159</v>
      </c>
      <c r="E203" t="s">
        <v>373</v>
      </c>
      <c r="F203">
        <v>4</v>
      </c>
      <c r="G203" t="s">
        <v>41</v>
      </c>
      <c r="I203">
        <v>3.7</v>
      </c>
      <c r="J203">
        <v>0.424274979</v>
      </c>
      <c r="K203">
        <v>1</v>
      </c>
      <c r="L203">
        <f t="shared" si="22"/>
        <v>1.125</v>
      </c>
      <c r="M203">
        <f t="shared" si="20"/>
        <v>1.125</v>
      </c>
      <c r="N203">
        <f t="shared" si="21"/>
        <v>0.37713331466666666</v>
      </c>
      <c r="O203">
        <f t="shared" si="23"/>
        <v>3.7713331466666667E-4</v>
      </c>
      <c r="P203" t="s">
        <v>49</v>
      </c>
      <c r="Q203" t="s">
        <v>50</v>
      </c>
      <c r="R203" t="s">
        <v>51</v>
      </c>
      <c r="S203">
        <v>21.696000000000002</v>
      </c>
      <c r="T203" t="s">
        <v>52</v>
      </c>
      <c r="U203">
        <v>9.205069945</v>
      </c>
    </row>
    <row r="204" spans="1:21" x14ac:dyDescent="0.2">
      <c r="A204" t="s">
        <v>8</v>
      </c>
      <c r="B204" t="s">
        <v>286</v>
      </c>
      <c r="C204" t="s">
        <v>185</v>
      </c>
      <c r="D204" t="s">
        <v>159</v>
      </c>
      <c r="E204" t="s">
        <v>373</v>
      </c>
      <c r="F204">
        <v>4</v>
      </c>
      <c r="G204" t="s">
        <v>41</v>
      </c>
      <c r="I204">
        <v>4.0999999999999996</v>
      </c>
      <c r="J204">
        <v>0.53836642599999995</v>
      </c>
      <c r="K204">
        <v>1</v>
      </c>
      <c r="L204">
        <f t="shared" si="22"/>
        <v>1.125</v>
      </c>
      <c r="M204">
        <f t="shared" si="20"/>
        <v>1.125</v>
      </c>
      <c r="N204">
        <f t="shared" si="21"/>
        <v>0.47854793422222219</v>
      </c>
      <c r="O204">
        <f t="shared" si="23"/>
        <v>4.7854793422222222E-4</v>
      </c>
      <c r="P204" t="s">
        <v>49</v>
      </c>
      <c r="Q204" t="s">
        <v>50</v>
      </c>
      <c r="R204" t="s">
        <v>51</v>
      </c>
      <c r="S204">
        <v>21.696000000000002</v>
      </c>
      <c r="T204" t="s">
        <v>52</v>
      </c>
      <c r="U204">
        <v>11.68039798</v>
      </c>
    </row>
    <row r="205" spans="1:21" x14ac:dyDescent="0.2">
      <c r="A205" t="s">
        <v>8</v>
      </c>
      <c r="B205" t="s">
        <v>286</v>
      </c>
      <c r="C205" t="s">
        <v>185</v>
      </c>
      <c r="D205" t="s">
        <v>159</v>
      </c>
      <c r="E205" t="s">
        <v>373</v>
      </c>
      <c r="F205">
        <v>4</v>
      </c>
      <c r="G205" t="s">
        <v>41</v>
      </c>
      <c r="I205">
        <v>4.5999999999999996</v>
      </c>
      <c r="J205">
        <v>0.70310079700000006</v>
      </c>
      <c r="K205">
        <v>1</v>
      </c>
      <c r="L205">
        <f t="shared" si="22"/>
        <v>1.125</v>
      </c>
      <c r="M205">
        <f t="shared" si="20"/>
        <v>1.125</v>
      </c>
      <c r="N205">
        <f t="shared" si="21"/>
        <v>0.6249784862222223</v>
      </c>
      <c r="O205">
        <f t="shared" si="23"/>
        <v>6.2497848622222231E-4</v>
      </c>
      <c r="P205" t="s">
        <v>49</v>
      </c>
      <c r="Q205" t="s">
        <v>50</v>
      </c>
      <c r="R205" t="s">
        <v>51</v>
      </c>
      <c r="S205">
        <v>21.696000000000002</v>
      </c>
      <c r="T205" t="s">
        <v>52</v>
      </c>
      <c r="U205">
        <v>15.2544749</v>
      </c>
    </row>
    <row r="206" spans="1:21" x14ac:dyDescent="0.2">
      <c r="A206" t="s">
        <v>2</v>
      </c>
      <c r="B206" t="s">
        <v>169</v>
      </c>
      <c r="C206" t="s">
        <v>190</v>
      </c>
      <c r="D206" t="s">
        <v>159</v>
      </c>
      <c r="E206" t="s">
        <v>373</v>
      </c>
      <c r="F206">
        <v>1</v>
      </c>
      <c r="G206" t="s">
        <v>41</v>
      </c>
      <c r="I206">
        <v>3.4</v>
      </c>
      <c r="J206">
        <v>8.7174711000000002E-2</v>
      </c>
      <c r="K206">
        <v>1</v>
      </c>
      <c r="L206">
        <f t="shared" si="22"/>
        <v>1.125</v>
      </c>
      <c r="M206">
        <f t="shared" si="20"/>
        <v>1.125</v>
      </c>
      <c r="N206">
        <f t="shared" si="21"/>
        <v>7.7488632000000002E-2</v>
      </c>
      <c r="O206">
        <f t="shared" si="23"/>
        <v>7.748863200000001E-5</v>
      </c>
      <c r="P206" t="s">
        <v>49</v>
      </c>
      <c r="Q206" t="s">
        <v>50</v>
      </c>
      <c r="R206" t="s">
        <v>51</v>
      </c>
      <c r="S206">
        <v>5.4240000000000004</v>
      </c>
      <c r="T206" t="s">
        <v>52</v>
      </c>
      <c r="U206">
        <v>0.47283563299999998</v>
      </c>
    </row>
    <row r="207" spans="1:21" x14ac:dyDescent="0.2">
      <c r="A207" t="s">
        <v>3</v>
      </c>
      <c r="B207" t="s">
        <v>202</v>
      </c>
      <c r="C207" t="s">
        <v>190</v>
      </c>
      <c r="D207" t="s">
        <v>159</v>
      </c>
      <c r="E207" t="s">
        <v>373</v>
      </c>
      <c r="F207">
        <v>3</v>
      </c>
      <c r="G207" t="s">
        <v>41</v>
      </c>
      <c r="I207">
        <v>2.9</v>
      </c>
      <c r="J207">
        <v>0.18081899000000001</v>
      </c>
      <c r="K207">
        <v>1</v>
      </c>
      <c r="L207">
        <f t="shared" si="22"/>
        <v>1.125</v>
      </c>
      <c r="M207">
        <f t="shared" si="20"/>
        <v>1.125</v>
      </c>
      <c r="N207">
        <f t="shared" si="21"/>
        <v>0.16072799111111113</v>
      </c>
      <c r="O207">
        <f t="shared" si="23"/>
        <v>1.6072799111111114E-4</v>
      </c>
      <c r="P207" t="s">
        <v>49</v>
      </c>
      <c r="Q207" t="s">
        <v>50</v>
      </c>
      <c r="R207" t="s">
        <v>51</v>
      </c>
      <c r="S207">
        <v>16.271999999999998</v>
      </c>
      <c r="T207" t="s">
        <v>52</v>
      </c>
      <c r="U207">
        <v>2.9422866060000001</v>
      </c>
    </row>
    <row r="208" spans="1:21" x14ac:dyDescent="0.2">
      <c r="A208" t="s">
        <v>3</v>
      </c>
      <c r="B208" t="s">
        <v>202</v>
      </c>
      <c r="C208" t="s">
        <v>190</v>
      </c>
      <c r="D208" t="s">
        <v>159</v>
      </c>
      <c r="E208" t="s">
        <v>373</v>
      </c>
      <c r="F208">
        <v>3</v>
      </c>
      <c r="G208" t="s">
        <v>41</v>
      </c>
      <c r="I208">
        <v>3.8</v>
      </c>
      <c r="J208">
        <v>0.338515554</v>
      </c>
      <c r="K208">
        <v>1</v>
      </c>
      <c r="L208">
        <f t="shared" si="22"/>
        <v>1.125</v>
      </c>
      <c r="M208">
        <f t="shared" si="20"/>
        <v>1.125</v>
      </c>
      <c r="N208">
        <f t="shared" si="21"/>
        <v>0.30090271466666668</v>
      </c>
      <c r="O208">
        <f t="shared" si="23"/>
        <v>3.0090271466666669E-4</v>
      </c>
      <c r="P208" t="s">
        <v>49</v>
      </c>
      <c r="Q208" t="s">
        <v>50</v>
      </c>
      <c r="R208" t="s">
        <v>51</v>
      </c>
      <c r="S208">
        <v>16.271999999999998</v>
      </c>
      <c r="T208" t="s">
        <v>52</v>
      </c>
      <c r="U208">
        <v>5.5083250960000001</v>
      </c>
    </row>
    <row r="209" spans="1:21" x14ac:dyDescent="0.2">
      <c r="A209" t="s">
        <v>4</v>
      </c>
      <c r="B209" t="s">
        <v>226</v>
      </c>
      <c r="C209" t="s">
        <v>190</v>
      </c>
      <c r="D209" t="s">
        <v>159</v>
      </c>
      <c r="E209" t="s">
        <v>373</v>
      </c>
      <c r="F209">
        <v>8</v>
      </c>
      <c r="G209" t="s">
        <v>41</v>
      </c>
      <c r="I209">
        <v>3.4</v>
      </c>
      <c r="J209">
        <v>0.69739768899999999</v>
      </c>
      <c r="K209">
        <v>1</v>
      </c>
      <c r="L209">
        <f t="shared" si="22"/>
        <v>1.125</v>
      </c>
      <c r="M209">
        <f t="shared" si="20"/>
        <v>1.125</v>
      </c>
      <c r="N209">
        <f t="shared" si="21"/>
        <v>0.61990905688888887</v>
      </c>
      <c r="O209">
        <f t="shared" si="23"/>
        <v>6.1990905688888887E-4</v>
      </c>
      <c r="P209" t="s">
        <v>49</v>
      </c>
      <c r="Q209" t="s">
        <v>50</v>
      </c>
      <c r="R209" t="s">
        <v>51</v>
      </c>
      <c r="S209">
        <v>43.392000000000003</v>
      </c>
      <c r="T209" t="s">
        <v>52</v>
      </c>
      <c r="U209">
        <v>30.26148053</v>
      </c>
    </row>
    <row r="210" spans="1:21" x14ac:dyDescent="0.2">
      <c r="A210" t="s">
        <v>4</v>
      </c>
      <c r="B210" t="s">
        <v>226</v>
      </c>
      <c r="C210" t="s">
        <v>190</v>
      </c>
      <c r="D210" t="s">
        <v>159</v>
      </c>
      <c r="E210" t="s">
        <v>373</v>
      </c>
      <c r="F210">
        <v>8</v>
      </c>
      <c r="G210" t="s">
        <v>41</v>
      </c>
      <c r="I210">
        <v>4.0999999999999996</v>
      </c>
      <c r="J210">
        <v>1.0767328519999999</v>
      </c>
      <c r="K210">
        <v>1</v>
      </c>
      <c r="L210">
        <f t="shared" si="22"/>
        <v>1.125</v>
      </c>
      <c r="M210">
        <f t="shared" si="20"/>
        <v>1.125</v>
      </c>
      <c r="N210">
        <f t="shared" si="21"/>
        <v>0.95709586844444439</v>
      </c>
      <c r="O210">
        <f t="shared" si="23"/>
        <v>9.5709586844444443E-4</v>
      </c>
      <c r="P210" t="s">
        <v>49</v>
      </c>
      <c r="Q210" t="s">
        <v>50</v>
      </c>
      <c r="R210" t="s">
        <v>51</v>
      </c>
      <c r="S210">
        <v>43.392000000000003</v>
      </c>
      <c r="T210" t="s">
        <v>52</v>
      </c>
      <c r="U210">
        <v>46.721591930000002</v>
      </c>
    </row>
    <row r="211" spans="1:21" x14ac:dyDescent="0.2">
      <c r="A211" t="s">
        <v>5</v>
      </c>
      <c r="B211" t="s">
        <v>246</v>
      </c>
      <c r="C211" t="s">
        <v>190</v>
      </c>
      <c r="D211" t="s">
        <v>159</v>
      </c>
      <c r="E211" t="s">
        <v>373</v>
      </c>
      <c r="F211">
        <v>43</v>
      </c>
      <c r="G211" t="s">
        <v>41</v>
      </c>
      <c r="I211">
        <v>1.9</v>
      </c>
      <c r="J211">
        <v>0.97170903099999995</v>
      </c>
      <c r="K211" s="11">
        <v>0.6333333333333333</v>
      </c>
      <c r="L211">
        <f t="shared" si="22"/>
        <v>1.125</v>
      </c>
      <c r="M211">
        <f t="shared" si="20"/>
        <v>0.71249999999999991</v>
      </c>
      <c r="N211">
        <f t="shared" si="21"/>
        <v>1.3638021487719298</v>
      </c>
      <c r="O211">
        <f t="shared" si="23"/>
        <v>1.3638021487719298E-3</v>
      </c>
      <c r="P211" t="s">
        <v>49</v>
      </c>
      <c r="Q211" t="s">
        <v>50</v>
      </c>
      <c r="R211" t="s">
        <v>51</v>
      </c>
      <c r="S211">
        <v>233.232</v>
      </c>
      <c r="T211" t="s">
        <v>52</v>
      </c>
      <c r="U211">
        <v>226.63364060000001</v>
      </c>
    </row>
    <row r="212" spans="1:21" x14ac:dyDescent="0.2">
      <c r="A212" t="s">
        <v>5</v>
      </c>
      <c r="B212" t="s">
        <v>246</v>
      </c>
      <c r="C212" t="s">
        <v>190</v>
      </c>
      <c r="D212" t="s">
        <v>159</v>
      </c>
      <c r="E212" t="s">
        <v>373</v>
      </c>
      <c r="F212">
        <v>43</v>
      </c>
      <c r="G212" t="s">
        <v>41</v>
      </c>
      <c r="I212">
        <v>2.6</v>
      </c>
      <c r="J212">
        <v>2.0117131380000002</v>
      </c>
      <c r="K212" s="11">
        <v>0.6333333333333333</v>
      </c>
      <c r="L212">
        <f t="shared" si="22"/>
        <v>1.125</v>
      </c>
      <c r="M212">
        <f t="shared" si="20"/>
        <v>0.71249999999999991</v>
      </c>
      <c r="N212">
        <f t="shared" si="21"/>
        <v>2.8234570357894744</v>
      </c>
      <c r="O212">
        <f t="shared" si="23"/>
        <v>2.8234570357894744E-3</v>
      </c>
      <c r="P212" t="s">
        <v>49</v>
      </c>
      <c r="Q212" t="s">
        <v>50</v>
      </c>
      <c r="R212" t="s">
        <v>51</v>
      </c>
      <c r="S212">
        <v>233.232</v>
      </c>
      <c r="T212" t="s">
        <v>52</v>
      </c>
      <c r="U212">
        <v>469.19587860000001</v>
      </c>
    </row>
    <row r="213" spans="1:21" x14ac:dyDescent="0.2">
      <c r="A213" t="s">
        <v>5</v>
      </c>
      <c r="B213" t="s">
        <v>246</v>
      </c>
      <c r="C213" t="s">
        <v>190</v>
      </c>
      <c r="D213" t="s">
        <v>159</v>
      </c>
      <c r="E213" t="s">
        <v>373</v>
      </c>
      <c r="F213">
        <v>43</v>
      </c>
      <c r="G213" t="s">
        <v>41</v>
      </c>
      <c r="I213">
        <v>4.3</v>
      </c>
      <c r="J213">
        <v>6.4636034200000001</v>
      </c>
      <c r="K213" s="11">
        <v>0.6333333333333333</v>
      </c>
      <c r="L213">
        <f t="shared" si="22"/>
        <v>1.125</v>
      </c>
      <c r="M213">
        <f t="shared" si="20"/>
        <v>0.71249999999999991</v>
      </c>
      <c r="N213">
        <f t="shared" si="21"/>
        <v>9.0717240982456158</v>
      </c>
      <c r="O213">
        <f t="shared" si="23"/>
        <v>9.0717240982456163E-3</v>
      </c>
      <c r="P213" t="s">
        <v>49</v>
      </c>
      <c r="Q213" t="s">
        <v>50</v>
      </c>
      <c r="R213" t="s">
        <v>51</v>
      </c>
      <c r="S213">
        <v>233.232</v>
      </c>
      <c r="T213" t="s">
        <v>52</v>
      </c>
      <c r="U213">
        <v>1507.519153</v>
      </c>
    </row>
    <row r="214" spans="1:21" x14ac:dyDescent="0.2">
      <c r="A214" t="s">
        <v>5</v>
      </c>
      <c r="B214" t="s">
        <v>246</v>
      </c>
      <c r="C214" t="s">
        <v>190</v>
      </c>
      <c r="D214" t="s">
        <v>159</v>
      </c>
      <c r="E214" t="s">
        <v>373</v>
      </c>
      <c r="F214">
        <v>1</v>
      </c>
      <c r="G214" t="s">
        <v>75</v>
      </c>
      <c r="I214">
        <v>2.2999999999999998</v>
      </c>
      <c r="J214">
        <v>3.3564591999999997E-2</v>
      </c>
      <c r="K214" s="11">
        <v>0.6333333333333333</v>
      </c>
      <c r="L214">
        <f t="shared" si="22"/>
        <v>1.125</v>
      </c>
      <c r="M214">
        <f t="shared" si="20"/>
        <v>0.71249999999999991</v>
      </c>
      <c r="N214">
        <f t="shared" si="21"/>
        <v>4.7108199298245619E-2</v>
      </c>
      <c r="O214">
        <f t="shared" si="23"/>
        <v>4.7108199298245621E-5</v>
      </c>
      <c r="P214" t="s">
        <v>76</v>
      </c>
      <c r="Q214" t="s">
        <v>77</v>
      </c>
      <c r="R214" t="s">
        <v>78</v>
      </c>
      <c r="S214">
        <v>4.8230000000000004</v>
      </c>
      <c r="T214" t="s">
        <v>56</v>
      </c>
      <c r="U214">
        <v>0.16188202900000001</v>
      </c>
    </row>
    <row r="215" spans="1:21" x14ac:dyDescent="0.2">
      <c r="A215" t="s">
        <v>3</v>
      </c>
      <c r="B215" t="s">
        <v>202</v>
      </c>
      <c r="C215" t="s">
        <v>221</v>
      </c>
      <c r="D215" t="s">
        <v>159</v>
      </c>
      <c r="E215" t="s">
        <v>379</v>
      </c>
      <c r="F215">
        <v>1</v>
      </c>
      <c r="G215" t="s">
        <v>41</v>
      </c>
      <c r="I215">
        <v>12</v>
      </c>
      <c r="J215">
        <v>2.7393090340000001</v>
      </c>
      <c r="K215">
        <v>1</v>
      </c>
      <c r="L215">
        <f t="shared" si="22"/>
        <v>1.125</v>
      </c>
      <c r="M215">
        <f t="shared" si="20"/>
        <v>1.125</v>
      </c>
      <c r="N215">
        <f t="shared" si="21"/>
        <v>2.4349413635555557</v>
      </c>
      <c r="O215">
        <f t="shared" si="23"/>
        <v>2.4349413635555558E-3</v>
      </c>
      <c r="P215" t="s">
        <v>151</v>
      </c>
      <c r="Q215" t="s">
        <v>152</v>
      </c>
      <c r="R215" t="s">
        <v>43</v>
      </c>
      <c r="S215">
        <v>4.2759999999999998</v>
      </c>
      <c r="T215" t="s">
        <v>69</v>
      </c>
      <c r="U215">
        <v>11.713285430000001</v>
      </c>
    </row>
    <row r="216" spans="1:21" x14ac:dyDescent="0.2">
      <c r="A216" t="s">
        <v>4</v>
      </c>
      <c r="B216" t="s">
        <v>226</v>
      </c>
      <c r="C216" t="s">
        <v>241</v>
      </c>
      <c r="D216" t="s">
        <v>159</v>
      </c>
      <c r="E216" t="s">
        <v>373</v>
      </c>
      <c r="F216">
        <v>21</v>
      </c>
      <c r="G216" t="s">
        <v>41</v>
      </c>
      <c r="I216">
        <v>3</v>
      </c>
      <c r="J216">
        <v>21</v>
      </c>
      <c r="K216">
        <v>1</v>
      </c>
      <c r="L216">
        <f t="shared" si="22"/>
        <v>1.125</v>
      </c>
      <c r="M216">
        <f t="shared" si="20"/>
        <v>1.125</v>
      </c>
      <c r="N216">
        <f t="shared" si="21"/>
        <v>18.666666666666668</v>
      </c>
      <c r="O216">
        <f t="shared" si="23"/>
        <v>1.8666666666666668E-2</v>
      </c>
      <c r="P216" t="s">
        <v>81</v>
      </c>
      <c r="Q216" t="s">
        <v>166</v>
      </c>
      <c r="R216" t="s">
        <v>83</v>
      </c>
      <c r="S216">
        <v>113.904</v>
      </c>
      <c r="T216" t="s">
        <v>52</v>
      </c>
      <c r="U216">
        <v>2391.9839999999999</v>
      </c>
    </row>
    <row r="217" spans="1:21" x14ac:dyDescent="0.2">
      <c r="A217" t="s">
        <v>4</v>
      </c>
      <c r="B217" t="s">
        <v>226</v>
      </c>
      <c r="C217" t="s">
        <v>241</v>
      </c>
      <c r="D217" t="s">
        <v>159</v>
      </c>
      <c r="E217" t="s">
        <v>373</v>
      </c>
      <c r="F217">
        <v>21</v>
      </c>
      <c r="G217" t="s">
        <v>41</v>
      </c>
      <c r="I217">
        <v>4.0999999999999996</v>
      </c>
      <c r="J217">
        <v>21</v>
      </c>
      <c r="K217">
        <v>1</v>
      </c>
      <c r="L217">
        <f t="shared" si="22"/>
        <v>1.125</v>
      </c>
      <c r="M217">
        <f t="shared" si="20"/>
        <v>1.125</v>
      </c>
      <c r="N217">
        <f t="shared" si="21"/>
        <v>18.666666666666668</v>
      </c>
      <c r="O217">
        <f t="shared" si="23"/>
        <v>1.8666666666666668E-2</v>
      </c>
      <c r="P217" t="s">
        <v>81</v>
      </c>
      <c r="Q217" t="s">
        <v>166</v>
      </c>
      <c r="R217" t="s">
        <v>83</v>
      </c>
      <c r="S217">
        <v>113.904</v>
      </c>
      <c r="T217" t="s">
        <v>52</v>
      </c>
      <c r="U217">
        <v>2391.9839999999999</v>
      </c>
    </row>
    <row r="218" spans="1:21" x14ac:dyDescent="0.2">
      <c r="A218" t="s">
        <v>4</v>
      </c>
      <c r="B218" t="s">
        <v>226</v>
      </c>
      <c r="C218" t="s">
        <v>241</v>
      </c>
      <c r="D218" t="s">
        <v>159</v>
      </c>
      <c r="E218" t="s">
        <v>373</v>
      </c>
      <c r="F218">
        <v>21</v>
      </c>
      <c r="G218" t="s">
        <v>41</v>
      </c>
      <c r="I218">
        <v>5.0999999999999996</v>
      </c>
      <c r="J218">
        <v>21</v>
      </c>
      <c r="K218">
        <v>1</v>
      </c>
      <c r="L218">
        <f t="shared" si="22"/>
        <v>1.125</v>
      </c>
      <c r="M218">
        <f t="shared" si="20"/>
        <v>1.125</v>
      </c>
      <c r="N218">
        <f t="shared" si="21"/>
        <v>18.666666666666668</v>
      </c>
      <c r="O218">
        <f t="shared" si="23"/>
        <v>1.8666666666666668E-2</v>
      </c>
      <c r="P218" t="s">
        <v>81</v>
      </c>
      <c r="Q218" t="s">
        <v>166</v>
      </c>
      <c r="R218" t="s">
        <v>83</v>
      </c>
      <c r="S218">
        <v>113.904</v>
      </c>
      <c r="T218" t="s">
        <v>52</v>
      </c>
      <c r="U218">
        <v>2391.9839999999999</v>
      </c>
    </row>
    <row r="219" spans="1:21" x14ac:dyDescent="0.2">
      <c r="A219" t="s">
        <v>4</v>
      </c>
      <c r="B219" t="s">
        <v>226</v>
      </c>
      <c r="C219" t="s">
        <v>241</v>
      </c>
      <c r="D219" t="s">
        <v>159</v>
      </c>
      <c r="E219" t="s">
        <v>373</v>
      </c>
      <c r="F219">
        <v>21</v>
      </c>
      <c r="G219" t="s">
        <v>41</v>
      </c>
      <c r="I219">
        <v>7.4</v>
      </c>
      <c r="J219">
        <v>21</v>
      </c>
      <c r="K219">
        <v>1</v>
      </c>
      <c r="L219">
        <f t="shared" si="22"/>
        <v>1.125</v>
      </c>
      <c r="M219">
        <f t="shared" si="20"/>
        <v>1.125</v>
      </c>
      <c r="N219">
        <f t="shared" si="21"/>
        <v>18.666666666666668</v>
      </c>
      <c r="O219">
        <f t="shared" si="23"/>
        <v>1.8666666666666668E-2</v>
      </c>
      <c r="P219" t="s">
        <v>81</v>
      </c>
      <c r="Q219" t="s">
        <v>166</v>
      </c>
      <c r="R219" t="s">
        <v>83</v>
      </c>
      <c r="S219">
        <v>113.904</v>
      </c>
      <c r="T219" t="s">
        <v>52</v>
      </c>
      <c r="U219">
        <v>2391.9839999999999</v>
      </c>
    </row>
    <row r="220" spans="1:21" x14ac:dyDescent="0.2">
      <c r="A220" t="s">
        <v>4</v>
      </c>
      <c r="B220" t="s">
        <v>226</v>
      </c>
      <c r="C220" t="s">
        <v>241</v>
      </c>
      <c r="D220" t="s">
        <v>159</v>
      </c>
      <c r="E220" t="s">
        <v>373</v>
      </c>
      <c r="F220">
        <v>21</v>
      </c>
      <c r="G220" t="s">
        <v>41</v>
      </c>
      <c r="I220">
        <v>9.8000000000000007</v>
      </c>
      <c r="J220">
        <v>21</v>
      </c>
      <c r="K220">
        <v>1</v>
      </c>
      <c r="L220">
        <f t="shared" si="22"/>
        <v>1.125</v>
      </c>
      <c r="M220">
        <f t="shared" si="20"/>
        <v>1.125</v>
      </c>
      <c r="N220">
        <f t="shared" si="21"/>
        <v>18.666666666666668</v>
      </c>
      <c r="O220">
        <f t="shared" si="23"/>
        <v>1.8666666666666668E-2</v>
      </c>
      <c r="P220" t="s">
        <v>81</v>
      </c>
      <c r="Q220" t="s">
        <v>166</v>
      </c>
      <c r="R220" t="s">
        <v>83</v>
      </c>
      <c r="S220">
        <v>113.904</v>
      </c>
      <c r="T220" t="s">
        <v>52</v>
      </c>
      <c r="U220">
        <v>2391.9839999999999</v>
      </c>
    </row>
    <row r="221" spans="1:21" x14ac:dyDescent="0.2">
      <c r="A221" t="s">
        <v>0</v>
      </c>
      <c r="B221" t="s">
        <v>39</v>
      </c>
      <c r="C221" t="s">
        <v>127</v>
      </c>
      <c r="D221" t="s">
        <v>159</v>
      </c>
      <c r="E221" t="s">
        <v>373</v>
      </c>
      <c r="F221">
        <v>1</v>
      </c>
      <c r="G221" t="s">
        <v>41</v>
      </c>
      <c r="I221">
        <v>3.4</v>
      </c>
      <c r="J221">
        <v>8.7174711000000002E-2</v>
      </c>
      <c r="K221">
        <v>1</v>
      </c>
      <c r="L221">
        <f t="shared" si="22"/>
        <v>1.125</v>
      </c>
      <c r="M221">
        <f t="shared" si="20"/>
        <v>1.125</v>
      </c>
      <c r="N221">
        <f t="shared" si="21"/>
        <v>7.7488632000000002E-2</v>
      </c>
      <c r="O221">
        <f t="shared" si="23"/>
        <v>7.748863200000001E-5</v>
      </c>
      <c r="P221" t="s">
        <v>49</v>
      </c>
      <c r="Q221" t="s">
        <v>50</v>
      </c>
      <c r="R221" t="s">
        <v>51</v>
      </c>
      <c r="S221">
        <v>5.4240000000000004</v>
      </c>
      <c r="T221" t="s">
        <v>52</v>
      </c>
      <c r="U221">
        <v>0.47283563299999998</v>
      </c>
    </row>
    <row r="222" spans="1:21" x14ac:dyDescent="0.2">
      <c r="A222" t="s">
        <v>2</v>
      </c>
      <c r="B222" t="s">
        <v>169</v>
      </c>
      <c r="C222" t="s">
        <v>127</v>
      </c>
      <c r="D222" t="s">
        <v>159</v>
      </c>
      <c r="E222" t="s">
        <v>373</v>
      </c>
      <c r="F222">
        <v>1</v>
      </c>
      <c r="G222" t="s">
        <v>41</v>
      </c>
      <c r="I222">
        <v>4.3</v>
      </c>
      <c r="J222">
        <v>0.15031635900000001</v>
      </c>
      <c r="K222">
        <v>1</v>
      </c>
      <c r="L222">
        <f t="shared" si="22"/>
        <v>1.125</v>
      </c>
      <c r="M222">
        <f t="shared" si="20"/>
        <v>1.125</v>
      </c>
      <c r="N222">
        <f t="shared" si="21"/>
        <v>0.13361454133333334</v>
      </c>
      <c r="O222">
        <f t="shared" si="23"/>
        <v>1.3361454133333333E-4</v>
      </c>
      <c r="P222" t="s">
        <v>49</v>
      </c>
      <c r="Q222" t="s">
        <v>50</v>
      </c>
      <c r="R222" t="s">
        <v>51</v>
      </c>
      <c r="S222">
        <v>5.4240000000000004</v>
      </c>
      <c r="T222" t="s">
        <v>52</v>
      </c>
      <c r="U222">
        <v>0.81531592900000005</v>
      </c>
    </row>
    <row r="223" spans="1:21" x14ac:dyDescent="0.2">
      <c r="A223" t="s">
        <v>8</v>
      </c>
      <c r="B223" t="s">
        <v>286</v>
      </c>
      <c r="C223" t="s">
        <v>308</v>
      </c>
      <c r="D223" t="s">
        <v>159</v>
      </c>
      <c r="E223" t="s">
        <v>373</v>
      </c>
      <c r="F223">
        <v>1</v>
      </c>
      <c r="G223" t="s">
        <v>75</v>
      </c>
      <c r="I223">
        <v>3.8</v>
      </c>
      <c r="J223">
        <v>0.10335376</v>
      </c>
      <c r="K223">
        <v>1</v>
      </c>
      <c r="L223">
        <f t="shared" si="22"/>
        <v>1.125</v>
      </c>
      <c r="M223">
        <f t="shared" si="20"/>
        <v>1.125</v>
      </c>
      <c r="N223">
        <f t="shared" si="21"/>
        <v>9.1870008888888896E-2</v>
      </c>
      <c r="O223">
        <f t="shared" si="23"/>
        <v>9.1870008888888892E-5</v>
      </c>
      <c r="P223" t="s">
        <v>76</v>
      </c>
      <c r="Q223" t="s">
        <v>77</v>
      </c>
      <c r="R223" t="s">
        <v>78</v>
      </c>
      <c r="S223">
        <v>4.8230000000000004</v>
      </c>
      <c r="T223" t="s">
        <v>56</v>
      </c>
      <c r="U223">
        <v>0.49847518499999999</v>
      </c>
    </row>
    <row r="224" spans="1:21" x14ac:dyDescent="0.2">
      <c r="A224" t="s">
        <v>0</v>
      </c>
      <c r="B224" t="s">
        <v>39</v>
      </c>
      <c r="C224" t="s">
        <v>128</v>
      </c>
      <c r="D224" t="s">
        <v>159</v>
      </c>
      <c r="E224" t="s">
        <v>373</v>
      </c>
      <c r="F224">
        <v>2</v>
      </c>
      <c r="G224" t="s">
        <v>41</v>
      </c>
      <c r="I224">
        <v>3.9</v>
      </c>
      <c r="J224">
        <v>6.5545703999999996E-2</v>
      </c>
      <c r="K224">
        <v>1</v>
      </c>
      <c r="L224">
        <f t="shared" si="22"/>
        <v>1.125</v>
      </c>
      <c r="M224">
        <f t="shared" si="20"/>
        <v>1.125</v>
      </c>
      <c r="N224">
        <f t="shared" si="21"/>
        <v>5.8262847999999999E-2</v>
      </c>
      <c r="O224">
        <f t="shared" si="23"/>
        <v>5.8262847999999999E-5</v>
      </c>
      <c r="P224" t="s">
        <v>103</v>
      </c>
      <c r="Q224" t="s">
        <v>104</v>
      </c>
      <c r="R224" t="s">
        <v>43</v>
      </c>
      <c r="S224">
        <v>10.848000000000001</v>
      </c>
      <c r="T224" t="s">
        <v>52</v>
      </c>
      <c r="U224">
        <v>0.71103979399999995</v>
      </c>
    </row>
    <row r="225" spans="1:21" x14ac:dyDescent="0.2">
      <c r="A225" t="s">
        <v>2</v>
      </c>
      <c r="B225" t="s">
        <v>169</v>
      </c>
      <c r="C225" t="s">
        <v>128</v>
      </c>
      <c r="D225" t="s">
        <v>159</v>
      </c>
      <c r="E225" t="s">
        <v>373</v>
      </c>
      <c r="F225">
        <v>1</v>
      </c>
      <c r="G225" t="s">
        <v>75</v>
      </c>
      <c r="I225">
        <v>3.9</v>
      </c>
      <c r="J225">
        <v>0.109545803</v>
      </c>
      <c r="K225">
        <v>1</v>
      </c>
      <c r="L225">
        <f t="shared" si="22"/>
        <v>1.125</v>
      </c>
      <c r="M225">
        <f t="shared" si="20"/>
        <v>1.125</v>
      </c>
      <c r="N225">
        <f t="shared" si="21"/>
        <v>9.7374047111111112E-2</v>
      </c>
      <c r="O225">
        <f t="shared" si="23"/>
        <v>9.7374047111111107E-5</v>
      </c>
      <c r="P225" t="s">
        <v>76</v>
      </c>
      <c r="Q225" t="s">
        <v>77</v>
      </c>
      <c r="R225" t="s">
        <v>78</v>
      </c>
      <c r="S225">
        <v>4.8230000000000004</v>
      </c>
      <c r="T225" t="s">
        <v>56</v>
      </c>
      <c r="U225">
        <v>0.52833940899999998</v>
      </c>
    </row>
    <row r="226" spans="1:21" x14ac:dyDescent="0.2">
      <c r="A226" t="s">
        <v>3</v>
      </c>
      <c r="B226" t="s">
        <v>202</v>
      </c>
      <c r="C226" t="s">
        <v>128</v>
      </c>
      <c r="D226" t="s">
        <v>159</v>
      </c>
      <c r="E226" t="s">
        <v>373</v>
      </c>
      <c r="F226">
        <v>8</v>
      </c>
      <c r="G226" t="s">
        <v>41</v>
      </c>
      <c r="I226">
        <v>2.2999999999999998</v>
      </c>
      <c r="J226">
        <v>6.2083117E-2</v>
      </c>
      <c r="K226">
        <v>1</v>
      </c>
      <c r="L226">
        <f t="shared" si="22"/>
        <v>1.125</v>
      </c>
      <c r="M226">
        <f t="shared" si="20"/>
        <v>1.125</v>
      </c>
      <c r="N226">
        <f t="shared" si="21"/>
        <v>5.5184992888888888E-2</v>
      </c>
      <c r="O226">
        <f t="shared" si="23"/>
        <v>5.518499288888889E-5</v>
      </c>
      <c r="P226" t="s">
        <v>103</v>
      </c>
      <c r="Q226" t="s">
        <v>104</v>
      </c>
      <c r="R226" t="s">
        <v>43</v>
      </c>
      <c r="S226">
        <v>43.392000000000003</v>
      </c>
      <c r="T226" t="s">
        <v>52</v>
      </c>
      <c r="U226">
        <v>2.6939105959999998</v>
      </c>
    </row>
    <row r="227" spans="1:21" x14ac:dyDescent="0.2">
      <c r="A227" t="s">
        <v>3</v>
      </c>
      <c r="B227" t="s">
        <v>202</v>
      </c>
      <c r="C227" t="s">
        <v>128</v>
      </c>
      <c r="D227" t="s">
        <v>159</v>
      </c>
      <c r="E227" t="s">
        <v>373</v>
      </c>
      <c r="F227">
        <v>8</v>
      </c>
      <c r="G227" t="s">
        <v>41</v>
      </c>
      <c r="I227">
        <v>2.9</v>
      </c>
      <c r="J227">
        <v>0.116842734</v>
      </c>
      <c r="K227">
        <v>1</v>
      </c>
      <c r="L227">
        <f t="shared" si="22"/>
        <v>1.125</v>
      </c>
      <c r="M227">
        <f t="shared" si="20"/>
        <v>1.125</v>
      </c>
      <c r="N227">
        <f t="shared" si="21"/>
        <v>0.10386020800000001</v>
      </c>
      <c r="O227">
        <f t="shared" si="23"/>
        <v>1.0386020800000001E-4</v>
      </c>
      <c r="P227" t="s">
        <v>103</v>
      </c>
      <c r="Q227" t="s">
        <v>104</v>
      </c>
      <c r="R227" t="s">
        <v>43</v>
      </c>
      <c r="S227">
        <v>43.392000000000003</v>
      </c>
      <c r="T227" t="s">
        <v>52</v>
      </c>
      <c r="U227">
        <v>5.0700399349999996</v>
      </c>
    </row>
    <row r="228" spans="1:21" x14ac:dyDescent="0.2">
      <c r="A228" t="s">
        <v>3</v>
      </c>
      <c r="B228" t="s">
        <v>202</v>
      </c>
      <c r="C228" t="s">
        <v>128</v>
      </c>
      <c r="D228" t="s">
        <v>159</v>
      </c>
      <c r="E228" t="s">
        <v>373</v>
      </c>
      <c r="F228">
        <v>8</v>
      </c>
      <c r="G228" t="s">
        <v>41</v>
      </c>
      <c r="I228">
        <v>3.7</v>
      </c>
      <c r="J228">
        <v>0.227108965</v>
      </c>
      <c r="K228">
        <v>1</v>
      </c>
      <c r="L228">
        <f t="shared" si="22"/>
        <v>1.125</v>
      </c>
      <c r="M228">
        <f t="shared" si="20"/>
        <v>1.125</v>
      </c>
      <c r="N228">
        <f t="shared" si="21"/>
        <v>0.20187463555555554</v>
      </c>
      <c r="O228">
        <f t="shared" si="23"/>
        <v>2.0187463555555556E-4</v>
      </c>
      <c r="P228" t="s">
        <v>103</v>
      </c>
      <c r="Q228" t="s">
        <v>104</v>
      </c>
      <c r="R228" t="s">
        <v>43</v>
      </c>
      <c r="S228">
        <v>43.392000000000003</v>
      </c>
      <c r="T228" t="s">
        <v>52</v>
      </c>
      <c r="U228">
        <v>9.8547121900000008</v>
      </c>
    </row>
    <row r="229" spans="1:21" x14ac:dyDescent="0.2">
      <c r="A229" t="s">
        <v>3</v>
      </c>
      <c r="B229" t="s">
        <v>202</v>
      </c>
      <c r="C229" t="s">
        <v>128</v>
      </c>
      <c r="D229" t="s">
        <v>159</v>
      </c>
      <c r="E229" t="s">
        <v>373</v>
      </c>
      <c r="F229">
        <v>8</v>
      </c>
      <c r="G229" t="s">
        <v>41</v>
      </c>
      <c r="I229">
        <v>4.7</v>
      </c>
      <c r="J229">
        <v>0.43617717</v>
      </c>
      <c r="K229">
        <v>1</v>
      </c>
      <c r="L229">
        <f t="shared" si="22"/>
        <v>1.125</v>
      </c>
      <c r="M229">
        <f t="shared" si="20"/>
        <v>1.125</v>
      </c>
      <c r="N229">
        <f t="shared" si="21"/>
        <v>0.38771304000000001</v>
      </c>
      <c r="O229">
        <f t="shared" si="23"/>
        <v>3.8771304000000004E-4</v>
      </c>
      <c r="P229" t="s">
        <v>103</v>
      </c>
      <c r="Q229" t="s">
        <v>104</v>
      </c>
      <c r="R229" t="s">
        <v>43</v>
      </c>
      <c r="S229">
        <v>43.392000000000003</v>
      </c>
      <c r="T229" t="s">
        <v>52</v>
      </c>
      <c r="U229">
        <v>18.926599759999998</v>
      </c>
    </row>
    <row r="230" spans="1:21" x14ac:dyDescent="0.2">
      <c r="A230" t="s">
        <v>3</v>
      </c>
      <c r="B230" t="s">
        <v>202</v>
      </c>
      <c r="C230" t="s">
        <v>128</v>
      </c>
      <c r="D230" t="s">
        <v>159</v>
      </c>
      <c r="E230" t="s">
        <v>373</v>
      </c>
      <c r="F230">
        <v>1</v>
      </c>
      <c r="G230" t="s">
        <v>75</v>
      </c>
      <c r="I230">
        <v>3.3</v>
      </c>
      <c r="J230">
        <v>7.5349824999999995E-2</v>
      </c>
      <c r="K230">
        <v>1</v>
      </c>
      <c r="L230">
        <f t="shared" si="22"/>
        <v>1.125</v>
      </c>
      <c r="M230">
        <f t="shared" si="20"/>
        <v>1.125</v>
      </c>
      <c r="N230">
        <f t="shared" si="21"/>
        <v>6.6977622222222213E-2</v>
      </c>
      <c r="O230">
        <f t="shared" si="23"/>
        <v>6.6977622222222212E-5</v>
      </c>
      <c r="P230" t="s">
        <v>76</v>
      </c>
      <c r="Q230" t="s">
        <v>77</v>
      </c>
      <c r="R230" t="s">
        <v>78</v>
      </c>
      <c r="S230">
        <v>4.8230000000000004</v>
      </c>
      <c r="T230" t="s">
        <v>56</v>
      </c>
      <c r="U230">
        <v>0.36341220800000001</v>
      </c>
    </row>
    <row r="231" spans="1:21" x14ac:dyDescent="0.2">
      <c r="A231" t="s">
        <v>4</v>
      </c>
      <c r="B231" t="s">
        <v>226</v>
      </c>
      <c r="C231" t="s">
        <v>128</v>
      </c>
      <c r="D231" t="s">
        <v>159</v>
      </c>
      <c r="E231" t="s">
        <v>373</v>
      </c>
      <c r="F231">
        <v>6</v>
      </c>
      <c r="G231" t="s">
        <v>41</v>
      </c>
      <c r="I231">
        <v>3.2</v>
      </c>
      <c r="J231">
        <v>0.114627911</v>
      </c>
      <c r="K231">
        <v>1</v>
      </c>
      <c r="L231">
        <f t="shared" si="22"/>
        <v>1.125</v>
      </c>
      <c r="M231">
        <f t="shared" si="20"/>
        <v>1.125</v>
      </c>
      <c r="N231">
        <f t="shared" si="21"/>
        <v>0.10189147644444445</v>
      </c>
      <c r="O231">
        <f t="shared" si="23"/>
        <v>1.0189147644444445E-4</v>
      </c>
      <c r="P231" t="s">
        <v>103</v>
      </c>
      <c r="Q231" t="s">
        <v>104</v>
      </c>
      <c r="R231" t="s">
        <v>43</v>
      </c>
      <c r="S231">
        <v>32.543999999999997</v>
      </c>
      <c r="T231" t="s">
        <v>52</v>
      </c>
      <c r="U231">
        <v>3.7304507390000001</v>
      </c>
    </row>
    <row r="232" spans="1:21" x14ac:dyDescent="0.2">
      <c r="A232" t="s">
        <v>4</v>
      </c>
      <c r="B232" t="s">
        <v>226</v>
      </c>
      <c r="C232" t="s">
        <v>128</v>
      </c>
      <c r="D232" t="s">
        <v>159</v>
      </c>
      <c r="E232" t="s">
        <v>373</v>
      </c>
      <c r="F232">
        <v>6</v>
      </c>
      <c r="G232" t="s">
        <v>41</v>
      </c>
      <c r="I232">
        <v>4.4000000000000004</v>
      </c>
      <c r="J232">
        <v>0.27326256399999999</v>
      </c>
      <c r="K232">
        <v>1</v>
      </c>
      <c r="L232">
        <f t="shared" si="22"/>
        <v>1.125</v>
      </c>
      <c r="M232">
        <f t="shared" si="20"/>
        <v>1.125</v>
      </c>
      <c r="N232">
        <f t="shared" si="21"/>
        <v>0.24290005688888888</v>
      </c>
      <c r="O232">
        <f t="shared" si="23"/>
        <v>2.4290005688888889E-4</v>
      </c>
      <c r="P232" t="s">
        <v>103</v>
      </c>
      <c r="Q232" t="s">
        <v>104</v>
      </c>
      <c r="R232" t="s">
        <v>43</v>
      </c>
      <c r="S232">
        <v>32.543999999999997</v>
      </c>
      <c r="T232" t="s">
        <v>52</v>
      </c>
      <c r="U232">
        <v>8.8930568799999996</v>
      </c>
    </row>
    <row r="233" spans="1:21" x14ac:dyDescent="0.2">
      <c r="A233" t="s">
        <v>4</v>
      </c>
      <c r="B233" t="s">
        <v>226</v>
      </c>
      <c r="C233" t="s">
        <v>128</v>
      </c>
      <c r="D233" t="s">
        <v>159</v>
      </c>
      <c r="E233" t="s">
        <v>373</v>
      </c>
      <c r="F233">
        <v>2</v>
      </c>
      <c r="G233" t="s">
        <v>75</v>
      </c>
      <c r="I233">
        <v>3.5</v>
      </c>
      <c r="J233">
        <v>0.17193070299999999</v>
      </c>
      <c r="K233">
        <v>1</v>
      </c>
      <c r="L233">
        <f t="shared" si="22"/>
        <v>1.125</v>
      </c>
      <c r="M233">
        <f t="shared" si="20"/>
        <v>1.125</v>
      </c>
      <c r="N233">
        <f t="shared" si="21"/>
        <v>0.15282729155555555</v>
      </c>
      <c r="O233">
        <f t="shared" si="23"/>
        <v>1.5282729155555554E-4</v>
      </c>
      <c r="P233" t="s">
        <v>76</v>
      </c>
      <c r="Q233" t="s">
        <v>77</v>
      </c>
      <c r="R233" t="s">
        <v>78</v>
      </c>
      <c r="S233">
        <v>9.6460000000000008</v>
      </c>
      <c r="T233" t="s">
        <v>56</v>
      </c>
      <c r="U233">
        <v>1.6584435639999999</v>
      </c>
    </row>
    <row r="234" spans="1:21" x14ac:dyDescent="0.2">
      <c r="A234" t="s">
        <v>5</v>
      </c>
      <c r="B234" t="s">
        <v>246</v>
      </c>
      <c r="C234" t="s">
        <v>128</v>
      </c>
      <c r="D234" t="s">
        <v>159</v>
      </c>
      <c r="E234" t="s">
        <v>373</v>
      </c>
      <c r="F234">
        <v>9</v>
      </c>
      <c r="G234" t="s">
        <v>41</v>
      </c>
      <c r="I234">
        <v>3.2</v>
      </c>
      <c r="J234">
        <v>0.171941867</v>
      </c>
      <c r="K234" s="11">
        <v>0.6333333333333333</v>
      </c>
      <c r="L234">
        <f t="shared" si="22"/>
        <v>1.125</v>
      </c>
      <c r="M234">
        <f t="shared" si="20"/>
        <v>0.71249999999999991</v>
      </c>
      <c r="N234">
        <f t="shared" si="21"/>
        <v>0.24132191859649127</v>
      </c>
      <c r="O234">
        <f t="shared" si="23"/>
        <v>2.4132191859649129E-4</v>
      </c>
      <c r="P234" t="s">
        <v>103</v>
      </c>
      <c r="Q234" t="s">
        <v>104</v>
      </c>
      <c r="R234" t="s">
        <v>43</v>
      </c>
      <c r="S234">
        <v>48.816000000000003</v>
      </c>
      <c r="T234" t="s">
        <v>52</v>
      </c>
      <c r="U234">
        <v>8.3935141630000007</v>
      </c>
    </row>
    <row r="235" spans="1:21" x14ac:dyDescent="0.2">
      <c r="A235" t="s">
        <v>5</v>
      </c>
      <c r="B235" t="s">
        <v>246</v>
      </c>
      <c r="C235" t="s">
        <v>128</v>
      </c>
      <c r="D235" t="s">
        <v>159</v>
      </c>
      <c r="E235" t="s">
        <v>373</v>
      </c>
      <c r="F235">
        <v>9</v>
      </c>
      <c r="G235" t="s">
        <v>41</v>
      </c>
      <c r="I235">
        <v>3.9</v>
      </c>
      <c r="J235">
        <v>0.29495566699999998</v>
      </c>
      <c r="K235" s="11">
        <v>0.6333333333333333</v>
      </c>
      <c r="L235">
        <f t="shared" si="22"/>
        <v>1.125</v>
      </c>
      <c r="M235">
        <f t="shared" si="20"/>
        <v>0.71249999999999991</v>
      </c>
      <c r="N235">
        <f t="shared" si="21"/>
        <v>0.41397286596491228</v>
      </c>
      <c r="O235">
        <f t="shared" si="23"/>
        <v>4.1397286596491227E-4</v>
      </c>
      <c r="P235" t="s">
        <v>103</v>
      </c>
      <c r="Q235" t="s">
        <v>104</v>
      </c>
      <c r="R235" t="s">
        <v>43</v>
      </c>
      <c r="S235">
        <v>48.816000000000003</v>
      </c>
      <c r="T235" t="s">
        <v>52</v>
      </c>
      <c r="U235">
        <v>14.398555829999999</v>
      </c>
    </row>
    <row r="236" spans="1:21" x14ac:dyDescent="0.2">
      <c r="A236" t="s">
        <v>5</v>
      </c>
      <c r="B236" t="s">
        <v>246</v>
      </c>
      <c r="C236" t="s">
        <v>128</v>
      </c>
      <c r="D236" t="s">
        <v>159</v>
      </c>
      <c r="E236" t="s">
        <v>373</v>
      </c>
      <c r="F236">
        <v>1</v>
      </c>
      <c r="G236" t="s">
        <v>75</v>
      </c>
      <c r="I236">
        <v>3.4</v>
      </c>
      <c r="J236">
        <v>8.0560804999999999E-2</v>
      </c>
      <c r="K236" s="11">
        <v>0.6333333333333333</v>
      </c>
      <c r="L236">
        <f t="shared" si="22"/>
        <v>1.125</v>
      </c>
      <c r="M236">
        <f t="shared" si="20"/>
        <v>0.71249999999999991</v>
      </c>
      <c r="N236">
        <f t="shared" si="21"/>
        <v>0.11306779649122808</v>
      </c>
      <c r="O236">
        <f t="shared" si="23"/>
        <v>1.1306779649122808E-4</v>
      </c>
      <c r="P236" t="s">
        <v>76</v>
      </c>
      <c r="Q236" t="s">
        <v>77</v>
      </c>
      <c r="R236" t="s">
        <v>78</v>
      </c>
      <c r="S236">
        <v>4.8230000000000004</v>
      </c>
      <c r="T236" t="s">
        <v>56</v>
      </c>
      <c r="U236">
        <v>0.38854476399999999</v>
      </c>
    </row>
    <row r="237" spans="1:21" x14ac:dyDescent="0.2">
      <c r="A237" t="s">
        <v>6</v>
      </c>
      <c r="B237" t="s">
        <v>265</v>
      </c>
      <c r="C237" t="s">
        <v>128</v>
      </c>
      <c r="D237" t="s">
        <v>159</v>
      </c>
      <c r="E237" t="s">
        <v>373</v>
      </c>
      <c r="F237">
        <v>2</v>
      </c>
      <c r="G237" t="s">
        <v>41</v>
      </c>
      <c r="I237">
        <v>2.9</v>
      </c>
      <c r="J237">
        <v>2.9210684000000001E-2</v>
      </c>
      <c r="K237">
        <v>1</v>
      </c>
      <c r="L237">
        <f t="shared" si="22"/>
        <v>1.125</v>
      </c>
      <c r="M237">
        <f t="shared" si="20"/>
        <v>1.125</v>
      </c>
      <c r="N237">
        <f t="shared" si="21"/>
        <v>2.5965052444444445E-2</v>
      </c>
      <c r="O237">
        <f t="shared" si="23"/>
        <v>2.5965052444444447E-5</v>
      </c>
      <c r="P237" t="s">
        <v>103</v>
      </c>
      <c r="Q237" t="s">
        <v>104</v>
      </c>
      <c r="R237" t="s">
        <v>43</v>
      </c>
      <c r="S237">
        <v>10.848000000000001</v>
      </c>
      <c r="T237" t="s">
        <v>52</v>
      </c>
      <c r="U237">
        <v>0.31687749599999998</v>
      </c>
    </row>
    <row r="238" spans="1:21" x14ac:dyDescent="0.2">
      <c r="A238" t="s">
        <v>8</v>
      </c>
      <c r="B238" t="s">
        <v>286</v>
      </c>
      <c r="C238" t="s">
        <v>128</v>
      </c>
      <c r="D238" t="s">
        <v>159</v>
      </c>
      <c r="E238" t="s">
        <v>373</v>
      </c>
      <c r="F238">
        <v>2</v>
      </c>
      <c r="G238" t="s">
        <v>41</v>
      </c>
      <c r="I238">
        <v>2.7</v>
      </c>
      <c r="J238">
        <v>2.4037004000000001E-2</v>
      </c>
      <c r="K238">
        <v>1</v>
      </c>
      <c r="L238">
        <f t="shared" si="22"/>
        <v>1.125</v>
      </c>
      <c r="M238">
        <f t="shared" si="20"/>
        <v>1.125</v>
      </c>
      <c r="N238">
        <f t="shared" si="21"/>
        <v>2.1366225777777779E-2</v>
      </c>
      <c r="O238">
        <f t="shared" si="23"/>
        <v>2.1366225777777779E-5</v>
      </c>
      <c r="P238" t="s">
        <v>103</v>
      </c>
      <c r="Q238" t="s">
        <v>104</v>
      </c>
      <c r="R238" t="s">
        <v>43</v>
      </c>
      <c r="S238">
        <v>10.848000000000001</v>
      </c>
      <c r="T238" t="s">
        <v>52</v>
      </c>
      <c r="U238">
        <v>0.26075341699999999</v>
      </c>
    </row>
    <row r="239" spans="1:21" x14ac:dyDescent="0.2">
      <c r="A239" t="s">
        <v>8</v>
      </c>
      <c r="B239" t="s">
        <v>286</v>
      </c>
      <c r="C239" t="s">
        <v>128</v>
      </c>
      <c r="D239" t="s">
        <v>159</v>
      </c>
      <c r="E239" t="s">
        <v>373</v>
      </c>
      <c r="F239">
        <v>1</v>
      </c>
      <c r="G239" t="s">
        <v>75</v>
      </c>
      <c r="I239">
        <v>2.7</v>
      </c>
      <c r="J239">
        <v>4.8069084999999998E-2</v>
      </c>
      <c r="K239">
        <v>1</v>
      </c>
      <c r="L239">
        <f t="shared" si="22"/>
        <v>1.125</v>
      </c>
      <c r="M239">
        <f t="shared" si="20"/>
        <v>1.125</v>
      </c>
      <c r="N239">
        <f t="shared" si="21"/>
        <v>4.272807555555555E-2</v>
      </c>
      <c r="O239">
        <f t="shared" si="23"/>
        <v>4.2728075555555554E-5</v>
      </c>
      <c r="P239" t="s">
        <v>76</v>
      </c>
      <c r="Q239" t="s">
        <v>77</v>
      </c>
      <c r="R239" t="s">
        <v>78</v>
      </c>
      <c r="S239">
        <v>4.8230000000000004</v>
      </c>
      <c r="T239" t="s">
        <v>56</v>
      </c>
      <c r="U239">
        <v>0.23183719699999999</v>
      </c>
    </row>
    <row r="240" spans="1:21" x14ac:dyDescent="0.2">
      <c r="A240" t="s">
        <v>3</v>
      </c>
      <c r="B240" t="s">
        <v>202</v>
      </c>
      <c r="C240" t="s">
        <v>223</v>
      </c>
      <c r="D240" t="s">
        <v>159</v>
      </c>
      <c r="E240" t="s">
        <v>371</v>
      </c>
      <c r="F240">
        <v>1</v>
      </c>
      <c r="G240" t="s">
        <v>41</v>
      </c>
      <c r="I240">
        <v>3.4</v>
      </c>
      <c r="J240">
        <v>1.4932845E-2</v>
      </c>
      <c r="K240">
        <v>1</v>
      </c>
      <c r="L240">
        <f t="shared" si="22"/>
        <v>1.125</v>
      </c>
      <c r="M240">
        <f t="shared" si="20"/>
        <v>1.125</v>
      </c>
      <c r="N240">
        <f t="shared" si="21"/>
        <v>1.327364E-2</v>
      </c>
      <c r="O240">
        <f t="shared" si="23"/>
        <v>1.3273640000000001E-5</v>
      </c>
      <c r="P240" t="s">
        <v>224</v>
      </c>
      <c r="Q240" t="s">
        <v>225</v>
      </c>
      <c r="R240" t="s">
        <v>43</v>
      </c>
      <c r="S240">
        <v>4.2759999999999998</v>
      </c>
      <c r="T240" t="s">
        <v>69</v>
      </c>
      <c r="U240">
        <v>6.3852844000000006E-2</v>
      </c>
    </row>
    <row r="241" spans="1:21" x14ac:dyDescent="0.2">
      <c r="A241" t="s">
        <v>5</v>
      </c>
      <c r="B241" t="s">
        <v>246</v>
      </c>
      <c r="C241" t="s">
        <v>223</v>
      </c>
      <c r="D241" t="s">
        <v>159</v>
      </c>
      <c r="E241" t="s">
        <v>371</v>
      </c>
      <c r="F241">
        <v>1</v>
      </c>
      <c r="G241" t="s">
        <v>41</v>
      </c>
      <c r="I241">
        <v>3</v>
      </c>
      <c r="J241">
        <v>9.8283190000000003E-3</v>
      </c>
      <c r="K241" s="11">
        <v>0.6333333333333333</v>
      </c>
      <c r="L241">
        <f t="shared" si="22"/>
        <v>1.125</v>
      </c>
      <c r="M241">
        <f t="shared" si="20"/>
        <v>0.71249999999999991</v>
      </c>
      <c r="N241">
        <f t="shared" si="21"/>
        <v>1.3794131929824564E-2</v>
      </c>
      <c r="O241">
        <f t="shared" si="23"/>
        <v>1.3794131929824564E-5</v>
      </c>
      <c r="P241" t="s">
        <v>224</v>
      </c>
      <c r="Q241" t="s">
        <v>225</v>
      </c>
      <c r="R241" t="s">
        <v>43</v>
      </c>
      <c r="S241">
        <v>4.2759999999999998</v>
      </c>
      <c r="T241" t="s">
        <v>69</v>
      </c>
      <c r="U241">
        <v>4.2025892000000002E-2</v>
      </c>
    </row>
    <row r="242" spans="1:21" x14ac:dyDescent="0.2">
      <c r="A242" t="s">
        <v>8</v>
      </c>
      <c r="B242" t="s">
        <v>286</v>
      </c>
      <c r="C242" t="s">
        <v>223</v>
      </c>
      <c r="D242" t="s">
        <v>159</v>
      </c>
      <c r="E242" t="s">
        <v>371</v>
      </c>
      <c r="F242">
        <v>6</v>
      </c>
      <c r="G242" t="s">
        <v>41</v>
      </c>
      <c r="I242">
        <v>2.5</v>
      </c>
      <c r="J242">
        <v>3.2063192999999997E-2</v>
      </c>
      <c r="K242">
        <v>1</v>
      </c>
      <c r="L242">
        <f t="shared" si="22"/>
        <v>1.125</v>
      </c>
      <c r="M242">
        <f t="shared" si="20"/>
        <v>1.125</v>
      </c>
      <c r="N242">
        <f t="shared" si="21"/>
        <v>2.8500615999999996E-2</v>
      </c>
      <c r="O242">
        <f t="shared" si="23"/>
        <v>2.8500615999999997E-5</v>
      </c>
      <c r="P242" t="s">
        <v>224</v>
      </c>
      <c r="Q242" t="s">
        <v>225</v>
      </c>
      <c r="R242" t="s">
        <v>43</v>
      </c>
      <c r="S242">
        <v>25.655999999999999</v>
      </c>
      <c r="T242" t="s">
        <v>69</v>
      </c>
      <c r="U242">
        <v>0.82261327699999998</v>
      </c>
    </row>
    <row r="243" spans="1:21" x14ac:dyDescent="0.2">
      <c r="A243" t="s">
        <v>8</v>
      </c>
      <c r="B243" t="s">
        <v>286</v>
      </c>
      <c r="C243" t="s">
        <v>223</v>
      </c>
      <c r="D243" t="s">
        <v>159</v>
      </c>
      <c r="E243" t="s">
        <v>371</v>
      </c>
      <c r="F243">
        <v>6</v>
      </c>
      <c r="G243" t="s">
        <v>41</v>
      </c>
      <c r="I243">
        <v>3</v>
      </c>
      <c r="J243">
        <v>5.8969913999999998E-2</v>
      </c>
      <c r="K243">
        <v>1</v>
      </c>
      <c r="L243">
        <f t="shared" si="22"/>
        <v>1.125</v>
      </c>
      <c r="M243">
        <f t="shared" si="20"/>
        <v>1.125</v>
      </c>
      <c r="N243">
        <f t="shared" si="21"/>
        <v>5.241770133333333E-2</v>
      </c>
      <c r="O243">
        <f t="shared" si="23"/>
        <v>5.241770133333333E-5</v>
      </c>
      <c r="P243" t="s">
        <v>224</v>
      </c>
      <c r="Q243" t="s">
        <v>225</v>
      </c>
      <c r="R243" t="s">
        <v>43</v>
      </c>
      <c r="S243">
        <v>25.655999999999999</v>
      </c>
      <c r="T243" t="s">
        <v>69</v>
      </c>
      <c r="U243">
        <v>1.5129321060000001</v>
      </c>
    </row>
    <row r="244" spans="1:21" x14ac:dyDescent="0.2">
      <c r="A244" t="s">
        <v>8</v>
      </c>
      <c r="B244" t="s">
        <v>286</v>
      </c>
      <c r="C244" t="s">
        <v>223</v>
      </c>
      <c r="D244" t="s">
        <v>159</v>
      </c>
      <c r="E244" t="s">
        <v>371</v>
      </c>
      <c r="F244">
        <v>6</v>
      </c>
      <c r="G244" t="s">
        <v>41</v>
      </c>
      <c r="I244">
        <v>4</v>
      </c>
      <c r="J244">
        <v>0.15423244699999999</v>
      </c>
      <c r="K244">
        <v>1</v>
      </c>
      <c r="L244">
        <f t="shared" si="22"/>
        <v>1.125</v>
      </c>
      <c r="M244">
        <f t="shared" si="20"/>
        <v>1.125</v>
      </c>
      <c r="N244">
        <f t="shared" si="21"/>
        <v>0.13709550844444443</v>
      </c>
      <c r="O244">
        <f t="shared" si="23"/>
        <v>1.3709550844444443E-4</v>
      </c>
      <c r="P244" t="s">
        <v>224</v>
      </c>
      <c r="Q244" t="s">
        <v>225</v>
      </c>
      <c r="R244" t="s">
        <v>43</v>
      </c>
      <c r="S244">
        <v>25.655999999999999</v>
      </c>
      <c r="T244" t="s">
        <v>69</v>
      </c>
      <c r="U244">
        <v>3.9569876700000002</v>
      </c>
    </row>
    <row r="245" spans="1:21" x14ac:dyDescent="0.2">
      <c r="A245" t="s">
        <v>8</v>
      </c>
      <c r="B245" t="s">
        <v>286</v>
      </c>
      <c r="C245" t="s">
        <v>223</v>
      </c>
      <c r="D245" t="s">
        <v>159</v>
      </c>
      <c r="E245" t="s">
        <v>371</v>
      </c>
      <c r="F245">
        <v>1</v>
      </c>
      <c r="G245" t="s">
        <v>75</v>
      </c>
      <c r="I245">
        <v>3</v>
      </c>
      <c r="J245">
        <v>0.4929</v>
      </c>
      <c r="K245">
        <v>1</v>
      </c>
      <c r="L245">
        <f t="shared" si="22"/>
        <v>1.125</v>
      </c>
      <c r="M245">
        <f t="shared" si="20"/>
        <v>1.125</v>
      </c>
      <c r="N245">
        <f t="shared" si="21"/>
        <v>0.43813333333333332</v>
      </c>
      <c r="O245">
        <f t="shared" si="23"/>
        <v>4.3813333333333332E-4</v>
      </c>
      <c r="P245" t="s">
        <v>81</v>
      </c>
      <c r="Q245" t="s">
        <v>311</v>
      </c>
      <c r="R245" t="s">
        <v>83</v>
      </c>
      <c r="S245">
        <v>4.2759999999999998</v>
      </c>
      <c r="T245" t="s">
        <v>69</v>
      </c>
      <c r="U245">
        <v>2.1076404000000002</v>
      </c>
    </row>
    <row r="246" spans="1:21" x14ac:dyDescent="0.2">
      <c r="A246" t="s">
        <v>0</v>
      </c>
      <c r="B246" t="s">
        <v>39</v>
      </c>
      <c r="C246" t="s">
        <v>137</v>
      </c>
      <c r="D246" t="s">
        <v>159</v>
      </c>
      <c r="E246" t="s">
        <v>373</v>
      </c>
      <c r="F246">
        <v>1</v>
      </c>
      <c r="G246" t="s">
        <v>41</v>
      </c>
      <c r="I246">
        <v>3.3</v>
      </c>
      <c r="J246">
        <v>2.0777629999999998E-2</v>
      </c>
      <c r="K246">
        <v>1</v>
      </c>
      <c r="L246">
        <f t="shared" si="22"/>
        <v>1.125</v>
      </c>
      <c r="M246">
        <f t="shared" si="20"/>
        <v>1.125</v>
      </c>
      <c r="N246">
        <f t="shared" si="21"/>
        <v>1.8469004444444444E-2</v>
      </c>
      <c r="O246">
        <f t="shared" si="23"/>
        <v>1.8469004444444445E-5</v>
      </c>
      <c r="P246" t="s">
        <v>103</v>
      </c>
      <c r="Q246" t="s">
        <v>104</v>
      </c>
      <c r="R246" t="s">
        <v>43</v>
      </c>
      <c r="S246">
        <v>5.4240000000000004</v>
      </c>
      <c r="T246" t="s">
        <v>52</v>
      </c>
      <c r="U246">
        <v>0.11269786699999999</v>
      </c>
    </row>
    <row r="247" spans="1:21" x14ac:dyDescent="0.2">
      <c r="A247" t="s">
        <v>2</v>
      </c>
      <c r="B247" t="s">
        <v>169</v>
      </c>
      <c r="C247" t="s">
        <v>137</v>
      </c>
      <c r="D247" t="s">
        <v>159</v>
      </c>
      <c r="E247" t="s">
        <v>373</v>
      </c>
      <c r="F247">
        <v>2</v>
      </c>
      <c r="G247" t="s">
        <v>41</v>
      </c>
      <c r="I247">
        <v>1.9</v>
      </c>
      <c r="J247">
        <v>9.2163680000000008E-3</v>
      </c>
      <c r="K247">
        <v>1</v>
      </c>
      <c r="L247">
        <f t="shared" si="22"/>
        <v>1.125</v>
      </c>
      <c r="M247">
        <f t="shared" si="20"/>
        <v>1.125</v>
      </c>
      <c r="N247">
        <f t="shared" si="21"/>
        <v>8.1923271111111126E-3</v>
      </c>
      <c r="O247">
        <f t="shared" si="23"/>
        <v>8.1923271111111122E-6</v>
      </c>
      <c r="P247" t="s">
        <v>103</v>
      </c>
      <c r="Q247" t="s">
        <v>104</v>
      </c>
      <c r="R247" t="s">
        <v>43</v>
      </c>
      <c r="S247">
        <v>10.848000000000001</v>
      </c>
      <c r="T247" t="s">
        <v>52</v>
      </c>
      <c r="U247">
        <v>9.9979159999999997E-2</v>
      </c>
    </row>
    <row r="248" spans="1:21" x14ac:dyDescent="0.2">
      <c r="A248" t="s">
        <v>3</v>
      </c>
      <c r="B248" t="s">
        <v>202</v>
      </c>
      <c r="C248" t="s">
        <v>137</v>
      </c>
      <c r="D248" t="s">
        <v>159</v>
      </c>
      <c r="E248" t="s">
        <v>373</v>
      </c>
      <c r="F248">
        <v>2</v>
      </c>
      <c r="G248" t="s">
        <v>41</v>
      </c>
      <c r="I248">
        <v>2.2000000000000002</v>
      </c>
      <c r="J248">
        <v>1.3748302E-2</v>
      </c>
      <c r="K248">
        <v>1</v>
      </c>
      <c r="L248">
        <f t="shared" si="22"/>
        <v>1.125</v>
      </c>
      <c r="M248">
        <f t="shared" si="20"/>
        <v>1.125</v>
      </c>
      <c r="N248">
        <f t="shared" si="21"/>
        <v>1.2220712888888889E-2</v>
      </c>
      <c r="O248">
        <f t="shared" si="23"/>
        <v>1.222071288888889E-5</v>
      </c>
      <c r="P248" t="s">
        <v>103</v>
      </c>
      <c r="Q248" t="s">
        <v>104</v>
      </c>
      <c r="R248" t="s">
        <v>43</v>
      </c>
      <c r="S248">
        <v>10.848000000000001</v>
      </c>
      <c r="T248" t="s">
        <v>52</v>
      </c>
      <c r="U248">
        <v>0.149141578</v>
      </c>
    </row>
    <row r="249" spans="1:21" x14ac:dyDescent="0.2">
      <c r="A249" t="s">
        <v>5</v>
      </c>
      <c r="B249" t="s">
        <v>246</v>
      </c>
      <c r="C249" t="s">
        <v>137</v>
      </c>
      <c r="D249" t="s">
        <v>159</v>
      </c>
      <c r="E249" t="s">
        <v>373</v>
      </c>
      <c r="F249">
        <v>2</v>
      </c>
      <c r="G249" t="s">
        <v>41</v>
      </c>
      <c r="I249">
        <v>2.1</v>
      </c>
      <c r="J249">
        <v>1.2109722999999999E-2</v>
      </c>
      <c r="K249" s="11">
        <v>0.6333333333333333</v>
      </c>
      <c r="L249">
        <f t="shared" si="22"/>
        <v>1.125</v>
      </c>
      <c r="M249">
        <f t="shared" si="20"/>
        <v>0.71249999999999991</v>
      </c>
      <c r="N249">
        <f t="shared" si="21"/>
        <v>1.6996102456140354E-2</v>
      </c>
      <c r="O249">
        <f t="shared" si="23"/>
        <v>1.6996102456140354E-5</v>
      </c>
      <c r="P249" t="s">
        <v>103</v>
      </c>
      <c r="Q249" t="s">
        <v>104</v>
      </c>
      <c r="R249" t="s">
        <v>43</v>
      </c>
      <c r="S249">
        <v>10.848000000000001</v>
      </c>
      <c r="T249" t="s">
        <v>52</v>
      </c>
      <c r="U249">
        <v>0.131366278</v>
      </c>
    </row>
    <row r="250" spans="1:21" x14ac:dyDescent="0.2">
      <c r="A250" t="s">
        <v>8</v>
      </c>
      <c r="B250" t="s">
        <v>286</v>
      </c>
      <c r="C250" t="s">
        <v>137</v>
      </c>
      <c r="D250" t="s">
        <v>159</v>
      </c>
      <c r="E250" t="s">
        <v>373</v>
      </c>
      <c r="F250">
        <v>1</v>
      </c>
      <c r="G250" t="s">
        <v>41</v>
      </c>
      <c r="I250">
        <v>2</v>
      </c>
      <c r="J250">
        <v>5.3002919999999999E-3</v>
      </c>
      <c r="K250">
        <v>1</v>
      </c>
      <c r="L250">
        <f t="shared" si="22"/>
        <v>1.125</v>
      </c>
      <c r="M250">
        <f t="shared" si="20"/>
        <v>1.125</v>
      </c>
      <c r="N250">
        <f t="shared" si="21"/>
        <v>4.7113706666666666E-3</v>
      </c>
      <c r="O250">
        <f t="shared" si="23"/>
        <v>4.711370666666667E-6</v>
      </c>
      <c r="P250" t="s">
        <v>103</v>
      </c>
      <c r="Q250" t="s">
        <v>104</v>
      </c>
      <c r="R250" t="s">
        <v>43</v>
      </c>
      <c r="S250">
        <v>5.4240000000000004</v>
      </c>
      <c r="T250" t="s">
        <v>52</v>
      </c>
      <c r="U250">
        <v>2.8748784999999999E-2</v>
      </c>
    </row>
    <row r="251" spans="1:21" x14ac:dyDescent="0.2">
      <c r="A251" t="s">
        <v>2</v>
      </c>
      <c r="B251" t="s">
        <v>169</v>
      </c>
      <c r="C251" t="s">
        <v>196</v>
      </c>
      <c r="D251" t="s">
        <v>159</v>
      </c>
      <c r="E251" t="s">
        <v>373</v>
      </c>
      <c r="F251">
        <v>1</v>
      </c>
      <c r="G251" t="s">
        <v>41</v>
      </c>
      <c r="I251">
        <v>1.1000000000000001</v>
      </c>
      <c r="J251">
        <v>6.3590239999999996E-3</v>
      </c>
      <c r="K251">
        <v>1</v>
      </c>
      <c r="L251">
        <f t="shared" si="22"/>
        <v>1.125</v>
      </c>
      <c r="M251">
        <f t="shared" si="20"/>
        <v>1.125</v>
      </c>
      <c r="N251">
        <f t="shared" si="21"/>
        <v>5.6524657777777777E-3</v>
      </c>
      <c r="O251">
        <f t="shared" si="23"/>
        <v>5.6524657777777782E-6</v>
      </c>
      <c r="P251" t="s">
        <v>49</v>
      </c>
      <c r="Q251" t="s">
        <v>50</v>
      </c>
      <c r="R251" t="s">
        <v>51</v>
      </c>
      <c r="S251">
        <v>5.4240000000000004</v>
      </c>
      <c r="T251" t="s">
        <v>52</v>
      </c>
      <c r="U251">
        <v>3.4491345999999999E-2</v>
      </c>
    </row>
    <row r="252" spans="1:21" x14ac:dyDescent="0.2">
      <c r="A252" t="s">
        <v>3</v>
      </c>
      <c r="B252" t="s">
        <v>202</v>
      </c>
      <c r="C252" t="s">
        <v>196</v>
      </c>
      <c r="D252" t="s">
        <v>159</v>
      </c>
      <c r="E252" t="s">
        <v>373</v>
      </c>
      <c r="F252">
        <v>1</v>
      </c>
      <c r="G252" t="s">
        <v>41</v>
      </c>
      <c r="I252">
        <v>3.1</v>
      </c>
      <c r="J252">
        <v>7.0358822000000001E-2</v>
      </c>
      <c r="K252">
        <v>1</v>
      </c>
      <c r="L252">
        <f t="shared" si="22"/>
        <v>1.125</v>
      </c>
      <c r="M252">
        <f t="shared" si="20"/>
        <v>1.125</v>
      </c>
      <c r="N252">
        <f t="shared" si="21"/>
        <v>6.2541175111111111E-2</v>
      </c>
      <c r="O252">
        <f t="shared" si="23"/>
        <v>6.2541175111111114E-5</v>
      </c>
      <c r="P252" t="s">
        <v>49</v>
      </c>
      <c r="Q252" t="s">
        <v>50</v>
      </c>
      <c r="R252" t="s">
        <v>51</v>
      </c>
      <c r="S252">
        <v>5.4240000000000004</v>
      </c>
      <c r="T252" t="s">
        <v>52</v>
      </c>
      <c r="U252">
        <v>0.38162625</v>
      </c>
    </row>
    <row r="253" spans="1:21" x14ac:dyDescent="0.2">
      <c r="A253" t="s">
        <v>3</v>
      </c>
      <c r="B253" t="s">
        <v>202</v>
      </c>
      <c r="C253" t="s">
        <v>196</v>
      </c>
      <c r="D253" t="s">
        <v>159</v>
      </c>
      <c r="E253" t="s">
        <v>373</v>
      </c>
      <c r="F253">
        <v>1</v>
      </c>
      <c r="G253" t="s">
        <v>75</v>
      </c>
      <c r="I253">
        <v>2.2999999999999998</v>
      </c>
      <c r="J253">
        <v>3.5202054000000003E-2</v>
      </c>
      <c r="K253">
        <v>1</v>
      </c>
      <c r="L253">
        <f t="shared" si="22"/>
        <v>1.125</v>
      </c>
      <c r="M253">
        <f t="shared" si="20"/>
        <v>1.125</v>
      </c>
      <c r="N253">
        <f t="shared" si="21"/>
        <v>3.1290714666666671E-2</v>
      </c>
      <c r="O253">
        <f t="shared" si="23"/>
        <v>3.1290714666666673E-5</v>
      </c>
      <c r="P253" t="s">
        <v>49</v>
      </c>
      <c r="Q253" t="s">
        <v>50</v>
      </c>
      <c r="R253" t="s">
        <v>51</v>
      </c>
      <c r="S253">
        <v>5.4240000000000004</v>
      </c>
      <c r="T253" t="s">
        <v>52</v>
      </c>
      <c r="U253">
        <v>0.190935943</v>
      </c>
    </row>
    <row r="254" spans="1:21" x14ac:dyDescent="0.2">
      <c r="A254" t="s">
        <v>5</v>
      </c>
      <c r="B254" t="s">
        <v>246</v>
      </c>
      <c r="C254" t="s">
        <v>196</v>
      </c>
      <c r="D254" t="s">
        <v>159</v>
      </c>
      <c r="E254" t="s">
        <v>373</v>
      </c>
      <c r="F254">
        <v>1</v>
      </c>
      <c r="G254" t="s">
        <v>41</v>
      </c>
      <c r="I254">
        <v>4.2</v>
      </c>
      <c r="J254">
        <v>0.142330437</v>
      </c>
      <c r="K254" s="11">
        <v>0.6333333333333333</v>
      </c>
      <c r="L254">
        <f t="shared" si="22"/>
        <v>1.125</v>
      </c>
      <c r="M254">
        <f t="shared" si="20"/>
        <v>0.71249999999999991</v>
      </c>
      <c r="N254">
        <f t="shared" si="21"/>
        <v>0.19976201684210529</v>
      </c>
      <c r="O254">
        <f t="shared" si="23"/>
        <v>1.997620168421053E-4</v>
      </c>
      <c r="P254" t="s">
        <v>49</v>
      </c>
      <c r="Q254" t="s">
        <v>50</v>
      </c>
      <c r="R254" t="s">
        <v>51</v>
      </c>
      <c r="S254">
        <v>5.4240000000000004</v>
      </c>
      <c r="T254" t="s">
        <v>52</v>
      </c>
      <c r="U254">
        <v>0.77200029100000001</v>
      </c>
    </row>
    <row r="255" spans="1:21" x14ac:dyDescent="0.2">
      <c r="A255" t="s">
        <v>5</v>
      </c>
      <c r="B255" t="s">
        <v>246</v>
      </c>
      <c r="C255" t="s">
        <v>196</v>
      </c>
      <c r="D255" t="s">
        <v>159</v>
      </c>
      <c r="E255" t="s">
        <v>373</v>
      </c>
      <c r="F255">
        <v>3</v>
      </c>
      <c r="G255" t="s">
        <v>75</v>
      </c>
      <c r="I255">
        <v>2.5</v>
      </c>
      <c r="J255">
        <v>0.12814495200000001</v>
      </c>
      <c r="K255" s="11">
        <v>0.6333333333333333</v>
      </c>
      <c r="L255">
        <f t="shared" si="22"/>
        <v>1.125</v>
      </c>
      <c r="M255">
        <f t="shared" si="20"/>
        <v>0.71249999999999991</v>
      </c>
      <c r="N255">
        <f t="shared" si="21"/>
        <v>0.17985256421052634</v>
      </c>
      <c r="O255">
        <f t="shared" si="23"/>
        <v>1.7985256421052635E-4</v>
      </c>
      <c r="P255" t="s">
        <v>49</v>
      </c>
      <c r="Q255" t="s">
        <v>50</v>
      </c>
      <c r="R255" t="s">
        <v>51</v>
      </c>
      <c r="S255">
        <v>16.271999999999998</v>
      </c>
      <c r="T255" t="s">
        <v>52</v>
      </c>
      <c r="U255">
        <v>2.0851746649999998</v>
      </c>
    </row>
    <row r="256" spans="1:21" x14ac:dyDescent="0.2">
      <c r="A256" t="s">
        <v>8</v>
      </c>
      <c r="B256" t="s">
        <v>286</v>
      </c>
      <c r="C256" t="s">
        <v>196</v>
      </c>
      <c r="D256" t="s">
        <v>159</v>
      </c>
      <c r="E256" t="s">
        <v>373</v>
      </c>
      <c r="F256">
        <v>1</v>
      </c>
      <c r="G256" t="s">
        <v>41</v>
      </c>
      <c r="I256">
        <v>2.1</v>
      </c>
      <c r="J256">
        <v>2.8504155999999999E-2</v>
      </c>
      <c r="K256">
        <v>1</v>
      </c>
      <c r="L256">
        <f t="shared" si="22"/>
        <v>1.125</v>
      </c>
      <c r="M256">
        <f t="shared" si="20"/>
        <v>1.125</v>
      </c>
      <c r="N256">
        <f t="shared" si="21"/>
        <v>2.5337027555555554E-2</v>
      </c>
      <c r="O256">
        <f t="shared" si="23"/>
        <v>2.5337027555555556E-5</v>
      </c>
      <c r="P256" t="s">
        <v>49</v>
      </c>
      <c r="Q256" t="s">
        <v>50</v>
      </c>
      <c r="R256" t="s">
        <v>51</v>
      </c>
      <c r="S256">
        <v>5.4240000000000004</v>
      </c>
      <c r="T256" t="s">
        <v>52</v>
      </c>
      <c r="U256">
        <v>0.15460654500000001</v>
      </c>
    </row>
    <row r="257" spans="1:21" x14ac:dyDescent="0.2">
      <c r="A257" t="s">
        <v>2</v>
      </c>
      <c r="B257" t="s">
        <v>169</v>
      </c>
      <c r="C257" t="s">
        <v>197</v>
      </c>
      <c r="D257" t="s">
        <v>159</v>
      </c>
      <c r="E257" t="s">
        <v>373</v>
      </c>
      <c r="F257">
        <v>1</v>
      </c>
      <c r="G257" t="s">
        <v>41</v>
      </c>
      <c r="I257">
        <v>0.9</v>
      </c>
      <c r="J257">
        <v>1.997296E-3</v>
      </c>
      <c r="K257">
        <v>1</v>
      </c>
      <c r="L257">
        <f t="shared" si="22"/>
        <v>1.125</v>
      </c>
      <c r="M257">
        <f t="shared" si="20"/>
        <v>1.125</v>
      </c>
      <c r="N257">
        <f t="shared" si="21"/>
        <v>1.7753742222222221E-3</v>
      </c>
      <c r="O257">
        <f t="shared" si="23"/>
        <v>1.7753742222222221E-6</v>
      </c>
      <c r="P257" t="s">
        <v>198</v>
      </c>
      <c r="Q257" t="s">
        <v>197</v>
      </c>
      <c r="R257" t="s">
        <v>43</v>
      </c>
      <c r="S257">
        <v>5.4240000000000004</v>
      </c>
      <c r="T257" t="s">
        <v>52</v>
      </c>
      <c r="U257">
        <v>1.0833331E-2</v>
      </c>
    </row>
    <row r="258" spans="1:21" x14ac:dyDescent="0.2">
      <c r="A258" t="s">
        <v>5</v>
      </c>
      <c r="B258" t="s">
        <v>246</v>
      </c>
      <c r="C258" t="s">
        <v>104</v>
      </c>
      <c r="D258" t="s">
        <v>159</v>
      </c>
      <c r="E258" t="s">
        <v>373</v>
      </c>
      <c r="F258">
        <v>1</v>
      </c>
      <c r="G258" t="s">
        <v>75</v>
      </c>
      <c r="I258">
        <v>2.7</v>
      </c>
      <c r="J258">
        <v>4.8069084999999998E-2</v>
      </c>
      <c r="K258" s="11">
        <v>0.6333333333333333</v>
      </c>
      <c r="L258">
        <f t="shared" si="22"/>
        <v>1.125</v>
      </c>
      <c r="M258">
        <f t="shared" ref="M258:M321" si="24">K258*L258</f>
        <v>0.71249999999999991</v>
      </c>
      <c r="N258">
        <f t="shared" ref="N258:N321" si="25">J258/M258</f>
        <v>6.7465382456140352E-2</v>
      </c>
      <c r="O258">
        <f t="shared" si="23"/>
        <v>6.7465382456140358E-5</v>
      </c>
      <c r="P258" t="s">
        <v>76</v>
      </c>
      <c r="Q258" t="s">
        <v>77</v>
      </c>
      <c r="R258" t="s">
        <v>78</v>
      </c>
      <c r="S258">
        <v>4.8230000000000004</v>
      </c>
      <c r="T258" t="s">
        <v>56</v>
      </c>
      <c r="U258">
        <v>0.23183719699999999</v>
      </c>
    </row>
    <row r="259" spans="1:21" x14ac:dyDescent="0.2">
      <c r="A259" t="s">
        <v>6</v>
      </c>
      <c r="B259" t="s">
        <v>265</v>
      </c>
      <c r="C259" t="s">
        <v>104</v>
      </c>
      <c r="D259" t="s">
        <v>159</v>
      </c>
      <c r="E259" t="s">
        <v>373</v>
      </c>
      <c r="F259">
        <v>1</v>
      </c>
      <c r="G259" t="s">
        <v>75</v>
      </c>
      <c r="I259">
        <v>2.2000000000000002</v>
      </c>
      <c r="J259">
        <v>3.0383502E-2</v>
      </c>
      <c r="K259">
        <v>1</v>
      </c>
      <c r="L259">
        <f t="shared" ref="L259:L322" si="26">0.375*3</f>
        <v>1.125</v>
      </c>
      <c r="M259">
        <f t="shared" si="24"/>
        <v>1.125</v>
      </c>
      <c r="N259">
        <f t="shared" si="25"/>
        <v>2.7007557333333335E-2</v>
      </c>
      <c r="O259">
        <f t="shared" si="23"/>
        <v>2.7007557333333334E-5</v>
      </c>
      <c r="P259" t="s">
        <v>76</v>
      </c>
      <c r="Q259" t="s">
        <v>77</v>
      </c>
      <c r="R259" t="s">
        <v>78</v>
      </c>
      <c r="S259">
        <v>4.8230000000000004</v>
      </c>
      <c r="T259" t="s">
        <v>56</v>
      </c>
      <c r="U259">
        <v>0.14653963</v>
      </c>
    </row>
    <row r="260" spans="1:21" x14ac:dyDescent="0.2">
      <c r="A260" t="s">
        <v>5</v>
      </c>
      <c r="B260" t="s">
        <v>246</v>
      </c>
      <c r="C260" t="s">
        <v>262</v>
      </c>
      <c r="D260" t="s">
        <v>159</v>
      </c>
      <c r="E260" t="s">
        <v>377</v>
      </c>
      <c r="F260">
        <v>1</v>
      </c>
      <c r="G260" t="s">
        <v>75</v>
      </c>
      <c r="I260">
        <v>2.9</v>
      </c>
      <c r="J260">
        <v>5.6413433999999998E-2</v>
      </c>
      <c r="K260" s="11">
        <v>0.6333333333333333</v>
      </c>
      <c r="L260">
        <f t="shared" si="26"/>
        <v>1.125</v>
      </c>
      <c r="M260">
        <f t="shared" si="24"/>
        <v>0.71249999999999991</v>
      </c>
      <c r="N260">
        <f t="shared" si="25"/>
        <v>7.9176749473684221E-2</v>
      </c>
      <c r="O260">
        <f t="shared" si="23"/>
        <v>7.917674947368422E-5</v>
      </c>
      <c r="P260" t="s">
        <v>76</v>
      </c>
      <c r="Q260" t="s">
        <v>77</v>
      </c>
      <c r="R260" t="s">
        <v>78</v>
      </c>
      <c r="S260">
        <v>4.8230000000000004</v>
      </c>
      <c r="T260" t="s">
        <v>56</v>
      </c>
      <c r="U260">
        <v>0.27208199399999999</v>
      </c>
    </row>
    <row r="261" spans="1:21" x14ac:dyDescent="0.2">
      <c r="A261" t="s">
        <v>2</v>
      </c>
      <c r="B261" t="s">
        <v>169</v>
      </c>
      <c r="C261" t="s">
        <v>199</v>
      </c>
      <c r="D261" t="s">
        <v>159</v>
      </c>
      <c r="E261" t="s">
        <v>373</v>
      </c>
      <c r="F261">
        <v>1</v>
      </c>
      <c r="G261" t="s">
        <v>41</v>
      </c>
      <c r="I261">
        <v>2.2999999999999998</v>
      </c>
      <c r="J261">
        <v>3.5202054000000003E-2</v>
      </c>
      <c r="K261">
        <v>1</v>
      </c>
      <c r="L261">
        <f t="shared" si="26"/>
        <v>1.125</v>
      </c>
      <c r="M261">
        <f t="shared" si="24"/>
        <v>1.125</v>
      </c>
      <c r="N261">
        <f t="shared" si="25"/>
        <v>3.1290714666666671E-2</v>
      </c>
      <c r="O261">
        <f t="shared" ref="O261:O324" si="27">N261*0.001</f>
        <v>3.1290714666666673E-5</v>
      </c>
      <c r="P261" t="s">
        <v>49</v>
      </c>
      <c r="Q261" t="s">
        <v>50</v>
      </c>
      <c r="R261" t="s">
        <v>51</v>
      </c>
      <c r="S261">
        <v>5.4240000000000004</v>
      </c>
      <c r="T261" t="s">
        <v>52</v>
      </c>
      <c r="U261">
        <v>0.190935943</v>
      </c>
    </row>
    <row r="262" spans="1:21" x14ac:dyDescent="0.2">
      <c r="A262" t="s">
        <v>3</v>
      </c>
      <c r="B262" t="s">
        <v>202</v>
      </c>
      <c r="C262" t="s">
        <v>199</v>
      </c>
      <c r="D262" t="s">
        <v>159</v>
      </c>
      <c r="E262" t="s">
        <v>373</v>
      </c>
      <c r="F262">
        <v>1</v>
      </c>
      <c r="G262" t="s">
        <v>41</v>
      </c>
      <c r="I262">
        <v>2.6</v>
      </c>
      <c r="J262">
        <v>4.6784025999999999E-2</v>
      </c>
      <c r="K262">
        <v>1</v>
      </c>
      <c r="L262">
        <f t="shared" si="26"/>
        <v>1.125</v>
      </c>
      <c r="M262">
        <f t="shared" si="24"/>
        <v>1.125</v>
      </c>
      <c r="N262">
        <f t="shared" si="25"/>
        <v>4.1585800888888885E-2</v>
      </c>
      <c r="O262">
        <f t="shared" si="27"/>
        <v>4.1585800888888888E-5</v>
      </c>
      <c r="P262" t="s">
        <v>49</v>
      </c>
      <c r="Q262" t="s">
        <v>50</v>
      </c>
      <c r="R262" t="s">
        <v>51</v>
      </c>
      <c r="S262">
        <v>5.4240000000000004</v>
      </c>
      <c r="T262" t="s">
        <v>52</v>
      </c>
      <c r="U262">
        <v>0.25375656000000002</v>
      </c>
    </row>
    <row r="263" spans="1:21" x14ac:dyDescent="0.2">
      <c r="A263" t="s">
        <v>3</v>
      </c>
      <c r="B263" t="s">
        <v>202</v>
      </c>
      <c r="C263" t="s">
        <v>199</v>
      </c>
      <c r="D263" t="s">
        <v>159</v>
      </c>
      <c r="E263" t="s">
        <v>373</v>
      </c>
      <c r="F263">
        <v>1</v>
      </c>
      <c r="G263" t="s">
        <v>75</v>
      </c>
      <c r="I263">
        <v>2.1</v>
      </c>
      <c r="J263">
        <v>2.7376772000000001E-2</v>
      </c>
      <c r="K263">
        <v>1</v>
      </c>
      <c r="L263">
        <f t="shared" si="26"/>
        <v>1.125</v>
      </c>
      <c r="M263">
        <f t="shared" si="24"/>
        <v>1.125</v>
      </c>
      <c r="N263">
        <f t="shared" si="25"/>
        <v>2.4334908444444445E-2</v>
      </c>
      <c r="O263">
        <f t="shared" si="27"/>
        <v>2.4334908444444447E-5</v>
      </c>
      <c r="P263" t="s">
        <v>76</v>
      </c>
      <c r="Q263" t="s">
        <v>77</v>
      </c>
      <c r="R263" t="s">
        <v>78</v>
      </c>
      <c r="S263">
        <v>4.8230000000000004</v>
      </c>
      <c r="T263" t="s">
        <v>56</v>
      </c>
      <c r="U263">
        <v>0.13203817300000001</v>
      </c>
    </row>
    <row r="264" spans="1:21" x14ac:dyDescent="0.2">
      <c r="A264" t="s">
        <v>0</v>
      </c>
      <c r="B264" t="s">
        <v>39</v>
      </c>
      <c r="C264" t="s">
        <v>139</v>
      </c>
      <c r="D264" t="s">
        <v>159</v>
      </c>
      <c r="E264" t="s">
        <v>373</v>
      </c>
      <c r="F264">
        <v>1</v>
      </c>
      <c r="G264" t="s">
        <v>41</v>
      </c>
      <c r="I264">
        <v>5.7</v>
      </c>
      <c r="J264">
        <v>0.28906072999999999</v>
      </c>
      <c r="K264">
        <v>1</v>
      </c>
      <c r="L264">
        <f t="shared" si="26"/>
        <v>1.125</v>
      </c>
      <c r="M264">
        <f t="shared" si="24"/>
        <v>1.125</v>
      </c>
      <c r="N264">
        <f t="shared" si="25"/>
        <v>0.25694287111111108</v>
      </c>
      <c r="O264">
        <f t="shared" si="27"/>
        <v>2.5694287111111111E-4</v>
      </c>
      <c r="P264" t="s">
        <v>49</v>
      </c>
      <c r="Q264" t="s">
        <v>50</v>
      </c>
      <c r="R264" t="s">
        <v>51</v>
      </c>
      <c r="S264">
        <v>5.4240000000000004</v>
      </c>
      <c r="T264" t="s">
        <v>52</v>
      </c>
      <c r="U264">
        <v>1.567865399</v>
      </c>
    </row>
    <row r="265" spans="1:21" x14ac:dyDescent="0.2">
      <c r="A265" t="s">
        <v>1</v>
      </c>
      <c r="B265" t="s">
        <v>149</v>
      </c>
      <c r="C265" t="s">
        <v>139</v>
      </c>
      <c r="D265" t="s">
        <v>159</v>
      </c>
      <c r="E265" t="s">
        <v>373</v>
      </c>
      <c r="F265">
        <v>3</v>
      </c>
      <c r="G265" t="s">
        <v>41</v>
      </c>
      <c r="I265">
        <v>5.4</v>
      </c>
      <c r="J265">
        <v>0.76495204000000006</v>
      </c>
      <c r="K265">
        <v>1</v>
      </c>
      <c r="L265">
        <f t="shared" si="26"/>
        <v>1.125</v>
      </c>
      <c r="M265">
        <f t="shared" si="24"/>
        <v>1.125</v>
      </c>
      <c r="N265">
        <f t="shared" si="25"/>
        <v>0.67995736888888891</v>
      </c>
      <c r="O265">
        <f t="shared" si="27"/>
        <v>6.7995736888888897E-4</v>
      </c>
      <c r="P265" t="s">
        <v>49</v>
      </c>
      <c r="Q265" t="s">
        <v>50</v>
      </c>
      <c r="R265" t="s">
        <v>51</v>
      </c>
      <c r="S265">
        <v>16.271999999999998</v>
      </c>
      <c r="T265" t="s">
        <v>52</v>
      </c>
      <c r="U265">
        <v>12.447299599999999</v>
      </c>
    </row>
    <row r="266" spans="1:21" x14ac:dyDescent="0.2">
      <c r="A266" t="s">
        <v>1</v>
      </c>
      <c r="B266" t="s">
        <v>149</v>
      </c>
      <c r="C266" t="s">
        <v>139</v>
      </c>
      <c r="D266" t="s">
        <v>159</v>
      </c>
      <c r="E266" t="s">
        <v>373</v>
      </c>
      <c r="F266">
        <v>3</v>
      </c>
      <c r="G266" t="s">
        <v>41</v>
      </c>
      <c r="I266">
        <v>6.6</v>
      </c>
      <c r="J266">
        <v>1.218491811</v>
      </c>
      <c r="K266">
        <v>1</v>
      </c>
      <c r="L266">
        <f t="shared" si="26"/>
        <v>1.125</v>
      </c>
      <c r="M266">
        <f t="shared" si="24"/>
        <v>1.125</v>
      </c>
      <c r="N266">
        <f t="shared" si="25"/>
        <v>1.0831038319999999</v>
      </c>
      <c r="O266">
        <f t="shared" si="27"/>
        <v>1.0831038319999999E-3</v>
      </c>
      <c r="P266" t="s">
        <v>49</v>
      </c>
      <c r="Q266" t="s">
        <v>50</v>
      </c>
      <c r="R266" t="s">
        <v>51</v>
      </c>
      <c r="S266">
        <v>16.271999999999998</v>
      </c>
      <c r="T266" t="s">
        <v>52</v>
      </c>
      <c r="U266">
        <v>19.827298760000001</v>
      </c>
    </row>
    <row r="267" spans="1:21" x14ac:dyDescent="0.2">
      <c r="A267" t="s">
        <v>2</v>
      </c>
      <c r="B267" t="s">
        <v>169</v>
      </c>
      <c r="C267" t="s">
        <v>139</v>
      </c>
      <c r="D267" t="s">
        <v>159</v>
      </c>
      <c r="E267" t="s">
        <v>373</v>
      </c>
      <c r="F267">
        <v>2</v>
      </c>
      <c r="G267" t="s">
        <v>41</v>
      </c>
      <c r="I267">
        <v>3.6</v>
      </c>
      <c r="J267">
        <v>0.19907248</v>
      </c>
      <c r="K267">
        <v>1</v>
      </c>
      <c r="L267">
        <f t="shared" si="26"/>
        <v>1.125</v>
      </c>
      <c r="M267">
        <f t="shared" si="24"/>
        <v>1.125</v>
      </c>
      <c r="N267">
        <f t="shared" si="25"/>
        <v>0.17695331555555555</v>
      </c>
      <c r="O267">
        <f t="shared" si="27"/>
        <v>1.7695331555555555E-4</v>
      </c>
      <c r="P267" t="s">
        <v>49</v>
      </c>
      <c r="Q267" t="s">
        <v>50</v>
      </c>
      <c r="R267" t="s">
        <v>51</v>
      </c>
      <c r="S267">
        <v>10.848000000000001</v>
      </c>
      <c r="T267" t="s">
        <v>52</v>
      </c>
      <c r="U267">
        <v>2.159538263</v>
      </c>
    </row>
    <row r="268" spans="1:21" x14ac:dyDescent="0.2">
      <c r="A268" t="s">
        <v>2</v>
      </c>
      <c r="B268" t="s">
        <v>169</v>
      </c>
      <c r="C268" t="s">
        <v>139</v>
      </c>
      <c r="D268" t="s">
        <v>159</v>
      </c>
      <c r="E268" t="s">
        <v>373</v>
      </c>
      <c r="F268">
        <v>2</v>
      </c>
      <c r="G268" t="s">
        <v>41</v>
      </c>
      <c r="I268">
        <v>6.4</v>
      </c>
      <c r="J268">
        <v>0.75635723399999999</v>
      </c>
      <c r="K268">
        <v>1</v>
      </c>
      <c r="L268">
        <f t="shared" si="26"/>
        <v>1.125</v>
      </c>
      <c r="M268">
        <f t="shared" si="24"/>
        <v>1.125</v>
      </c>
      <c r="N268">
        <f t="shared" si="25"/>
        <v>0.67231754133333332</v>
      </c>
      <c r="O268">
        <f t="shared" si="27"/>
        <v>6.7231754133333338E-4</v>
      </c>
      <c r="P268" t="s">
        <v>49</v>
      </c>
      <c r="Q268" t="s">
        <v>50</v>
      </c>
      <c r="R268" t="s">
        <v>51</v>
      </c>
      <c r="S268">
        <v>10.848000000000001</v>
      </c>
      <c r="T268" t="s">
        <v>52</v>
      </c>
      <c r="U268">
        <v>8.2049632769999992</v>
      </c>
    </row>
    <row r="269" spans="1:21" x14ac:dyDescent="0.2">
      <c r="A269" t="s">
        <v>3</v>
      </c>
      <c r="B269" t="s">
        <v>202</v>
      </c>
      <c r="C269" t="s">
        <v>139</v>
      </c>
      <c r="D269" t="s">
        <v>159</v>
      </c>
      <c r="E269" t="s">
        <v>373</v>
      </c>
      <c r="F269">
        <v>2</v>
      </c>
      <c r="G269" t="s">
        <v>41</v>
      </c>
      <c r="I269">
        <v>5.0999999999999996</v>
      </c>
      <c r="J269">
        <v>0.44663446600000001</v>
      </c>
      <c r="K269">
        <v>1</v>
      </c>
      <c r="L269">
        <f t="shared" si="26"/>
        <v>1.125</v>
      </c>
      <c r="M269">
        <f t="shared" si="24"/>
        <v>1.125</v>
      </c>
      <c r="N269">
        <f t="shared" si="25"/>
        <v>0.39700841422222222</v>
      </c>
      <c r="O269">
        <f t="shared" si="27"/>
        <v>3.9700841422222224E-4</v>
      </c>
      <c r="P269" t="s">
        <v>49</v>
      </c>
      <c r="Q269" t="s">
        <v>50</v>
      </c>
      <c r="R269" t="s">
        <v>51</v>
      </c>
      <c r="S269">
        <v>10.848000000000001</v>
      </c>
      <c r="T269" t="s">
        <v>52</v>
      </c>
      <c r="U269">
        <v>4.845090688</v>
      </c>
    </row>
    <row r="270" spans="1:21" x14ac:dyDescent="0.2">
      <c r="A270" t="s">
        <v>3</v>
      </c>
      <c r="B270" t="s">
        <v>202</v>
      </c>
      <c r="C270" t="s">
        <v>139</v>
      </c>
      <c r="D270" t="s">
        <v>159</v>
      </c>
      <c r="E270" t="s">
        <v>373</v>
      </c>
      <c r="F270">
        <v>2</v>
      </c>
      <c r="G270" t="s">
        <v>41</v>
      </c>
      <c r="I270">
        <v>6.1</v>
      </c>
      <c r="J270">
        <v>0.67663528699999997</v>
      </c>
      <c r="K270">
        <v>1</v>
      </c>
      <c r="L270">
        <f t="shared" si="26"/>
        <v>1.125</v>
      </c>
      <c r="M270">
        <f t="shared" si="24"/>
        <v>1.125</v>
      </c>
      <c r="N270">
        <f t="shared" si="25"/>
        <v>0.60145358844444441</v>
      </c>
      <c r="O270">
        <f t="shared" si="27"/>
        <v>6.0145358844444438E-4</v>
      </c>
      <c r="P270" t="s">
        <v>49</v>
      </c>
      <c r="Q270" t="s">
        <v>50</v>
      </c>
      <c r="R270" t="s">
        <v>51</v>
      </c>
      <c r="S270">
        <v>10.848000000000001</v>
      </c>
      <c r="T270" t="s">
        <v>52</v>
      </c>
      <c r="U270">
        <v>7.3401395909999998</v>
      </c>
    </row>
    <row r="271" spans="1:21" x14ac:dyDescent="0.2">
      <c r="A271" t="s">
        <v>4</v>
      </c>
      <c r="B271" t="s">
        <v>226</v>
      </c>
      <c r="C271" t="s">
        <v>139</v>
      </c>
      <c r="D271" t="s">
        <v>159</v>
      </c>
      <c r="E271" t="s">
        <v>373</v>
      </c>
      <c r="F271">
        <v>5</v>
      </c>
      <c r="G271" t="s">
        <v>41</v>
      </c>
      <c r="I271">
        <v>3.3</v>
      </c>
      <c r="J271">
        <v>0.40670711900000001</v>
      </c>
      <c r="K271">
        <v>1</v>
      </c>
      <c r="L271">
        <f t="shared" si="26"/>
        <v>1.125</v>
      </c>
      <c r="M271">
        <f t="shared" si="24"/>
        <v>1.125</v>
      </c>
      <c r="N271">
        <f t="shared" si="25"/>
        <v>0.36151743911111112</v>
      </c>
      <c r="O271">
        <f t="shared" si="27"/>
        <v>3.6151743911111113E-4</v>
      </c>
      <c r="P271" t="s">
        <v>49</v>
      </c>
      <c r="Q271" t="s">
        <v>50</v>
      </c>
      <c r="R271" t="s">
        <v>51</v>
      </c>
      <c r="S271">
        <v>27.12</v>
      </c>
      <c r="T271" t="s">
        <v>52</v>
      </c>
      <c r="U271">
        <v>11.02989706</v>
      </c>
    </row>
    <row r="272" spans="1:21" x14ac:dyDescent="0.2">
      <c r="A272" t="s">
        <v>4</v>
      </c>
      <c r="B272" t="s">
        <v>226</v>
      </c>
      <c r="C272" t="s">
        <v>139</v>
      </c>
      <c r="D272" t="s">
        <v>159</v>
      </c>
      <c r="E272" t="s">
        <v>373</v>
      </c>
      <c r="F272">
        <v>5</v>
      </c>
      <c r="G272" t="s">
        <v>41</v>
      </c>
      <c r="I272">
        <v>5.4</v>
      </c>
      <c r="J272">
        <v>1.274920067</v>
      </c>
      <c r="K272">
        <v>1</v>
      </c>
      <c r="L272">
        <f t="shared" si="26"/>
        <v>1.125</v>
      </c>
      <c r="M272">
        <f t="shared" si="24"/>
        <v>1.125</v>
      </c>
      <c r="N272">
        <f t="shared" si="25"/>
        <v>1.1332622817777778</v>
      </c>
      <c r="O272">
        <f t="shared" si="27"/>
        <v>1.1332622817777779E-3</v>
      </c>
      <c r="P272" t="s">
        <v>49</v>
      </c>
      <c r="Q272" t="s">
        <v>50</v>
      </c>
      <c r="R272" t="s">
        <v>51</v>
      </c>
      <c r="S272">
        <v>27.12</v>
      </c>
      <c r="T272" t="s">
        <v>52</v>
      </c>
      <c r="U272">
        <v>34.575832210000002</v>
      </c>
    </row>
    <row r="273" spans="1:21" x14ac:dyDescent="0.2">
      <c r="A273" t="s">
        <v>5</v>
      </c>
      <c r="B273" t="s">
        <v>246</v>
      </c>
      <c r="C273" t="s">
        <v>139</v>
      </c>
      <c r="D273" t="s">
        <v>159</v>
      </c>
      <c r="E273" t="s">
        <v>373</v>
      </c>
      <c r="F273">
        <v>2</v>
      </c>
      <c r="G273" t="s">
        <v>41</v>
      </c>
      <c r="I273">
        <v>3.9</v>
      </c>
      <c r="J273">
        <v>0.239695187</v>
      </c>
      <c r="K273" s="11">
        <v>0.6333333333333333</v>
      </c>
      <c r="L273">
        <f t="shared" si="26"/>
        <v>1.125</v>
      </c>
      <c r="M273">
        <f t="shared" si="24"/>
        <v>0.71249999999999991</v>
      </c>
      <c r="N273">
        <f t="shared" si="25"/>
        <v>0.33641429754385971</v>
      </c>
      <c r="O273">
        <f t="shared" si="27"/>
        <v>3.3641429754385972E-4</v>
      </c>
      <c r="P273" t="s">
        <v>49</v>
      </c>
      <c r="Q273" t="s">
        <v>50</v>
      </c>
      <c r="R273" t="s">
        <v>51</v>
      </c>
      <c r="S273">
        <v>10.848000000000001</v>
      </c>
      <c r="T273" t="s">
        <v>52</v>
      </c>
      <c r="U273">
        <v>2.6002133879999998</v>
      </c>
    </row>
    <row r="274" spans="1:21" x14ac:dyDescent="0.2">
      <c r="A274" t="s">
        <v>5</v>
      </c>
      <c r="B274" t="s">
        <v>246</v>
      </c>
      <c r="C274" t="s">
        <v>139</v>
      </c>
      <c r="D274" t="s">
        <v>159</v>
      </c>
      <c r="E274" t="s">
        <v>373</v>
      </c>
      <c r="F274">
        <v>2</v>
      </c>
      <c r="G274" t="s">
        <v>41</v>
      </c>
      <c r="I274">
        <v>6.2</v>
      </c>
      <c r="J274">
        <v>0.70264853500000002</v>
      </c>
      <c r="K274" s="11">
        <v>0.6333333333333333</v>
      </c>
      <c r="L274">
        <f t="shared" si="26"/>
        <v>1.125</v>
      </c>
      <c r="M274">
        <f t="shared" si="24"/>
        <v>0.71249999999999991</v>
      </c>
      <c r="N274">
        <f t="shared" si="25"/>
        <v>0.9861733824561405</v>
      </c>
      <c r="O274">
        <f t="shared" si="27"/>
        <v>9.8617338245614045E-4</v>
      </c>
      <c r="P274" t="s">
        <v>49</v>
      </c>
      <c r="Q274" t="s">
        <v>50</v>
      </c>
      <c r="R274" t="s">
        <v>51</v>
      </c>
      <c r="S274">
        <v>10.848000000000001</v>
      </c>
      <c r="T274" t="s">
        <v>52</v>
      </c>
      <c r="U274">
        <v>7.6223313069999996</v>
      </c>
    </row>
    <row r="275" spans="1:21" x14ac:dyDescent="0.2">
      <c r="A275" t="s">
        <v>6</v>
      </c>
      <c r="B275" t="s">
        <v>265</v>
      </c>
      <c r="C275" t="s">
        <v>139</v>
      </c>
      <c r="D275" t="s">
        <v>159</v>
      </c>
      <c r="E275" t="s">
        <v>373</v>
      </c>
      <c r="F275">
        <v>3</v>
      </c>
      <c r="G275" t="s">
        <v>41</v>
      </c>
      <c r="I275">
        <v>3.8</v>
      </c>
      <c r="J275">
        <v>0.338515554</v>
      </c>
      <c r="K275">
        <v>1</v>
      </c>
      <c r="L275">
        <f t="shared" si="26"/>
        <v>1.125</v>
      </c>
      <c r="M275">
        <f t="shared" si="24"/>
        <v>1.125</v>
      </c>
      <c r="N275">
        <f t="shared" si="25"/>
        <v>0.30090271466666668</v>
      </c>
      <c r="O275">
        <f t="shared" si="27"/>
        <v>3.0090271466666669E-4</v>
      </c>
      <c r="P275" t="s">
        <v>49</v>
      </c>
      <c r="Q275" t="s">
        <v>50</v>
      </c>
      <c r="R275" t="s">
        <v>51</v>
      </c>
      <c r="S275">
        <v>16.271999999999998</v>
      </c>
      <c r="T275" t="s">
        <v>52</v>
      </c>
      <c r="U275">
        <v>5.5083250960000001</v>
      </c>
    </row>
    <row r="276" spans="1:21" x14ac:dyDescent="0.2">
      <c r="A276" t="s">
        <v>6</v>
      </c>
      <c r="B276" t="s">
        <v>265</v>
      </c>
      <c r="C276" t="s">
        <v>139</v>
      </c>
      <c r="D276" t="s">
        <v>159</v>
      </c>
      <c r="E276" t="s">
        <v>373</v>
      </c>
      <c r="F276">
        <v>3</v>
      </c>
      <c r="G276" t="s">
        <v>41</v>
      </c>
      <c r="I276">
        <v>4.5</v>
      </c>
      <c r="J276">
        <v>0.50111074600000005</v>
      </c>
      <c r="K276">
        <v>1</v>
      </c>
      <c r="L276">
        <f t="shared" si="26"/>
        <v>1.125</v>
      </c>
      <c r="M276">
        <f t="shared" si="24"/>
        <v>1.125</v>
      </c>
      <c r="N276">
        <f t="shared" si="25"/>
        <v>0.44543177422222224</v>
      </c>
      <c r="O276">
        <f t="shared" si="27"/>
        <v>4.4543177422222223E-4</v>
      </c>
      <c r="P276" t="s">
        <v>49</v>
      </c>
      <c r="Q276" t="s">
        <v>50</v>
      </c>
      <c r="R276" t="s">
        <v>51</v>
      </c>
      <c r="S276">
        <v>16.271999999999998</v>
      </c>
      <c r="T276" t="s">
        <v>52</v>
      </c>
      <c r="U276">
        <v>8.1540740639999996</v>
      </c>
    </row>
    <row r="277" spans="1:21" x14ac:dyDescent="0.2">
      <c r="A277" t="s">
        <v>6</v>
      </c>
      <c r="B277" t="s">
        <v>265</v>
      </c>
      <c r="C277" t="s">
        <v>139</v>
      </c>
      <c r="D277" t="s">
        <v>159</v>
      </c>
      <c r="E277" t="s">
        <v>373</v>
      </c>
      <c r="F277">
        <v>3</v>
      </c>
      <c r="G277" t="s">
        <v>41</v>
      </c>
      <c r="I277">
        <v>5.2</v>
      </c>
      <c r="J277">
        <v>0.70082315399999995</v>
      </c>
      <c r="K277">
        <v>1</v>
      </c>
      <c r="L277">
        <f t="shared" si="26"/>
        <v>1.125</v>
      </c>
      <c r="M277">
        <f t="shared" si="24"/>
        <v>1.125</v>
      </c>
      <c r="N277">
        <f t="shared" si="25"/>
        <v>0.62295391466666661</v>
      </c>
      <c r="O277">
        <f t="shared" si="27"/>
        <v>6.2295391466666661E-4</v>
      </c>
      <c r="P277" t="s">
        <v>49</v>
      </c>
      <c r="Q277" t="s">
        <v>50</v>
      </c>
      <c r="R277" t="s">
        <v>51</v>
      </c>
      <c r="S277">
        <v>16.271999999999998</v>
      </c>
      <c r="T277" t="s">
        <v>52</v>
      </c>
      <c r="U277">
        <v>11.403794359999999</v>
      </c>
    </row>
    <row r="278" spans="1:21" x14ac:dyDescent="0.2">
      <c r="A278" t="s">
        <v>7</v>
      </c>
      <c r="B278" t="s">
        <v>277</v>
      </c>
      <c r="C278" t="s">
        <v>139</v>
      </c>
      <c r="D278" t="s">
        <v>159</v>
      </c>
      <c r="E278" t="s">
        <v>373</v>
      </c>
      <c r="F278">
        <v>6</v>
      </c>
      <c r="G278" t="s">
        <v>41</v>
      </c>
      <c r="I278">
        <v>4.5</v>
      </c>
      <c r="J278">
        <v>1.002221493</v>
      </c>
      <c r="K278">
        <v>1</v>
      </c>
      <c r="L278">
        <f t="shared" si="26"/>
        <v>1.125</v>
      </c>
      <c r="M278">
        <f t="shared" si="24"/>
        <v>1.125</v>
      </c>
      <c r="N278">
        <f t="shared" si="25"/>
        <v>0.89086354933333334</v>
      </c>
      <c r="O278">
        <f t="shared" si="27"/>
        <v>8.9086354933333336E-4</v>
      </c>
      <c r="P278" t="s">
        <v>49</v>
      </c>
      <c r="Q278" t="s">
        <v>50</v>
      </c>
      <c r="R278" t="s">
        <v>51</v>
      </c>
      <c r="S278">
        <v>32.543999999999997</v>
      </c>
      <c r="T278" t="s">
        <v>52</v>
      </c>
      <c r="U278">
        <v>32.616296259999999</v>
      </c>
    </row>
    <row r="279" spans="1:21" x14ac:dyDescent="0.2">
      <c r="A279" t="s">
        <v>7</v>
      </c>
      <c r="B279" t="s">
        <v>277</v>
      </c>
      <c r="C279" t="s">
        <v>139</v>
      </c>
      <c r="D279" t="s">
        <v>159</v>
      </c>
      <c r="E279" t="s">
        <v>373</v>
      </c>
      <c r="F279">
        <v>6</v>
      </c>
      <c r="G279" t="s">
        <v>41</v>
      </c>
      <c r="I279">
        <v>5.8</v>
      </c>
      <c r="J279">
        <v>1.8057749540000001</v>
      </c>
      <c r="K279">
        <v>1</v>
      </c>
      <c r="L279">
        <f t="shared" si="26"/>
        <v>1.125</v>
      </c>
      <c r="M279">
        <f t="shared" si="24"/>
        <v>1.125</v>
      </c>
      <c r="N279">
        <f t="shared" si="25"/>
        <v>1.6051332924444446</v>
      </c>
      <c r="O279">
        <f t="shared" si="27"/>
        <v>1.6051332924444447E-3</v>
      </c>
      <c r="P279" t="s">
        <v>49</v>
      </c>
      <c r="Q279" t="s">
        <v>50</v>
      </c>
      <c r="R279" t="s">
        <v>51</v>
      </c>
      <c r="S279">
        <v>32.543999999999997</v>
      </c>
      <c r="T279" t="s">
        <v>52</v>
      </c>
      <c r="U279">
        <v>58.767140120000001</v>
      </c>
    </row>
    <row r="280" spans="1:21" x14ac:dyDescent="0.2">
      <c r="A280" t="s">
        <v>8</v>
      </c>
      <c r="B280" t="s">
        <v>286</v>
      </c>
      <c r="C280" t="s">
        <v>139</v>
      </c>
      <c r="D280" t="s">
        <v>159</v>
      </c>
      <c r="E280" t="s">
        <v>373</v>
      </c>
      <c r="F280">
        <v>5</v>
      </c>
      <c r="G280" t="s">
        <v>41</v>
      </c>
      <c r="I280">
        <v>4.9000000000000004</v>
      </c>
      <c r="J280">
        <v>1.0176169669999999</v>
      </c>
      <c r="K280">
        <v>1</v>
      </c>
      <c r="L280">
        <f t="shared" si="26"/>
        <v>1.125</v>
      </c>
      <c r="M280">
        <f t="shared" si="24"/>
        <v>1.125</v>
      </c>
      <c r="N280">
        <f t="shared" si="25"/>
        <v>0.90454841511111106</v>
      </c>
      <c r="O280">
        <f t="shared" si="27"/>
        <v>9.0454841511111109E-4</v>
      </c>
      <c r="P280" t="s">
        <v>49</v>
      </c>
      <c r="Q280" t="s">
        <v>50</v>
      </c>
      <c r="R280" t="s">
        <v>51</v>
      </c>
      <c r="S280">
        <v>27.12</v>
      </c>
      <c r="T280" t="s">
        <v>52</v>
      </c>
      <c r="U280">
        <v>27.597772160000002</v>
      </c>
    </row>
    <row r="281" spans="1:21" x14ac:dyDescent="0.2">
      <c r="A281" t="s">
        <v>8</v>
      </c>
      <c r="B281" t="s">
        <v>286</v>
      </c>
      <c r="C281" t="s">
        <v>139</v>
      </c>
      <c r="D281" t="s">
        <v>159</v>
      </c>
      <c r="E281" t="s">
        <v>373</v>
      </c>
      <c r="F281">
        <v>5</v>
      </c>
      <c r="G281" t="s">
        <v>41</v>
      </c>
      <c r="I281">
        <v>5.8</v>
      </c>
      <c r="J281">
        <v>1.5048124620000001</v>
      </c>
      <c r="K281">
        <v>1</v>
      </c>
      <c r="L281">
        <f t="shared" si="26"/>
        <v>1.125</v>
      </c>
      <c r="M281">
        <f t="shared" si="24"/>
        <v>1.125</v>
      </c>
      <c r="N281">
        <f t="shared" si="25"/>
        <v>1.3376110773333334</v>
      </c>
      <c r="O281">
        <f t="shared" si="27"/>
        <v>1.3376110773333334E-3</v>
      </c>
      <c r="P281" t="s">
        <v>49</v>
      </c>
      <c r="Q281" t="s">
        <v>50</v>
      </c>
      <c r="R281" t="s">
        <v>51</v>
      </c>
      <c r="S281">
        <v>27.12</v>
      </c>
      <c r="T281" t="s">
        <v>52</v>
      </c>
      <c r="U281">
        <v>40.810513970000002</v>
      </c>
    </row>
    <row r="282" spans="1:21" x14ac:dyDescent="0.2">
      <c r="A282" t="s">
        <v>5</v>
      </c>
      <c r="B282" t="s">
        <v>246</v>
      </c>
      <c r="C282" t="s">
        <v>263</v>
      </c>
      <c r="D282" t="s">
        <v>159</v>
      </c>
      <c r="E282" t="s">
        <v>373</v>
      </c>
      <c r="F282">
        <v>1</v>
      </c>
      <c r="G282" t="s">
        <v>75</v>
      </c>
      <c r="I282">
        <v>1.8</v>
      </c>
      <c r="J282">
        <v>1.9383020000000001E-2</v>
      </c>
      <c r="K282" s="11">
        <v>0.6333333333333333</v>
      </c>
      <c r="L282">
        <f t="shared" si="26"/>
        <v>1.125</v>
      </c>
      <c r="M282">
        <f t="shared" si="24"/>
        <v>0.71249999999999991</v>
      </c>
      <c r="N282">
        <f t="shared" si="25"/>
        <v>2.7204238596491234E-2</v>
      </c>
      <c r="O282">
        <f t="shared" si="27"/>
        <v>2.7204238596491234E-5</v>
      </c>
      <c r="P282" t="s">
        <v>76</v>
      </c>
      <c r="Q282" t="s">
        <v>77</v>
      </c>
      <c r="R282" t="s">
        <v>78</v>
      </c>
      <c r="S282">
        <v>4.8230000000000004</v>
      </c>
      <c r="T282" t="s">
        <v>56</v>
      </c>
      <c r="U282">
        <v>9.3484304000000004E-2</v>
      </c>
    </row>
    <row r="283" spans="1:21" x14ac:dyDescent="0.2">
      <c r="A283" t="s">
        <v>2</v>
      </c>
      <c r="B283" t="s">
        <v>169</v>
      </c>
      <c r="C283" t="s">
        <v>200</v>
      </c>
      <c r="D283" t="s">
        <v>159</v>
      </c>
      <c r="E283" t="s">
        <v>373</v>
      </c>
      <c r="F283">
        <v>2</v>
      </c>
      <c r="G283" t="s">
        <v>41</v>
      </c>
      <c r="I283">
        <v>2.2000000000000002</v>
      </c>
      <c r="J283">
        <v>6.3505310999999995E-2</v>
      </c>
      <c r="K283">
        <v>1</v>
      </c>
      <c r="L283">
        <f t="shared" si="26"/>
        <v>1.125</v>
      </c>
      <c r="M283">
        <f t="shared" si="24"/>
        <v>1.125</v>
      </c>
      <c r="N283">
        <f t="shared" si="25"/>
        <v>5.6449165333333329E-2</v>
      </c>
      <c r="O283">
        <f t="shared" si="27"/>
        <v>5.6449165333333329E-5</v>
      </c>
      <c r="P283" t="s">
        <v>49</v>
      </c>
      <c r="Q283" t="s">
        <v>50</v>
      </c>
      <c r="R283" t="s">
        <v>51</v>
      </c>
      <c r="S283">
        <v>10.848000000000001</v>
      </c>
      <c r="T283" t="s">
        <v>52</v>
      </c>
      <c r="U283">
        <v>0.68890560899999997</v>
      </c>
    </row>
    <row r="284" spans="1:21" x14ac:dyDescent="0.2">
      <c r="A284" t="s">
        <v>3</v>
      </c>
      <c r="B284" t="s">
        <v>202</v>
      </c>
      <c r="C284" t="s">
        <v>200</v>
      </c>
      <c r="D284" t="s">
        <v>159</v>
      </c>
      <c r="E284" t="s">
        <v>373</v>
      </c>
      <c r="F284">
        <v>1</v>
      </c>
      <c r="G284" t="s">
        <v>41</v>
      </c>
      <c r="I284">
        <v>2.6</v>
      </c>
      <c r="J284">
        <v>4.6784025999999999E-2</v>
      </c>
      <c r="K284">
        <v>1</v>
      </c>
      <c r="L284">
        <f t="shared" si="26"/>
        <v>1.125</v>
      </c>
      <c r="M284">
        <f t="shared" si="24"/>
        <v>1.125</v>
      </c>
      <c r="N284">
        <f t="shared" si="25"/>
        <v>4.1585800888888885E-2</v>
      </c>
      <c r="O284">
        <f t="shared" si="27"/>
        <v>4.1585800888888888E-5</v>
      </c>
      <c r="P284" t="s">
        <v>49</v>
      </c>
      <c r="Q284" t="s">
        <v>50</v>
      </c>
      <c r="R284" t="s">
        <v>51</v>
      </c>
      <c r="S284">
        <v>5.4240000000000004</v>
      </c>
      <c r="T284" t="s">
        <v>52</v>
      </c>
      <c r="U284">
        <v>0.25375656000000002</v>
      </c>
    </row>
    <row r="285" spans="1:21" x14ac:dyDescent="0.2">
      <c r="A285" t="s">
        <v>5</v>
      </c>
      <c r="B285" t="s">
        <v>246</v>
      </c>
      <c r="C285" t="s">
        <v>200</v>
      </c>
      <c r="D285" t="s">
        <v>159</v>
      </c>
      <c r="E285" t="s">
        <v>373</v>
      </c>
      <c r="F285">
        <v>2</v>
      </c>
      <c r="G285" t="s">
        <v>41</v>
      </c>
      <c r="I285">
        <v>1.3</v>
      </c>
      <c r="J285">
        <v>1.8738636999999999E-2</v>
      </c>
      <c r="K285" s="11">
        <v>0.6333333333333333</v>
      </c>
      <c r="L285">
        <f t="shared" si="26"/>
        <v>1.125</v>
      </c>
      <c r="M285">
        <f t="shared" si="24"/>
        <v>0.71249999999999991</v>
      </c>
      <c r="N285">
        <f t="shared" si="25"/>
        <v>2.6299841403508772E-2</v>
      </c>
      <c r="O285">
        <f t="shared" si="27"/>
        <v>2.6299841403508773E-5</v>
      </c>
      <c r="P285" t="s">
        <v>49</v>
      </c>
      <c r="Q285" t="s">
        <v>50</v>
      </c>
      <c r="R285" t="s">
        <v>51</v>
      </c>
      <c r="S285">
        <v>10.848000000000001</v>
      </c>
      <c r="T285" t="s">
        <v>52</v>
      </c>
      <c r="U285">
        <v>0.20327673600000001</v>
      </c>
    </row>
    <row r="286" spans="1:21" x14ac:dyDescent="0.2">
      <c r="A286" t="s">
        <v>6</v>
      </c>
      <c r="B286" t="s">
        <v>265</v>
      </c>
      <c r="C286" t="s">
        <v>200</v>
      </c>
      <c r="D286" t="s">
        <v>159</v>
      </c>
      <c r="E286" t="s">
        <v>373</v>
      </c>
      <c r="F286">
        <v>1</v>
      </c>
      <c r="G286" t="s">
        <v>41</v>
      </c>
      <c r="I286">
        <v>2.2999999999999998</v>
      </c>
      <c r="J286">
        <v>3.5202054000000003E-2</v>
      </c>
      <c r="K286">
        <v>1</v>
      </c>
      <c r="L286">
        <f t="shared" si="26"/>
        <v>1.125</v>
      </c>
      <c r="M286">
        <f t="shared" si="24"/>
        <v>1.125</v>
      </c>
      <c r="N286">
        <f t="shared" si="25"/>
        <v>3.1290714666666671E-2</v>
      </c>
      <c r="O286">
        <f t="shared" si="27"/>
        <v>3.1290714666666673E-5</v>
      </c>
      <c r="P286" t="s">
        <v>49</v>
      </c>
      <c r="Q286" t="s">
        <v>50</v>
      </c>
      <c r="R286" t="s">
        <v>51</v>
      </c>
      <c r="S286">
        <v>5.4240000000000004</v>
      </c>
      <c r="T286" t="s">
        <v>52</v>
      </c>
      <c r="U286">
        <v>0.190935943</v>
      </c>
    </row>
    <row r="287" spans="1:21" x14ac:dyDescent="0.2">
      <c r="A287" t="s">
        <v>8</v>
      </c>
      <c r="B287" t="s">
        <v>286</v>
      </c>
      <c r="C287" t="s">
        <v>200</v>
      </c>
      <c r="D287" t="s">
        <v>159</v>
      </c>
      <c r="E287" t="s">
        <v>373</v>
      </c>
      <c r="F287">
        <v>1</v>
      </c>
      <c r="G287" t="s">
        <v>41</v>
      </c>
      <c r="I287">
        <v>1.3</v>
      </c>
      <c r="J287">
        <v>9.3693189999999992E-3</v>
      </c>
      <c r="K287">
        <v>1</v>
      </c>
      <c r="L287">
        <f t="shared" si="26"/>
        <v>1.125</v>
      </c>
      <c r="M287">
        <f t="shared" si="24"/>
        <v>1.125</v>
      </c>
      <c r="N287">
        <f t="shared" si="25"/>
        <v>8.3282835555555552E-3</v>
      </c>
      <c r="O287">
        <f t="shared" si="27"/>
        <v>8.3282835555555555E-6</v>
      </c>
      <c r="P287" t="s">
        <v>49</v>
      </c>
      <c r="Q287" t="s">
        <v>50</v>
      </c>
      <c r="R287" t="s">
        <v>51</v>
      </c>
      <c r="S287">
        <v>5.4240000000000004</v>
      </c>
      <c r="T287" t="s">
        <v>52</v>
      </c>
      <c r="U287">
        <v>5.0819184000000003E-2</v>
      </c>
    </row>
    <row r="288" spans="1:21" x14ac:dyDescent="0.2">
      <c r="A288" t="s">
        <v>4</v>
      </c>
      <c r="B288" t="s">
        <v>226</v>
      </c>
      <c r="C288" t="s">
        <v>244</v>
      </c>
      <c r="D288" t="s">
        <v>159</v>
      </c>
      <c r="E288" t="s">
        <v>375</v>
      </c>
      <c r="F288">
        <v>2</v>
      </c>
      <c r="G288" t="s">
        <v>41</v>
      </c>
      <c r="I288">
        <v>3.5</v>
      </c>
      <c r="J288">
        <v>0.28969888199999999</v>
      </c>
      <c r="K288">
        <v>1</v>
      </c>
      <c r="L288">
        <f t="shared" si="26"/>
        <v>1.125</v>
      </c>
      <c r="M288">
        <f t="shared" si="24"/>
        <v>1.125</v>
      </c>
      <c r="N288">
        <f t="shared" si="25"/>
        <v>0.25751011733333334</v>
      </c>
      <c r="O288">
        <f t="shared" si="27"/>
        <v>2.5751011733333334E-4</v>
      </c>
      <c r="P288" t="s">
        <v>109</v>
      </c>
      <c r="Q288" t="s">
        <v>74</v>
      </c>
      <c r="R288" t="s">
        <v>83</v>
      </c>
      <c r="S288">
        <v>8.5519999999999996</v>
      </c>
      <c r="T288" t="s">
        <v>69</v>
      </c>
      <c r="U288">
        <v>2.4775048420000001</v>
      </c>
    </row>
    <row r="289" spans="1:21" x14ac:dyDescent="0.2">
      <c r="A289" t="s">
        <v>2</v>
      </c>
      <c r="B289" t="s">
        <v>169</v>
      </c>
      <c r="C289" t="s">
        <v>201</v>
      </c>
      <c r="D289" t="s">
        <v>159</v>
      </c>
      <c r="E289" t="s">
        <v>373</v>
      </c>
      <c r="F289">
        <v>1</v>
      </c>
      <c r="G289" t="s">
        <v>41</v>
      </c>
      <c r="I289">
        <v>3.2</v>
      </c>
      <c r="J289">
        <v>4.7792939999999999E-2</v>
      </c>
      <c r="K289">
        <v>1</v>
      </c>
      <c r="L289">
        <f t="shared" si="26"/>
        <v>1.125</v>
      </c>
      <c r="M289">
        <f t="shared" si="24"/>
        <v>1.125</v>
      </c>
      <c r="N289">
        <f t="shared" si="25"/>
        <v>4.2482613333333336E-2</v>
      </c>
      <c r="O289">
        <f t="shared" si="27"/>
        <v>4.2482613333333338E-5</v>
      </c>
      <c r="P289" t="s">
        <v>198</v>
      </c>
      <c r="Q289" t="s">
        <v>197</v>
      </c>
      <c r="R289" t="s">
        <v>43</v>
      </c>
      <c r="S289">
        <v>5.4240000000000004</v>
      </c>
      <c r="T289" t="s">
        <v>52</v>
      </c>
      <c r="U289">
        <v>0.25922890500000001</v>
      </c>
    </row>
    <row r="290" spans="1:21" x14ac:dyDescent="0.2">
      <c r="A290" t="s">
        <v>3</v>
      </c>
      <c r="B290" t="s">
        <v>202</v>
      </c>
      <c r="C290" t="s">
        <v>201</v>
      </c>
      <c r="D290" t="s">
        <v>159</v>
      </c>
      <c r="E290" t="s">
        <v>373</v>
      </c>
      <c r="F290">
        <v>3</v>
      </c>
      <c r="G290" t="s">
        <v>41</v>
      </c>
      <c r="I290">
        <v>4.3</v>
      </c>
      <c r="J290">
        <v>0.30037663399999998</v>
      </c>
      <c r="K290">
        <v>1</v>
      </c>
      <c r="L290">
        <f t="shared" si="26"/>
        <v>1.125</v>
      </c>
      <c r="M290">
        <f t="shared" si="24"/>
        <v>1.125</v>
      </c>
      <c r="N290">
        <f t="shared" si="25"/>
        <v>0.2670014524444444</v>
      </c>
      <c r="O290">
        <f t="shared" si="27"/>
        <v>2.6700145244444438E-4</v>
      </c>
      <c r="P290" t="s">
        <v>198</v>
      </c>
      <c r="Q290" t="s">
        <v>197</v>
      </c>
      <c r="R290" t="s">
        <v>43</v>
      </c>
      <c r="S290">
        <v>16.271999999999998</v>
      </c>
      <c r="T290" t="s">
        <v>52</v>
      </c>
      <c r="U290">
        <v>4.8877285959999996</v>
      </c>
    </row>
    <row r="291" spans="1:21" x14ac:dyDescent="0.2">
      <c r="A291" t="s">
        <v>3</v>
      </c>
      <c r="B291" t="s">
        <v>202</v>
      </c>
      <c r="C291" t="s">
        <v>201</v>
      </c>
      <c r="D291" t="s">
        <v>159</v>
      </c>
      <c r="E291" t="s">
        <v>373</v>
      </c>
      <c r="F291">
        <v>3</v>
      </c>
      <c r="G291" t="s">
        <v>41</v>
      </c>
      <c r="I291">
        <v>5</v>
      </c>
      <c r="J291">
        <v>0.43814365199999999</v>
      </c>
      <c r="K291">
        <v>1</v>
      </c>
      <c r="L291">
        <f t="shared" si="26"/>
        <v>1.125</v>
      </c>
      <c r="M291">
        <f t="shared" si="24"/>
        <v>1.125</v>
      </c>
      <c r="N291">
        <f t="shared" si="25"/>
        <v>0.38946102399999999</v>
      </c>
      <c r="O291">
        <f t="shared" si="27"/>
        <v>3.8946102399999998E-4</v>
      </c>
      <c r="P291" t="s">
        <v>198</v>
      </c>
      <c r="Q291" t="s">
        <v>197</v>
      </c>
      <c r="R291" t="s">
        <v>43</v>
      </c>
      <c r="S291">
        <v>16.271999999999998</v>
      </c>
      <c r="T291" t="s">
        <v>52</v>
      </c>
      <c r="U291">
        <v>7.1294734999999996</v>
      </c>
    </row>
    <row r="292" spans="1:21" x14ac:dyDescent="0.2">
      <c r="A292" t="s">
        <v>4</v>
      </c>
      <c r="B292" t="s">
        <v>226</v>
      </c>
      <c r="C292" t="s">
        <v>201</v>
      </c>
      <c r="D292" t="s">
        <v>159</v>
      </c>
      <c r="E292" t="s">
        <v>373</v>
      </c>
      <c r="F292">
        <v>1</v>
      </c>
      <c r="G292" t="s">
        <v>41</v>
      </c>
      <c r="I292">
        <v>4.4000000000000004</v>
      </c>
      <c r="J292">
        <v>0.10605603800000001</v>
      </c>
      <c r="K292">
        <v>1</v>
      </c>
      <c r="L292">
        <f t="shared" si="26"/>
        <v>1.125</v>
      </c>
      <c r="M292">
        <f t="shared" si="24"/>
        <v>1.125</v>
      </c>
      <c r="N292">
        <f t="shared" si="25"/>
        <v>9.4272033777777778E-2</v>
      </c>
      <c r="O292">
        <f t="shared" si="27"/>
        <v>9.4272033777777783E-5</v>
      </c>
      <c r="P292" t="s">
        <v>198</v>
      </c>
      <c r="Q292" t="s">
        <v>197</v>
      </c>
      <c r="R292" t="s">
        <v>43</v>
      </c>
      <c r="S292">
        <v>5.4240000000000004</v>
      </c>
      <c r="T292" t="s">
        <v>52</v>
      </c>
      <c r="U292">
        <v>0.57524794800000001</v>
      </c>
    </row>
    <row r="293" spans="1:21" x14ac:dyDescent="0.2">
      <c r="A293" t="s">
        <v>6</v>
      </c>
      <c r="B293" t="s">
        <v>265</v>
      </c>
      <c r="C293" t="s">
        <v>201</v>
      </c>
      <c r="D293" t="s">
        <v>159</v>
      </c>
      <c r="E293" t="s">
        <v>373</v>
      </c>
      <c r="F293">
        <v>2</v>
      </c>
      <c r="G293" t="s">
        <v>41</v>
      </c>
      <c r="I293">
        <v>2.9</v>
      </c>
      <c r="J293">
        <v>7.4711168999999994E-2</v>
      </c>
      <c r="K293">
        <v>1</v>
      </c>
      <c r="L293">
        <f t="shared" si="26"/>
        <v>1.125</v>
      </c>
      <c r="M293">
        <f t="shared" si="24"/>
        <v>1.125</v>
      </c>
      <c r="N293">
        <f t="shared" si="25"/>
        <v>6.6409927999999993E-2</v>
      </c>
      <c r="O293">
        <f t="shared" si="27"/>
        <v>6.6409927999999999E-5</v>
      </c>
      <c r="P293" t="s">
        <v>198</v>
      </c>
      <c r="Q293" t="s">
        <v>197</v>
      </c>
      <c r="R293" t="s">
        <v>43</v>
      </c>
      <c r="S293">
        <v>10.848000000000001</v>
      </c>
      <c r="T293" t="s">
        <v>52</v>
      </c>
      <c r="U293">
        <v>0.81046676200000001</v>
      </c>
    </row>
    <row r="294" spans="1:21" x14ac:dyDescent="0.2">
      <c r="A294" t="s">
        <v>8</v>
      </c>
      <c r="B294" t="s">
        <v>286</v>
      </c>
      <c r="C294" t="s">
        <v>201</v>
      </c>
      <c r="D294" t="s">
        <v>159</v>
      </c>
      <c r="E294" t="s">
        <v>373</v>
      </c>
      <c r="F294">
        <v>2</v>
      </c>
      <c r="G294" t="s">
        <v>41</v>
      </c>
      <c r="I294">
        <v>2.2000000000000002</v>
      </c>
      <c r="J294">
        <v>3.7418580999999999E-2</v>
      </c>
      <c r="K294">
        <v>1</v>
      </c>
      <c r="L294">
        <f t="shared" si="26"/>
        <v>1.125</v>
      </c>
      <c r="M294">
        <f t="shared" si="24"/>
        <v>1.125</v>
      </c>
      <c r="N294">
        <f t="shared" si="25"/>
        <v>3.3260960888888885E-2</v>
      </c>
      <c r="O294">
        <f t="shared" si="27"/>
        <v>3.3260960888888887E-5</v>
      </c>
      <c r="P294" t="s">
        <v>198</v>
      </c>
      <c r="Q294" t="s">
        <v>197</v>
      </c>
      <c r="R294" t="s">
        <v>43</v>
      </c>
      <c r="S294">
        <v>10.848000000000001</v>
      </c>
      <c r="T294" t="s">
        <v>52</v>
      </c>
      <c r="U294">
        <v>0.40591676599999998</v>
      </c>
    </row>
    <row r="295" spans="1:21" x14ac:dyDescent="0.2">
      <c r="A295" t="s">
        <v>8</v>
      </c>
      <c r="B295" t="s">
        <v>286</v>
      </c>
      <c r="C295" t="s">
        <v>201</v>
      </c>
      <c r="D295" t="s">
        <v>159</v>
      </c>
      <c r="E295" t="s">
        <v>373</v>
      </c>
      <c r="F295">
        <v>2</v>
      </c>
      <c r="G295" t="s">
        <v>41</v>
      </c>
      <c r="I295">
        <v>4</v>
      </c>
      <c r="J295">
        <v>0.16709347899999999</v>
      </c>
      <c r="K295">
        <v>1</v>
      </c>
      <c r="L295">
        <f t="shared" si="26"/>
        <v>1.125</v>
      </c>
      <c r="M295">
        <f t="shared" si="24"/>
        <v>1.125</v>
      </c>
      <c r="N295">
        <f t="shared" si="25"/>
        <v>0.14852753688888887</v>
      </c>
      <c r="O295">
        <f t="shared" si="27"/>
        <v>1.4852753688888887E-4</v>
      </c>
      <c r="P295" t="s">
        <v>198</v>
      </c>
      <c r="Q295" t="s">
        <v>197</v>
      </c>
      <c r="R295" t="s">
        <v>43</v>
      </c>
      <c r="S295">
        <v>10.848000000000001</v>
      </c>
      <c r="T295" t="s">
        <v>52</v>
      </c>
      <c r="U295">
        <v>1.812630062</v>
      </c>
    </row>
    <row r="296" spans="1:21" x14ac:dyDescent="0.2">
      <c r="A296" t="s">
        <v>8</v>
      </c>
      <c r="B296" t="s">
        <v>286</v>
      </c>
      <c r="C296" t="s">
        <v>267</v>
      </c>
      <c r="D296" s="35" t="s">
        <v>82</v>
      </c>
      <c r="E296" s="35"/>
      <c r="F296">
        <v>1</v>
      </c>
      <c r="G296" t="s">
        <v>80</v>
      </c>
      <c r="I296">
        <v>0.9</v>
      </c>
      <c r="J296">
        <v>0.12720000000000001</v>
      </c>
      <c r="K296">
        <v>1</v>
      </c>
      <c r="L296">
        <f t="shared" si="26"/>
        <v>1.125</v>
      </c>
      <c r="M296">
        <f t="shared" si="24"/>
        <v>1.125</v>
      </c>
      <c r="N296">
        <f t="shared" si="25"/>
        <v>0.11306666666666668</v>
      </c>
      <c r="O296">
        <f t="shared" si="27"/>
        <v>1.1306666666666667E-4</v>
      </c>
      <c r="P296" t="s">
        <v>81</v>
      </c>
      <c r="Q296" t="s">
        <v>82</v>
      </c>
      <c r="R296" t="s">
        <v>83</v>
      </c>
      <c r="S296">
        <v>5.5750000000000002</v>
      </c>
      <c r="T296" t="s">
        <v>84</v>
      </c>
      <c r="U296">
        <v>0.70913999999999999</v>
      </c>
    </row>
    <row r="297" spans="1:21" x14ac:dyDescent="0.2">
      <c r="A297" t="s">
        <v>0</v>
      </c>
      <c r="B297" t="s">
        <v>39</v>
      </c>
      <c r="C297" t="s">
        <v>40</v>
      </c>
      <c r="D297" t="s">
        <v>44</v>
      </c>
      <c r="E297" t="s">
        <v>373</v>
      </c>
      <c r="F297">
        <v>2</v>
      </c>
      <c r="G297" t="s">
        <v>41</v>
      </c>
      <c r="I297">
        <v>4.5</v>
      </c>
      <c r="J297">
        <v>0.75515257300000005</v>
      </c>
      <c r="K297">
        <v>1</v>
      </c>
      <c r="L297">
        <f t="shared" si="26"/>
        <v>1.125</v>
      </c>
      <c r="M297">
        <f t="shared" si="24"/>
        <v>1.125</v>
      </c>
      <c r="N297">
        <f t="shared" si="25"/>
        <v>0.67124673155555559</v>
      </c>
      <c r="O297">
        <f t="shared" si="27"/>
        <v>6.7124673155555563E-4</v>
      </c>
      <c r="P297" t="s">
        <v>42</v>
      </c>
      <c r="Q297" t="s">
        <v>40</v>
      </c>
      <c r="R297" t="s">
        <v>43</v>
      </c>
      <c r="S297">
        <v>10.938000000000001</v>
      </c>
      <c r="T297" t="s">
        <v>44</v>
      </c>
      <c r="U297">
        <v>8.259858843</v>
      </c>
    </row>
    <row r="298" spans="1:21" x14ac:dyDescent="0.2">
      <c r="A298" t="s">
        <v>0</v>
      </c>
      <c r="B298" t="s">
        <v>39</v>
      </c>
      <c r="C298" t="s">
        <v>40</v>
      </c>
      <c r="D298" t="s">
        <v>44</v>
      </c>
      <c r="E298" t="s">
        <v>373</v>
      </c>
      <c r="F298">
        <v>2</v>
      </c>
      <c r="G298" t="s">
        <v>41</v>
      </c>
      <c r="I298">
        <v>5</v>
      </c>
      <c r="J298">
        <v>0.99187077000000001</v>
      </c>
      <c r="K298">
        <v>1</v>
      </c>
      <c r="L298">
        <f t="shared" si="26"/>
        <v>1.125</v>
      </c>
      <c r="M298">
        <f t="shared" si="24"/>
        <v>1.125</v>
      </c>
      <c r="N298">
        <f t="shared" si="25"/>
        <v>0.88166290666666669</v>
      </c>
      <c r="O298">
        <f t="shared" si="27"/>
        <v>8.8166290666666673E-4</v>
      </c>
      <c r="P298" t="s">
        <v>42</v>
      </c>
      <c r="Q298" t="s">
        <v>40</v>
      </c>
      <c r="R298" t="s">
        <v>43</v>
      </c>
      <c r="S298">
        <v>10.938000000000001</v>
      </c>
      <c r="T298" t="s">
        <v>44</v>
      </c>
      <c r="U298">
        <v>10.84908248</v>
      </c>
    </row>
    <row r="299" spans="1:21" x14ac:dyDescent="0.2">
      <c r="A299" t="s">
        <v>2</v>
      </c>
      <c r="B299" t="s">
        <v>169</v>
      </c>
      <c r="C299" t="s">
        <v>40</v>
      </c>
      <c r="D299" t="s">
        <v>44</v>
      </c>
      <c r="E299" t="s">
        <v>373</v>
      </c>
      <c r="F299">
        <v>1</v>
      </c>
      <c r="G299" t="s">
        <v>41</v>
      </c>
      <c r="I299">
        <v>5.3</v>
      </c>
      <c r="J299">
        <v>0.57665581499999996</v>
      </c>
      <c r="K299">
        <v>1</v>
      </c>
      <c r="L299">
        <f t="shared" si="26"/>
        <v>1.125</v>
      </c>
      <c r="M299">
        <f t="shared" si="24"/>
        <v>1.125</v>
      </c>
      <c r="N299">
        <f t="shared" si="25"/>
        <v>0.51258294666666659</v>
      </c>
      <c r="O299">
        <f t="shared" si="27"/>
        <v>5.1258294666666664E-4</v>
      </c>
      <c r="P299" t="s">
        <v>42</v>
      </c>
      <c r="Q299" t="s">
        <v>40</v>
      </c>
      <c r="R299" t="s">
        <v>43</v>
      </c>
      <c r="S299">
        <v>5.4690000000000003</v>
      </c>
      <c r="T299" t="s">
        <v>44</v>
      </c>
      <c r="U299">
        <v>3.1537306510000001</v>
      </c>
    </row>
    <row r="300" spans="1:21" x14ac:dyDescent="0.2">
      <c r="A300" t="s">
        <v>3</v>
      </c>
      <c r="B300" t="s">
        <v>202</v>
      </c>
      <c r="C300" t="s">
        <v>40</v>
      </c>
      <c r="D300" t="s">
        <v>44</v>
      </c>
      <c r="E300" t="s">
        <v>373</v>
      </c>
      <c r="F300">
        <v>2</v>
      </c>
      <c r="G300" t="s">
        <v>41</v>
      </c>
      <c r="I300">
        <v>4.0999999999999996</v>
      </c>
      <c r="J300">
        <v>0.59347898099999996</v>
      </c>
      <c r="K300">
        <v>1</v>
      </c>
      <c r="L300">
        <f t="shared" si="26"/>
        <v>1.125</v>
      </c>
      <c r="M300">
        <f t="shared" si="24"/>
        <v>1.125</v>
      </c>
      <c r="N300">
        <f t="shared" si="25"/>
        <v>0.52753687199999999</v>
      </c>
      <c r="O300">
        <f t="shared" si="27"/>
        <v>5.2753687199999998E-4</v>
      </c>
      <c r="P300" t="s">
        <v>42</v>
      </c>
      <c r="Q300" t="s">
        <v>40</v>
      </c>
      <c r="R300" t="s">
        <v>43</v>
      </c>
      <c r="S300">
        <v>10.938000000000001</v>
      </c>
      <c r="T300" t="s">
        <v>44</v>
      </c>
      <c r="U300">
        <v>6.4914730900000004</v>
      </c>
    </row>
    <row r="301" spans="1:21" x14ac:dyDescent="0.2">
      <c r="A301" t="s">
        <v>4</v>
      </c>
      <c r="B301" t="s">
        <v>226</v>
      </c>
      <c r="C301" t="s">
        <v>40</v>
      </c>
      <c r="D301" t="s">
        <v>44</v>
      </c>
      <c r="E301" t="s">
        <v>373</v>
      </c>
      <c r="F301">
        <v>1</v>
      </c>
      <c r="G301" t="s">
        <v>41</v>
      </c>
      <c r="I301">
        <v>4</v>
      </c>
      <c r="J301">
        <v>0.27836971399999999</v>
      </c>
      <c r="K301">
        <v>1</v>
      </c>
      <c r="L301">
        <f t="shared" si="26"/>
        <v>1.125</v>
      </c>
      <c r="M301">
        <f t="shared" si="24"/>
        <v>1.125</v>
      </c>
      <c r="N301">
        <f t="shared" si="25"/>
        <v>0.24743974577777778</v>
      </c>
      <c r="O301">
        <f t="shared" si="27"/>
        <v>2.4743974577777776E-4</v>
      </c>
      <c r="P301" t="s">
        <v>42</v>
      </c>
      <c r="Q301" t="s">
        <v>40</v>
      </c>
      <c r="R301" t="s">
        <v>43</v>
      </c>
      <c r="S301">
        <v>5.4690000000000003</v>
      </c>
      <c r="T301" t="s">
        <v>44</v>
      </c>
      <c r="U301">
        <v>1.522403964</v>
      </c>
    </row>
    <row r="302" spans="1:21" x14ac:dyDescent="0.2">
      <c r="A302" t="s">
        <v>5</v>
      </c>
      <c r="B302" t="s">
        <v>246</v>
      </c>
      <c r="C302" t="s">
        <v>40</v>
      </c>
      <c r="D302" t="s">
        <v>44</v>
      </c>
      <c r="E302" t="s">
        <v>373</v>
      </c>
      <c r="F302">
        <v>1</v>
      </c>
      <c r="G302" t="s">
        <v>41</v>
      </c>
      <c r="I302">
        <v>1.7</v>
      </c>
      <c r="J302">
        <v>3.0401326999999999E-2</v>
      </c>
      <c r="K302" s="11">
        <v>0.6333333333333333</v>
      </c>
      <c r="L302">
        <f t="shared" si="26"/>
        <v>1.125</v>
      </c>
      <c r="M302">
        <f t="shared" si="24"/>
        <v>0.71249999999999991</v>
      </c>
      <c r="N302">
        <f t="shared" si="25"/>
        <v>4.2668529122807018E-2</v>
      </c>
      <c r="O302">
        <f t="shared" si="27"/>
        <v>4.2668529122807017E-5</v>
      </c>
      <c r="P302" t="s">
        <v>42</v>
      </c>
      <c r="Q302" t="s">
        <v>40</v>
      </c>
      <c r="R302" t="s">
        <v>43</v>
      </c>
      <c r="S302">
        <v>5.4690000000000003</v>
      </c>
      <c r="T302" t="s">
        <v>44</v>
      </c>
      <c r="U302">
        <v>0.16626485499999999</v>
      </c>
    </row>
    <row r="303" spans="1:21" x14ac:dyDescent="0.2">
      <c r="A303" t="s">
        <v>6</v>
      </c>
      <c r="B303" t="s">
        <v>265</v>
      </c>
      <c r="C303" t="s">
        <v>40</v>
      </c>
      <c r="D303" t="s">
        <v>44</v>
      </c>
      <c r="E303" t="s">
        <v>373</v>
      </c>
      <c r="F303">
        <v>1</v>
      </c>
      <c r="G303" t="s">
        <v>41</v>
      </c>
      <c r="I303">
        <v>3</v>
      </c>
      <c r="J303">
        <v>0.13221494</v>
      </c>
      <c r="K303">
        <v>1</v>
      </c>
      <c r="L303">
        <f t="shared" si="26"/>
        <v>1.125</v>
      </c>
      <c r="M303">
        <f t="shared" si="24"/>
        <v>1.125</v>
      </c>
      <c r="N303">
        <f t="shared" si="25"/>
        <v>0.11752439111111111</v>
      </c>
      <c r="O303">
        <f t="shared" si="27"/>
        <v>1.1752439111111112E-4</v>
      </c>
      <c r="P303" t="s">
        <v>42</v>
      </c>
      <c r="Q303" t="s">
        <v>40</v>
      </c>
      <c r="R303" t="s">
        <v>43</v>
      </c>
      <c r="S303">
        <v>5.4690000000000003</v>
      </c>
      <c r="T303" t="s">
        <v>44</v>
      </c>
      <c r="U303">
        <v>0.72308350700000001</v>
      </c>
    </row>
    <row r="304" spans="1:21" x14ac:dyDescent="0.2">
      <c r="A304" t="s">
        <v>1</v>
      </c>
      <c r="B304" t="s">
        <v>149</v>
      </c>
      <c r="C304" t="s">
        <v>153</v>
      </c>
      <c r="D304" t="s">
        <v>44</v>
      </c>
      <c r="E304" t="s">
        <v>373</v>
      </c>
      <c r="F304">
        <v>7</v>
      </c>
      <c r="G304" t="s">
        <v>41</v>
      </c>
      <c r="I304">
        <v>4.2</v>
      </c>
      <c r="J304">
        <v>1.6993871659999999</v>
      </c>
      <c r="K304">
        <v>1</v>
      </c>
      <c r="L304">
        <f t="shared" si="26"/>
        <v>1.125</v>
      </c>
      <c r="M304">
        <f t="shared" si="24"/>
        <v>1.125</v>
      </c>
      <c r="N304">
        <f t="shared" si="25"/>
        <v>1.5105663697777778</v>
      </c>
      <c r="O304">
        <f t="shared" si="27"/>
        <v>1.5105663697777779E-3</v>
      </c>
      <c r="P304" t="s">
        <v>46</v>
      </c>
      <c r="Q304" t="s">
        <v>47</v>
      </c>
      <c r="R304" t="s">
        <v>43</v>
      </c>
      <c r="S304">
        <v>38.283000000000001</v>
      </c>
      <c r="T304" t="s">
        <v>44</v>
      </c>
      <c r="U304">
        <v>65.057638870000005</v>
      </c>
    </row>
    <row r="305" spans="1:21" x14ac:dyDescent="0.2">
      <c r="A305" t="s">
        <v>2</v>
      </c>
      <c r="B305" t="s">
        <v>169</v>
      </c>
      <c r="C305" t="s">
        <v>153</v>
      </c>
      <c r="D305" t="s">
        <v>44</v>
      </c>
      <c r="E305" t="s">
        <v>373</v>
      </c>
      <c r="F305">
        <v>22</v>
      </c>
      <c r="G305" t="s">
        <v>41</v>
      </c>
      <c r="I305">
        <v>1.3</v>
      </c>
      <c r="J305">
        <v>0.31157936400000003</v>
      </c>
      <c r="K305">
        <v>1</v>
      </c>
      <c r="L305">
        <f t="shared" si="26"/>
        <v>1.125</v>
      </c>
      <c r="M305">
        <f t="shared" si="24"/>
        <v>1.125</v>
      </c>
      <c r="N305">
        <f t="shared" si="25"/>
        <v>0.27695943466666667</v>
      </c>
      <c r="O305">
        <f t="shared" si="27"/>
        <v>2.7695943466666666E-4</v>
      </c>
      <c r="P305" t="s">
        <v>46</v>
      </c>
      <c r="Q305" t="s">
        <v>47</v>
      </c>
      <c r="R305" t="s">
        <v>43</v>
      </c>
      <c r="S305">
        <v>120.318</v>
      </c>
      <c r="T305" t="s">
        <v>44</v>
      </c>
      <c r="U305">
        <v>37.48860595</v>
      </c>
    </row>
    <row r="306" spans="1:21" x14ac:dyDescent="0.2">
      <c r="A306" t="s">
        <v>2</v>
      </c>
      <c r="B306" t="s">
        <v>169</v>
      </c>
      <c r="C306" t="s">
        <v>153</v>
      </c>
      <c r="D306" t="s">
        <v>44</v>
      </c>
      <c r="E306" t="s">
        <v>373</v>
      </c>
      <c r="F306">
        <v>22</v>
      </c>
      <c r="G306" t="s">
        <v>41</v>
      </c>
      <c r="I306">
        <v>2.6</v>
      </c>
      <c r="J306">
        <v>1.670953508</v>
      </c>
      <c r="K306">
        <v>1</v>
      </c>
      <c r="L306">
        <f t="shared" si="26"/>
        <v>1.125</v>
      </c>
      <c r="M306">
        <f t="shared" si="24"/>
        <v>1.125</v>
      </c>
      <c r="N306">
        <f t="shared" si="25"/>
        <v>1.4852920071111111</v>
      </c>
      <c r="O306">
        <f t="shared" si="27"/>
        <v>1.4852920071111112E-3</v>
      </c>
      <c r="P306" t="s">
        <v>46</v>
      </c>
      <c r="Q306" t="s">
        <v>47</v>
      </c>
      <c r="R306" t="s">
        <v>43</v>
      </c>
      <c r="S306">
        <v>120.318</v>
      </c>
      <c r="T306" t="s">
        <v>44</v>
      </c>
      <c r="U306">
        <v>201.04578409999999</v>
      </c>
    </row>
    <row r="307" spans="1:21" x14ac:dyDescent="0.2">
      <c r="A307" t="s">
        <v>2</v>
      </c>
      <c r="B307" t="s">
        <v>169</v>
      </c>
      <c r="C307" t="s">
        <v>153</v>
      </c>
      <c r="D307" t="s">
        <v>44</v>
      </c>
      <c r="E307" t="s">
        <v>373</v>
      </c>
      <c r="F307">
        <v>22</v>
      </c>
      <c r="G307" t="s">
        <v>41</v>
      </c>
      <c r="I307">
        <v>3</v>
      </c>
      <c r="J307">
        <v>2.3634626550000002</v>
      </c>
      <c r="K307">
        <v>1</v>
      </c>
      <c r="L307">
        <f t="shared" si="26"/>
        <v>1.125</v>
      </c>
      <c r="M307">
        <f t="shared" si="24"/>
        <v>1.125</v>
      </c>
      <c r="N307">
        <f t="shared" si="25"/>
        <v>2.1008556933333336</v>
      </c>
      <c r="O307">
        <f t="shared" si="27"/>
        <v>2.1008556933333335E-3</v>
      </c>
      <c r="P307" t="s">
        <v>46</v>
      </c>
      <c r="Q307" t="s">
        <v>47</v>
      </c>
      <c r="R307" t="s">
        <v>43</v>
      </c>
      <c r="S307">
        <v>120.318</v>
      </c>
      <c r="T307" t="s">
        <v>44</v>
      </c>
      <c r="U307">
        <v>284.36709969999998</v>
      </c>
    </row>
    <row r="308" spans="1:21" x14ac:dyDescent="0.2">
      <c r="A308" t="s">
        <v>2</v>
      </c>
      <c r="B308" t="s">
        <v>169</v>
      </c>
      <c r="C308" t="s">
        <v>153</v>
      </c>
      <c r="D308" t="s">
        <v>44</v>
      </c>
      <c r="E308" t="s">
        <v>373</v>
      </c>
      <c r="F308">
        <v>22</v>
      </c>
      <c r="G308" t="s">
        <v>41</v>
      </c>
      <c r="I308">
        <v>4.8</v>
      </c>
      <c r="J308">
        <v>7.3812762999999997</v>
      </c>
      <c r="K308">
        <v>1</v>
      </c>
      <c r="L308">
        <f t="shared" si="26"/>
        <v>1.125</v>
      </c>
      <c r="M308">
        <f t="shared" si="24"/>
        <v>1.125</v>
      </c>
      <c r="N308">
        <f t="shared" si="25"/>
        <v>6.5611344888888885</v>
      </c>
      <c r="O308">
        <f t="shared" si="27"/>
        <v>6.5611344888888883E-3</v>
      </c>
      <c r="P308" t="s">
        <v>46</v>
      </c>
      <c r="Q308" t="s">
        <v>47</v>
      </c>
      <c r="R308" t="s">
        <v>43</v>
      </c>
      <c r="S308">
        <v>120.318</v>
      </c>
      <c r="T308" t="s">
        <v>44</v>
      </c>
      <c r="U308">
        <v>888.10040179999999</v>
      </c>
    </row>
    <row r="309" spans="1:21" x14ac:dyDescent="0.2">
      <c r="A309" t="s">
        <v>8</v>
      </c>
      <c r="B309" t="s">
        <v>286</v>
      </c>
      <c r="C309" t="s">
        <v>290</v>
      </c>
      <c r="D309" t="s">
        <v>44</v>
      </c>
      <c r="E309" t="s">
        <v>373</v>
      </c>
      <c r="F309">
        <v>4</v>
      </c>
      <c r="G309" t="s">
        <v>41</v>
      </c>
      <c r="I309">
        <v>2.5</v>
      </c>
      <c r="J309">
        <v>0.27626756200000002</v>
      </c>
      <c r="K309">
        <v>1</v>
      </c>
      <c r="L309">
        <f t="shared" si="26"/>
        <v>1.125</v>
      </c>
      <c r="M309">
        <f t="shared" si="24"/>
        <v>1.125</v>
      </c>
      <c r="N309">
        <f t="shared" si="25"/>
        <v>0.24557116622222225</v>
      </c>
      <c r="O309">
        <f t="shared" si="27"/>
        <v>2.4557116622222228E-4</v>
      </c>
      <c r="P309" t="s">
        <v>46</v>
      </c>
      <c r="Q309" t="s">
        <v>47</v>
      </c>
      <c r="R309" t="s">
        <v>43</v>
      </c>
      <c r="S309">
        <v>21.876000000000001</v>
      </c>
      <c r="T309" t="s">
        <v>44</v>
      </c>
      <c r="U309">
        <v>6.0436291940000002</v>
      </c>
    </row>
    <row r="310" spans="1:21" x14ac:dyDescent="0.2">
      <c r="A310" t="s">
        <v>8</v>
      </c>
      <c r="B310" t="s">
        <v>286</v>
      </c>
      <c r="C310" t="s">
        <v>290</v>
      </c>
      <c r="D310" t="s">
        <v>44</v>
      </c>
      <c r="E310" t="s">
        <v>373</v>
      </c>
      <c r="F310">
        <v>4</v>
      </c>
      <c r="G310" t="s">
        <v>41</v>
      </c>
      <c r="I310">
        <v>3</v>
      </c>
      <c r="J310">
        <v>0.42972048299999999</v>
      </c>
      <c r="K310">
        <v>1</v>
      </c>
      <c r="L310">
        <f t="shared" si="26"/>
        <v>1.125</v>
      </c>
      <c r="M310">
        <f t="shared" si="24"/>
        <v>1.125</v>
      </c>
      <c r="N310">
        <f t="shared" si="25"/>
        <v>0.38197376266666666</v>
      </c>
      <c r="O310">
        <f t="shared" si="27"/>
        <v>3.8197376266666666E-4</v>
      </c>
      <c r="P310" t="s">
        <v>46</v>
      </c>
      <c r="Q310" t="s">
        <v>47</v>
      </c>
      <c r="R310" t="s">
        <v>43</v>
      </c>
      <c r="S310">
        <v>21.876000000000001</v>
      </c>
      <c r="T310" t="s">
        <v>44</v>
      </c>
      <c r="U310">
        <v>9.4005652800000004</v>
      </c>
    </row>
    <row r="311" spans="1:21" x14ac:dyDescent="0.2">
      <c r="A311" t="s">
        <v>5</v>
      </c>
      <c r="B311" t="s">
        <v>246</v>
      </c>
      <c r="C311" t="s">
        <v>251</v>
      </c>
      <c r="D311" t="s">
        <v>44</v>
      </c>
      <c r="E311" t="s">
        <v>373</v>
      </c>
      <c r="F311">
        <v>13</v>
      </c>
      <c r="G311" t="s">
        <v>41</v>
      </c>
      <c r="I311">
        <v>5</v>
      </c>
      <c r="J311">
        <v>4.8151401939999996</v>
      </c>
      <c r="K311" s="11">
        <v>0.6333333333333333</v>
      </c>
      <c r="L311">
        <f t="shared" si="26"/>
        <v>1.125</v>
      </c>
      <c r="M311">
        <f t="shared" si="24"/>
        <v>0.71249999999999991</v>
      </c>
      <c r="N311">
        <f t="shared" si="25"/>
        <v>6.7580915003508775</v>
      </c>
      <c r="O311">
        <f t="shared" si="27"/>
        <v>6.7580915003508778E-3</v>
      </c>
      <c r="P311" t="s">
        <v>46</v>
      </c>
      <c r="Q311" t="s">
        <v>47</v>
      </c>
      <c r="R311" t="s">
        <v>43</v>
      </c>
      <c r="S311">
        <v>71.096999999999994</v>
      </c>
      <c r="T311" t="s">
        <v>44</v>
      </c>
      <c r="U311">
        <v>342.3420223</v>
      </c>
    </row>
    <row r="312" spans="1:21" x14ac:dyDescent="0.2">
      <c r="A312" t="s">
        <v>0</v>
      </c>
      <c r="B312" t="s">
        <v>39</v>
      </c>
      <c r="C312" t="s">
        <v>45</v>
      </c>
      <c r="D312" t="s">
        <v>44</v>
      </c>
      <c r="E312" t="s">
        <v>373</v>
      </c>
      <c r="F312">
        <v>12</v>
      </c>
      <c r="G312" t="s">
        <v>41</v>
      </c>
      <c r="I312">
        <v>2</v>
      </c>
      <c r="J312">
        <v>0.482656533</v>
      </c>
      <c r="K312">
        <v>1</v>
      </c>
      <c r="L312">
        <f t="shared" si="26"/>
        <v>1.125</v>
      </c>
      <c r="M312">
        <f t="shared" si="24"/>
        <v>1.125</v>
      </c>
      <c r="N312">
        <f t="shared" si="25"/>
        <v>0.42902802933333334</v>
      </c>
      <c r="O312">
        <f t="shared" si="27"/>
        <v>4.2902802933333337E-4</v>
      </c>
      <c r="P312" t="s">
        <v>46</v>
      </c>
      <c r="Q312" t="s">
        <v>47</v>
      </c>
      <c r="R312" t="s">
        <v>43</v>
      </c>
      <c r="S312">
        <v>65.628</v>
      </c>
      <c r="T312" t="s">
        <v>44</v>
      </c>
      <c r="U312">
        <v>31.675782949999999</v>
      </c>
    </row>
    <row r="313" spans="1:21" x14ac:dyDescent="0.2">
      <c r="A313" t="s">
        <v>0</v>
      </c>
      <c r="B313" t="s">
        <v>39</v>
      </c>
      <c r="C313" t="s">
        <v>45</v>
      </c>
      <c r="D313" t="s">
        <v>44</v>
      </c>
      <c r="E313" t="s">
        <v>373</v>
      </c>
      <c r="F313">
        <v>12</v>
      </c>
      <c r="G313" t="s">
        <v>41</v>
      </c>
      <c r="I313">
        <v>2.2999999999999998</v>
      </c>
      <c r="J313">
        <v>0.67718769199999995</v>
      </c>
      <c r="K313">
        <v>1</v>
      </c>
      <c r="L313">
        <f t="shared" si="26"/>
        <v>1.125</v>
      </c>
      <c r="M313">
        <f t="shared" si="24"/>
        <v>1.125</v>
      </c>
      <c r="N313">
        <f t="shared" si="25"/>
        <v>0.60194461511111108</v>
      </c>
      <c r="O313">
        <f t="shared" si="27"/>
        <v>6.0194461511111112E-4</v>
      </c>
      <c r="P313" t="s">
        <v>46</v>
      </c>
      <c r="Q313" t="s">
        <v>47</v>
      </c>
      <c r="R313" t="s">
        <v>43</v>
      </c>
      <c r="S313">
        <v>65.628</v>
      </c>
      <c r="T313" t="s">
        <v>44</v>
      </c>
      <c r="U313">
        <v>44.442473849999999</v>
      </c>
    </row>
    <row r="314" spans="1:21" x14ac:dyDescent="0.2">
      <c r="A314" t="s">
        <v>0</v>
      </c>
      <c r="B314" t="s">
        <v>39</v>
      </c>
      <c r="C314" t="s">
        <v>45</v>
      </c>
      <c r="D314" t="s">
        <v>44</v>
      </c>
      <c r="E314" t="s">
        <v>373</v>
      </c>
      <c r="F314">
        <v>12</v>
      </c>
      <c r="G314" t="s">
        <v>41</v>
      </c>
      <c r="I314">
        <v>3.1</v>
      </c>
      <c r="J314">
        <v>1.3957636819999999</v>
      </c>
      <c r="K314">
        <v>1</v>
      </c>
      <c r="L314">
        <f t="shared" si="26"/>
        <v>1.125</v>
      </c>
      <c r="M314">
        <f t="shared" si="24"/>
        <v>1.125</v>
      </c>
      <c r="N314">
        <f t="shared" si="25"/>
        <v>1.2406788284444443</v>
      </c>
      <c r="O314">
        <f t="shared" si="27"/>
        <v>1.2406788284444444E-3</v>
      </c>
      <c r="P314" t="s">
        <v>46</v>
      </c>
      <c r="Q314" t="s">
        <v>47</v>
      </c>
      <c r="R314" t="s">
        <v>43</v>
      </c>
      <c r="S314">
        <v>65.628</v>
      </c>
      <c r="T314" t="s">
        <v>44</v>
      </c>
      <c r="U314">
        <v>91.601178899999994</v>
      </c>
    </row>
    <row r="315" spans="1:21" x14ac:dyDescent="0.2">
      <c r="A315" t="s">
        <v>0</v>
      </c>
      <c r="B315" t="s">
        <v>39</v>
      </c>
      <c r="C315" t="s">
        <v>45</v>
      </c>
      <c r="D315" t="s">
        <v>44</v>
      </c>
      <c r="E315" t="s">
        <v>373</v>
      </c>
      <c r="F315">
        <v>12</v>
      </c>
      <c r="G315" t="s">
        <v>41</v>
      </c>
      <c r="I315">
        <v>4.7</v>
      </c>
      <c r="J315">
        <v>3.8259176610000001</v>
      </c>
      <c r="K315">
        <v>1</v>
      </c>
      <c r="L315">
        <f t="shared" si="26"/>
        <v>1.125</v>
      </c>
      <c r="M315">
        <f t="shared" si="24"/>
        <v>1.125</v>
      </c>
      <c r="N315">
        <f t="shared" si="25"/>
        <v>3.4008156986666669</v>
      </c>
      <c r="O315">
        <f t="shared" si="27"/>
        <v>3.4008156986666668E-3</v>
      </c>
      <c r="P315" t="s">
        <v>46</v>
      </c>
      <c r="Q315" t="s">
        <v>47</v>
      </c>
      <c r="R315" t="s">
        <v>43</v>
      </c>
      <c r="S315">
        <v>65.628</v>
      </c>
      <c r="T315" t="s">
        <v>44</v>
      </c>
      <c r="U315">
        <v>251.08732430000001</v>
      </c>
    </row>
    <row r="316" spans="1:21" x14ac:dyDescent="0.2">
      <c r="A316" t="s">
        <v>0</v>
      </c>
      <c r="B316" t="s">
        <v>39</v>
      </c>
      <c r="C316" t="s">
        <v>45</v>
      </c>
      <c r="D316" t="s">
        <v>44</v>
      </c>
      <c r="E316" t="s">
        <v>373</v>
      </c>
      <c r="F316">
        <v>12</v>
      </c>
      <c r="G316" t="s">
        <v>41</v>
      </c>
      <c r="I316">
        <v>6.1</v>
      </c>
      <c r="J316">
        <v>7.1960918779999998</v>
      </c>
      <c r="K316">
        <v>1</v>
      </c>
      <c r="L316">
        <f t="shared" si="26"/>
        <v>1.125</v>
      </c>
      <c r="M316">
        <f t="shared" si="24"/>
        <v>1.125</v>
      </c>
      <c r="N316">
        <f t="shared" si="25"/>
        <v>6.396526113777778</v>
      </c>
      <c r="O316">
        <f t="shared" si="27"/>
        <v>6.3965261137777785E-3</v>
      </c>
      <c r="P316" t="s">
        <v>46</v>
      </c>
      <c r="Q316" t="s">
        <v>47</v>
      </c>
      <c r="R316" t="s">
        <v>43</v>
      </c>
      <c r="S316">
        <v>65.628</v>
      </c>
      <c r="T316" t="s">
        <v>44</v>
      </c>
      <c r="U316">
        <v>472.26511779999998</v>
      </c>
    </row>
    <row r="317" spans="1:21" x14ac:dyDescent="0.2">
      <c r="A317" t="s">
        <v>1</v>
      </c>
      <c r="B317" t="s">
        <v>149</v>
      </c>
      <c r="C317" t="s">
        <v>45</v>
      </c>
      <c r="D317" t="s">
        <v>44</v>
      </c>
      <c r="E317" t="s">
        <v>373</v>
      </c>
      <c r="F317">
        <v>2</v>
      </c>
      <c r="G317" t="s">
        <v>41</v>
      </c>
      <c r="I317">
        <v>3.8</v>
      </c>
      <c r="J317">
        <v>0.38098415499999999</v>
      </c>
      <c r="K317">
        <v>1</v>
      </c>
      <c r="L317">
        <f t="shared" si="26"/>
        <v>1.125</v>
      </c>
      <c r="M317">
        <f t="shared" si="24"/>
        <v>1.125</v>
      </c>
      <c r="N317">
        <f t="shared" si="25"/>
        <v>0.33865258222222222</v>
      </c>
      <c r="O317">
        <f t="shared" si="27"/>
        <v>3.3865258222222225E-4</v>
      </c>
      <c r="P317" t="s">
        <v>46</v>
      </c>
      <c r="Q317" t="s">
        <v>47</v>
      </c>
      <c r="R317" t="s">
        <v>43</v>
      </c>
      <c r="S317">
        <v>10.938000000000001</v>
      </c>
      <c r="T317" t="s">
        <v>44</v>
      </c>
      <c r="U317">
        <v>4.1672046849999997</v>
      </c>
    </row>
    <row r="318" spans="1:21" x14ac:dyDescent="0.2">
      <c r="A318" t="s">
        <v>3</v>
      </c>
      <c r="B318" t="s">
        <v>202</v>
      </c>
      <c r="C318" t="s">
        <v>45</v>
      </c>
      <c r="D318" t="s">
        <v>44</v>
      </c>
      <c r="E318" t="s">
        <v>373</v>
      </c>
      <c r="F318">
        <v>14</v>
      </c>
      <c r="G318" t="s">
        <v>41</v>
      </c>
      <c r="I318">
        <v>3.1</v>
      </c>
      <c r="J318">
        <v>1.6283909620000001</v>
      </c>
      <c r="K318">
        <v>1</v>
      </c>
      <c r="L318">
        <f t="shared" si="26"/>
        <v>1.125</v>
      </c>
      <c r="M318">
        <f t="shared" si="24"/>
        <v>1.125</v>
      </c>
      <c r="N318">
        <f t="shared" si="25"/>
        <v>1.447458632888889</v>
      </c>
      <c r="O318">
        <f t="shared" si="27"/>
        <v>1.4474586328888891E-3</v>
      </c>
      <c r="P318" t="s">
        <v>46</v>
      </c>
      <c r="Q318" t="s">
        <v>47</v>
      </c>
      <c r="R318" t="s">
        <v>43</v>
      </c>
      <c r="S318">
        <v>76.566000000000003</v>
      </c>
      <c r="T318" t="s">
        <v>44</v>
      </c>
      <c r="U318">
        <v>124.67938239999999</v>
      </c>
    </row>
    <row r="319" spans="1:21" x14ac:dyDescent="0.2">
      <c r="A319" t="s">
        <v>3</v>
      </c>
      <c r="B319" t="s">
        <v>202</v>
      </c>
      <c r="C319" t="s">
        <v>45</v>
      </c>
      <c r="D319" t="s">
        <v>44</v>
      </c>
      <c r="E319" t="s">
        <v>373</v>
      </c>
      <c r="F319">
        <v>14</v>
      </c>
      <c r="G319" t="s">
        <v>41</v>
      </c>
      <c r="I319">
        <v>3.6</v>
      </c>
      <c r="J319">
        <v>2.3394310969999998</v>
      </c>
      <c r="K319">
        <v>1</v>
      </c>
      <c r="L319">
        <f t="shared" si="26"/>
        <v>1.125</v>
      </c>
      <c r="M319">
        <f t="shared" si="24"/>
        <v>1.125</v>
      </c>
      <c r="N319">
        <f t="shared" si="25"/>
        <v>2.0794943084444442</v>
      </c>
      <c r="O319">
        <f t="shared" si="27"/>
        <v>2.0794943084444443E-3</v>
      </c>
      <c r="P319" t="s">
        <v>46</v>
      </c>
      <c r="Q319" t="s">
        <v>47</v>
      </c>
      <c r="R319" t="s">
        <v>43</v>
      </c>
      <c r="S319">
        <v>76.566000000000003</v>
      </c>
      <c r="T319" t="s">
        <v>44</v>
      </c>
      <c r="U319">
        <v>179.12088130000001</v>
      </c>
    </row>
    <row r="320" spans="1:21" x14ac:dyDescent="0.2">
      <c r="A320" t="s">
        <v>3</v>
      </c>
      <c r="B320" t="s">
        <v>202</v>
      </c>
      <c r="C320" t="s">
        <v>45</v>
      </c>
      <c r="D320" t="s">
        <v>44</v>
      </c>
      <c r="E320" t="s">
        <v>373</v>
      </c>
      <c r="F320">
        <v>14</v>
      </c>
      <c r="G320" t="s">
        <v>41</v>
      </c>
      <c r="I320">
        <v>4.3</v>
      </c>
      <c r="J320">
        <v>3.598183991</v>
      </c>
      <c r="K320">
        <v>1</v>
      </c>
      <c r="L320">
        <f t="shared" si="26"/>
        <v>1.125</v>
      </c>
      <c r="M320">
        <f t="shared" si="24"/>
        <v>1.125</v>
      </c>
      <c r="N320">
        <f t="shared" si="25"/>
        <v>3.1983857697777776</v>
      </c>
      <c r="O320">
        <f t="shared" si="27"/>
        <v>3.1983857697777777E-3</v>
      </c>
      <c r="P320" t="s">
        <v>46</v>
      </c>
      <c r="Q320" t="s">
        <v>47</v>
      </c>
      <c r="R320" t="s">
        <v>43</v>
      </c>
      <c r="S320">
        <v>76.566000000000003</v>
      </c>
      <c r="T320" t="s">
        <v>44</v>
      </c>
      <c r="U320">
        <v>275.49855539999999</v>
      </c>
    </row>
    <row r="321" spans="1:21" x14ac:dyDescent="0.2">
      <c r="A321" t="s">
        <v>4</v>
      </c>
      <c r="B321" t="s">
        <v>226</v>
      </c>
      <c r="C321" t="s">
        <v>45</v>
      </c>
      <c r="D321" t="s">
        <v>44</v>
      </c>
      <c r="E321" t="s">
        <v>373</v>
      </c>
      <c r="F321">
        <v>52</v>
      </c>
      <c r="G321" t="s">
        <v>41</v>
      </c>
      <c r="I321">
        <v>1.4</v>
      </c>
      <c r="J321">
        <v>0.88131839999999995</v>
      </c>
      <c r="K321">
        <v>1</v>
      </c>
      <c r="L321">
        <f t="shared" si="26"/>
        <v>1.125</v>
      </c>
      <c r="M321">
        <f t="shared" si="24"/>
        <v>1.125</v>
      </c>
      <c r="N321">
        <f t="shared" si="25"/>
        <v>0.7833941333333333</v>
      </c>
      <c r="O321">
        <f t="shared" si="27"/>
        <v>7.8339413333333328E-4</v>
      </c>
      <c r="P321" t="s">
        <v>46</v>
      </c>
      <c r="Q321" t="s">
        <v>47</v>
      </c>
      <c r="R321" t="s">
        <v>43</v>
      </c>
      <c r="S321">
        <v>284.38799999999998</v>
      </c>
      <c r="T321" t="s">
        <v>44</v>
      </c>
      <c r="U321">
        <v>250.6363772</v>
      </c>
    </row>
    <row r="322" spans="1:21" x14ac:dyDescent="0.2">
      <c r="A322" t="s">
        <v>4</v>
      </c>
      <c r="B322" t="s">
        <v>226</v>
      </c>
      <c r="C322" t="s">
        <v>45</v>
      </c>
      <c r="D322" t="s">
        <v>44</v>
      </c>
      <c r="E322" t="s">
        <v>373</v>
      </c>
      <c r="F322">
        <v>52</v>
      </c>
      <c r="G322" t="s">
        <v>41</v>
      </c>
      <c r="I322">
        <v>2.5</v>
      </c>
      <c r="J322">
        <v>3.5914783109999999</v>
      </c>
      <c r="K322">
        <v>1</v>
      </c>
      <c r="L322">
        <f t="shared" si="26"/>
        <v>1.125</v>
      </c>
      <c r="M322">
        <f t="shared" ref="M322:M385" si="28">K322*L322</f>
        <v>1.125</v>
      </c>
      <c r="N322">
        <f t="shared" ref="N322:N385" si="29">J322/M322</f>
        <v>3.1924251653333333</v>
      </c>
      <c r="O322">
        <f t="shared" si="27"/>
        <v>3.1924251653333334E-3</v>
      </c>
      <c r="P322" t="s">
        <v>46</v>
      </c>
      <c r="Q322" t="s">
        <v>47</v>
      </c>
      <c r="R322" t="s">
        <v>43</v>
      </c>
      <c r="S322">
        <v>284.38799999999998</v>
      </c>
      <c r="T322" t="s">
        <v>44</v>
      </c>
      <c r="U322">
        <v>1021.373334</v>
      </c>
    </row>
    <row r="323" spans="1:21" x14ac:dyDescent="0.2">
      <c r="A323" t="s">
        <v>4</v>
      </c>
      <c r="B323" t="s">
        <v>226</v>
      </c>
      <c r="C323" t="s">
        <v>45</v>
      </c>
      <c r="D323" t="s">
        <v>44</v>
      </c>
      <c r="E323" t="s">
        <v>373</v>
      </c>
      <c r="F323">
        <v>52</v>
      </c>
      <c r="G323" t="s">
        <v>41</v>
      </c>
      <c r="I323">
        <v>3</v>
      </c>
      <c r="J323">
        <v>5.5863662749999996</v>
      </c>
      <c r="K323">
        <v>1</v>
      </c>
      <c r="L323">
        <f t="shared" ref="L323:L386" si="30">0.375*3</f>
        <v>1.125</v>
      </c>
      <c r="M323">
        <f t="shared" si="28"/>
        <v>1.125</v>
      </c>
      <c r="N323">
        <f t="shared" si="29"/>
        <v>4.9656589111111105</v>
      </c>
      <c r="O323">
        <f t="shared" si="27"/>
        <v>4.9656589111111106E-3</v>
      </c>
      <c r="P323" t="s">
        <v>46</v>
      </c>
      <c r="Q323" t="s">
        <v>47</v>
      </c>
      <c r="R323" t="s">
        <v>43</v>
      </c>
      <c r="S323">
        <v>284.38799999999998</v>
      </c>
      <c r="T323" t="s">
        <v>44</v>
      </c>
      <c r="U323">
        <v>1588.695532</v>
      </c>
    </row>
    <row r="324" spans="1:21" x14ac:dyDescent="0.2">
      <c r="A324" t="s">
        <v>4</v>
      </c>
      <c r="B324" t="s">
        <v>226</v>
      </c>
      <c r="C324" t="s">
        <v>45</v>
      </c>
      <c r="D324" t="s">
        <v>44</v>
      </c>
      <c r="E324" t="s">
        <v>373</v>
      </c>
      <c r="F324">
        <v>52</v>
      </c>
      <c r="G324" t="s">
        <v>41</v>
      </c>
      <c r="I324">
        <v>3.5</v>
      </c>
      <c r="J324">
        <v>8.1159895370000008</v>
      </c>
      <c r="K324">
        <v>1</v>
      </c>
      <c r="L324">
        <f t="shared" si="30"/>
        <v>1.125</v>
      </c>
      <c r="M324">
        <f t="shared" si="28"/>
        <v>1.125</v>
      </c>
      <c r="N324">
        <f t="shared" si="29"/>
        <v>7.2142129217777784</v>
      </c>
      <c r="O324">
        <f t="shared" si="27"/>
        <v>7.2142129217777785E-3</v>
      </c>
      <c r="P324" t="s">
        <v>46</v>
      </c>
      <c r="Q324" t="s">
        <v>47</v>
      </c>
      <c r="R324" t="s">
        <v>43</v>
      </c>
      <c r="S324">
        <v>284.38799999999998</v>
      </c>
      <c r="T324" t="s">
        <v>44</v>
      </c>
      <c r="U324">
        <v>2308.0900329999999</v>
      </c>
    </row>
    <row r="325" spans="1:21" x14ac:dyDescent="0.2">
      <c r="A325" t="s">
        <v>5</v>
      </c>
      <c r="B325" t="s">
        <v>246</v>
      </c>
      <c r="C325" t="s">
        <v>45</v>
      </c>
      <c r="D325" t="s">
        <v>44</v>
      </c>
      <c r="E325" t="s">
        <v>373</v>
      </c>
      <c r="F325">
        <v>160</v>
      </c>
      <c r="G325" t="s">
        <v>41</v>
      </c>
      <c r="I325">
        <v>1.5</v>
      </c>
      <c r="J325">
        <v>3.2051648159999999</v>
      </c>
      <c r="K325" s="11">
        <v>0.6333333333333333</v>
      </c>
      <c r="L325">
        <f t="shared" si="30"/>
        <v>1.125</v>
      </c>
      <c r="M325">
        <f t="shared" si="28"/>
        <v>0.71249999999999991</v>
      </c>
      <c r="N325">
        <f t="shared" si="29"/>
        <v>4.4984769347368427</v>
      </c>
      <c r="O325">
        <f t="shared" ref="O325:O388" si="31">N325*0.001</f>
        <v>4.498476934736843E-3</v>
      </c>
      <c r="P325" t="s">
        <v>46</v>
      </c>
      <c r="Q325" t="s">
        <v>47</v>
      </c>
      <c r="R325" t="s">
        <v>43</v>
      </c>
      <c r="S325">
        <v>875.04</v>
      </c>
      <c r="T325" t="s">
        <v>44</v>
      </c>
      <c r="U325">
        <v>2804.6474210000001</v>
      </c>
    </row>
    <row r="326" spans="1:21" x14ac:dyDescent="0.2">
      <c r="A326" t="s">
        <v>5</v>
      </c>
      <c r="B326" t="s">
        <v>246</v>
      </c>
      <c r="C326" t="s">
        <v>45</v>
      </c>
      <c r="D326" t="s">
        <v>44</v>
      </c>
      <c r="E326" t="s">
        <v>373</v>
      </c>
      <c r="F326">
        <v>160</v>
      </c>
      <c r="G326" t="s">
        <v>41</v>
      </c>
      <c r="I326">
        <v>2.5</v>
      </c>
      <c r="J326">
        <v>11.050702490000001</v>
      </c>
      <c r="K326" s="11">
        <v>0.6333333333333333</v>
      </c>
      <c r="L326">
        <f t="shared" si="30"/>
        <v>1.125</v>
      </c>
      <c r="M326">
        <f t="shared" si="28"/>
        <v>0.71249999999999991</v>
      </c>
      <c r="N326">
        <f t="shared" si="29"/>
        <v>15.509757880701757</v>
      </c>
      <c r="O326">
        <f t="shared" si="31"/>
        <v>1.5509757880701757E-2</v>
      </c>
      <c r="P326" t="s">
        <v>46</v>
      </c>
      <c r="Q326" t="s">
        <v>47</v>
      </c>
      <c r="R326" t="s">
        <v>43</v>
      </c>
      <c r="S326">
        <v>875.04</v>
      </c>
      <c r="T326" t="s">
        <v>44</v>
      </c>
      <c r="U326">
        <v>9669.8067109999993</v>
      </c>
    </row>
    <row r="327" spans="1:21" x14ac:dyDescent="0.2">
      <c r="A327" t="s">
        <v>5</v>
      </c>
      <c r="B327" t="s">
        <v>246</v>
      </c>
      <c r="C327" t="s">
        <v>45</v>
      </c>
      <c r="D327" t="s">
        <v>44</v>
      </c>
      <c r="E327" t="s">
        <v>373</v>
      </c>
      <c r="F327">
        <v>160</v>
      </c>
      <c r="G327" t="s">
        <v>41</v>
      </c>
      <c r="I327">
        <v>3.5</v>
      </c>
      <c r="J327">
        <v>24.972275499999999</v>
      </c>
      <c r="K327" s="11">
        <v>0.6333333333333333</v>
      </c>
      <c r="L327">
        <f t="shared" si="30"/>
        <v>1.125</v>
      </c>
      <c r="M327">
        <f t="shared" si="28"/>
        <v>0.71249999999999991</v>
      </c>
      <c r="N327">
        <f t="shared" si="29"/>
        <v>35.048807719298246</v>
      </c>
      <c r="O327">
        <f t="shared" si="31"/>
        <v>3.5048807719298247E-2</v>
      </c>
      <c r="P327" t="s">
        <v>46</v>
      </c>
      <c r="Q327" t="s">
        <v>47</v>
      </c>
      <c r="R327" t="s">
        <v>43</v>
      </c>
      <c r="S327">
        <v>875.04</v>
      </c>
      <c r="T327" t="s">
        <v>44</v>
      </c>
      <c r="U327">
        <v>21851.739949999999</v>
      </c>
    </row>
    <row r="328" spans="1:21" x14ac:dyDescent="0.2">
      <c r="A328" t="s">
        <v>5</v>
      </c>
      <c r="B328" t="s">
        <v>246</v>
      </c>
      <c r="C328" t="s">
        <v>45</v>
      </c>
      <c r="D328" t="s">
        <v>44</v>
      </c>
      <c r="E328" t="s">
        <v>373</v>
      </c>
      <c r="F328">
        <v>160</v>
      </c>
      <c r="G328" t="s">
        <v>41</v>
      </c>
      <c r="I328">
        <v>4.5</v>
      </c>
      <c r="J328">
        <v>45.910832399999997</v>
      </c>
      <c r="K328" s="11">
        <v>0.6333333333333333</v>
      </c>
      <c r="L328">
        <f t="shared" si="30"/>
        <v>1.125</v>
      </c>
      <c r="M328">
        <f t="shared" si="28"/>
        <v>0.71249999999999991</v>
      </c>
      <c r="N328">
        <f t="shared" si="29"/>
        <v>64.436256</v>
      </c>
      <c r="O328">
        <f t="shared" si="31"/>
        <v>6.4436255999999997E-2</v>
      </c>
      <c r="P328" t="s">
        <v>46</v>
      </c>
      <c r="Q328" t="s">
        <v>47</v>
      </c>
      <c r="R328" t="s">
        <v>43</v>
      </c>
      <c r="S328">
        <v>875.04</v>
      </c>
      <c r="T328" t="s">
        <v>44</v>
      </c>
      <c r="U328">
        <v>40173.814780000001</v>
      </c>
    </row>
    <row r="329" spans="1:21" x14ac:dyDescent="0.2">
      <c r="A329" t="s">
        <v>5</v>
      </c>
      <c r="B329" t="s">
        <v>246</v>
      </c>
      <c r="C329" t="s">
        <v>45</v>
      </c>
      <c r="D329" t="s">
        <v>44</v>
      </c>
      <c r="E329" t="s">
        <v>373</v>
      </c>
      <c r="F329">
        <v>160</v>
      </c>
      <c r="G329" t="s">
        <v>41</v>
      </c>
      <c r="I329">
        <v>5.5</v>
      </c>
      <c r="J329">
        <v>74.658634539999994</v>
      </c>
      <c r="K329" s="11">
        <v>0.6333333333333333</v>
      </c>
      <c r="L329">
        <f t="shared" si="30"/>
        <v>1.125</v>
      </c>
      <c r="M329">
        <f t="shared" si="28"/>
        <v>0.71249999999999991</v>
      </c>
      <c r="N329">
        <f t="shared" si="29"/>
        <v>104.78404847719298</v>
      </c>
      <c r="O329">
        <f t="shared" si="31"/>
        <v>0.10478404847719298</v>
      </c>
      <c r="P329" t="s">
        <v>46</v>
      </c>
      <c r="Q329" t="s">
        <v>47</v>
      </c>
      <c r="R329" t="s">
        <v>43</v>
      </c>
      <c r="S329">
        <v>875.04</v>
      </c>
      <c r="T329" t="s">
        <v>44</v>
      </c>
      <c r="U329">
        <v>65329.291570000001</v>
      </c>
    </row>
    <row r="330" spans="1:21" x14ac:dyDescent="0.2">
      <c r="A330" t="s">
        <v>6</v>
      </c>
      <c r="B330" t="s">
        <v>265</v>
      </c>
      <c r="C330" t="s">
        <v>45</v>
      </c>
      <c r="D330" t="s">
        <v>44</v>
      </c>
      <c r="E330" t="s">
        <v>373</v>
      </c>
      <c r="F330">
        <v>3</v>
      </c>
      <c r="G330" t="s">
        <v>41</v>
      </c>
      <c r="I330">
        <v>1.5</v>
      </c>
      <c r="J330">
        <v>6.0096839999999999E-2</v>
      </c>
      <c r="K330">
        <v>1</v>
      </c>
      <c r="L330">
        <f t="shared" si="30"/>
        <v>1.125</v>
      </c>
      <c r="M330">
        <f t="shared" si="28"/>
        <v>1.125</v>
      </c>
      <c r="N330">
        <f t="shared" si="29"/>
        <v>5.3419413333333332E-2</v>
      </c>
      <c r="O330">
        <f t="shared" si="31"/>
        <v>5.3419413333333331E-5</v>
      </c>
      <c r="P330" t="s">
        <v>46</v>
      </c>
      <c r="Q330" t="s">
        <v>47</v>
      </c>
      <c r="R330" t="s">
        <v>43</v>
      </c>
      <c r="S330">
        <v>16.407</v>
      </c>
      <c r="T330" t="s">
        <v>44</v>
      </c>
      <c r="U330">
        <v>0.98600885900000002</v>
      </c>
    </row>
    <row r="331" spans="1:21" x14ac:dyDescent="0.2">
      <c r="A331" t="s">
        <v>6</v>
      </c>
      <c r="B331" t="s">
        <v>265</v>
      </c>
      <c r="C331" t="s">
        <v>45</v>
      </c>
      <c r="D331" t="s">
        <v>44</v>
      </c>
      <c r="E331" t="s">
        <v>373</v>
      </c>
      <c r="F331">
        <v>3</v>
      </c>
      <c r="G331" t="s">
        <v>41</v>
      </c>
      <c r="I331">
        <v>3</v>
      </c>
      <c r="J331">
        <v>0.322290362</v>
      </c>
      <c r="K331">
        <v>1</v>
      </c>
      <c r="L331">
        <f t="shared" si="30"/>
        <v>1.125</v>
      </c>
      <c r="M331">
        <f t="shared" si="28"/>
        <v>1.125</v>
      </c>
      <c r="N331">
        <f t="shared" si="29"/>
        <v>0.28648032177777777</v>
      </c>
      <c r="O331">
        <f t="shared" si="31"/>
        <v>2.864803217777778E-4</v>
      </c>
      <c r="P331" t="s">
        <v>46</v>
      </c>
      <c r="Q331" t="s">
        <v>47</v>
      </c>
      <c r="R331" t="s">
        <v>43</v>
      </c>
      <c r="S331">
        <v>16.407</v>
      </c>
      <c r="T331" t="s">
        <v>44</v>
      </c>
      <c r="U331">
        <v>5.2878179699999999</v>
      </c>
    </row>
    <row r="332" spans="1:21" x14ac:dyDescent="0.2">
      <c r="A332" t="s">
        <v>8</v>
      </c>
      <c r="B332" t="s">
        <v>286</v>
      </c>
      <c r="C332" t="s">
        <v>45</v>
      </c>
      <c r="D332" t="s">
        <v>44</v>
      </c>
      <c r="E332" t="s">
        <v>373</v>
      </c>
      <c r="F332">
        <v>59</v>
      </c>
      <c r="G332" t="s">
        <v>41</v>
      </c>
      <c r="I332">
        <v>1.5</v>
      </c>
      <c r="J332">
        <v>1.1819045260000001</v>
      </c>
      <c r="K332">
        <v>1</v>
      </c>
      <c r="L332">
        <f t="shared" si="30"/>
        <v>1.125</v>
      </c>
      <c r="M332">
        <f t="shared" si="28"/>
        <v>1.125</v>
      </c>
      <c r="N332">
        <f t="shared" si="29"/>
        <v>1.050581800888889</v>
      </c>
      <c r="O332">
        <f t="shared" si="31"/>
        <v>1.0505818008888889E-3</v>
      </c>
      <c r="P332" t="s">
        <v>46</v>
      </c>
      <c r="Q332" t="s">
        <v>47</v>
      </c>
      <c r="R332" t="s">
        <v>43</v>
      </c>
      <c r="S332">
        <v>322.67099999999999</v>
      </c>
      <c r="T332" t="s">
        <v>44</v>
      </c>
      <c r="U332">
        <v>381.3663153</v>
      </c>
    </row>
    <row r="333" spans="1:21" x14ac:dyDescent="0.2">
      <c r="A333" t="s">
        <v>8</v>
      </c>
      <c r="B333" t="s">
        <v>286</v>
      </c>
      <c r="C333" t="s">
        <v>45</v>
      </c>
      <c r="D333" t="s">
        <v>44</v>
      </c>
      <c r="E333" t="s">
        <v>373</v>
      </c>
      <c r="F333">
        <v>59</v>
      </c>
      <c r="G333" t="s">
        <v>41</v>
      </c>
      <c r="I333">
        <v>2</v>
      </c>
      <c r="J333">
        <v>2.3730612870000001</v>
      </c>
      <c r="K333">
        <v>1</v>
      </c>
      <c r="L333">
        <f t="shared" si="30"/>
        <v>1.125</v>
      </c>
      <c r="M333">
        <f t="shared" si="28"/>
        <v>1.125</v>
      </c>
      <c r="N333">
        <f t="shared" si="29"/>
        <v>2.1093878106666666</v>
      </c>
      <c r="O333">
        <f t="shared" si="31"/>
        <v>2.1093878106666665E-3</v>
      </c>
      <c r="P333" t="s">
        <v>46</v>
      </c>
      <c r="Q333" t="s">
        <v>47</v>
      </c>
      <c r="R333" t="s">
        <v>43</v>
      </c>
      <c r="S333">
        <v>322.67099999999999</v>
      </c>
      <c r="T333" t="s">
        <v>44</v>
      </c>
      <c r="U333">
        <v>765.71805859999995</v>
      </c>
    </row>
    <row r="334" spans="1:21" x14ac:dyDescent="0.2">
      <c r="A334" t="s">
        <v>8</v>
      </c>
      <c r="B334" t="s">
        <v>286</v>
      </c>
      <c r="C334" t="s">
        <v>45</v>
      </c>
      <c r="D334" t="s">
        <v>44</v>
      </c>
      <c r="E334" t="s">
        <v>373</v>
      </c>
      <c r="F334">
        <v>59</v>
      </c>
      <c r="G334" t="s">
        <v>41</v>
      </c>
      <c r="I334">
        <v>3.5</v>
      </c>
      <c r="J334">
        <v>9.20852659</v>
      </c>
      <c r="K334">
        <v>1</v>
      </c>
      <c r="L334">
        <f t="shared" si="30"/>
        <v>1.125</v>
      </c>
      <c r="M334">
        <f t="shared" si="28"/>
        <v>1.125</v>
      </c>
      <c r="N334">
        <f t="shared" si="29"/>
        <v>8.1853569688888896</v>
      </c>
      <c r="O334">
        <f t="shared" si="31"/>
        <v>8.1853569688888905E-3</v>
      </c>
      <c r="P334" t="s">
        <v>46</v>
      </c>
      <c r="Q334" t="s">
        <v>47</v>
      </c>
      <c r="R334" t="s">
        <v>43</v>
      </c>
      <c r="S334">
        <v>322.67099999999999</v>
      </c>
      <c r="T334" t="s">
        <v>44</v>
      </c>
      <c r="U334">
        <v>2971.3244829999999</v>
      </c>
    </row>
    <row r="335" spans="1:21" x14ac:dyDescent="0.2">
      <c r="A335" t="s">
        <v>5</v>
      </c>
      <c r="B335" t="s">
        <v>246</v>
      </c>
      <c r="C335" t="s">
        <v>252</v>
      </c>
      <c r="D335" t="s">
        <v>44</v>
      </c>
      <c r="E335" t="s">
        <v>373</v>
      </c>
      <c r="F335">
        <v>3</v>
      </c>
      <c r="G335" t="s">
        <v>41</v>
      </c>
      <c r="I335">
        <v>1.6</v>
      </c>
      <c r="J335">
        <v>2.8982109999999998E-2</v>
      </c>
      <c r="K335" s="11">
        <v>0.6333333333333333</v>
      </c>
      <c r="L335">
        <f t="shared" si="30"/>
        <v>1.125</v>
      </c>
      <c r="M335">
        <f t="shared" si="28"/>
        <v>0.71249999999999991</v>
      </c>
      <c r="N335">
        <f t="shared" si="29"/>
        <v>4.0676645614035091E-2</v>
      </c>
      <c r="O335">
        <f t="shared" si="31"/>
        <v>4.0676645614035094E-5</v>
      </c>
      <c r="P335" t="s">
        <v>72</v>
      </c>
      <c r="Q335" t="s">
        <v>73</v>
      </c>
      <c r="R335" t="s">
        <v>43</v>
      </c>
      <c r="S335">
        <v>16.407</v>
      </c>
      <c r="T335" t="s">
        <v>44</v>
      </c>
      <c r="U335">
        <v>0.47550947399999999</v>
      </c>
    </row>
    <row r="336" spans="1:21" x14ac:dyDescent="0.2">
      <c r="A336" t="s">
        <v>0</v>
      </c>
      <c r="B336" t="s">
        <v>39</v>
      </c>
      <c r="C336" t="s">
        <v>63</v>
      </c>
      <c r="D336" t="s">
        <v>44</v>
      </c>
      <c r="E336" t="s">
        <v>377</v>
      </c>
      <c r="F336">
        <v>3</v>
      </c>
      <c r="G336" t="s">
        <v>41</v>
      </c>
      <c r="I336">
        <v>3</v>
      </c>
      <c r="J336">
        <v>1.499207089</v>
      </c>
      <c r="K336">
        <v>1</v>
      </c>
      <c r="L336">
        <f t="shared" si="30"/>
        <v>1.125</v>
      </c>
      <c r="M336">
        <f t="shared" si="28"/>
        <v>1.125</v>
      </c>
      <c r="N336">
        <f t="shared" si="29"/>
        <v>1.3326285235555555</v>
      </c>
      <c r="O336">
        <f t="shared" si="31"/>
        <v>1.3326285235555554E-3</v>
      </c>
      <c r="P336" t="s">
        <v>64</v>
      </c>
      <c r="Q336" t="s">
        <v>65</v>
      </c>
      <c r="R336" t="s">
        <v>43</v>
      </c>
      <c r="S336">
        <v>16.757999999999999</v>
      </c>
      <c r="T336" t="s">
        <v>65</v>
      </c>
      <c r="U336">
        <v>25.123712399999999</v>
      </c>
    </row>
    <row r="337" spans="1:21" x14ac:dyDescent="0.2">
      <c r="A337" t="s">
        <v>0</v>
      </c>
      <c r="B337" t="s">
        <v>39</v>
      </c>
      <c r="C337" t="s">
        <v>63</v>
      </c>
      <c r="D337" t="s">
        <v>44</v>
      </c>
      <c r="E337" t="s">
        <v>377</v>
      </c>
      <c r="F337">
        <v>3</v>
      </c>
      <c r="G337" t="s">
        <v>41</v>
      </c>
      <c r="I337">
        <v>4.2</v>
      </c>
      <c r="J337">
        <v>3.7565672210000001</v>
      </c>
      <c r="K337">
        <v>1</v>
      </c>
      <c r="L337">
        <f t="shared" si="30"/>
        <v>1.125</v>
      </c>
      <c r="M337">
        <f t="shared" si="28"/>
        <v>1.125</v>
      </c>
      <c r="N337">
        <f t="shared" si="29"/>
        <v>3.3391708631111112</v>
      </c>
      <c r="O337">
        <f t="shared" si="31"/>
        <v>3.3391708631111115E-3</v>
      </c>
      <c r="P337" t="s">
        <v>64</v>
      </c>
      <c r="Q337" t="s">
        <v>65</v>
      </c>
      <c r="R337" t="s">
        <v>43</v>
      </c>
      <c r="S337">
        <v>16.757999999999999</v>
      </c>
      <c r="T337" t="s">
        <v>65</v>
      </c>
      <c r="U337">
        <v>62.95255349</v>
      </c>
    </row>
    <row r="338" spans="1:21" x14ac:dyDescent="0.2">
      <c r="A338" t="s">
        <v>1</v>
      </c>
      <c r="B338" t="s">
        <v>149</v>
      </c>
      <c r="C338" t="s">
        <v>63</v>
      </c>
      <c r="D338" t="s">
        <v>44</v>
      </c>
      <c r="E338" t="s">
        <v>377</v>
      </c>
      <c r="F338">
        <v>1</v>
      </c>
      <c r="G338" t="s">
        <v>41</v>
      </c>
      <c r="I338">
        <v>2.4</v>
      </c>
      <c r="J338">
        <v>0.27175405699999999</v>
      </c>
      <c r="K338">
        <v>1</v>
      </c>
      <c r="L338">
        <f t="shared" si="30"/>
        <v>1.125</v>
      </c>
      <c r="M338">
        <f t="shared" si="28"/>
        <v>1.125</v>
      </c>
      <c r="N338">
        <f t="shared" si="29"/>
        <v>0.24155916177777778</v>
      </c>
      <c r="O338">
        <f t="shared" si="31"/>
        <v>2.4155916177777777E-4</v>
      </c>
      <c r="P338" t="s">
        <v>64</v>
      </c>
      <c r="Q338" t="s">
        <v>65</v>
      </c>
      <c r="R338" t="s">
        <v>43</v>
      </c>
      <c r="S338">
        <v>5.5860000000000003</v>
      </c>
      <c r="T338" t="s">
        <v>65</v>
      </c>
      <c r="U338">
        <v>1.518018165</v>
      </c>
    </row>
    <row r="339" spans="1:21" x14ac:dyDescent="0.2">
      <c r="A339" t="s">
        <v>3</v>
      </c>
      <c r="B339" t="s">
        <v>202</v>
      </c>
      <c r="C339" t="s">
        <v>63</v>
      </c>
      <c r="D339" t="s">
        <v>44</v>
      </c>
      <c r="E339" t="s">
        <v>377</v>
      </c>
      <c r="F339">
        <v>9</v>
      </c>
      <c r="G339" t="s">
        <v>41</v>
      </c>
      <c r="I339">
        <v>3.4</v>
      </c>
      <c r="J339">
        <v>6.3296442260000001</v>
      </c>
      <c r="K339">
        <v>1</v>
      </c>
      <c r="L339">
        <f t="shared" si="30"/>
        <v>1.125</v>
      </c>
      <c r="M339">
        <f t="shared" si="28"/>
        <v>1.125</v>
      </c>
      <c r="N339">
        <f t="shared" si="29"/>
        <v>5.626350423111111</v>
      </c>
      <c r="O339">
        <f t="shared" si="31"/>
        <v>5.6263504231111108E-3</v>
      </c>
      <c r="P339" t="s">
        <v>64</v>
      </c>
      <c r="Q339" t="s">
        <v>65</v>
      </c>
      <c r="R339" t="s">
        <v>43</v>
      </c>
      <c r="S339">
        <v>50.274000000000001</v>
      </c>
      <c r="T339" t="s">
        <v>65</v>
      </c>
      <c r="U339">
        <v>318.21653379999998</v>
      </c>
    </row>
    <row r="340" spans="1:21" x14ac:dyDescent="0.2">
      <c r="A340" t="s">
        <v>3</v>
      </c>
      <c r="B340" t="s">
        <v>202</v>
      </c>
      <c r="C340" t="s">
        <v>63</v>
      </c>
      <c r="D340" t="s">
        <v>44</v>
      </c>
      <c r="E340" t="s">
        <v>377</v>
      </c>
      <c r="F340">
        <v>9</v>
      </c>
      <c r="G340" t="s">
        <v>41</v>
      </c>
      <c r="I340">
        <v>4.9000000000000004</v>
      </c>
      <c r="J340">
        <v>17.166318059999998</v>
      </c>
      <c r="K340">
        <v>1</v>
      </c>
      <c r="L340">
        <f t="shared" si="30"/>
        <v>1.125</v>
      </c>
      <c r="M340">
        <f t="shared" si="28"/>
        <v>1.125</v>
      </c>
      <c r="N340">
        <f t="shared" si="29"/>
        <v>15.258949386666664</v>
      </c>
      <c r="O340">
        <f t="shared" si="31"/>
        <v>1.5258949386666665E-2</v>
      </c>
      <c r="P340" t="s">
        <v>64</v>
      </c>
      <c r="Q340" t="s">
        <v>65</v>
      </c>
      <c r="R340" t="s">
        <v>43</v>
      </c>
      <c r="S340">
        <v>50.274000000000001</v>
      </c>
      <c r="T340" t="s">
        <v>65</v>
      </c>
      <c r="U340">
        <v>863.01947429999996</v>
      </c>
    </row>
    <row r="341" spans="1:21" x14ac:dyDescent="0.2">
      <c r="A341" t="s">
        <v>4</v>
      </c>
      <c r="B341" t="s">
        <v>226</v>
      </c>
      <c r="C341" t="s">
        <v>63</v>
      </c>
      <c r="D341" t="s">
        <v>44</v>
      </c>
      <c r="E341" t="s">
        <v>377</v>
      </c>
      <c r="F341">
        <v>1</v>
      </c>
      <c r="G341" t="s">
        <v>41</v>
      </c>
      <c r="I341">
        <v>2</v>
      </c>
      <c r="J341">
        <v>0.165200454</v>
      </c>
      <c r="K341">
        <v>1</v>
      </c>
      <c r="L341">
        <f t="shared" si="30"/>
        <v>1.125</v>
      </c>
      <c r="M341">
        <f t="shared" si="28"/>
        <v>1.125</v>
      </c>
      <c r="N341">
        <f t="shared" si="29"/>
        <v>0.146844848</v>
      </c>
      <c r="O341">
        <f t="shared" si="31"/>
        <v>1.4684484800000001E-4</v>
      </c>
      <c r="P341" t="s">
        <v>64</v>
      </c>
      <c r="Q341" t="s">
        <v>65</v>
      </c>
      <c r="R341" t="s">
        <v>43</v>
      </c>
      <c r="S341">
        <v>5.5860000000000003</v>
      </c>
      <c r="T341" t="s">
        <v>65</v>
      </c>
      <c r="U341">
        <v>0.92280973300000002</v>
      </c>
    </row>
    <row r="342" spans="1:21" x14ac:dyDescent="0.2">
      <c r="A342" t="s">
        <v>5</v>
      </c>
      <c r="B342" t="s">
        <v>246</v>
      </c>
      <c r="C342" t="s">
        <v>63</v>
      </c>
      <c r="D342" t="s">
        <v>44</v>
      </c>
      <c r="E342" t="s">
        <v>377</v>
      </c>
      <c r="F342">
        <v>20</v>
      </c>
      <c r="G342" t="s">
        <v>41</v>
      </c>
      <c r="I342">
        <v>2.2000000000000002</v>
      </c>
      <c r="J342">
        <v>4.2859121160000004</v>
      </c>
      <c r="K342" s="11">
        <v>0.6333333333333333</v>
      </c>
      <c r="L342">
        <f t="shared" si="30"/>
        <v>1.125</v>
      </c>
      <c r="M342">
        <f t="shared" si="28"/>
        <v>0.71249999999999991</v>
      </c>
      <c r="N342">
        <f t="shared" si="29"/>
        <v>6.0153152505263172</v>
      </c>
      <c r="O342">
        <f t="shared" si="31"/>
        <v>6.015315250526317E-3</v>
      </c>
      <c r="P342" t="s">
        <v>64</v>
      </c>
      <c r="Q342" t="s">
        <v>65</v>
      </c>
      <c r="R342" t="s">
        <v>43</v>
      </c>
      <c r="S342">
        <v>111.72</v>
      </c>
      <c r="T342" t="s">
        <v>65</v>
      </c>
      <c r="U342">
        <v>478.82210149999997</v>
      </c>
    </row>
    <row r="343" spans="1:21" x14ac:dyDescent="0.2">
      <c r="A343" t="s">
        <v>5</v>
      </c>
      <c r="B343" t="s">
        <v>246</v>
      </c>
      <c r="C343" t="s">
        <v>63</v>
      </c>
      <c r="D343" t="s">
        <v>44</v>
      </c>
      <c r="E343" t="s">
        <v>377</v>
      </c>
      <c r="F343">
        <v>20</v>
      </c>
      <c r="G343" t="s">
        <v>41</v>
      </c>
      <c r="I343">
        <v>5.8</v>
      </c>
      <c r="J343">
        <v>60.448811319999997</v>
      </c>
      <c r="K343" s="11">
        <v>0.6333333333333333</v>
      </c>
      <c r="L343">
        <f t="shared" si="30"/>
        <v>1.125</v>
      </c>
      <c r="M343">
        <f t="shared" si="28"/>
        <v>0.71249999999999991</v>
      </c>
      <c r="N343">
        <f t="shared" si="29"/>
        <v>84.840436940350884</v>
      </c>
      <c r="O343">
        <f t="shared" si="31"/>
        <v>8.4840436940350886E-2</v>
      </c>
      <c r="P343" t="s">
        <v>64</v>
      </c>
      <c r="Q343" t="s">
        <v>65</v>
      </c>
      <c r="R343" t="s">
        <v>43</v>
      </c>
      <c r="S343">
        <v>111.72</v>
      </c>
      <c r="T343" t="s">
        <v>65</v>
      </c>
      <c r="U343">
        <v>6753.3411999999998</v>
      </c>
    </row>
    <row r="344" spans="1:21" x14ac:dyDescent="0.2">
      <c r="A344" t="s">
        <v>5</v>
      </c>
      <c r="B344" t="s">
        <v>246</v>
      </c>
      <c r="C344" t="s">
        <v>63</v>
      </c>
      <c r="D344" t="s">
        <v>44</v>
      </c>
      <c r="E344" t="s">
        <v>381</v>
      </c>
      <c r="F344">
        <v>20</v>
      </c>
      <c r="G344" t="s">
        <v>41</v>
      </c>
      <c r="I344">
        <v>9.5</v>
      </c>
      <c r="J344">
        <v>232.49562510000001</v>
      </c>
      <c r="K344" s="11">
        <v>0.6333333333333333</v>
      </c>
      <c r="L344">
        <f t="shared" si="30"/>
        <v>1.125</v>
      </c>
      <c r="M344">
        <f t="shared" si="28"/>
        <v>0.71249999999999991</v>
      </c>
      <c r="N344">
        <f t="shared" si="29"/>
        <v>326.30964926315795</v>
      </c>
      <c r="O344">
        <f t="shared" si="31"/>
        <v>0.32630964926315797</v>
      </c>
      <c r="P344" t="s">
        <v>64</v>
      </c>
      <c r="Q344" t="s">
        <v>65</v>
      </c>
      <c r="R344" t="s">
        <v>43</v>
      </c>
      <c r="S344">
        <v>111.72</v>
      </c>
      <c r="T344" t="s">
        <v>65</v>
      </c>
      <c r="U344">
        <v>25974.411240000001</v>
      </c>
    </row>
    <row r="345" spans="1:21" x14ac:dyDescent="0.2">
      <c r="A345" t="s">
        <v>6</v>
      </c>
      <c r="B345" t="s">
        <v>265</v>
      </c>
      <c r="C345" t="s">
        <v>63</v>
      </c>
      <c r="D345" t="s">
        <v>44</v>
      </c>
      <c r="E345" t="s">
        <v>377</v>
      </c>
      <c r="F345">
        <v>2</v>
      </c>
      <c r="G345" t="s">
        <v>41</v>
      </c>
      <c r="I345">
        <v>2.5</v>
      </c>
      <c r="J345">
        <v>0.60758293399999996</v>
      </c>
      <c r="K345">
        <v>1</v>
      </c>
      <c r="L345">
        <f t="shared" si="30"/>
        <v>1.125</v>
      </c>
      <c r="M345">
        <f t="shared" si="28"/>
        <v>1.125</v>
      </c>
      <c r="N345">
        <f t="shared" si="29"/>
        <v>0.54007371911111113</v>
      </c>
      <c r="O345">
        <f t="shared" si="31"/>
        <v>5.4007371911111112E-4</v>
      </c>
      <c r="P345" t="s">
        <v>64</v>
      </c>
      <c r="Q345" t="s">
        <v>65</v>
      </c>
      <c r="R345" t="s">
        <v>43</v>
      </c>
      <c r="S345">
        <v>11.172000000000001</v>
      </c>
      <c r="T345" t="s">
        <v>65</v>
      </c>
      <c r="U345">
        <v>6.7879165339999998</v>
      </c>
    </row>
    <row r="346" spans="1:21" x14ac:dyDescent="0.2">
      <c r="A346" t="s">
        <v>8</v>
      </c>
      <c r="B346" t="s">
        <v>286</v>
      </c>
      <c r="C346" t="s">
        <v>63</v>
      </c>
      <c r="D346" t="s">
        <v>44</v>
      </c>
      <c r="E346" t="s">
        <v>377</v>
      </c>
      <c r="F346">
        <v>14</v>
      </c>
      <c r="G346" t="s">
        <v>41</v>
      </c>
      <c r="I346">
        <v>2.8</v>
      </c>
      <c r="J346">
        <v>5.7952050670000004</v>
      </c>
      <c r="K346">
        <v>1</v>
      </c>
      <c r="L346">
        <f t="shared" si="30"/>
        <v>1.125</v>
      </c>
      <c r="M346">
        <f t="shared" si="28"/>
        <v>1.125</v>
      </c>
      <c r="N346">
        <f t="shared" si="29"/>
        <v>5.1512933928888893</v>
      </c>
      <c r="O346">
        <f t="shared" si="31"/>
        <v>5.1512933928888893E-3</v>
      </c>
      <c r="P346" t="s">
        <v>64</v>
      </c>
      <c r="Q346" t="s">
        <v>65</v>
      </c>
      <c r="R346" t="s">
        <v>43</v>
      </c>
      <c r="S346">
        <v>78.203999999999994</v>
      </c>
      <c r="T346" t="s">
        <v>65</v>
      </c>
      <c r="U346">
        <v>453.20821699999999</v>
      </c>
    </row>
    <row r="347" spans="1:21" x14ac:dyDescent="0.2">
      <c r="A347" t="s">
        <v>5</v>
      </c>
      <c r="B347" t="s">
        <v>246</v>
      </c>
      <c r="C347" t="s">
        <v>254</v>
      </c>
      <c r="D347" t="s">
        <v>44</v>
      </c>
      <c r="E347" t="s">
        <v>373</v>
      </c>
      <c r="F347">
        <v>1</v>
      </c>
      <c r="G347" t="s">
        <v>41</v>
      </c>
      <c r="I347">
        <v>1.4</v>
      </c>
      <c r="J347">
        <v>6.0863460000000003E-3</v>
      </c>
      <c r="K347" s="11">
        <v>0.6333333333333333</v>
      </c>
      <c r="L347">
        <f t="shared" si="30"/>
        <v>1.125</v>
      </c>
      <c r="M347">
        <f t="shared" si="28"/>
        <v>0.71249999999999991</v>
      </c>
      <c r="N347">
        <f t="shared" si="29"/>
        <v>8.5422400000000013E-3</v>
      </c>
      <c r="O347">
        <f t="shared" si="31"/>
        <v>8.5422400000000021E-6</v>
      </c>
      <c r="P347" t="s">
        <v>72</v>
      </c>
      <c r="Q347" t="s">
        <v>73</v>
      </c>
      <c r="R347" t="s">
        <v>43</v>
      </c>
      <c r="S347">
        <v>5.4690000000000003</v>
      </c>
      <c r="T347" t="s">
        <v>44</v>
      </c>
      <c r="U347">
        <v>3.3286224000000003E-2</v>
      </c>
    </row>
    <row r="348" spans="1:21" x14ac:dyDescent="0.2">
      <c r="A348" t="s">
        <v>1</v>
      </c>
      <c r="B348" t="s">
        <v>149</v>
      </c>
      <c r="C348" t="s">
        <v>154</v>
      </c>
      <c r="D348" t="s">
        <v>44</v>
      </c>
      <c r="E348" t="s">
        <v>373</v>
      </c>
      <c r="F348">
        <v>5</v>
      </c>
      <c r="G348" t="s">
        <v>41</v>
      </c>
      <c r="I348">
        <v>8.3000000000000007</v>
      </c>
      <c r="J348">
        <v>14.379169559999999</v>
      </c>
      <c r="K348">
        <v>1</v>
      </c>
      <c r="L348">
        <f t="shared" si="30"/>
        <v>1.125</v>
      </c>
      <c r="M348">
        <f t="shared" si="28"/>
        <v>1.125</v>
      </c>
      <c r="N348">
        <f t="shared" si="29"/>
        <v>12.781484053333333</v>
      </c>
      <c r="O348">
        <f t="shared" si="31"/>
        <v>1.2781484053333333E-2</v>
      </c>
      <c r="P348" t="s">
        <v>72</v>
      </c>
      <c r="Q348" t="s">
        <v>73</v>
      </c>
      <c r="R348" t="s">
        <v>43</v>
      </c>
      <c r="S348">
        <v>27.344999999999999</v>
      </c>
      <c r="T348" t="s">
        <v>44</v>
      </c>
      <c r="U348">
        <v>393.19839159999998</v>
      </c>
    </row>
    <row r="349" spans="1:21" x14ac:dyDescent="0.2">
      <c r="A349" t="s">
        <v>1</v>
      </c>
      <c r="B349" t="s">
        <v>149</v>
      </c>
      <c r="C349" t="s">
        <v>154</v>
      </c>
      <c r="D349" t="s">
        <v>44</v>
      </c>
      <c r="E349" t="s">
        <v>373</v>
      </c>
      <c r="F349">
        <v>5</v>
      </c>
      <c r="G349" t="s">
        <v>41</v>
      </c>
      <c r="I349">
        <v>10.3</v>
      </c>
      <c r="J349">
        <v>30.34872167</v>
      </c>
      <c r="K349">
        <v>1</v>
      </c>
      <c r="L349">
        <f t="shared" si="30"/>
        <v>1.125</v>
      </c>
      <c r="M349">
        <f t="shared" si="28"/>
        <v>1.125</v>
      </c>
      <c r="N349">
        <f t="shared" si="29"/>
        <v>26.976641484444443</v>
      </c>
      <c r="O349">
        <f t="shared" si="31"/>
        <v>2.6976641484444442E-2</v>
      </c>
      <c r="P349" t="s">
        <v>72</v>
      </c>
      <c r="Q349" t="s">
        <v>73</v>
      </c>
      <c r="R349" t="s">
        <v>43</v>
      </c>
      <c r="S349">
        <v>27.344999999999999</v>
      </c>
      <c r="T349" t="s">
        <v>44</v>
      </c>
      <c r="U349">
        <v>829.88579419999996</v>
      </c>
    </row>
    <row r="350" spans="1:21" x14ac:dyDescent="0.2">
      <c r="A350" t="s">
        <v>4</v>
      </c>
      <c r="B350" t="s">
        <v>226</v>
      </c>
      <c r="C350" t="s">
        <v>154</v>
      </c>
      <c r="D350" t="s">
        <v>44</v>
      </c>
      <c r="E350" t="s">
        <v>373</v>
      </c>
      <c r="F350">
        <v>8</v>
      </c>
      <c r="G350" t="s">
        <v>41</v>
      </c>
      <c r="I350">
        <v>8.5</v>
      </c>
      <c r="J350">
        <v>24.982337480000002</v>
      </c>
      <c r="K350">
        <v>1</v>
      </c>
      <c r="L350">
        <f t="shared" si="30"/>
        <v>1.125</v>
      </c>
      <c r="M350">
        <f t="shared" si="28"/>
        <v>1.125</v>
      </c>
      <c r="N350">
        <f t="shared" si="29"/>
        <v>22.206522204444447</v>
      </c>
      <c r="O350">
        <f t="shared" si="31"/>
        <v>2.2206522204444447E-2</v>
      </c>
      <c r="P350" t="s">
        <v>72</v>
      </c>
      <c r="Q350" t="s">
        <v>73</v>
      </c>
      <c r="R350" t="s">
        <v>43</v>
      </c>
      <c r="S350">
        <v>43.752000000000002</v>
      </c>
      <c r="T350" t="s">
        <v>44</v>
      </c>
      <c r="U350">
        <v>1093.0272299999999</v>
      </c>
    </row>
    <row r="351" spans="1:21" x14ac:dyDescent="0.2">
      <c r="A351" t="s">
        <v>4</v>
      </c>
      <c r="B351" t="s">
        <v>226</v>
      </c>
      <c r="C351" t="s">
        <v>154</v>
      </c>
      <c r="D351" t="s">
        <v>44</v>
      </c>
      <c r="E351" t="s">
        <v>373</v>
      </c>
      <c r="F351">
        <v>8</v>
      </c>
      <c r="G351" t="s">
        <v>41</v>
      </c>
      <c r="I351">
        <v>10</v>
      </c>
      <c r="J351">
        <v>43.837278849999997</v>
      </c>
      <c r="K351">
        <v>1</v>
      </c>
      <c r="L351">
        <f t="shared" si="30"/>
        <v>1.125</v>
      </c>
      <c r="M351">
        <f t="shared" si="28"/>
        <v>1.125</v>
      </c>
      <c r="N351">
        <f t="shared" si="29"/>
        <v>38.966470088888883</v>
      </c>
      <c r="O351">
        <f t="shared" si="31"/>
        <v>3.8966470088888885E-2</v>
      </c>
      <c r="P351" t="s">
        <v>72</v>
      </c>
      <c r="Q351" t="s">
        <v>73</v>
      </c>
      <c r="R351" t="s">
        <v>43</v>
      </c>
      <c r="S351">
        <v>43.752000000000002</v>
      </c>
      <c r="T351" t="s">
        <v>44</v>
      </c>
      <c r="U351">
        <v>1917.9686240000001</v>
      </c>
    </row>
    <row r="352" spans="1:21" x14ac:dyDescent="0.2">
      <c r="A352" t="s">
        <v>5</v>
      </c>
      <c r="B352" t="s">
        <v>246</v>
      </c>
      <c r="C352" t="s">
        <v>154</v>
      </c>
      <c r="D352" t="s">
        <v>44</v>
      </c>
      <c r="E352" t="s">
        <v>373</v>
      </c>
      <c r="F352">
        <v>5</v>
      </c>
      <c r="G352" t="s">
        <v>41</v>
      </c>
      <c r="I352">
        <v>9.5</v>
      </c>
      <c r="J352">
        <v>22.94284545</v>
      </c>
      <c r="K352" s="11">
        <v>0.6333333333333333</v>
      </c>
      <c r="L352">
        <f t="shared" si="30"/>
        <v>1.125</v>
      </c>
      <c r="M352">
        <f t="shared" si="28"/>
        <v>0.71249999999999991</v>
      </c>
      <c r="N352">
        <f t="shared" si="29"/>
        <v>32.200484842105269</v>
      </c>
      <c r="O352">
        <f t="shared" si="31"/>
        <v>3.2200484842105269E-2</v>
      </c>
      <c r="P352" t="s">
        <v>72</v>
      </c>
      <c r="Q352" t="s">
        <v>73</v>
      </c>
      <c r="R352" t="s">
        <v>43</v>
      </c>
      <c r="S352">
        <v>27.344999999999999</v>
      </c>
      <c r="T352" t="s">
        <v>44</v>
      </c>
      <c r="U352">
        <v>627.37210879999998</v>
      </c>
    </row>
    <row r="353" spans="1:21" x14ac:dyDescent="0.2">
      <c r="A353" t="s">
        <v>0</v>
      </c>
      <c r="B353" t="s">
        <v>39</v>
      </c>
      <c r="C353" t="s">
        <v>71</v>
      </c>
      <c r="D353" t="s">
        <v>44</v>
      </c>
      <c r="E353" t="s">
        <v>373</v>
      </c>
      <c r="F353">
        <v>3</v>
      </c>
      <c r="G353" t="s">
        <v>41</v>
      </c>
      <c r="I353">
        <v>1.8</v>
      </c>
      <c r="J353">
        <v>4.3562994000000001E-2</v>
      </c>
      <c r="K353">
        <v>1</v>
      </c>
      <c r="L353">
        <f t="shared" si="30"/>
        <v>1.125</v>
      </c>
      <c r="M353">
        <f t="shared" si="28"/>
        <v>1.125</v>
      </c>
      <c r="N353">
        <f t="shared" si="29"/>
        <v>3.8722661333333332E-2</v>
      </c>
      <c r="O353">
        <f t="shared" si="31"/>
        <v>3.8722661333333331E-5</v>
      </c>
      <c r="P353" t="s">
        <v>72</v>
      </c>
      <c r="Q353" t="s">
        <v>73</v>
      </c>
      <c r="R353" t="s">
        <v>43</v>
      </c>
      <c r="S353">
        <v>16.407</v>
      </c>
      <c r="T353" t="s">
        <v>44</v>
      </c>
      <c r="U353">
        <v>0.71473804799999996</v>
      </c>
    </row>
    <row r="354" spans="1:21" x14ac:dyDescent="0.2">
      <c r="A354" t="s">
        <v>0</v>
      </c>
      <c r="B354" t="s">
        <v>39</v>
      </c>
      <c r="C354" t="s">
        <v>71</v>
      </c>
      <c r="D354" t="s">
        <v>44</v>
      </c>
      <c r="E354" t="s">
        <v>373</v>
      </c>
      <c r="F354">
        <v>3</v>
      </c>
      <c r="G354" t="s">
        <v>41</v>
      </c>
      <c r="I354">
        <v>4.0999999999999996</v>
      </c>
      <c r="J354">
        <v>0.75180809900000001</v>
      </c>
      <c r="K354">
        <v>1</v>
      </c>
      <c r="L354">
        <f t="shared" si="30"/>
        <v>1.125</v>
      </c>
      <c r="M354">
        <f t="shared" si="28"/>
        <v>1.125</v>
      </c>
      <c r="N354">
        <f t="shared" si="29"/>
        <v>0.66827386577777781</v>
      </c>
      <c r="O354">
        <f t="shared" si="31"/>
        <v>6.6827386577777786E-4</v>
      </c>
      <c r="P354" t="s">
        <v>72</v>
      </c>
      <c r="Q354" t="s">
        <v>73</v>
      </c>
      <c r="R354" t="s">
        <v>43</v>
      </c>
      <c r="S354">
        <v>16.407</v>
      </c>
      <c r="T354" t="s">
        <v>44</v>
      </c>
      <c r="U354">
        <v>12.334915479999999</v>
      </c>
    </row>
    <row r="355" spans="1:21" x14ac:dyDescent="0.2">
      <c r="A355" t="s">
        <v>1</v>
      </c>
      <c r="B355" t="s">
        <v>149</v>
      </c>
      <c r="C355" t="s">
        <v>71</v>
      </c>
      <c r="D355" t="s">
        <v>44</v>
      </c>
      <c r="E355" t="s">
        <v>373</v>
      </c>
      <c r="F355">
        <v>1</v>
      </c>
      <c r="G355" t="s">
        <v>41</v>
      </c>
      <c r="I355">
        <v>1.7</v>
      </c>
      <c r="J355">
        <v>1.1915352000000001E-2</v>
      </c>
      <c r="K355">
        <v>1</v>
      </c>
      <c r="L355">
        <f t="shared" si="30"/>
        <v>1.125</v>
      </c>
      <c r="M355">
        <f t="shared" si="28"/>
        <v>1.125</v>
      </c>
      <c r="N355">
        <f t="shared" si="29"/>
        <v>1.0591424E-2</v>
      </c>
      <c r="O355">
        <f t="shared" si="31"/>
        <v>1.0591424000000001E-5</v>
      </c>
      <c r="P355" t="s">
        <v>72</v>
      </c>
      <c r="Q355" t="s">
        <v>73</v>
      </c>
      <c r="R355" t="s">
        <v>43</v>
      </c>
      <c r="S355">
        <v>5.4690000000000003</v>
      </c>
      <c r="T355" t="s">
        <v>44</v>
      </c>
      <c r="U355">
        <v>6.5165058999999997E-2</v>
      </c>
    </row>
    <row r="356" spans="1:21" x14ac:dyDescent="0.2">
      <c r="A356" t="s">
        <v>2</v>
      </c>
      <c r="B356" t="s">
        <v>169</v>
      </c>
      <c r="C356" t="s">
        <v>71</v>
      </c>
      <c r="D356" t="s">
        <v>44</v>
      </c>
      <c r="E356" t="s">
        <v>373</v>
      </c>
      <c r="F356">
        <v>5</v>
      </c>
      <c r="G356" t="s">
        <v>41</v>
      </c>
      <c r="I356">
        <v>1.5</v>
      </c>
      <c r="J356">
        <v>3.8636640999999999E-2</v>
      </c>
      <c r="K356">
        <v>1</v>
      </c>
      <c r="L356">
        <f t="shared" si="30"/>
        <v>1.125</v>
      </c>
      <c r="M356">
        <f t="shared" si="28"/>
        <v>1.125</v>
      </c>
      <c r="N356">
        <f t="shared" si="29"/>
        <v>3.4343680888888888E-2</v>
      </c>
      <c r="O356">
        <f t="shared" si="31"/>
        <v>3.434368088888889E-5</v>
      </c>
      <c r="P356" t="s">
        <v>72</v>
      </c>
      <c r="Q356" t="s">
        <v>73</v>
      </c>
      <c r="R356" t="s">
        <v>43</v>
      </c>
      <c r="S356">
        <v>27.344999999999999</v>
      </c>
      <c r="T356" t="s">
        <v>44</v>
      </c>
      <c r="U356">
        <v>1.056518946</v>
      </c>
    </row>
    <row r="357" spans="1:21" x14ac:dyDescent="0.2">
      <c r="A357" t="s">
        <v>3</v>
      </c>
      <c r="B357" t="s">
        <v>202</v>
      </c>
      <c r="C357" t="s">
        <v>71</v>
      </c>
      <c r="D357" t="s">
        <v>44</v>
      </c>
      <c r="E357" t="s">
        <v>373</v>
      </c>
      <c r="F357">
        <v>3</v>
      </c>
      <c r="G357" t="s">
        <v>41</v>
      </c>
      <c r="I357">
        <v>1.8</v>
      </c>
      <c r="J357">
        <v>4.3562994000000001E-2</v>
      </c>
      <c r="K357">
        <v>1</v>
      </c>
      <c r="L357">
        <f t="shared" si="30"/>
        <v>1.125</v>
      </c>
      <c r="M357">
        <f t="shared" si="28"/>
        <v>1.125</v>
      </c>
      <c r="N357">
        <f t="shared" si="29"/>
        <v>3.8722661333333332E-2</v>
      </c>
      <c r="O357">
        <f t="shared" si="31"/>
        <v>3.8722661333333331E-5</v>
      </c>
      <c r="P357" t="s">
        <v>72</v>
      </c>
      <c r="Q357" t="s">
        <v>73</v>
      </c>
      <c r="R357" t="s">
        <v>43</v>
      </c>
      <c r="S357">
        <v>16.407</v>
      </c>
      <c r="T357" t="s">
        <v>44</v>
      </c>
      <c r="U357">
        <v>0.71473804799999996</v>
      </c>
    </row>
    <row r="358" spans="1:21" x14ac:dyDescent="0.2">
      <c r="A358" t="s">
        <v>4</v>
      </c>
      <c r="B358" t="s">
        <v>226</v>
      </c>
      <c r="C358" t="s">
        <v>71</v>
      </c>
      <c r="D358" t="s">
        <v>44</v>
      </c>
      <c r="E358" t="s">
        <v>373</v>
      </c>
      <c r="F358">
        <v>2</v>
      </c>
      <c r="G358" t="s">
        <v>41</v>
      </c>
      <c r="I358">
        <v>2.4</v>
      </c>
      <c r="J358">
        <v>7.8580446999999998E-2</v>
      </c>
      <c r="K358">
        <v>1</v>
      </c>
      <c r="L358">
        <f t="shared" si="30"/>
        <v>1.125</v>
      </c>
      <c r="M358">
        <f t="shared" si="28"/>
        <v>1.125</v>
      </c>
      <c r="N358">
        <f t="shared" si="29"/>
        <v>6.9849286222222223E-2</v>
      </c>
      <c r="O358">
        <f t="shared" si="31"/>
        <v>6.9849286222222222E-5</v>
      </c>
      <c r="P358" t="s">
        <v>72</v>
      </c>
      <c r="Q358" t="s">
        <v>73</v>
      </c>
      <c r="R358" t="s">
        <v>43</v>
      </c>
      <c r="S358">
        <v>10.938000000000001</v>
      </c>
      <c r="T358" t="s">
        <v>44</v>
      </c>
      <c r="U358">
        <v>0.85951292499999998</v>
      </c>
    </row>
    <row r="359" spans="1:21" x14ac:dyDescent="0.2">
      <c r="A359" t="s">
        <v>5</v>
      </c>
      <c r="B359" t="s">
        <v>246</v>
      </c>
      <c r="C359" t="s">
        <v>71</v>
      </c>
      <c r="D359" t="s">
        <v>44</v>
      </c>
      <c r="E359" t="s">
        <v>373</v>
      </c>
      <c r="F359">
        <v>20</v>
      </c>
      <c r="G359" t="s">
        <v>41</v>
      </c>
      <c r="I359">
        <v>1.7</v>
      </c>
      <c r="J359">
        <v>0.238307036</v>
      </c>
      <c r="K359" s="11">
        <v>0.6333333333333333</v>
      </c>
      <c r="L359">
        <f t="shared" si="30"/>
        <v>1.125</v>
      </c>
      <c r="M359">
        <f t="shared" si="28"/>
        <v>0.71249999999999991</v>
      </c>
      <c r="N359">
        <f t="shared" si="29"/>
        <v>0.33446601543859655</v>
      </c>
      <c r="O359">
        <f t="shared" si="31"/>
        <v>3.3446601543859653E-4</v>
      </c>
      <c r="P359" t="s">
        <v>72</v>
      </c>
      <c r="Q359" t="s">
        <v>73</v>
      </c>
      <c r="R359" t="s">
        <v>43</v>
      </c>
      <c r="S359">
        <v>109.38</v>
      </c>
      <c r="T359" t="s">
        <v>44</v>
      </c>
      <c r="U359">
        <v>26.066023569999999</v>
      </c>
    </row>
    <row r="360" spans="1:21" x14ac:dyDescent="0.2">
      <c r="A360" t="s">
        <v>5</v>
      </c>
      <c r="B360" t="s">
        <v>246</v>
      </c>
      <c r="C360" t="s">
        <v>71</v>
      </c>
      <c r="D360" t="s">
        <v>44</v>
      </c>
      <c r="E360" t="s">
        <v>373</v>
      </c>
      <c r="F360">
        <v>20</v>
      </c>
      <c r="G360" t="s">
        <v>41</v>
      </c>
      <c r="I360">
        <v>6</v>
      </c>
      <c r="J360">
        <v>18.71487466</v>
      </c>
      <c r="K360" s="11">
        <v>0.6333333333333333</v>
      </c>
      <c r="L360">
        <f t="shared" si="30"/>
        <v>1.125</v>
      </c>
      <c r="M360">
        <f t="shared" si="28"/>
        <v>0.71249999999999991</v>
      </c>
      <c r="N360">
        <f t="shared" si="29"/>
        <v>26.266490750877196</v>
      </c>
      <c r="O360">
        <f t="shared" si="31"/>
        <v>2.6266490750877197E-2</v>
      </c>
      <c r="P360" t="s">
        <v>72</v>
      </c>
      <c r="Q360" t="s">
        <v>73</v>
      </c>
      <c r="R360" t="s">
        <v>43</v>
      </c>
      <c r="S360">
        <v>109.38</v>
      </c>
      <c r="T360" t="s">
        <v>44</v>
      </c>
      <c r="U360">
        <v>2047.032991</v>
      </c>
    </row>
    <row r="361" spans="1:21" x14ac:dyDescent="0.2">
      <c r="A361" t="s">
        <v>6</v>
      </c>
      <c r="B361" t="s">
        <v>265</v>
      </c>
      <c r="C361" t="s">
        <v>71</v>
      </c>
      <c r="D361" t="s">
        <v>44</v>
      </c>
      <c r="E361" t="s">
        <v>373</v>
      </c>
      <c r="F361">
        <v>1</v>
      </c>
      <c r="G361" t="s">
        <v>41</v>
      </c>
      <c r="I361">
        <v>2</v>
      </c>
      <c r="J361">
        <v>2.0908236E-2</v>
      </c>
      <c r="K361">
        <v>1</v>
      </c>
      <c r="L361">
        <f t="shared" si="30"/>
        <v>1.125</v>
      </c>
      <c r="M361">
        <f t="shared" si="28"/>
        <v>1.125</v>
      </c>
      <c r="N361">
        <f t="shared" si="29"/>
        <v>1.8585098666666668E-2</v>
      </c>
      <c r="O361">
        <f t="shared" si="31"/>
        <v>1.8585098666666667E-5</v>
      </c>
      <c r="P361" t="s">
        <v>72</v>
      </c>
      <c r="Q361" t="s">
        <v>73</v>
      </c>
      <c r="R361" t="s">
        <v>43</v>
      </c>
      <c r="S361">
        <v>5.4690000000000003</v>
      </c>
      <c r="T361" t="s">
        <v>44</v>
      </c>
      <c r="U361">
        <v>0.114347141</v>
      </c>
    </row>
    <row r="362" spans="1:21" x14ac:dyDescent="0.2">
      <c r="A362" t="s">
        <v>8</v>
      </c>
      <c r="B362" t="s">
        <v>286</v>
      </c>
      <c r="C362" t="s">
        <v>71</v>
      </c>
      <c r="D362" t="s">
        <v>44</v>
      </c>
      <c r="E362" t="s">
        <v>373</v>
      </c>
      <c r="F362">
        <v>11</v>
      </c>
      <c r="G362" t="s">
        <v>41</v>
      </c>
      <c r="I362">
        <v>1.2</v>
      </c>
      <c r="J362">
        <v>3.9274746999999999E-2</v>
      </c>
      <c r="K362">
        <v>1</v>
      </c>
      <c r="L362">
        <f t="shared" si="30"/>
        <v>1.125</v>
      </c>
      <c r="M362">
        <f t="shared" si="28"/>
        <v>1.125</v>
      </c>
      <c r="N362">
        <f t="shared" si="29"/>
        <v>3.4910886222222222E-2</v>
      </c>
      <c r="O362">
        <f t="shared" si="31"/>
        <v>3.4910886222222224E-5</v>
      </c>
      <c r="P362" t="s">
        <v>72</v>
      </c>
      <c r="Q362" t="s">
        <v>73</v>
      </c>
      <c r="R362" t="s">
        <v>43</v>
      </c>
      <c r="S362">
        <v>60.158999999999999</v>
      </c>
      <c r="T362" t="s">
        <v>44</v>
      </c>
      <c r="U362">
        <v>2.362729512</v>
      </c>
    </row>
    <row r="363" spans="1:21" x14ac:dyDescent="0.2">
      <c r="A363" t="s">
        <v>8</v>
      </c>
      <c r="B363" t="s">
        <v>286</v>
      </c>
      <c r="C363" t="s">
        <v>71</v>
      </c>
      <c r="D363" t="s">
        <v>44</v>
      </c>
      <c r="E363" t="s">
        <v>373</v>
      </c>
      <c r="F363">
        <v>11</v>
      </c>
      <c r="G363" t="s">
        <v>41</v>
      </c>
      <c r="I363">
        <v>1.7</v>
      </c>
      <c r="J363">
        <v>0.13106887</v>
      </c>
      <c r="K363">
        <v>1</v>
      </c>
      <c r="L363">
        <f t="shared" si="30"/>
        <v>1.125</v>
      </c>
      <c r="M363">
        <f t="shared" si="28"/>
        <v>1.125</v>
      </c>
      <c r="N363">
        <f t="shared" si="29"/>
        <v>0.11650566222222222</v>
      </c>
      <c r="O363">
        <f t="shared" si="31"/>
        <v>1.1650566222222222E-4</v>
      </c>
      <c r="P363" t="s">
        <v>72</v>
      </c>
      <c r="Q363" t="s">
        <v>73</v>
      </c>
      <c r="R363" t="s">
        <v>43</v>
      </c>
      <c r="S363">
        <v>60.158999999999999</v>
      </c>
      <c r="T363" t="s">
        <v>44</v>
      </c>
      <c r="U363">
        <v>7.8849721300000004</v>
      </c>
    </row>
    <row r="364" spans="1:21" x14ac:dyDescent="0.2">
      <c r="A364" t="s">
        <v>0</v>
      </c>
      <c r="B364" t="s">
        <v>39</v>
      </c>
      <c r="C364" t="s">
        <v>85</v>
      </c>
      <c r="D364" t="s">
        <v>44</v>
      </c>
      <c r="E364" t="s">
        <v>373</v>
      </c>
      <c r="F364">
        <v>2</v>
      </c>
      <c r="G364" t="s">
        <v>41</v>
      </c>
      <c r="I364">
        <v>4.7</v>
      </c>
      <c r="J364">
        <v>1.036994266</v>
      </c>
      <c r="K364">
        <v>1</v>
      </c>
      <c r="L364">
        <f t="shared" si="30"/>
        <v>1.125</v>
      </c>
      <c r="M364">
        <f t="shared" si="28"/>
        <v>1.125</v>
      </c>
      <c r="N364">
        <f t="shared" si="29"/>
        <v>0.92177268088888886</v>
      </c>
      <c r="O364">
        <f t="shared" si="31"/>
        <v>9.2177268088888885E-4</v>
      </c>
      <c r="P364" t="s">
        <v>86</v>
      </c>
      <c r="Q364" t="s">
        <v>87</v>
      </c>
      <c r="R364" t="s">
        <v>43</v>
      </c>
      <c r="S364">
        <v>10.938000000000001</v>
      </c>
      <c r="T364" t="s">
        <v>44</v>
      </c>
      <c r="U364">
        <v>11.342643280000001</v>
      </c>
    </row>
    <row r="365" spans="1:21" x14ac:dyDescent="0.2">
      <c r="A365" t="s">
        <v>0</v>
      </c>
      <c r="B365" t="s">
        <v>39</v>
      </c>
      <c r="C365" t="s">
        <v>85</v>
      </c>
      <c r="D365" t="s">
        <v>44</v>
      </c>
      <c r="E365" t="s">
        <v>373</v>
      </c>
      <c r="F365">
        <v>2</v>
      </c>
      <c r="G365" t="s">
        <v>41</v>
      </c>
      <c r="I365">
        <v>6</v>
      </c>
      <c r="J365">
        <v>2.1187932530000002</v>
      </c>
      <c r="K365">
        <v>1</v>
      </c>
      <c r="L365">
        <f t="shared" si="30"/>
        <v>1.125</v>
      </c>
      <c r="M365">
        <f t="shared" si="28"/>
        <v>1.125</v>
      </c>
      <c r="N365">
        <f t="shared" si="29"/>
        <v>1.8833717804444445</v>
      </c>
      <c r="O365">
        <f t="shared" si="31"/>
        <v>1.8833717804444445E-3</v>
      </c>
      <c r="P365" t="s">
        <v>86</v>
      </c>
      <c r="Q365" t="s">
        <v>87</v>
      </c>
      <c r="R365" t="s">
        <v>43</v>
      </c>
      <c r="S365">
        <v>10.938000000000001</v>
      </c>
      <c r="T365" t="s">
        <v>44</v>
      </c>
      <c r="U365">
        <v>23.175360600000001</v>
      </c>
    </row>
    <row r="366" spans="1:21" x14ac:dyDescent="0.2">
      <c r="A366" t="s">
        <v>2</v>
      </c>
      <c r="B366" t="s">
        <v>169</v>
      </c>
      <c r="C366" t="s">
        <v>85</v>
      </c>
      <c r="D366" t="s">
        <v>44</v>
      </c>
      <c r="E366" t="s">
        <v>373</v>
      </c>
      <c r="F366">
        <v>1</v>
      </c>
      <c r="G366" t="s">
        <v>41</v>
      </c>
      <c r="I366">
        <v>1.2</v>
      </c>
      <c r="J366">
        <v>9.5471189999999997E-3</v>
      </c>
      <c r="K366">
        <v>1</v>
      </c>
      <c r="L366">
        <f t="shared" si="30"/>
        <v>1.125</v>
      </c>
      <c r="M366">
        <f t="shared" si="28"/>
        <v>1.125</v>
      </c>
      <c r="N366">
        <f t="shared" si="29"/>
        <v>8.4863279999999996E-3</v>
      </c>
      <c r="O366">
        <f t="shared" si="31"/>
        <v>8.4863280000000003E-6</v>
      </c>
      <c r="P366" t="s">
        <v>86</v>
      </c>
      <c r="Q366" t="s">
        <v>87</v>
      </c>
      <c r="R366" t="s">
        <v>43</v>
      </c>
      <c r="S366">
        <v>5.4690000000000003</v>
      </c>
      <c r="T366" t="s">
        <v>44</v>
      </c>
      <c r="U366">
        <v>5.2213196000000003E-2</v>
      </c>
    </row>
    <row r="367" spans="1:21" x14ac:dyDescent="0.2">
      <c r="A367" t="s">
        <v>4</v>
      </c>
      <c r="B367" t="s">
        <v>226</v>
      </c>
      <c r="C367" t="s">
        <v>85</v>
      </c>
      <c r="D367" t="s">
        <v>44</v>
      </c>
      <c r="E367" t="s">
        <v>373</v>
      </c>
      <c r="F367">
        <v>1</v>
      </c>
      <c r="G367" t="s">
        <v>41</v>
      </c>
      <c r="I367">
        <v>2</v>
      </c>
      <c r="J367">
        <v>4.2560016999999999E-2</v>
      </c>
      <c r="K367">
        <v>1</v>
      </c>
      <c r="L367">
        <f t="shared" si="30"/>
        <v>1.125</v>
      </c>
      <c r="M367">
        <f t="shared" si="28"/>
        <v>1.125</v>
      </c>
      <c r="N367">
        <f t="shared" si="29"/>
        <v>3.7831126222222219E-2</v>
      </c>
      <c r="O367">
        <f t="shared" si="31"/>
        <v>3.783112622222222E-5</v>
      </c>
      <c r="P367" t="s">
        <v>86</v>
      </c>
      <c r="Q367" t="s">
        <v>87</v>
      </c>
      <c r="R367" t="s">
        <v>43</v>
      </c>
      <c r="S367">
        <v>5.4690000000000003</v>
      </c>
      <c r="T367" t="s">
        <v>44</v>
      </c>
      <c r="U367">
        <v>0.232760734</v>
      </c>
    </row>
    <row r="368" spans="1:21" x14ac:dyDescent="0.2">
      <c r="A368" t="s">
        <v>5</v>
      </c>
      <c r="B368" t="s">
        <v>246</v>
      </c>
      <c r="C368" t="s">
        <v>85</v>
      </c>
      <c r="D368" t="s">
        <v>44</v>
      </c>
      <c r="E368" t="s">
        <v>373</v>
      </c>
      <c r="F368">
        <v>5</v>
      </c>
      <c r="G368" t="s">
        <v>41</v>
      </c>
      <c r="I368">
        <v>3</v>
      </c>
      <c r="J368">
        <v>0.69697118400000002</v>
      </c>
      <c r="K368" s="11">
        <v>0.6333333333333333</v>
      </c>
      <c r="L368">
        <f t="shared" si="30"/>
        <v>1.125</v>
      </c>
      <c r="M368">
        <f t="shared" si="28"/>
        <v>0.71249999999999991</v>
      </c>
      <c r="N368">
        <f t="shared" si="29"/>
        <v>0.97820517052631595</v>
      </c>
      <c r="O368">
        <f t="shared" si="31"/>
        <v>9.7820517052631594E-4</v>
      </c>
      <c r="P368" t="s">
        <v>86</v>
      </c>
      <c r="Q368" t="s">
        <v>87</v>
      </c>
      <c r="R368" t="s">
        <v>43</v>
      </c>
      <c r="S368">
        <v>27.344999999999999</v>
      </c>
      <c r="T368" t="s">
        <v>44</v>
      </c>
      <c r="U368">
        <v>19.058677020000001</v>
      </c>
    </row>
    <row r="369" spans="1:21" x14ac:dyDescent="0.2">
      <c r="A369" t="s">
        <v>5</v>
      </c>
      <c r="B369" t="s">
        <v>246</v>
      </c>
      <c r="C369" t="s">
        <v>85</v>
      </c>
      <c r="D369" t="s">
        <v>44</v>
      </c>
      <c r="E369" t="s">
        <v>373</v>
      </c>
      <c r="F369">
        <v>5</v>
      </c>
      <c r="G369" t="s">
        <v>41</v>
      </c>
      <c r="I369">
        <v>5.5</v>
      </c>
      <c r="J369">
        <v>4.1063811799999996</v>
      </c>
      <c r="K369" s="11">
        <v>0.6333333333333333</v>
      </c>
      <c r="L369">
        <f t="shared" si="30"/>
        <v>1.125</v>
      </c>
      <c r="M369">
        <f t="shared" si="28"/>
        <v>0.71249999999999991</v>
      </c>
      <c r="N369">
        <f t="shared" si="29"/>
        <v>5.7633420070175436</v>
      </c>
      <c r="O369">
        <f t="shared" si="31"/>
        <v>5.763342007017544E-3</v>
      </c>
      <c r="P369" t="s">
        <v>86</v>
      </c>
      <c r="Q369" t="s">
        <v>87</v>
      </c>
      <c r="R369" t="s">
        <v>43</v>
      </c>
      <c r="S369">
        <v>27.344999999999999</v>
      </c>
      <c r="T369" t="s">
        <v>44</v>
      </c>
      <c r="U369">
        <v>112.2889934</v>
      </c>
    </row>
    <row r="370" spans="1:21" x14ac:dyDescent="0.2">
      <c r="A370" t="s">
        <v>8</v>
      </c>
      <c r="B370" t="s">
        <v>286</v>
      </c>
      <c r="C370" t="s">
        <v>85</v>
      </c>
      <c r="D370" t="s">
        <v>44</v>
      </c>
      <c r="E370" t="s">
        <v>373</v>
      </c>
      <c r="F370">
        <v>1</v>
      </c>
      <c r="G370" t="s">
        <v>41</v>
      </c>
      <c r="I370">
        <v>4</v>
      </c>
      <c r="J370">
        <v>0.32345626100000002</v>
      </c>
      <c r="K370">
        <v>1</v>
      </c>
      <c r="L370">
        <f t="shared" si="30"/>
        <v>1.125</v>
      </c>
      <c r="M370">
        <f t="shared" si="28"/>
        <v>1.125</v>
      </c>
      <c r="N370">
        <f t="shared" si="29"/>
        <v>0.28751667644444445</v>
      </c>
      <c r="O370">
        <f t="shared" si="31"/>
        <v>2.8751667644444443E-4</v>
      </c>
      <c r="P370" t="s">
        <v>86</v>
      </c>
      <c r="Q370" t="s">
        <v>87</v>
      </c>
      <c r="R370" t="s">
        <v>43</v>
      </c>
      <c r="S370">
        <v>5.4690000000000003</v>
      </c>
      <c r="T370" t="s">
        <v>44</v>
      </c>
      <c r="U370">
        <v>1.7689822900000001</v>
      </c>
    </row>
    <row r="371" spans="1:21" x14ac:dyDescent="0.2">
      <c r="A371" t="s">
        <v>4</v>
      </c>
      <c r="B371" t="s">
        <v>226</v>
      </c>
      <c r="C371" t="s">
        <v>235</v>
      </c>
      <c r="D371" t="s">
        <v>44</v>
      </c>
      <c r="E371" t="s">
        <v>373</v>
      </c>
      <c r="F371">
        <v>2</v>
      </c>
      <c r="G371" t="s">
        <v>41</v>
      </c>
      <c r="I371">
        <v>2.2000000000000002</v>
      </c>
      <c r="J371">
        <v>0.15837014999999999</v>
      </c>
      <c r="K371">
        <v>1</v>
      </c>
      <c r="L371">
        <f t="shared" si="30"/>
        <v>1.125</v>
      </c>
      <c r="M371">
        <f t="shared" si="28"/>
        <v>1.125</v>
      </c>
      <c r="N371">
        <f t="shared" si="29"/>
        <v>0.14077346666666665</v>
      </c>
      <c r="O371">
        <f t="shared" si="31"/>
        <v>1.4077346666666664E-4</v>
      </c>
      <c r="P371" t="s">
        <v>208</v>
      </c>
      <c r="Q371" t="s">
        <v>209</v>
      </c>
      <c r="R371" t="s">
        <v>43</v>
      </c>
      <c r="S371">
        <v>10.938000000000001</v>
      </c>
      <c r="T371" t="s">
        <v>44</v>
      </c>
      <c r="U371">
        <v>1.732252704</v>
      </c>
    </row>
    <row r="372" spans="1:21" x14ac:dyDescent="0.2">
      <c r="A372" t="s">
        <v>3</v>
      </c>
      <c r="B372" t="s">
        <v>202</v>
      </c>
      <c r="C372" t="s">
        <v>207</v>
      </c>
      <c r="D372" t="s">
        <v>44</v>
      </c>
      <c r="E372" t="s">
        <v>373</v>
      </c>
      <c r="F372">
        <v>1</v>
      </c>
      <c r="G372" t="s">
        <v>41</v>
      </c>
      <c r="I372">
        <v>2</v>
      </c>
      <c r="J372">
        <v>6.1434823E-2</v>
      </c>
      <c r="K372">
        <v>1</v>
      </c>
      <c r="L372">
        <f t="shared" si="30"/>
        <v>1.125</v>
      </c>
      <c r="M372">
        <f t="shared" si="28"/>
        <v>1.125</v>
      </c>
      <c r="N372">
        <f t="shared" si="29"/>
        <v>5.4608731555555554E-2</v>
      </c>
      <c r="O372">
        <f t="shared" si="31"/>
        <v>5.4608731555555557E-5</v>
      </c>
      <c r="P372" t="s">
        <v>208</v>
      </c>
      <c r="Q372" t="s">
        <v>209</v>
      </c>
      <c r="R372" t="s">
        <v>43</v>
      </c>
      <c r="S372">
        <v>5.4690000000000003</v>
      </c>
      <c r="T372" t="s">
        <v>44</v>
      </c>
      <c r="U372">
        <v>0.33598704800000001</v>
      </c>
    </row>
    <row r="373" spans="1:21" x14ac:dyDescent="0.2">
      <c r="A373" t="s">
        <v>3</v>
      </c>
      <c r="B373" t="s">
        <v>202</v>
      </c>
      <c r="C373" t="s">
        <v>210</v>
      </c>
      <c r="D373" t="s">
        <v>44</v>
      </c>
      <c r="E373" t="s">
        <v>373</v>
      </c>
      <c r="F373">
        <v>1</v>
      </c>
      <c r="G373" t="s">
        <v>41</v>
      </c>
      <c r="I373">
        <v>3.1</v>
      </c>
      <c r="J373">
        <v>0.19736399399999999</v>
      </c>
      <c r="K373">
        <v>1</v>
      </c>
      <c r="L373">
        <f t="shared" si="30"/>
        <v>1.125</v>
      </c>
      <c r="M373">
        <f t="shared" si="28"/>
        <v>1.125</v>
      </c>
      <c r="N373">
        <f t="shared" si="29"/>
        <v>0.17543466133333332</v>
      </c>
      <c r="O373">
        <f t="shared" si="31"/>
        <v>1.7543466133333334E-4</v>
      </c>
      <c r="P373" t="s">
        <v>208</v>
      </c>
      <c r="Q373" t="s">
        <v>209</v>
      </c>
      <c r="R373" t="s">
        <v>43</v>
      </c>
      <c r="S373">
        <v>5.4690000000000003</v>
      </c>
      <c r="T373" t="s">
        <v>44</v>
      </c>
      <c r="U373">
        <v>1.079383682</v>
      </c>
    </row>
    <row r="374" spans="1:21" x14ac:dyDescent="0.2">
      <c r="A374" t="s">
        <v>4</v>
      </c>
      <c r="B374" t="s">
        <v>226</v>
      </c>
      <c r="C374" t="s">
        <v>210</v>
      </c>
      <c r="D374" t="s">
        <v>44</v>
      </c>
      <c r="E374" t="s">
        <v>373</v>
      </c>
      <c r="F374">
        <v>2</v>
      </c>
      <c r="G374" t="s">
        <v>41</v>
      </c>
      <c r="I374">
        <v>7</v>
      </c>
      <c r="J374">
        <v>3.453804973</v>
      </c>
      <c r="K374">
        <v>1</v>
      </c>
      <c r="L374">
        <f t="shared" si="30"/>
        <v>1.125</v>
      </c>
      <c r="M374">
        <f t="shared" si="28"/>
        <v>1.125</v>
      </c>
      <c r="N374">
        <f t="shared" si="29"/>
        <v>3.0700488648888888</v>
      </c>
      <c r="O374">
        <f t="shared" si="31"/>
        <v>3.0700488648888889E-3</v>
      </c>
      <c r="P374" t="s">
        <v>208</v>
      </c>
      <c r="Q374" t="s">
        <v>209</v>
      </c>
      <c r="R374" t="s">
        <v>43</v>
      </c>
      <c r="S374">
        <v>10.938000000000001</v>
      </c>
      <c r="T374" t="s">
        <v>44</v>
      </c>
      <c r="U374">
        <v>37.777718790000002</v>
      </c>
    </row>
    <row r="375" spans="1:21" x14ac:dyDescent="0.2">
      <c r="A375" t="s">
        <v>5</v>
      </c>
      <c r="B375" t="s">
        <v>246</v>
      </c>
      <c r="C375" t="s">
        <v>210</v>
      </c>
      <c r="D375" t="s">
        <v>44</v>
      </c>
      <c r="E375" t="s">
        <v>373</v>
      </c>
      <c r="F375">
        <v>1</v>
      </c>
      <c r="G375" t="s">
        <v>41</v>
      </c>
      <c r="I375">
        <v>6</v>
      </c>
      <c r="J375">
        <v>1.145482646</v>
      </c>
      <c r="K375" s="11">
        <v>0.6333333333333333</v>
      </c>
      <c r="L375">
        <f t="shared" si="30"/>
        <v>1.125</v>
      </c>
      <c r="M375">
        <f t="shared" si="28"/>
        <v>0.71249999999999991</v>
      </c>
      <c r="N375">
        <f t="shared" si="29"/>
        <v>1.6076949417543862</v>
      </c>
      <c r="O375">
        <f t="shared" si="31"/>
        <v>1.6076949417543863E-3</v>
      </c>
      <c r="P375" t="s">
        <v>208</v>
      </c>
      <c r="Q375" t="s">
        <v>209</v>
      </c>
      <c r="R375" t="s">
        <v>43</v>
      </c>
      <c r="S375">
        <v>5.4690000000000003</v>
      </c>
      <c r="T375" t="s">
        <v>44</v>
      </c>
      <c r="U375">
        <v>6.2646445909999997</v>
      </c>
    </row>
    <row r="376" spans="1:21" x14ac:dyDescent="0.2">
      <c r="A376" t="s">
        <v>8</v>
      </c>
      <c r="B376" t="s">
        <v>286</v>
      </c>
      <c r="C376" t="s">
        <v>210</v>
      </c>
      <c r="D376" t="s">
        <v>44</v>
      </c>
      <c r="E376" t="s">
        <v>373</v>
      </c>
      <c r="F376">
        <v>4</v>
      </c>
      <c r="G376" t="s">
        <v>41</v>
      </c>
      <c r="I376">
        <v>3.5</v>
      </c>
      <c r="J376">
        <v>1.0906488050000001</v>
      </c>
      <c r="K376">
        <v>1</v>
      </c>
      <c r="L376">
        <f t="shared" si="30"/>
        <v>1.125</v>
      </c>
      <c r="M376">
        <f t="shared" si="28"/>
        <v>1.125</v>
      </c>
      <c r="N376">
        <f t="shared" si="29"/>
        <v>0.96946560444444452</v>
      </c>
      <c r="O376">
        <f t="shared" si="31"/>
        <v>9.6946560444444456E-4</v>
      </c>
      <c r="P376" t="s">
        <v>208</v>
      </c>
      <c r="Q376" t="s">
        <v>209</v>
      </c>
      <c r="R376" t="s">
        <v>43</v>
      </c>
      <c r="S376">
        <v>21.876000000000001</v>
      </c>
      <c r="T376" t="s">
        <v>44</v>
      </c>
      <c r="U376">
        <v>23.85903325</v>
      </c>
    </row>
    <row r="377" spans="1:21" x14ac:dyDescent="0.2">
      <c r="A377" t="s">
        <v>8</v>
      </c>
      <c r="B377" t="s">
        <v>286</v>
      </c>
      <c r="C377" t="s">
        <v>210</v>
      </c>
      <c r="D377" t="s">
        <v>44</v>
      </c>
      <c r="E377" t="s">
        <v>373</v>
      </c>
      <c r="F377">
        <v>4</v>
      </c>
      <c r="G377" t="s">
        <v>41</v>
      </c>
      <c r="I377">
        <v>4.5</v>
      </c>
      <c r="J377">
        <v>2.1297893440000002</v>
      </c>
      <c r="K377">
        <v>1</v>
      </c>
      <c r="L377">
        <f t="shared" si="30"/>
        <v>1.125</v>
      </c>
      <c r="M377">
        <f t="shared" si="28"/>
        <v>1.125</v>
      </c>
      <c r="N377">
        <f t="shared" si="29"/>
        <v>1.8931460835555558</v>
      </c>
      <c r="O377">
        <f t="shared" si="31"/>
        <v>1.8931460835555558E-3</v>
      </c>
      <c r="P377" t="s">
        <v>208</v>
      </c>
      <c r="Q377" t="s">
        <v>209</v>
      </c>
      <c r="R377" t="s">
        <v>43</v>
      </c>
      <c r="S377">
        <v>21.876000000000001</v>
      </c>
      <c r="T377" t="s">
        <v>44</v>
      </c>
      <c r="U377">
        <v>46.591271689999999</v>
      </c>
    </row>
    <row r="378" spans="1:21" x14ac:dyDescent="0.2">
      <c r="A378" t="s">
        <v>7</v>
      </c>
      <c r="B378" t="s">
        <v>277</v>
      </c>
      <c r="C378" t="s">
        <v>280</v>
      </c>
      <c r="D378" t="s">
        <v>44</v>
      </c>
      <c r="E378" t="s">
        <v>373</v>
      </c>
      <c r="F378">
        <v>1</v>
      </c>
      <c r="G378" t="s">
        <v>41</v>
      </c>
      <c r="I378">
        <v>3</v>
      </c>
      <c r="J378">
        <v>8.5034103999999999E-2</v>
      </c>
      <c r="K378">
        <v>1</v>
      </c>
      <c r="L378">
        <f t="shared" si="30"/>
        <v>1.125</v>
      </c>
      <c r="M378">
        <f t="shared" si="28"/>
        <v>1.125</v>
      </c>
      <c r="N378">
        <f t="shared" si="29"/>
        <v>7.5585870222222226E-2</v>
      </c>
      <c r="O378">
        <f t="shared" si="31"/>
        <v>7.5585870222222233E-5</v>
      </c>
      <c r="P378" t="s">
        <v>72</v>
      </c>
      <c r="Q378" t="s">
        <v>73</v>
      </c>
      <c r="R378" t="s">
        <v>43</v>
      </c>
      <c r="S378">
        <v>5.4690000000000003</v>
      </c>
      <c r="T378" t="s">
        <v>44</v>
      </c>
      <c r="U378">
        <v>0.46505151700000003</v>
      </c>
    </row>
    <row r="379" spans="1:21" x14ac:dyDescent="0.2">
      <c r="A379" t="s">
        <v>2</v>
      </c>
      <c r="B379" t="s">
        <v>169</v>
      </c>
      <c r="C379" t="s">
        <v>178</v>
      </c>
      <c r="D379" t="s">
        <v>44</v>
      </c>
      <c r="E379" t="s">
        <v>373</v>
      </c>
      <c r="F379">
        <v>3</v>
      </c>
      <c r="G379" t="s">
        <v>41</v>
      </c>
      <c r="I379">
        <v>3.3</v>
      </c>
      <c r="J379">
        <v>0.41978959300000002</v>
      </c>
      <c r="K379">
        <v>1</v>
      </c>
      <c r="L379">
        <f t="shared" si="30"/>
        <v>1.125</v>
      </c>
      <c r="M379">
        <f t="shared" si="28"/>
        <v>1.125</v>
      </c>
      <c r="N379">
        <f t="shared" si="29"/>
        <v>0.37314630488888889</v>
      </c>
      <c r="O379">
        <f t="shared" si="31"/>
        <v>3.7314630488888891E-4</v>
      </c>
      <c r="P379" t="s">
        <v>179</v>
      </c>
      <c r="Q379" t="s">
        <v>180</v>
      </c>
      <c r="R379" t="s">
        <v>43</v>
      </c>
      <c r="S379">
        <v>16.407</v>
      </c>
      <c r="T379" t="s">
        <v>44</v>
      </c>
      <c r="U379">
        <v>6.8874878549999998</v>
      </c>
    </row>
    <row r="380" spans="1:21" x14ac:dyDescent="0.2">
      <c r="A380" t="s">
        <v>3</v>
      </c>
      <c r="B380" t="s">
        <v>202</v>
      </c>
      <c r="C380" t="s">
        <v>178</v>
      </c>
      <c r="D380" t="s">
        <v>44</v>
      </c>
      <c r="E380" t="s">
        <v>373</v>
      </c>
      <c r="F380">
        <v>6</v>
      </c>
      <c r="G380" t="s">
        <v>41</v>
      </c>
      <c r="I380">
        <v>3.4</v>
      </c>
      <c r="J380">
        <v>0.90799145999999997</v>
      </c>
      <c r="K380">
        <v>1</v>
      </c>
      <c r="L380">
        <f t="shared" si="30"/>
        <v>1.125</v>
      </c>
      <c r="M380">
        <f t="shared" si="28"/>
        <v>1.125</v>
      </c>
      <c r="N380">
        <f t="shared" si="29"/>
        <v>0.80710351999999996</v>
      </c>
      <c r="O380">
        <f t="shared" si="31"/>
        <v>8.0710351999999997E-4</v>
      </c>
      <c r="P380" t="s">
        <v>179</v>
      </c>
      <c r="Q380" t="s">
        <v>180</v>
      </c>
      <c r="R380" t="s">
        <v>43</v>
      </c>
      <c r="S380">
        <v>32.814</v>
      </c>
      <c r="T380" t="s">
        <v>44</v>
      </c>
      <c r="U380">
        <v>29.794831760000001</v>
      </c>
    </row>
    <row r="381" spans="1:21" x14ac:dyDescent="0.2">
      <c r="A381" t="s">
        <v>5</v>
      </c>
      <c r="B381" t="s">
        <v>246</v>
      </c>
      <c r="C381" t="s">
        <v>178</v>
      </c>
      <c r="D381" t="s">
        <v>44</v>
      </c>
      <c r="E381" t="s">
        <v>373</v>
      </c>
      <c r="F381">
        <v>3</v>
      </c>
      <c r="G381" t="s">
        <v>41</v>
      </c>
      <c r="I381">
        <v>1.5</v>
      </c>
      <c r="J381">
        <v>5.3029135999999998E-2</v>
      </c>
      <c r="K381" s="11">
        <v>0.6333333333333333</v>
      </c>
      <c r="L381">
        <f t="shared" si="30"/>
        <v>1.125</v>
      </c>
      <c r="M381">
        <f t="shared" si="28"/>
        <v>0.71249999999999991</v>
      </c>
      <c r="N381">
        <f t="shared" si="29"/>
        <v>7.4426857543859651E-2</v>
      </c>
      <c r="O381">
        <f t="shared" si="31"/>
        <v>7.4426857543859648E-5</v>
      </c>
      <c r="P381" t="s">
        <v>179</v>
      </c>
      <c r="Q381" t="s">
        <v>180</v>
      </c>
      <c r="R381" t="s">
        <v>43</v>
      </c>
      <c r="S381">
        <v>16.407</v>
      </c>
      <c r="T381" t="s">
        <v>44</v>
      </c>
      <c r="U381">
        <v>0.87004903899999997</v>
      </c>
    </row>
    <row r="382" spans="1:21" x14ac:dyDescent="0.2">
      <c r="A382" t="s">
        <v>8</v>
      </c>
      <c r="B382" t="s">
        <v>286</v>
      </c>
      <c r="C382" t="s">
        <v>297</v>
      </c>
      <c r="D382" t="s">
        <v>44</v>
      </c>
      <c r="E382" t="s">
        <v>373</v>
      </c>
      <c r="F382">
        <v>5</v>
      </c>
      <c r="G382" t="s">
        <v>41</v>
      </c>
      <c r="I382">
        <v>3.5</v>
      </c>
      <c r="J382">
        <v>1.363311006</v>
      </c>
      <c r="K382">
        <v>1</v>
      </c>
      <c r="L382">
        <f t="shared" si="30"/>
        <v>1.125</v>
      </c>
      <c r="M382">
        <f t="shared" si="28"/>
        <v>1.125</v>
      </c>
      <c r="N382">
        <f t="shared" si="29"/>
        <v>1.2118320053333334</v>
      </c>
      <c r="O382">
        <f t="shared" si="31"/>
        <v>1.2118320053333333E-3</v>
      </c>
      <c r="P382" t="s">
        <v>208</v>
      </c>
      <c r="Q382" t="s">
        <v>209</v>
      </c>
      <c r="R382" t="s">
        <v>43</v>
      </c>
      <c r="S382">
        <v>27.344999999999999</v>
      </c>
      <c r="T382" t="s">
        <v>44</v>
      </c>
      <c r="U382">
        <v>37.279739450000001</v>
      </c>
    </row>
    <row r="383" spans="1:21" x14ac:dyDescent="0.2">
      <c r="A383" t="s">
        <v>8</v>
      </c>
      <c r="B383" t="s">
        <v>286</v>
      </c>
      <c r="C383" t="s">
        <v>297</v>
      </c>
      <c r="D383" t="s">
        <v>44</v>
      </c>
      <c r="E383" t="s">
        <v>373</v>
      </c>
      <c r="F383">
        <v>5</v>
      </c>
      <c r="G383" t="s">
        <v>41</v>
      </c>
      <c r="I383">
        <v>5</v>
      </c>
      <c r="J383">
        <v>3.5245109170000002</v>
      </c>
      <c r="K383">
        <v>1</v>
      </c>
      <c r="L383">
        <f t="shared" si="30"/>
        <v>1.125</v>
      </c>
      <c r="M383">
        <f t="shared" si="28"/>
        <v>1.125</v>
      </c>
      <c r="N383">
        <f t="shared" si="29"/>
        <v>3.1328985928888891</v>
      </c>
      <c r="O383">
        <f t="shared" si="31"/>
        <v>3.1328985928888893E-3</v>
      </c>
      <c r="P383" t="s">
        <v>208</v>
      </c>
      <c r="Q383" t="s">
        <v>209</v>
      </c>
      <c r="R383" t="s">
        <v>43</v>
      </c>
      <c r="S383">
        <v>27.344999999999999</v>
      </c>
      <c r="T383" t="s">
        <v>44</v>
      </c>
      <c r="U383">
        <v>96.377751029999999</v>
      </c>
    </row>
    <row r="384" spans="1:21" x14ac:dyDescent="0.2">
      <c r="A384" t="s">
        <v>0</v>
      </c>
      <c r="B384" t="s">
        <v>39</v>
      </c>
      <c r="C384" t="s">
        <v>129</v>
      </c>
      <c r="D384" t="s">
        <v>44</v>
      </c>
      <c r="E384" t="s">
        <v>377</v>
      </c>
      <c r="F384">
        <v>4</v>
      </c>
      <c r="G384" t="s">
        <v>41</v>
      </c>
      <c r="I384">
        <v>2.8</v>
      </c>
      <c r="J384">
        <v>1.6557728759999999</v>
      </c>
      <c r="K384">
        <v>1</v>
      </c>
      <c r="L384">
        <f t="shared" si="30"/>
        <v>1.125</v>
      </c>
      <c r="M384">
        <f t="shared" si="28"/>
        <v>1.125</v>
      </c>
      <c r="N384">
        <f t="shared" si="29"/>
        <v>1.4717981119999999</v>
      </c>
      <c r="O384">
        <f t="shared" si="31"/>
        <v>1.4717981119999998E-3</v>
      </c>
      <c r="P384" t="s">
        <v>64</v>
      </c>
      <c r="Q384" t="s">
        <v>65</v>
      </c>
      <c r="R384" t="s">
        <v>43</v>
      </c>
      <c r="S384">
        <v>22.344000000000001</v>
      </c>
      <c r="T384" t="s">
        <v>65</v>
      </c>
      <c r="U384">
        <v>36.996589149999998</v>
      </c>
    </row>
    <row r="385" spans="1:21" x14ac:dyDescent="0.2">
      <c r="A385" t="s">
        <v>0</v>
      </c>
      <c r="B385" t="s">
        <v>39</v>
      </c>
      <c r="C385" t="s">
        <v>129</v>
      </c>
      <c r="D385" t="s">
        <v>44</v>
      </c>
      <c r="E385" t="s">
        <v>377</v>
      </c>
      <c r="F385">
        <v>4</v>
      </c>
      <c r="G385" t="s">
        <v>41</v>
      </c>
      <c r="I385">
        <v>5.0999999999999996</v>
      </c>
      <c r="J385">
        <v>8.5099286569999997</v>
      </c>
      <c r="K385">
        <v>1</v>
      </c>
      <c r="L385">
        <f t="shared" si="30"/>
        <v>1.125</v>
      </c>
      <c r="M385">
        <f t="shared" si="28"/>
        <v>1.125</v>
      </c>
      <c r="N385">
        <f t="shared" si="29"/>
        <v>7.5643810284444442</v>
      </c>
      <c r="O385">
        <f t="shared" si="31"/>
        <v>7.5643810284444441E-3</v>
      </c>
      <c r="P385" t="s">
        <v>64</v>
      </c>
      <c r="Q385" t="s">
        <v>65</v>
      </c>
      <c r="R385" t="s">
        <v>43</v>
      </c>
      <c r="S385">
        <v>22.344000000000001</v>
      </c>
      <c r="T385" t="s">
        <v>65</v>
      </c>
      <c r="U385">
        <v>190.14584590000001</v>
      </c>
    </row>
    <row r="386" spans="1:21" x14ac:dyDescent="0.2">
      <c r="A386" t="s">
        <v>2</v>
      </c>
      <c r="B386" t="s">
        <v>169</v>
      </c>
      <c r="C386" t="s">
        <v>129</v>
      </c>
      <c r="D386" t="s">
        <v>44</v>
      </c>
      <c r="E386" t="s">
        <v>377</v>
      </c>
      <c r="F386">
        <v>3</v>
      </c>
      <c r="G386" t="s">
        <v>41</v>
      </c>
      <c r="I386">
        <v>1.7</v>
      </c>
      <c r="J386">
        <v>0.31801393999999999</v>
      </c>
      <c r="K386">
        <v>1</v>
      </c>
      <c r="L386">
        <f t="shared" si="30"/>
        <v>1.125</v>
      </c>
      <c r="M386">
        <f t="shared" ref="M386:M449" si="32">K386*L386</f>
        <v>1.125</v>
      </c>
      <c r="N386">
        <f t="shared" ref="N386:N449" si="33">J386/M386</f>
        <v>0.2826790577777778</v>
      </c>
      <c r="O386">
        <f t="shared" si="31"/>
        <v>2.8267905777777782E-4</v>
      </c>
      <c r="P386" t="s">
        <v>64</v>
      </c>
      <c r="Q386" t="s">
        <v>65</v>
      </c>
      <c r="R386" t="s">
        <v>43</v>
      </c>
      <c r="S386">
        <v>16.757999999999999</v>
      </c>
      <c r="T386" t="s">
        <v>65</v>
      </c>
      <c r="U386">
        <v>5.3292776020000003</v>
      </c>
    </row>
    <row r="387" spans="1:21" x14ac:dyDescent="0.2">
      <c r="A387" t="s">
        <v>2</v>
      </c>
      <c r="B387" t="s">
        <v>169</v>
      </c>
      <c r="C387" t="s">
        <v>129</v>
      </c>
      <c r="D387" t="s">
        <v>44</v>
      </c>
      <c r="E387" t="s">
        <v>377</v>
      </c>
      <c r="F387">
        <v>3</v>
      </c>
      <c r="G387" t="s">
        <v>41</v>
      </c>
      <c r="I387">
        <v>3.4</v>
      </c>
      <c r="J387">
        <v>2.1098814090000002</v>
      </c>
      <c r="K387">
        <v>1</v>
      </c>
      <c r="L387">
        <f t="shared" ref="L387:L450" si="34">0.375*3</f>
        <v>1.125</v>
      </c>
      <c r="M387">
        <f t="shared" si="32"/>
        <v>1.125</v>
      </c>
      <c r="N387">
        <f t="shared" si="33"/>
        <v>1.8754501413333335</v>
      </c>
      <c r="O387">
        <f t="shared" si="31"/>
        <v>1.8754501413333336E-3</v>
      </c>
      <c r="P387" t="s">
        <v>64</v>
      </c>
      <c r="Q387" t="s">
        <v>65</v>
      </c>
      <c r="R387" t="s">
        <v>43</v>
      </c>
      <c r="S387">
        <v>16.757999999999999</v>
      </c>
      <c r="T387" t="s">
        <v>65</v>
      </c>
      <c r="U387">
        <v>35.357392650000001</v>
      </c>
    </row>
    <row r="388" spans="1:21" x14ac:dyDescent="0.2">
      <c r="A388" t="s">
        <v>3</v>
      </c>
      <c r="B388" t="s">
        <v>202</v>
      </c>
      <c r="C388" t="s">
        <v>129</v>
      </c>
      <c r="D388" t="s">
        <v>44</v>
      </c>
      <c r="E388" t="s">
        <v>377</v>
      </c>
      <c r="F388">
        <v>1</v>
      </c>
      <c r="G388" t="s">
        <v>41</v>
      </c>
      <c r="I388">
        <v>2.2000000000000002</v>
      </c>
      <c r="J388">
        <v>0.214295606</v>
      </c>
      <c r="K388">
        <v>1</v>
      </c>
      <c r="L388">
        <f t="shared" si="34"/>
        <v>1.125</v>
      </c>
      <c r="M388">
        <f t="shared" si="32"/>
        <v>1.125</v>
      </c>
      <c r="N388">
        <f t="shared" si="33"/>
        <v>0.19048498311111112</v>
      </c>
      <c r="O388">
        <f t="shared" si="31"/>
        <v>1.9048498311111112E-4</v>
      </c>
      <c r="P388" t="s">
        <v>64</v>
      </c>
      <c r="Q388" t="s">
        <v>65</v>
      </c>
      <c r="R388" t="s">
        <v>43</v>
      </c>
      <c r="S388">
        <v>5.5860000000000003</v>
      </c>
      <c r="T388" t="s">
        <v>65</v>
      </c>
      <c r="U388">
        <v>1.1970552539999999</v>
      </c>
    </row>
    <row r="389" spans="1:21" x14ac:dyDescent="0.2">
      <c r="A389" t="s">
        <v>8</v>
      </c>
      <c r="B389" t="s">
        <v>286</v>
      </c>
      <c r="C389" t="s">
        <v>129</v>
      </c>
      <c r="D389" t="s">
        <v>44</v>
      </c>
      <c r="E389" t="s">
        <v>377</v>
      </c>
      <c r="F389">
        <v>1</v>
      </c>
      <c r="G389" t="s">
        <v>41</v>
      </c>
      <c r="I389">
        <v>2</v>
      </c>
      <c r="J389">
        <v>0.165200454</v>
      </c>
      <c r="K389">
        <v>1</v>
      </c>
      <c r="L389">
        <f t="shared" si="34"/>
        <v>1.125</v>
      </c>
      <c r="M389">
        <f t="shared" si="32"/>
        <v>1.125</v>
      </c>
      <c r="N389">
        <f t="shared" si="33"/>
        <v>0.146844848</v>
      </c>
      <c r="O389">
        <f t="shared" ref="O389:O452" si="35">N389*0.001</f>
        <v>1.4684484800000001E-4</v>
      </c>
      <c r="P389" t="s">
        <v>64</v>
      </c>
      <c r="Q389" t="s">
        <v>65</v>
      </c>
      <c r="R389" t="s">
        <v>43</v>
      </c>
      <c r="S389">
        <v>5.5860000000000003</v>
      </c>
      <c r="T389" t="s">
        <v>65</v>
      </c>
      <c r="U389">
        <v>0.92280973300000002</v>
      </c>
    </row>
    <row r="390" spans="1:21" x14ac:dyDescent="0.2">
      <c r="A390" t="s">
        <v>0</v>
      </c>
      <c r="B390" t="s">
        <v>39</v>
      </c>
      <c r="C390" t="s">
        <v>79</v>
      </c>
      <c r="D390" s="35" t="s">
        <v>336</v>
      </c>
      <c r="E390" s="35"/>
      <c r="F390">
        <v>1</v>
      </c>
      <c r="G390" t="s">
        <v>80</v>
      </c>
      <c r="I390">
        <v>0.8</v>
      </c>
      <c r="J390">
        <v>0.12720000000000001</v>
      </c>
      <c r="K390">
        <v>1</v>
      </c>
      <c r="L390">
        <f t="shared" si="34"/>
        <v>1.125</v>
      </c>
      <c r="M390">
        <f t="shared" si="32"/>
        <v>1.125</v>
      </c>
      <c r="N390">
        <f t="shared" si="33"/>
        <v>0.11306666666666668</v>
      </c>
      <c r="O390">
        <f t="shared" si="35"/>
        <v>1.1306666666666667E-4</v>
      </c>
      <c r="P390" t="s">
        <v>81</v>
      </c>
      <c r="Q390" t="s">
        <v>82</v>
      </c>
      <c r="R390" t="s">
        <v>83</v>
      </c>
      <c r="S390">
        <v>5.5750000000000002</v>
      </c>
      <c r="T390" t="s">
        <v>84</v>
      </c>
      <c r="U390">
        <v>0.70913999999999999</v>
      </c>
    </row>
    <row r="391" spans="1:21" x14ac:dyDescent="0.2">
      <c r="A391" t="s">
        <v>0</v>
      </c>
      <c r="B391" t="s">
        <v>39</v>
      </c>
      <c r="C391" t="s">
        <v>98</v>
      </c>
      <c r="D391" s="35" t="s">
        <v>336</v>
      </c>
      <c r="E391" s="35"/>
      <c r="F391">
        <v>2</v>
      </c>
      <c r="G391" t="s">
        <v>80</v>
      </c>
      <c r="I391">
        <v>5.4</v>
      </c>
      <c r="J391">
        <v>0.25440000000000002</v>
      </c>
      <c r="K391">
        <v>1</v>
      </c>
      <c r="L391">
        <f t="shared" si="34"/>
        <v>1.125</v>
      </c>
      <c r="M391">
        <f t="shared" si="32"/>
        <v>1.125</v>
      </c>
      <c r="N391">
        <f t="shared" si="33"/>
        <v>0.22613333333333335</v>
      </c>
      <c r="O391">
        <f t="shared" si="35"/>
        <v>2.2613333333333335E-4</v>
      </c>
      <c r="P391" t="s">
        <v>81</v>
      </c>
      <c r="Q391" t="s">
        <v>82</v>
      </c>
      <c r="R391" t="s">
        <v>83</v>
      </c>
      <c r="S391">
        <v>11.15</v>
      </c>
      <c r="T391" t="s">
        <v>84</v>
      </c>
      <c r="U391">
        <v>2.83656</v>
      </c>
    </row>
    <row r="392" spans="1:21" x14ac:dyDescent="0.2">
      <c r="A392" t="s">
        <v>2</v>
      </c>
      <c r="B392" t="s">
        <v>169</v>
      </c>
      <c r="C392" t="s">
        <v>98</v>
      </c>
      <c r="D392" s="35" t="s">
        <v>336</v>
      </c>
      <c r="E392" s="35"/>
      <c r="F392">
        <v>15</v>
      </c>
      <c r="G392" t="s">
        <v>80</v>
      </c>
      <c r="I392">
        <v>3.2</v>
      </c>
      <c r="J392">
        <v>1.9079999999999999</v>
      </c>
      <c r="K392">
        <v>1</v>
      </c>
      <c r="L392">
        <f t="shared" si="34"/>
        <v>1.125</v>
      </c>
      <c r="M392">
        <f t="shared" si="32"/>
        <v>1.125</v>
      </c>
      <c r="N392">
        <f t="shared" si="33"/>
        <v>1.696</v>
      </c>
      <c r="O392">
        <f t="shared" si="35"/>
        <v>1.696E-3</v>
      </c>
      <c r="P392" t="s">
        <v>81</v>
      </c>
      <c r="Q392" t="s">
        <v>82</v>
      </c>
      <c r="R392" t="s">
        <v>83</v>
      </c>
      <c r="S392">
        <v>83.625</v>
      </c>
      <c r="T392" t="s">
        <v>84</v>
      </c>
      <c r="U392">
        <v>159.5565</v>
      </c>
    </row>
    <row r="393" spans="1:21" x14ac:dyDescent="0.2">
      <c r="A393" t="s">
        <v>2</v>
      </c>
      <c r="B393" t="s">
        <v>169</v>
      </c>
      <c r="C393" t="s">
        <v>98</v>
      </c>
      <c r="D393" s="35" t="s">
        <v>336</v>
      </c>
      <c r="E393" s="35"/>
      <c r="F393">
        <v>15</v>
      </c>
      <c r="G393" t="s">
        <v>80</v>
      </c>
      <c r="I393">
        <v>3.6</v>
      </c>
      <c r="J393">
        <v>1.9079999999999999</v>
      </c>
      <c r="K393">
        <v>1</v>
      </c>
      <c r="L393">
        <f t="shared" si="34"/>
        <v>1.125</v>
      </c>
      <c r="M393">
        <f t="shared" si="32"/>
        <v>1.125</v>
      </c>
      <c r="N393">
        <f t="shared" si="33"/>
        <v>1.696</v>
      </c>
      <c r="O393">
        <f t="shared" si="35"/>
        <v>1.696E-3</v>
      </c>
      <c r="P393" t="s">
        <v>81</v>
      </c>
      <c r="Q393" t="s">
        <v>82</v>
      </c>
      <c r="R393" t="s">
        <v>83</v>
      </c>
      <c r="S393">
        <v>83.625</v>
      </c>
      <c r="T393" t="s">
        <v>84</v>
      </c>
      <c r="U393">
        <v>159.5565</v>
      </c>
    </row>
    <row r="394" spans="1:21" x14ac:dyDescent="0.2">
      <c r="A394" t="s">
        <v>2</v>
      </c>
      <c r="B394" t="s">
        <v>169</v>
      </c>
      <c r="C394" t="s">
        <v>98</v>
      </c>
      <c r="D394" s="35" t="s">
        <v>336</v>
      </c>
      <c r="E394" s="35"/>
      <c r="F394">
        <v>15</v>
      </c>
      <c r="G394" t="s">
        <v>80</v>
      </c>
      <c r="I394">
        <v>4.9000000000000004</v>
      </c>
      <c r="J394">
        <v>1.9079999999999999</v>
      </c>
      <c r="K394">
        <v>1</v>
      </c>
      <c r="L394">
        <f t="shared" si="34"/>
        <v>1.125</v>
      </c>
      <c r="M394">
        <f t="shared" si="32"/>
        <v>1.125</v>
      </c>
      <c r="N394">
        <f t="shared" si="33"/>
        <v>1.696</v>
      </c>
      <c r="O394">
        <f t="shared" si="35"/>
        <v>1.696E-3</v>
      </c>
      <c r="P394" t="s">
        <v>81</v>
      </c>
      <c r="Q394" t="s">
        <v>82</v>
      </c>
      <c r="R394" t="s">
        <v>83</v>
      </c>
      <c r="S394">
        <v>83.625</v>
      </c>
      <c r="T394" t="s">
        <v>84</v>
      </c>
      <c r="U394">
        <v>159.5565</v>
      </c>
    </row>
    <row r="395" spans="1:21" x14ac:dyDescent="0.2">
      <c r="A395" t="s">
        <v>3</v>
      </c>
      <c r="B395" t="s">
        <v>202</v>
      </c>
      <c r="C395" t="s">
        <v>98</v>
      </c>
      <c r="D395" s="35" t="s">
        <v>336</v>
      </c>
      <c r="E395" s="35"/>
      <c r="F395">
        <v>10</v>
      </c>
      <c r="G395" t="s">
        <v>80</v>
      </c>
      <c r="I395">
        <v>2.1</v>
      </c>
      <c r="J395">
        <v>1.272</v>
      </c>
      <c r="K395">
        <v>1</v>
      </c>
      <c r="L395">
        <f t="shared" si="34"/>
        <v>1.125</v>
      </c>
      <c r="M395">
        <f t="shared" si="32"/>
        <v>1.125</v>
      </c>
      <c r="N395">
        <f t="shared" si="33"/>
        <v>1.1306666666666667</v>
      </c>
      <c r="O395">
        <f t="shared" si="35"/>
        <v>1.1306666666666668E-3</v>
      </c>
      <c r="P395" t="s">
        <v>81</v>
      </c>
      <c r="Q395" t="s">
        <v>82</v>
      </c>
      <c r="R395" t="s">
        <v>83</v>
      </c>
      <c r="S395">
        <v>55.75</v>
      </c>
      <c r="T395" t="s">
        <v>84</v>
      </c>
      <c r="U395">
        <v>70.914000000000001</v>
      </c>
    </row>
    <row r="396" spans="1:21" x14ac:dyDescent="0.2">
      <c r="A396" t="s">
        <v>3</v>
      </c>
      <c r="B396" t="s">
        <v>202</v>
      </c>
      <c r="C396" t="s">
        <v>98</v>
      </c>
      <c r="D396" s="35" t="s">
        <v>336</v>
      </c>
      <c r="E396" s="35"/>
      <c r="F396">
        <v>10</v>
      </c>
      <c r="G396" t="s">
        <v>80</v>
      </c>
      <c r="H396" t="s">
        <v>214</v>
      </c>
      <c r="I396">
        <v>3.5</v>
      </c>
      <c r="J396">
        <v>1.272</v>
      </c>
      <c r="K396">
        <v>1</v>
      </c>
      <c r="L396">
        <f t="shared" si="34"/>
        <v>1.125</v>
      </c>
      <c r="M396">
        <f t="shared" si="32"/>
        <v>1.125</v>
      </c>
      <c r="N396">
        <f t="shared" si="33"/>
        <v>1.1306666666666667</v>
      </c>
      <c r="O396">
        <f t="shared" si="35"/>
        <v>1.1306666666666668E-3</v>
      </c>
      <c r="P396" t="s">
        <v>81</v>
      </c>
      <c r="Q396" t="s">
        <v>82</v>
      </c>
      <c r="R396" t="s">
        <v>83</v>
      </c>
      <c r="S396">
        <v>55.75</v>
      </c>
      <c r="T396" t="s">
        <v>84</v>
      </c>
      <c r="U396">
        <v>70.914000000000001</v>
      </c>
    </row>
    <row r="397" spans="1:21" x14ac:dyDescent="0.2">
      <c r="A397" t="s">
        <v>3</v>
      </c>
      <c r="B397" t="s">
        <v>202</v>
      </c>
      <c r="C397" t="s">
        <v>98</v>
      </c>
      <c r="D397" s="35" t="s">
        <v>336</v>
      </c>
      <c r="E397" s="35"/>
      <c r="F397">
        <v>10</v>
      </c>
      <c r="G397" t="s">
        <v>80</v>
      </c>
      <c r="I397">
        <v>5.7</v>
      </c>
      <c r="J397">
        <v>1.272</v>
      </c>
      <c r="K397">
        <v>1</v>
      </c>
      <c r="L397">
        <f t="shared" si="34"/>
        <v>1.125</v>
      </c>
      <c r="M397">
        <f t="shared" si="32"/>
        <v>1.125</v>
      </c>
      <c r="N397">
        <f t="shared" si="33"/>
        <v>1.1306666666666667</v>
      </c>
      <c r="O397">
        <f t="shared" si="35"/>
        <v>1.1306666666666668E-3</v>
      </c>
      <c r="P397" t="s">
        <v>81</v>
      </c>
      <c r="Q397" t="s">
        <v>82</v>
      </c>
      <c r="R397" t="s">
        <v>83</v>
      </c>
      <c r="S397">
        <v>55.75</v>
      </c>
      <c r="T397" t="s">
        <v>84</v>
      </c>
      <c r="U397">
        <v>70.914000000000001</v>
      </c>
    </row>
    <row r="398" spans="1:21" x14ac:dyDescent="0.2">
      <c r="A398" t="s">
        <v>5</v>
      </c>
      <c r="B398" t="s">
        <v>246</v>
      </c>
      <c r="C398" t="s">
        <v>98</v>
      </c>
      <c r="D398" s="35" t="s">
        <v>336</v>
      </c>
      <c r="E398" s="35"/>
      <c r="F398">
        <v>7</v>
      </c>
      <c r="G398" t="s">
        <v>80</v>
      </c>
      <c r="I398">
        <v>2.7</v>
      </c>
      <c r="J398">
        <v>0.89039999999999997</v>
      </c>
      <c r="K398" s="11">
        <v>0.6333333333333333</v>
      </c>
      <c r="L398">
        <f t="shared" si="34"/>
        <v>1.125</v>
      </c>
      <c r="M398">
        <f t="shared" si="32"/>
        <v>0.71249999999999991</v>
      </c>
      <c r="N398">
        <f t="shared" si="33"/>
        <v>1.249684210526316</v>
      </c>
      <c r="O398">
        <f t="shared" si="35"/>
        <v>1.249684210526316E-3</v>
      </c>
      <c r="P398" t="s">
        <v>81</v>
      </c>
      <c r="Q398" t="s">
        <v>82</v>
      </c>
      <c r="R398" t="s">
        <v>83</v>
      </c>
      <c r="S398">
        <v>39.024999999999999</v>
      </c>
      <c r="T398" t="s">
        <v>84</v>
      </c>
      <c r="U398">
        <v>34.747860000000003</v>
      </c>
    </row>
    <row r="399" spans="1:21" x14ac:dyDescent="0.2">
      <c r="A399" t="s">
        <v>5</v>
      </c>
      <c r="B399" t="s">
        <v>246</v>
      </c>
      <c r="C399" t="s">
        <v>98</v>
      </c>
      <c r="D399" s="35" t="s">
        <v>336</v>
      </c>
      <c r="E399" s="35"/>
      <c r="F399">
        <v>7</v>
      </c>
      <c r="G399" t="s">
        <v>80</v>
      </c>
      <c r="I399">
        <v>4.2</v>
      </c>
      <c r="J399">
        <v>0.89039999999999997</v>
      </c>
      <c r="K399" s="11">
        <v>0.6333333333333333</v>
      </c>
      <c r="L399">
        <f t="shared" si="34"/>
        <v>1.125</v>
      </c>
      <c r="M399">
        <f t="shared" si="32"/>
        <v>0.71249999999999991</v>
      </c>
      <c r="N399">
        <f t="shared" si="33"/>
        <v>1.249684210526316</v>
      </c>
      <c r="O399">
        <f t="shared" si="35"/>
        <v>1.249684210526316E-3</v>
      </c>
      <c r="P399" t="s">
        <v>81</v>
      </c>
      <c r="Q399" t="s">
        <v>82</v>
      </c>
      <c r="R399" t="s">
        <v>83</v>
      </c>
      <c r="S399">
        <v>39.024999999999999</v>
      </c>
      <c r="T399" t="s">
        <v>84</v>
      </c>
      <c r="U399">
        <v>34.747860000000003</v>
      </c>
    </row>
    <row r="400" spans="1:21" x14ac:dyDescent="0.2">
      <c r="A400" t="s">
        <v>6</v>
      </c>
      <c r="B400" t="s">
        <v>265</v>
      </c>
      <c r="C400" t="s">
        <v>98</v>
      </c>
      <c r="D400" s="35" t="s">
        <v>336</v>
      </c>
      <c r="E400" s="35"/>
      <c r="F400">
        <v>12</v>
      </c>
      <c r="G400" t="s">
        <v>80</v>
      </c>
      <c r="I400">
        <v>2.8</v>
      </c>
      <c r="J400">
        <v>1.5264</v>
      </c>
      <c r="K400">
        <v>1</v>
      </c>
      <c r="L400">
        <f t="shared" si="34"/>
        <v>1.125</v>
      </c>
      <c r="M400">
        <f t="shared" si="32"/>
        <v>1.125</v>
      </c>
      <c r="N400">
        <f t="shared" si="33"/>
        <v>1.3568</v>
      </c>
      <c r="O400">
        <f t="shared" si="35"/>
        <v>1.3568E-3</v>
      </c>
      <c r="P400" t="s">
        <v>81</v>
      </c>
      <c r="Q400" t="s">
        <v>82</v>
      </c>
      <c r="R400" t="s">
        <v>83</v>
      </c>
      <c r="S400">
        <v>66.900000000000006</v>
      </c>
      <c r="T400" t="s">
        <v>84</v>
      </c>
      <c r="U400">
        <v>102.11615999999999</v>
      </c>
    </row>
    <row r="401" spans="1:21" x14ac:dyDescent="0.2">
      <c r="A401" t="s">
        <v>6</v>
      </c>
      <c r="B401" t="s">
        <v>265</v>
      </c>
      <c r="C401" t="s">
        <v>98</v>
      </c>
      <c r="D401" s="35" t="s">
        <v>336</v>
      </c>
      <c r="E401" s="35"/>
      <c r="F401">
        <v>12</v>
      </c>
      <c r="G401" t="s">
        <v>80</v>
      </c>
      <c r="I401">
        <v>3.9</v>
      </c>
      <c r="J401">
        <v>1.5264</v>
      </c>
      <c r="K401">
        <v>1</v>
      </c>
      <c r="L401">
        <f t="shared" si="34"/>
        <v>1.125</v>
      </c>
      <c r="M401">
        <f t="shared" si="32"/>
        <v>1.125</v>
      </c>
      <c r="N401">
        <f t="shared" si="33"/>
        <v>1.3568</v>
      </c>
      <c r="O401">
        <f t="shared" si="35"/>
        <v>1.3568E-3</v>
      </c>
      <c r="P401" t="s">
        <v>81</v>
      </c>
      <c r="Q401" t="s">
        <v>82</v>
      </c>
      <c r="R401" t="s">
        <v>83</v>
      </c>
      <c r="S401">
        <v>66.900000000000006</v>
      </c>
      <c r="T401" t="s">
        <v>84</v>
      </c>
      <c r="U401">
        <v>102.11615999999999</v>
      </c>
    </row>
    <row r="402" spans="1:21" x14ac:dyDescent="0.2">
      <c r="A402" t="s">
        <v>8</v>
      </c>
      <c r="B402" t="s">
        <v>286</v>
      </c>
      <c r="C402" t="s">
        <v>98</v>
      </c>
      <c r="D402" s="35" t="s">
        <v>336</v>
      </c>
      <c r="E402" s="35"/>
      <c r="F402">
        <v>20</v>
      </c>
      <c r="G402" t="s">
        <v>80</v>
      </c>
      <c r="I402">
        <v>2.1</v>
      </c>
      <c r="J402">
        <v>2.544</v>
      </c>
      <c r="K402">
        <v>1</v>
      </c>
      <c r="L402">
        <f t="shared" si="34"/>
        <v>1.125</v>
      </c>
      <c r="M402">
        <f t="shared" si="32"/>
        <v>1.125</v>
      </c>
      <c r="N402">
        <f t="shared" si="33"/>
        <v>2.2613333333333334</v>
      </c>
      <c r="O402">
        <f t="shared" si="35"/>
        <v>2.2613333333333335E-3</v>
      </c>
      <c r="P402" t="s">
        <v>81</v>
      </c>
      <c r="Q402" t="s">
        <v>82</v>
      </c>
      <c r="R402" t="s">
        <v>83</v>
      </c>
      <c r="S402">
        <v>111.5</v>
      </c>
      <c r="T402" t="s">
        <v>84</v>
      </c>
      <c r="U402">
        <v>283.65600000000001</v>
      </c>
    </row>
    <row r="403" spans="1:21" x14ac:dyDescent="0.2">
      <c r="A403" t="s">
        <v>8</v>
      </c>
      <c r="B403" t="s">
        <v>286</v>
      </c>
      <c r="C403" t="s">
        <v>98</v>
      </c>
      <c r="D403" s="35" t="s">
        <v>336</v>
      </c>
      <c r="E403" s="35"/>
      <c r="F403">
        <v>20</v>
      </c>
      <c r="G403" t="s">
        <v>80</v>
      </c>
      <c r="I403">
        <v>4.2</v>
      </c>
      <c r="J403">
        <v>2.544</v>
      </c>
      <c r="K403">
        <v>1</v>
      </c>
      <c r="L403">
        <f t="shared" si="34"/>
        <v>1.125</v>
      </c>
      <c r="M403">
        <f t="shared" si="32"/>
        <v>1.125</v>
      </c>
      <c r="N403">
        <f t="shared" si="33"/>
        <v>2.2613333333333334</v>
      </c>
      <c r="O403">
        <f t="shared" si="35"/>
        <v>2.2613333333333335E-3</v>
      </c>
      <c r="P403" t="s">
        <v>81</v>
      </c>
      <c r="Q403" t="s">
        <v>82</v>
      </c>
      <c r="R403" t="s">
        <v>83</v>
      </c>
      <c r="S403">
        <v>111.5</v>
      </c>
      <c r="T403" t="s">
        <v>84</v>
      </c>
      <c r="U403">
        <v>283.65600000000001</v>
      </c>
    </row>
    <row r="404" spans="1:21" x14ac:dyDescent="0.2">
      <c r="A404" t="s">
        <v>8</v>
      </c>
      <c r="B404" t="s">
        <v>286</v>
      </c>
      <c r="C404" t="s">
        <v>98</v>
      </c>
      <c r="D404" s="35" t="s">
        <v>336</v>
      </c>
      <c r="E404" s="35"/>
      <c r="F404">
        <v>20</v>
      </c>
      <c r="G404" t="s">
        <v>80</v>
      </c>
      <c r="I404">
        <v>4.9000000000000004</v>
      </c>
      <c r="J404">
        <v>2.544</v>
      </c>
      <c r="K404">
        <v>1</v>
      </c>
      <c r="L404">
        <f t="shared" si="34"/>
        <v>1.125</v>
      </c>
      <c r="M404">
        <f t="shared" si="32"/>
        <v>1.125</v>
      </c>
      <c r="N404">
        <f t="shared" si="33"/>
        <v>2.2613333333333334</v>
      </c>
      <c r="O404">
        <f t="shared" si="35"/>
        <v>2.2613333333333335E-3</v>
      </c>
      <c r="P404" t="s">
        <v>81</v>
      </c>
      <c r="Q404" t="s">
        <v>82</v>
      </c>
      <c r="R404" t="s">
        <v>83</v>
      </c>
      <c r="S404">
        <v>111.5</v>
      </c>
      <c r="T404" t="s">
        <v>84</v>
      </c>
      <c r="U404">
        <v>283.65600000000001</v>
      </c>
    </row>
    <row r="405" spans="1:21" x14ac:dyDescent="0.2">
      <c r="A405" t="s">
        <v>8</v>
      </c>
      <c r="B405" t="s">
        <v>286</v>
      </c>
      <c r="C405" t="s">
        <v>298</v>
      </c>
      <c r="D405" t="s">
        <v>300</v>
      </c>
      <c r="E405" t="s">
        <v>375</v>
      </c>
      <c r="F405">
        <v>8</v>
      </c>
      <c r="G405" t="s">
        <v>41</v>
      </c>
      <c r="I405">
        <v>1</v>
      </c>
      <c r="J405">
        <v>0.25118678300000002</v>
      </c>
      <c r="K405">
        <v>1</v>
      </c>
      <c r="L405">
        <f t="shared" si="34"/>
        <v>1.125</v>
      </c>
      <c r="M405">
        <f t="shared" si="32"/>
        <v>1.125</v>
      </c>
      <c r="N405">
        <f t="shared" si="33"/>
        <v>0.22327714044444447</v>
      </c>
      <c r="O405">
        <f t="shared" si="35"/>
        <v>2.2327714044444448E-4</v>
      </c>
      <c r="P405" t="s">
        <v>299</v>
      </c>
      <c r="Q405" t="s">
        <v>300</v>
      </c>
      <c r="R405" t="s">
        <v>51</v>
      </c>
      <c r="S405">
        <v>38.584000000000003</v>
      </c>
      <c r="T405" t="s">
        <v>56</v>
      </c>
      <c r="U405">
        <v>9.6917908439999998</v>
      </c>
    </row>
    <row r="406" spans="1:21" x14ac:dyDescent="0.2">
      <c r="A406" t="s">
        <v>8</v>
      </c>
      <c r="B406" t="s">
        <v>286</v>
      </c>
      <c r="C406" t="s">
        <v>279</v>
      </c>
      <c r="D406" t="s">
        <v>65</v>
      </c>
      <c r="E406" t="s">
        <v>377</v>
      </c>
      <c r="F406">
        <v>4</v>
      </c>
      <c r="G406" t="s">
        <v>41</v>
      </c>
      <c r="I406">
        <v>2</v>
      </c>
      <c r="J406">
        <v>0.12582721599999999</v>
      </c>
      <c r="K406">
        <v>1</v>
      </c>
      <c r="L406">
        <f t="shared" si="34"/>
        <v>1.125</v>
      </c>
      <c r="M406">
        <f t="shared" si="32"/>
        <v>1.125</v>
      </c>
      <c r="N406">
        <f t="shared" si="33"/>
        <v>0.11184641422222222</v>
      </c>
      <c r="O406">
        <f t="shared" si="35"/>
        <v>1.1184641422222222E-4</v>
      </c>
      <c r="P406" t="s">
        <v>109</v>
      </c>
      <c r="Q406" t="s">
        <v>74</v>
      </c>
      <c r="R406" t="s">
        <v>83</v>
      </c>
      <c r="S406">
        <v>17.103999999999999</v>
      </c>
      <c r="T406" t="s">
        <v>69</v>
      </c>
      <c r="U406">
        <v>2.1521487029999999</v>
      </c>
    </row>
    <row r="407" spans="1:21" x14ac:dyDescent="0.2">
      <c r="A407" t="s">
        <v>1</v>
      </c>
      <c r="B407" t="s">
        <v>149</v>
      </c>
      <c r="C407" t="s">
        <v>160</v>
      </c>
      <c r="D407" t="s">
        <v>160</v>
      </c>
      <c r="E407" t="s">
        <v>375</v>
      </c>
      <c r="F407">
        <v>1</v>
      </c>
      <c r="G407" t="s">
        <v>41</v>
      </c>
      <c r="I407">
        <v>24.7</v>
      </c>
      <c r="J407">
        <v>17.32569166</v>
      </c>
      <c r="K407">
        <v>1</v>
      </c>
      <c r="L407">
        <f t="shared" si="34"/>
        <v>1.125</v>
      </c>
      <c r="M407">
        <f t="shared" si="32"/>
        <v>1.125</v>
      </c>
      <c r="N407">
        <f t="shared" si="33"/>
        <v>15.400614808888889</v>
      </c>
      <c r="O407">
        <f t="shared" si="35"/>
        <v>1.540061480888889E-2</v>
      </c>
      <c r="P407" t="s">
        <v>161</v>
      </c>
      <c r="Q407" t="s">
        <v>152</v>
      </c>
      <c r="R407" t="s">
        <v>43</v>
      </c>
      <c r="S407">
        <v>4.2759999999999998</v>
      </c>
      <c r="T407" t="s">
        <v>69</v>
      </c>
      <c r="U407">
        <v>74.084657530000001</v>
      </c>
    </row>
    <row r="408" spans="1:21" x14ac:dyDescent="0.2">
      <c r="A408" t="s">
        <v>4</v>
      </c>
      <c r="B408" t="s">
        <v>226</v>
      </c>
      <c r="C408" t="s">
        <v>237</v>
      </c>
      <c r="D408" t="s">
        <v>338</v>
      </c>
      <c r="E408" t="s">
        <v>375</v>
      </c>
      <c r="F408">
        <v>2</v>
      </c>
      <c r="G408" t="s">
        <v>41</v>
      </c>
      <c r="I408">
        <v>37</v>
      </c>
      <c r="J408">
        <v>180.3860995</v>
      </c>
      <c r="K408">
        <v>1</v>
      </c>
      <c r="L408">
        <f t="shared" si="34"/>
        <v>1.125</v>
      </c>
      <c r="M408">
        <f t="shared" si="32"/>
        <v>1.125</v>
      </c>
      <c r="N408">
        <f t="shared" si="33"/>
        <v>160.34319955555554</v>
      </c>
      <c r="O408">
        <f t="shared" si="35"/>
        <v>0.16034319955555554</v>
      </c>
      <c r="P408" t="s">
        <v>238</v>
      </c>
      <c r="Q408" t="s">
        <v>239</v>
      </c>
      <c r="R408" t="s">
        <v>43</v>
      </c>
      <c r="S408">
        <v>10.42</v>
      </c>
      <c r="T408" t="s">
        <v>240</v>
      </c>
      <c r="U408">
        <v>1879.6231560000001</v>
      </c>
    </row>
    <row r="409" spans="1:21" x14ac:dyDescent="0.2">
      <c r="A409" t="s">
        <v>4</v>
      </c>
      <c r="B409" t="s">
        <v>226</v>
      </c>
      <c r="C409" t="s">
        <v>237</v>
      </c>
      <c r="D409" t="s">
        <v>338</v>
      </c>
      <c r="E409" t="s">
        <v>375</v>
      </c>
      <c r="F409">
        <v>2</v>
      </c>
      <c r="G409" t="s">
        <v>41</v>
      </c>
      <c r="I409">
        <v>48</v>
      </c>
      <c r="J409">
        <v>393.53420779999999</v>
      </c>
      <c r="K409">
        <v>1</v>
      </c>
      <c r="L409">
        <f t="shared" si="34"/>
        <v>1.125</v>
      </c>
      <c r="M409">
        <f t="shared" si="32"/>
        <v>1.125</v>
      </c>
      <c r="N409">
        <f t="shared" si="33"/>
        <v>349.8081847111111</v>
      </c>
      <c r="O409">
        <f t="shared" si="35"/>
        <v>0.34980818471111108</v>
      </c>
      <c r="P409" t="s">
        <v>238</v>
      </c>
      <c r="Q409" t="s">
        <v>239</v>
      </c>
      <c r="R409" t="s">
        <v>43</v>
      </c>
      <c r="S409">
        <v>10.42</v>
      </c>
      <c r="T409" t="s">
        <v>240</v>
      </c>
      <c r="U409">
        <v>4100.6264449999999</v>
      </c>
    </row>
    <row r="410" spans="1:21" x14ac:dyDescent="0.2">
      <c r="A410" t="s">
        <v>6</v>
      </c>
      <c r="B410" t="s">
        <v>265</v>
      </c>
      <c r="C410" t="s">
        <v>237</v>
      </c>
      <c r="D410" t="s">
        <v>338</v>
      </c>
      <c r="E410" t="s">
        <v>375</v>
      </c>
      <c r="F410">
        <v>1</v>
      </c>
      <c r="G410" t="s">
        <v>41</v>
      </c>
      <c r="I410">
        <v>12</v>
      </c>
      <c r="J410">
        <v>3.0872990520000001</v>
      </c>
      <c r="K410">
        <v>1</v>
      </c>
      <c r="L410">
        <f t="shared" si="34"/>
        <v>1.125</v>
      </c>
      <c r="M410">
        <f t="shared" si="32"/>
        <v>1.125</v>
      </c>
      <c r="N410">
        <f t="shared" si="33"/>
        <v>2.7442658240000002</v>
      </c>
      <c r="O410">
        <f t="shared" si="35"/>
        <v>2.7442658240000002E-3</v>
      </c>
      <c r="P410" t="s">
        <v>238</v>
      </c>
      <c r="Q410" t="s">
        <v>239</v>
      </c>
      <c r="R410" t="s">
        <v>43</v>
      </c>
      <c r="S410">
        <v>5.21</v>
      </c>
      <c r="T410" t="s">
        <v>240</v>
      </c>
      <c r="U410">
        <v>16.08482806</v>
      </c>
    </row>
    <row r="411" spans="1:21" x14ac:dyDescent="0.2">
      <c r="A411" t="s">
        <v>8</v>
      </c>
      <c r="B411" t="s">
        <v>286</v>
      </c>
      <c r="C411" t="s">
        <v>237</v>
      </c>
      <c r="D411" t="s">
        <v>338</v>
      </c>
      <c r="E411" t="s">
        <v>375</v>
      </c>
      <c r="F411">
        <v>1</v>
      </c>
      <c r="G411" t="s">
        <v>41</v>
      </c>
      <c r="I411">
        <v>2.5</v>
      </c>
      <c r="J411">
        <v>2.8047794000000001E-2</v>
      </c>
      <c r="K411">
        <v>1</v>
      </c>
      <c r="L411">
        <f t="shared" si="34"/>
        <v>1.125</v>
      </c>
      <c r="M411">
        <f t="shared" si="32"/>
        <v>1.125</v>
      </c>
      <c r="N411">
        <f t="shared" si="33"/>
        <v>2.4931372444444447E-2</v>
      </c>
      <c r="O411">
        <f t="shared" si="35"/>
        <v>2.4931372444444449E-5</v>
      </c>
      <c r="P411" t="s">
        <v>238</v>
      </c>
      <c r="Q411" t="s">
        <v>239</v>
      </c>
      <c r="R411" t="s">
        <v>43</v>
      </c>
      <c r="S411">
        <v>5.21</v>
      </c>
      <c r="T411" t="s">
        <v>240</v>
      </c>
      <c r="U411">
        <v>0.14612900700000001</v>
      </c>
    </row>
    <row r="412" spans="1:21" x14ac:dyDescent="0.2">
      <c r="A412" t="s">
        <v>8</v>
      </c>
      <c r="B412" t="s">
        <v>286</v>
      </c>
      <c r="C412" t="s">
        <v>301</v>
      </c>
      <c r="D412" s="35" t="s">
        <v>302</v>
      </c>
      <c r="E412" s="35"/>
      <c r="F412">
        <v>2</v>
      </c>
      <c r="G412" t="s">
        <v>80</v>
      </c>
      <c r="I412">
        <v>3</v>
      </c>
      <c r="J412">
        <v>3.4799999999999998E-2</v>
      </c>
      <c r="K412">
        <v>1</v>
      </c>
      <c r="L412">
        <f t="shared" si="34"/>
        <v>1.125</v>
      </c>
      <c r="M412">
        <f t="shared" si="32"/>
        <v>1.125</v>
      </c>
      <c r="N412">
        <f t="shared" si="33"/>
        <v>3.093333333333333E-2</v>
      </c>
      <c r="O412">
        <f t="shared" si="35"/>
        <v>3.0933333333333331E-5</v>
      </c>
      <c r="P412" t="s">
        <v>81</v>
      </c>
      <c r="Q412" t="s">
        <v>302</v>
      </c>
      <c r="R412" t="s">
        <v>83</v>
      </c>
      <c r="S412">
        <v>9.4260000000000002</v>
      </c>
      <c r="T412" t="s">
        <v>118</v>
      </c>
      <c r="U412">
        <v>0.32802480000000001</v>
      </c>
    </row>
    <row r="413" spans="1:21" x14ac:dyDescent="0.2">
      <c r="A413" t="s">
        <v>6</v>
      </c>
      <c r="B413" t="s">
        <v>265</v>
      </c>
      <c r="C413" t="s">
        <v>271</v>
      </c>
      <c r="D413" t="s">
        <v>343</v>
      </c>
      <c r="E413" t="s">
        <v>375</v>
      </c>
      <c r="F413">
        <v>3</v>
      </c>
      <c r="G413" t="s">
        <v>41</v>
      </c>
      <c r="I413">
        <v>1.5</v>
      </c>
      <c r="J413">
        <v>5.7095820999999998E-2</v>
      </c>
      <c r="K413">
        <v>1</v>
      </c>
      <c r="L413">
        <f t="shared" si="34"/>
        <v>1.125</v>
      </c>
      <c r="M413">
        <f t="shared" si="32"/>
        <v>1.125</v>
      </c>
      <c r="N413">
        <f t="shared" si="33"/>
        <v>5.0751840888888886E-2</v>
      </c>
      <c r="O413">
        <f t="shared" si="35"/>
        <v>5.0751840888888884E-5</v>
      </c>
      <c r="P413" t="s">
        <v>272</v>
      </c>
      <c r="Q413" t="s">
        <v>273</v>
      </c>
      <c r="R413" t="s">
        <v>43</v>
      </c>
      <c r="S413">
        <v>14.468999999999999</v>
      </c>
      <c r="T413" t="s">
        <v>56</v>
      </c>
      <c r="U413">
        <v>0.82611942900000002</v>
      </c>
    </row>
    <row r="414" spans="1:21" x14ac:dyDescent="0.2">
      <c r="A414" t="s">
        <v>6</v>
      </c>
      <c r="B414" t="s">
        <v>265</v>
      </c>
      <c r="C414" t="s">
        <v>271</v>
      </c>
      <c r="D414" t="s">
        <v>343</v>
      </c>
      <c r="E414" t="s">
        <v>375</v>
      </c>
      <c r="F414">
        <v>3</v>
      </c>
      <c r="G414" t="s">
        <v>41</v>
      </c>
      <c r="I414">
        <v>4</v>
      </c>
      <c r="J414">
        <v>0.93183131299999999</v>
      </c>
      <c r="K414">
        <v>1</v>
      </c>
      <c r="L414">
        <f t="shared" si="34"/>
        <v>1.125</v>
      </c>
      <c r="M414">
        <f t="shared" si="32"/>
        <v>1.125</v>
      </c>
      <c r="N414">
        <f t="shared" si="33"/>
        <v>0.82829450044444441</v>
      </c>
      <c r="O414">
        <f t="shared" si="35"/>
        <v>8.2829450044444438E-4</v>
      </c>
      <c r="P414" t="s">
        <v>272</v>
      </c>
      <c r="Q414" t="s">
        <v>273</v>
      </c>
      <c r="R414" t="s">
        <v>43</v>
      </c>
      <c r="S414">
        <v>14.468999999999999</v>
      </c>
      <c r="T414" t="s">
        <v>56</v>
      </c>
      <c r="U414">
        <v>13.48266727</v>
      </c>
    </row>
    <row r="415" spans="1:21" x14ac:dyDescent="0.2">
      <c r="A415" t="s">
        <v>3</v>
      </c>
      <c r="B415" t="s">
        <v>202</v>
      </c>
      <c r="C415" t="s">
        <v>212</v>
      </c>
      <c r="D415" t="s">
        <v>84</v>
      </c>
      <c r="E415" t="s">
        <v>373</v>
      </c>
      <c r="F415">
        <v>1</v>
      </c>
      <c r="G415" t="s">
        <v>80</v>
      </c>
      <c r="I415">
        <v>7.5</v>
      </c>
      <c r="J415">
        <v>0.12720000000000001</v>
      </c>
      <c r="K415">
        <v>1</v>
      </c>
      <c r="L415">
        <f t="shared" si="34"/>
        <v>1.125</v>
      </c>
      <c r="M415">
        <f t="shared" si="32"/>
        <v>1.125</v>
      </c>
      <c r="N415">
        <f t="shared" si="33"/>
        <v>0.11306666666666668</v>
      </c>
      <c r="O415">
        <f t="shared" si="35"/>
        <v>1.1306666666666667E-4</v>
      </c>
      <c r="P415" t="s">
        <v>81</v>
      </c>
      <c r="Q415" t="s">
        <v>82</v>
      </c>
      <c r="R415" t="s">
        <v>83</v>
      </c>
      <c r="S415">
        <v>5.5750000000000002</v>
      </c>
      <c r="T415" t="s">
        <v>84</v>
      </c>
      <c r="U415">
        <v>0.70913999999999999</v>
      </c>
    </row>
    <row r="416" spans="1:21" x14ac:dyDescent="0.2">
      <c r="A416" t="s">
        <v>0</v>
      </c>
      <c r="B416" t="s">
        <v>39</v>
      </c>
      <c r="C416" t="s">
        <v>53</v>
      </c>
      <c r="D416" t="s">
        <v>368</v>
      </c>
      <c r="E416" t="s">
        <v>379</v>
      </c>
      <c r="F416">
        <v>5</v>
      </c>
      <c r="G416" t="s">
        <v>41</v>
      </c>
      <c r="I416">
        <v>5.8</v>
      </c>
      <c r="J416">
        <v>2.7869095929999999</v>
      </c>
      <c r="K416">
        <v>1</v>
      </c>
      <c r="L416">
        <f t="shared" si="34"/>
        <v>1.125</v>
      </c>
      <c r="M416">
        <f t="shared" si="32"/>
        <v>1.125</v>
      </c>
      <c r="N416">
        <f t="shared" si="33"/>
        <v>2.4772529715555556</v>
      </c>
      <c r="O416">
        <f t="shared" si="35"/>
        <v>2.4772529715555557E-3</v>
      </c>
      <c r="P416" t="s">
        <v>54</v>
      </c>
      <c r="Q416" t="s">
        <v>55</v>
      </c>
      <c r="R416" t="s">
        <v>43</v>
      </c>
      <c r="S416">
        <v>24.114999999999998</v>
      </c>
      <c r="T416" t="s">
        <v>56</v>
      </c>
      <c r="U416">
        <v>67.206324839999994</v>
      </c>
    </row>
    <row r="417" spans="1:21" x14ac:dyDescent="0.2">
      <c r="A417" t="s">
        <v>0</v>
      </c>
      <c r="B417" t="s">
        <v>39</v>
      </c>
      <c r="C417" t="s">
        <v>53</v>
      </c>
      <c r="D417" t="s">
        <v>368</v>
      </c>
      <c r="E417" t="s">
        <v>379</v>
      </c>
      <c r="F417">
        <v>5</v>
      </c>
      <c r="G417" t="s">
        <v>41</v>
      </c>
      <c r="I417">
        <v>8.8000000000000007</v>
      </c>
      <c r="J417">
        <v>10.72239005</v>
      </c>
      <c r="K417">
        <v>1</v>
      </c>
      <c r="L417">
        <f t="shared" si="34"/>
        <v>1.125</v>
      </c>
      <c r="M417">
        <f t="shared" si="32"/>
        <v>1.125</v>
      </c>
      <c r="N417">
        <f t="shared" si="33"/>
        <v>9.5310133777777768</v>
      </c>
      <c r="O417">
        <f t="shared" si="35"/>
        <v>9.5310133777777774E-3</v>
      </c>
      <c r="P417" t="s">
        <v>54</v>
      </c>
      <c r="Q417" t="s">
        <v>55</v>
      </c>
      <c r="R417" t="s">
        <v>43</v>
      </c>
      <c r="S417">
        <v>24.114999999999998</v>
      </c>
      <c r="T417" t="s">
        <v>56</v>
      </c>
      <c r="U417">
        <v>258.57043609999999</v>
      </c>
    </row>
    <row r="418" spans="1:21" x14ac:dyDescent="0.2">
      <c r="A418" t="s">
        <v>0</v>
      </c>
      <c r="B418" t="s">
        <v>39</v>
      </c>
      <c r="C418" t="s">
        <v>53</v>
      </c>
      <c r="D418" t="s">
        <v>368</v>
      </c>
      <c r="E418" t="s">
        <v>379</v>
      </c>
      <c r="F418">
        <v>5</v>
      </c>
      <c r="G418" t="s">
        <v>41</v>
      </c>
      <c r="I418">
        <v>10.9</v>
      </c>
      <c r="J418">
        <v>21.413420559999999</v>
      </c>
      <c r="K418">
        <v>1</v>
      </c>
      <c r="L418">
        <f t="shared" si="34"/>
        <v>1.125</v>
      </c>
      <c r="M418">
        <f t="shared" si="32"/>
        <v>1.125</v>
      </c>
      <c r="N418">
        <f t="shared" si="33"/>
        <v>19.034151608888887</v>
      </c>
      <c r="O418">
        <f t="shared" si="35"/>
        <v>1.9034151608888886E-2</v>
      </c>
      <c r="P418" t="s">
        <v>54</v>
      </c>
      <c r="Q418" t="s">
        <v>55</v>
      </c>
      <c r="R418" t="s">
        <v>43</v>
      </c>
      <c r="S418">
        <v>24.114999999999998</v>
      </c>
      <c r="T418" t="s">
        <v>56</v>
      </c>
      <c r="U418">
        <v>516.38463679999995</v>
      </c>
    </row>
    <row r="419" spans="1:21" x14ac:dyDescent="0.2">
      <c r="A419" t="s">
        <v>1</v>
      </c>
      <c r="B419" t="s">
        <v>149</v>
      </c>
      <c r="C419" t="s">
        <v>53</v>
      </c>
      <c r="D419" t="s">
        <v>368</v>
      </c>
      <c r="E419" t="s">
        <v>379</v>
      </c>
      <c r="F419">
        <v>12</v>
      </c>
      <c r="G419" t="s">
        <v>41</v>
      </c>
      <c r="I419">
        <v>5.4</v>
      </c>
      <c r="J419">
        <v>5.309229255</v>
      </c>
      <c r="K419">
        <v>1</v>
      </c>
      <c r="L419">
        <f t="shared" si="34"/>
        <v>1.125</v>
      </c>
      <c r="M419">
        <f t="shared" si="32"/>
        <v>1.125</v>
      </c>
      <c r="N419">
        <f t="shared" si="33"/>
        <v>4.7193148933333333</v>
      </c>
      <c r="O419">
        <f t="shared" si="35"/>
        <v>4.7193148933333331E-3</v>
      </c>
      <c r="P419" t="s">
        <v>54</v>
      </c>
      <c r="Q419" t="s">
        <v>55</v>
      </c>
      <c r="R419" t="s">
        <v>43</v>
      </c>
      <c r="S419">
        <v>57.875999999999998</v>
      </c>
      <c r="T419" t="s">
        <v>56</v>
      </c>
      <c r="U419">
        <v>307.2769523</v>
      </c>
    </row>
    <row r="420" spans="1:21" x14ac:dyDescent="0.2">
      <c r="A420" t="s">
        <v>1</v>
      </c>
      <c r="B420" t="s">
        <v>149</v>
      </c>
      <c r="C420" t="s">
        <v>53</v>
      </c>
      <c r="D420" t="s">
        <v>368</v>
      </c>
      <c r="E420" t="s">
        <v>379</v>
      </c>
      <c r="F420">
        <v>12</v>
      </c>
      <c r="G420" t="s">
        <v>41</v>
      </c>
      <c r="I420">
        <v>8.1999999999999993</v>
      </c>
      <c r="J420">
        <v>20.48241767</v>
      </c>
      <c r="K420">
        <v>1</v>
      </c>
      <c r="L420">
        <f t="shared" si="34"/>
        <v>1.125</v>
      </c>
      <c r="M420">
        <f t="shared" si="32"/>
        <v>1.125</v>
      </c>
      <c r="N420">
        <f t="shared" si="33"/>
        <v>18.206593484444443</v>
      </c>
      <c r="O420">
        <f t="shared" si="35"/>
        <v>1.8206593484444443E-2</v>
      </c>
      <c r="P420" t="s">
        <v>54</v>
      </c>
      <c r="Q420" t="s">
        <v>55</v>
      </c>
      <c r="R420" t="s">
        <v>43</v>
      </c>
      <c r="S420">
        <v>57.875999999999998</v>
      </c>
      <c r="T420" t="s">
        <v>56</v>
      </c>
      <c r="U420">
        <v>1185.4404050000001</v>
      </c>
    </row>
    <row r="421" spans="1:21" x14ac:dyDescent="0.2">
      <c r="A421" t="s">
        <v>1</v>
      </c>
      <c r="B421" t="s">
        <v>149</v>
      </c>
      <c r="C421" t="s">
        <v>53</v>
      </c>
      <c r="D421" t="s">
        <v>368</v>
      </c>
      <c r="E421" t="s">
        <v>379</v>
      </c>
      <c r="F421">
        <v>12</v>
      </c>
      <c r="G421" t="s">
        <v>41</v>
      </c>
      <c r="I421">
        <v>14.3</v>
      </c>
      <c r="J421">
        <v>123.5893136</v>
      </c>
      <c r="K421">
        <v>1</v>
      </c>
      <c r="L421">
        <f t="shared" si="34"/>
        <v>1.125</v>
      </c>
      <c r="M421">
        <f t="shared" si="32"/>
        <v>1.125</v>
      </c>
      <c r="N421">
        <f t="shared" si="33"/>
        <v>109.85716764444444</v>
      </c>
      <c r="O421">
        <f t="shared" si="35"/>
        <v>0.10985716764444445</v>
      </c>
      <c r="P421" t="s">
        <v>54</v>
      </c>
      <c r="Q421" t="s">
        <v>55</v>
      </c>
      <c r="R421" t="s">
        <v>43</v>
      </c>
      <c r="S421">
        <v>57.875999999999998</v>
      </c>
      <c r="T421" t="s">
        <v>56</v>
      </c>
      <c r="U421">
        <v>7152.8551120000002</v>
      </c>
    </row>
    <row r="422" spans="1:21" x14ac:dyDescent="0.2">
      <c r="A422" t="s">
        <v>1</v>
      </c>
      <c r="B422" t="s">
        <v>149</v>
      </c>
      <c r="C422" t="s">
        <v>53</v>
      </c>
      <c r="D422" t="s">
        <v>368</v>
      </c>
      <c r="E422" t="s">
        <v>379</v>
      </c>
      <c r="F422">
        <v>12</v>
      </c>
      <c r="G422" t="s">
        <v>41</v>
      </c>
      <c r="I422">
        <v>14.8</v>
      </c>
      <c r="J422">
        <v>138.10859629999999</v>
      </c>
      <c r="K422">
        <v>1</v>
      </c>
      <c r="L422">
        <f t="shared" si="34"/>
        <v>1.125</v>
      </c>
      <c r="M422">
        <f t="shared" si="32"/>
        <v>1.125</v>
      </c>
      <c r="N422">
        <f t="shared" si="33"/>
        <v>122.76319671111111</v>
      </c>
      <c r="O422">
        <f t="shared" si="35"/>
        <v>0.12276319671111111</v>
      </c>
      <c r="P422" t="s">
        <v>54</v>
      </c>
      <c r="Q422" t="s">
        <v>55</v>
      </c>
      <c r="R422" t="s">
        <v>43</v>
      </c>
      <c r="S422">
        <v>57.875999999999998</v>
      </c>
      <c r="T422" t="s">
        <v>56</v>
      </c>
      <c r="U422">
        <v>7993.1731179999997</v>
      </c>
    </row>
    <row r="423" spans="1:21" x14ac:dyDescent="0.2">
      <c r="A423" t="s">
        <v>1</v>
      </c>
      <c r="B423" t="s">
        <v>149</v>
      </c>
      <c r="C423" t="s">
        <v>53</v>
      </c>
      <c r="D423" t="s">
        <v>368</v>
      </c>
      <c r="E423" t="s">
        <v>379</v>
      </c>
      <c r="F423">
        <v>12</v>
      </c>
      <c r="G423" t="s">
        <v>41</v>
      </c>
      <c r="I423">
        <v>18.100000000000001</v>
      </c>
      <c r="J423">
        <v>264.6988174</v>
      </c>
      <c r="K423">
        <v>1</v>
      </c>
      <c r="L423">
        <f t="shared" si="34"/>
        <v>1.125</v>
      </c>
      <c r="M423">
        <f t="shared" si="32"/>
        <v>1.125</v>
      </c>
      <c r="N423">
        <f t="shared" si="33"/>
        <v>235.28783768888889</v>
      </c>
      <c r="O423">
        <f t="shared" si="35"/>
        <v>0.23528783768888889</v>
      </c>
      <c r="P423" t="s">
        <v>54</v>
      </c>
      <c r="Q423" t="s">
        <v>55</v>
      </c>
      <c r="R423" t="s">
        <v>43</v>
      </c>
      <c r="S423">
        <v>57.875999999999998</v>
      </c>
      <c r="T423" t="s">
        <v>56</v>
      </c>
      <c r="U423">
        <v>15319.70876</v>
      </c>
    </row>
    <row r="424" spans="1:21" x14ac:dyDescent="0.2">
      <c r="A424" t="s">
        <v>2</v>
      </c>
      <c r="B424" t="s">
        <v>169</v>
      </c>
      <c r="C424" t="s">
        <v>53</v>
      </c>
      <c r="D424" t="s">
        <v>368</v>
      </c>
      <c r="E424" t="s">
        <v>379</v>
      </c>
      <c r="F424">
        <v>2</v>
      </c>
      <c r="G424" t="s">
        <v>41</v>
      </c>
      <c r="I424">
        <v>4</v>
      </c>
      <c r="J424">
        <v>0.33546057600000001</v>
      </c>
      <c r="K424">
        <v>1</v>
      </c>
      <c r="L424">
        <f t="shared" si="34"/>
        <v>1.125</v>
      </c>
      <c r="M424">
        <f t="shared" si="32"/>
        <v>1.125</v>
      </c>
      <c r="N424">
        <f t="shared" si="33"/>
        <v>0.29818717866666666</v>
      </c>
      <c r="O424">
        <f t="shared" si="35"/>
        <v>2.9818717866666669E-4</v>
      </c>
      <c r="P424" t="s">
        <v>54</v>
      </c>
      <c r="Q424" t="s">
        <v>55</v>
      </c>
      <c r="R424" t="s">
        <v>43</v>
      </c>
      <c r="S424">
        <v>9.6460000000000008</v>
      </c>
      <c r="T424" t="s">
        <v>56</v>
      </c>
      <c r="U424">
        <v>3.2358527179999999</v>
      </c>
    </row>
    <row r="425" spans="1:21" x14ac:dyDescent="0.2">
      <c r="A425" t="s">
        <v>3</v>
      </c>
      <c r="B425" t="s">
        <v>202</v>
      </c>
      <c r="C425" t="s">
        <v>53</v>
      </c>
      <c r="D425" t="s">
        <v>368</v>
      </c>
      <c r="E425" t="s">
        <v>379</v>
      </c>
      <c r="F425">
        <v>10</v>
      </c>
      <c r="G425" t="s">
        <v>41</v>
      </c>
      <c r="I425">
        <v>5.4</v>
      </c>
      <c r="J425">
        <v>4.4243577119999999</v>
      </c>
      <c r="K425">
        <v>1</v>
      </c>
      <c r="L425">
        <f t="shared" si="34"/>
        <v>1.125</v>
      </c>
      <c r="M425">
        <f t="shared" si="32"/>
        <v>1.125</v>
      </c>
      <c r="N425">
        <f t="shared" si="33"/>
        <v>3.9327624106666668</v>
      </c>
      <c r="O425">
        <f t="shared" si="35"/>
        <v>3.9327624106666667E-3</v>
      </c>
      <c r="P425" t="s">
        <v>54</v>
      </c>
      <c r="Q425" t="s">
        <v>55</v>
      </c>
      <c r="R425" t="s">
        <v>43</v>
      </c>
      <c r="S425">
        <v>48.23</v>
      </c>
      <c r="T425" t="s">
        <v>56</v>
      </c>
      <c r="U425">
        <v>213.38677250000001</v>
      </c>
    </row>
    <row r="426" spans="1:21" x14ac:dyDescent="0.2">
      <c r="A426" t="s">
        <v>5</v>
      </c>
      <c r="B426" t="s">
        <v>246</v>
      </c>
      <c r="C426" t="s">
        <v>53</v>
      </c>
      <c r="D426" t="s">
        <v>368</v>
      </c>
      <c r="E426" t="s">
        <v>379</v>
      </c>
      <c r="F426">
        <v>2</v>
      </c>
      <c r="G426" t="s">
        <v>41</v>
      </c>
      <c r="I426">
        <v>6</v>
      </c>
      <c r="J426">
        <v>1.2438512239999999</v>
      </c>
      <c r="K426" s="11">
        <v>0.6333333333333333</v>
      </c>
      <c r="L426">
        <f t="shared" si="34"/>
        <v>1.125</v>
      </c>
      <c r="M426">
        <f t="shared" si="32"/>
        <v>0.71249999999999991</v>
      </c>
      <c r="N426">
        <f t="shared" si="33"/>
        <v>1.7457561038596492</v>
      </c>
      <c r="O426">
        <f t="shared" si="35"/>
        <v>1.7457561038596492E-3</v>
      </c>
      <c r="P426" t="s">
        <v>54</v>
      </c>
      <c r="Q426" t="s">
        <v>55</v>
      </c>
      <c r="R426" t="s">
        <v>43</v>
      </c>
      <c r="S426">
        <v>9.6460000000000008</v>
      </c>
      <c r="T426" t="s">
        <v>56</v>
      </c>
      <c r="U426">
        <v>11.99818891</v>
      </c>
    </row>
    <row r="427" spans="1:21" x14ac:dyDescent="0.2">
      <c r="A427" t="s">
        <v>5</v>
      </c>
      <c r="B427" t="s">
        <v>246</v>
      </c>
      <c r="C427" t="s">
        <v>53</v>
      </c>
      <c r="D427" t="s">
        <v>368</v>
      </c>
      <c r="E427" t="s">
        <v>379</v>
      </c>
      <c r="F427">
        <v>2</v>
      </c>
      <c r="G427" t="s">
        <v>41</v>
      </c>
      <c r="I427">
        <v>19</v>
      </c>
      <c r="J427">
        <v>51.607786820000001</v>
      </c>
      <c r="K427" s="11">
        <v>0.6333333333333333</v>
      </c>
      <c r="L427">
        <f t="shared" si="34"/>
        <v>1.125</v>
      </c>
      <c r="M427">
        <f t="shared" si="32"/>
        <v>0.71249999999999991</v>
      </c>
      <c r="N427">
        <f t="shared" si="33"/>
        <v>72.431981501754393</v>
      </c>
      <c r="O427">
        <f t="shared" si="35"/>
        <v>7.2431981501754394E-2</v>
      </c>
      <c r="P427" t="s">
        <v>54</v>
      </c>
      <c r="Q427" t="s">
        <v>55</v>
      </c>
      <c r="R427" t="s">
        <v>43</v>
      </c>
      <c r="S427">
        <v>9.6460000000000008</v>
      </c>
      <c r="T427" t="s">
        <v>56</v>
      </c>
      <c r="U427">
        <v>497.80871159999998</v>
      </c>
    </row>
    <row r="428" spans="1:21" x14ac:dyDescent="0.2">
      <c r="A428" t="s">
        <v>6</v>
      </c>
      <c r="B428" t="s">
        <v>265</v>
      </c>
      <c r="C428" t="s">
        <v>53</v>
      </c>
      <c r="D428" t="s">
        <v>368</v>
      </c>
      <c r="E428" t="s">
        <v>379</v>
      </c>
      <c r="F428">
        <v>12</v>
      </c>
      <c r="G428" t="s">
        <v>41</v>
      </c>
      <c r="I428">
        <v>2</v>
      </c>
      <c r="J428">
        <v>0.21422186400000001</v>
      </c>
      <c r="K428">
        <v>1</v>
      </c>
      <c r="L428">
        <f t="shared" si="34"/>
        <v>1.125</v>
      </c>
      <c r="M428">
        <f t="shared" si="32"/>
        <v>1.125</v>
      </c>
      <c r="N428">
        <f t="shared" si="33"/>
        <v>0.19041943466666666</v>
      </c>
      <c r="O428">
        <f t="shared" si="35"/>
        <v>1.9041943466666667E-4</v>
      </c>
      <c r="P428" t="s">
        <v>54</v>
      </c>
      <c r="Q428" t="s">
        <v>55</v>
      </c>
      <c r="R428" t="s">
        <v>43</v>
      </c>
      <c r="S428">
        <v>57.875999999999998</v>
      </c>
      <c r="T428" t="s">
        <v>56</v>
      </c>
      <c r="U428">
        <v>12.398304570000001</v>
      </c>
    </row>
    <row r="429" spans="1:21" x14ac:dyDescent="0.2">
      <c r="A429" t="s">
        <v>6</v>
      </c>
      <c r="B429" t="s">
        <v>265</v>
      </c>
      <c r="C429" t="s">
        <v>53</v>
      </c>
      <c r="D429" t="s">
        <v>368</v>
      </c>
      <c r="E429" t="s">
        <v>379</v>
      </c>
      <c r="F429">
        <v>12</v>
      </c>
      <c r="G429" t="s">
        <v>41</v>
      </c>
      <c r="I429">
        <v>5</v>
      </c>
      <c r="J429">
        <v>4.1400530010000001</v>
      </c>
      <c r="K429">
        <v>1</v>
      </c>
      <c r="L429">
        <f t="shared" si="34"/>
        <v>1.125</v>
      </c>
      <c r="M429">
        <f t="shared" si="32"/>
        <v>1.125</v>
      </c>
      <c r="N429">
        <f t="shared" si="33"/>
        <v>3.680047112</v>
      </c>
      <c r="O429">
        <f t="shared" si="35"/>
        <v>3.6800471120000001E-3</v>
      </c>
      <c r="P429" t="s">
        <v>54</v>
      </c>
      <c r="Q429" t="s">
        <v>55</v>
      </c>
      <c r="R429" t="s">
        <v>43</v>
      </c>
      <c r="S429">
        <v>57.875999999999998</v>
      </c>
      <c r="T429" t="s">
        <v>56</v>
      </c>
      <c r="U429">
        <v>239.60970750000001</v>
      </c>
    </row>
    <row r="430" spans="1:21" x14ac:dyDescent="0.2">
      <c r="A430" t="s">
        <v>7</v>
      </c>
      <c r="B430" t="s">
        <v>277</v>
      </c>
      <c r="C430" t="s">
        <v>53</v>
      </c>
      <c r="D430" t="s">
        <v>368</v>
      </c>
      <c r="E430" t="s">
        <v>379</v>
      </c>
      <c r="F430">
        <v>13</v>
      </c>
      <c r="G430" t="s">
        <v>41</v>
      </c>
      <c r="I430">
        <v>2.5</v>
      </c>
      <c r="J430">
        <v>0.47735234599999998</v>
      </c>
      <c r="K430">
        <v>1</v>
      </c>
      <c r="L430">
        <f t="shared" si="34"/>
        <v>1.125</v>
      </c>
      <c r="M430">
        <f t="shared" si="32"/>
        <v>1.125</v>
      </c>
      <c r="N430">
        <f t="shared" si="33"/>
        <v>0.42431319644444443</v>
      </c>
      <c r="O430">
        <f t="shared" si="35"/>
        <v>4.2431319644444443E-4</v>
      </c>
      <c r="P430" t="s">
        <v>54</v>
      </c>
      <c r="Q430" t="s">
        <v>55</v>
      </c>
      <c r="R430" t="s">
        <v>43</v>
      </c>
      <c r="S430">
        <v>62.698999999999998</v>
      </c>
      <c r="T430" t="s">
        <v>56</v>
      </c>
      <c r="U430">
        <v>29.929514739999998</v>
      </c>
    </row>
    <row r="431" spans="1:21" x14ac:dyDescent="0.2">
      <c r="A431" t="s">
        <v>7</v>
      </c>
      <c r="B431" t="s">
        <v>277</v>
      </c>
      <c r="C431" t="s">
        <v>53</v>
      </c>
      <c r="D431" t="s">
        <v>368</v>
      </c>
      <c r="E431" t="s">
        <v>379</v>
      </c>
      <c r="F431">
        <v>13</v>
      </c>
      <c r="G431" t="s">
        <v>41</v>
      </c>
      <c r="I431">
        <v>5</v>
      </c>
      <c r="J431">
        <v>4.4850574180000002</v>
      </c>
      <c r="K431">
        <v>1</v>
      </c>
      <c r="L431">
        <f t="shared" si="34"/>
        <v>1.125</v>
      </c>
      <c r="M431">
        <f t="shared" si="32"/>
        <v>1.125</v>
      </c>
      <c r="N431">
        <f t="shared" si="33"/>
        <v>3.9867177048888891</v>
      </c>
      <c r="O431">
        <f t="shared" si="35"/>
        <v>3.9867177048888893E-3</v>
      </c>
      <c r="P431" t="s">
        <v>54</v>
      </c>
      <c r="Q431" t="s">
        <v>55</v>
      </c>
      <c r="R431" t="s">
        <v>43</v>
      </c>
      <c r="S431">
        <v>62.698999999999998</v>
      </c>
      <c r="T431" t="s">
        <v>56</v>
      </c>
      <c r="U431">
        <v>281.20861500000001</v>
      </c>
    </row>
    <row r="432" spans="1:21" x14ac:dyDescent="0.2">
      <c r="A432" t="s">
        <v>7</v>
      </c>
      <c r="B432" t="s">
        <v>277</v>
      </c>
      <c r="C432" t="s">
        <v>53</v>
      </c>
      <c r="D432" t="s">
        <v>368</v>
      </c>
      <c r="E432" t="s">
        <v>379</v>
      </c>
      <c r="F432">
        <v>13</v>
      </c>
      <c r="G432" t="s">
        <v>41</v>
      </c>
      <c r="I432">
        <v>8</v>
      </c>
      <c r="J432">
        <v>20.487255860000001</v>
      </c>
      <c r="K432">
        <v>1</v>
      </c>
      <c r="L432">
        <f t="shared" si="34"/>
        <v>1.125</v>
      </c>
      <c r="M432">
        <f t="shared" si="32"/>
        <v>1.125</v>
      </c>
      <c r="N432">
        <f t="shared" si="33"/>
        <v>18.210894097777778</v>
      </c>
      <c r="O432">
        <f t="shared" si="35"/>
        <v>1.8210894097777777E-2</v>
      </c>
      <c r="P432" t="s">
        <v>54</v>
      </c>
      <c r="Q432" t="s">
        <v>55</v>
      </c>
      <c r="R432" t="s">
        <v>43</v>
      </c>
      <c r="S432">
        <v>62.698999999999998</v>
      </c>
      <c r="T432" t="s">
        <v>56</v>
      </c>
      <c r="U432">
        <v>1284.5304550000001</v>
      </c>
    </row>
    <row r="433" spans="1:21" x14ac:dyDescent="0.2">
      <c r="A433" t="s">
        <v>7</v>
      </c>
      <c r="B433" t="s">
        <v>277</v>
      </c>
      <c r="C433" t="s">
        <v>53</v>
      </c>
      <c r="D433" t="s">
        <v>368</v>
      </c>
      <c r="E433" t="s">
        <v>379</v>
      </c>
      <c r="F433">
        <v>13</v>
      </c>
      <c r="G433" t="s">
        <v>41</v>
      </c>
      <c r="I433">
        <v>13</v>
      </c>
      <c r="J433">
        <v>98.392471099999995</v>
      </c>
      <c r="K433">
        <v>1</v>
      </c>
      <c r="L433">
        <f t="shared" si="34"/>
        <v>1.125</v>
      </c>
      <c r="M433">
        <f t="shared" si="32"/>
        <v>1.125</v>
      </c>
      <c r="N433">
        <f t="shared" si="33"/>
        <v>87.459974311111111</v>
      </c>
      <c r="O433">
        <f t="shared" si="35"/>
        <v>8.7459974311111119E-2</v>
      </c>
      <c r="P433" t="s">
        <v>54</v>
      </c>
      <c r="Q433" t="s">
        <v>55</v>
      </c>
      <c r="R433" t="s">
        <v>43</v>
      </c>
      <c r="S433">
        <v>62.698999999999998</v>
      </c>
      <c r="T433" t="s">
        <v>56</v>
      </c>
      <c r="U433">
        <v>6169.1095459999997</v>
      </c>
    </row>
    <row r="434" spans="1:21" x14ac:dyDescent="0.2">
      <c r="A434" t="s">
        <v>8</v>
      </c>
      <c r="B434" t="s">
        <v>286</v>
      </c>
      <c r="C434" t="s">
        <v>53</v>
      </c>
      <c r="D434" t="s">
        <v>368</v>
      </c>
      <c r="E434" t="s">
        <v>379</v>
      </c>
      <c r="F434">
        <v>9</v>
      </c>
      <c r="G434" t="s">
        <v>41</v>
      </c>
      <c r="I434">
        <v>5</v>
      </c>
      <c r="J434">
        <v>3.1050397510000001</v>
      </c>
      <c r="K434">
        <v>1</v>
      </c>
      <c r="L434">
        <f t="shared" si="34"/>
        <v>1.125</v>
      </c>
      <c r="M434">
        <f t="shared" si="32"/>
        <v>1.125</v>
      </c>
      <c r="N434">
        <f t="shared" si="33"/>
        <v>2.7600353342222221</v>
      </c>
      <c r="O434">
        <f t="shared" si="35"/>
        <v>2.760035334222222E-3</v>
      </c>
      <c r="P434" t="s">
        <v>54</v>
      </c>
      <c r="Q434" t="s">
        <v>55</v>
      </c>
      <c r="R434" t="s">
        <v>43</v>
      </c>
      <c r="S434">
        <v>43.406999999999996</v>
      </c>
      <c r="T434" t="s">
        <v>56</v>
      </c>
      <c r="U434">
        <v>134.7804605</v>
      </c>
    </row>
    <row r="435" spans="1:21" x14ac:dyDescent="0.2">
      <c r="A435" t="s">
        <v>8</v>
      </c>
      <c r="B435" t="s">
        <v>286</v>
      </c>
      <c r="C435" t="s">
        <v>53</v>
      </c>
      <c r="D435" t="s">
        <v>368</v>
      </c>
      <c r="E435" t="s">
        <v>379</v>
      </c>
      <c r="F435">
        <v>9</v>
      </c>
      <c r="G435" t="s">
        <v>41</v>
      </c>
      <c r="I435">
        <v>7</v>
      </c>
      <c r="J435">
        <v>9.2119797729999995</v>
      </c>
      <c r="K435">
        <v>1</v>
      </c>
      <c r="L435">
        <f t="shared" si="34"/>
        <v>1.125</v>
      </c>
      <c r="M435">
        <f t="shared" si="32"/>
        <v>1.125</v>
      </c>
      <c r="N435">
        <f t="shared" si="33"/>
        <v>8.188426464888888</v>
      </c>
      <c r="O435">
        <f t="shared" si="35"/>
        <v>8.1884264648888882E-3</v>
      </c>
      <c r="P435" t="s">
        <v>54</v>
      </c>
      <c r="Q435" t="s">
        <v>55</v>
      </c>
      <c r="R435" t="s">
        <v>43</v>
      </c>
      <c r="S435">
        <v>43.406999999999996</v>
      </c>
      <c r="T435" t="s">
        <v>56</v>
      </c>
      <c r="U435">
        <v>399.86440599999997</v>
      </c>
    </row>
    <row r="436" spans="1:21" x14ac:dyDescent="0.2">
      <c r="A436" t="s">
        <v>8</v>
      </c>
      <c r="B436" t="s">
        <v>286</v>
      </c>
      <c r="C436" t="s">
        <v>53</v>
      </c>
      <c r="D436" t="s">
        <v>368</v>
      </c>
      <c r="E436" t="s">
        <v>379</v>
      </c>
      <c r="F436">
        <v>9</v>
      </c>
      <c r="G436" t="s">
        <v>41</v>
      </c>
      <c r="I436">
        <v>8.5</v>
      </c>
      <c r="J436">
        <v>17.253534569999999</v>
      </c>
      <c r="K436">
        <v>1</v>
      </c>
      <c r="L436">
        <f t="shared" si="34"/>
        <v>1.125</v>
      </c>
      <c r="M436">
        <f t="shared" si="32"/>
        <v>1.125</v>
      </c>
      <c r="N436">
        <f t="shared" si="33"/>
        <v>15.336475173333334</v>
      </c>
      <c r="O436">
        <f t="shared" si="35"/>
        <v>1.5336475173333334E-2</v>
      </c>
      <c r="P436" t="s">
        <v>54</v>
      </c>
      <c r="Q436" t="s">
        <v>55</v>
      </c>
      <c r="R436" t="s">
        <v>43</v>
      </c>
      <c r="S436">
        <v>43.406999999999996</v>
      </c>
      <c r="T436" t="s">
        <v>56</v>
      </c>
      <c r="U436">
        <v>748.92417499999999</v>
      </c>
    </row>
    <row r="437" spans="1:21" x14ac:dyDescent="0.2">
      <c r="A437" t="s">
        <v>6</v>
      </c>
      <c r="B437" t="s">
        <v>265</v>
      </c>
      <c r="C437" t="s">
        <v>267</v>
      </c>
      <c r="D437" t="s">
        <v>368</v>
      </c>
      <c r="E437" t="s">
        <v>379</v>
      </c>
      <c r="F437">
        <v>1</v>
      </c>
      <c r="G437" t="s">
        <v>80</v>
      </c>
      <c r="I437">
        <v>4.0999999999999996</v>
      </c>
      <c r="J437">
        <v>0.12720000000000001</v>
      </c>
      <c r="K437">
        <v>1</v>
      </c>
      <c r="L437">
        <f t="shared" si="34"/>
        <v>1.125</v>
      </c>
      <c r="M437">
        <f t="shared" si="32"/>
        <v>1.125</v>
      </c>
      <c r="N437">
        <f t="shared" si="33"/>
        <v>0.11306666666666668</v>
      </c>
      <c r="O437">
        <f t="shared" si="35"/>
        <v>1.1306666666666667E-4</v>
      </c>
      <c r="P437" t="s">
        <v>81</v>
      </c>
      <c r="Q437" t="s">
        <v>82</v>
      </c>
      <c r="R437" t="s">
        <v>83</v>
      </c>
      <c r="S437">
        <v>5.5750000000000002</v>
      </c>
      <c r="T437" t="s">
        <v>84</v>
      </c>
      <c r="U437">
        <v>0.70913999999999999</v>
      </c>
    </row>
    <row r="438" spans="1:21" x14ac:dyDescent="0.2">
      <c r="A438" t="s">
        <v>0</v>
      </c>
      <c r="B438" t="s">
        <v>39</v>
      </c>
      <c r="C438" t="s">
        <v>60</v>
      </c>
      <c r="D438" t="s">
        <v>368</v>
      </c>
      <c r="E438" t="s">
        <v>379</v>
      </c>
      <c r="F438">
        <v>7</v>
      </c>
      <c r="G438" t="s">
        <v>41</v>
      </c>
      <c r="I438">
        <v>3.2</v>
      </c>
      <c r="J438">
        <v>1.0718495210000001</v>
      </c>
      <c r="K438">
        <v>1</v>
      </c>
      <c r="L438">
        <f t="shared" si="34"/>
        <v>1.125</v>
      </c>
      <c r="M438">
        <f t="shared" si="32"/>
        <v>1.125</v>
      </c>
      <c r="N438">
        <f t="shared" si="33"/>
        <v>0.95275512977777788</v>
      </c>
      <c r="O438">
        <f t="shared" si="35"/>
        <v>9.5275512977777794E-4</v>
      </c>
      <c r="P438" t="s">
        <v>61</v>
      </c>
      <c r="Q438" t="s">
        <v>62</v>
      </c>
      <c r="R438" t="s">
        <v>43</v>
      </c>
      <c r="S438">
        <v>33.761000000000003</v>
      </c>
      <c r="T438" t="s">
        <v>56</v>
      </c>
      <c r="U438">
        <v>36.18671166</v>
      </c>
    </row>
    <row r="439" spans="1:21" x14ac:dyDescent="0.2">
      <c r="A439" t="s">
        <v>2</v>
      </c>
      <c r="B439" t="s">
        <v>169</v>
      </c>
      <c r="C439" t="s">
        <v>60</v>
      </c>
      <c r="D439" t="s">
        <v>368</v>
      </c>
      <c r="E439" t="s">
        <v>379</v>
      </c>
      <c r="F439">
        <v>6</v>
      </c>
      <c r="G439" t="s">
        <v>41</v>
      </c>
      <c r="I439">
        <v>3.7</v>
      </c>
      <c r="J439">
        <v>1.3643945749999999</v>
      </c>
      <c r="K439">
        <v>1</v>
      </c>
      <c r="L439">
        <f t="shared" si="34"/>
        <v>1.125</v>
      </c>
      <c r="M439">
        <f t="shared" si="32"/>
        <v>1.125</v>
      </c>
      <c r="N439">
        <f t="shared" si="33"/>
        <v>1.2127951777777777</v>
      </c>
      <c r="O439">
        <f t="shared" si="35"/>
        <v>1.2127951777777778E-3</v>
      </c>
      <c r="P439" t="s">
        <v>61</v>
      </c>
      <c r="Q439" t="s">
        <v>62</v>
      </c>
      <c r="R439" t="s">
        <v>43</v>
      </c>
      <c r="S439">
        <v>28.937999999999999</v>
      </c>
      <c r="T439" t="s">
        <v>56</v>
      </c>
      <c r="U439">
        <v>39.482850200000001</v>
      </c>
    </row>
    <row r="440" spans="1:21" x14ac:dyDescent="0.2">
      <c r="A440" t="s">
        <v>2</v>
      </c>
      <c r="B440" t="s">
        <v>169</v>
      </c>
      <c r="C440" t="s">
        <v>60</v>
      </c>
      <c r="D440" t="s">
        <v>368</v>
      </c>
      <c r="E440" t="s">
        <v>379</v>
      </c>
      <c r="F440">
        <v>6</v>
      </c>
      <c r="G440" t="s">
        <v>41</v>
      </c>
      <c r="I440">
        <v>4</v>
      </c>
      <c r="J440">
        <v>1.687212964</v>
      </c>
      <c r="K440">
        <v>1</v>
      </c>
      <c r="L440">
        <f t="shared" si="34"/>
        <v>1.125</v>
      </c>
      <c r="M440">
        <f t="shared" si="32"/>
        <v>1.125</v>
      </c>
      <c r="N440">
        <f t="shared" si="33"/>
        <v>1.4997448568888889</v>
      </c>
      <c r="O440">
        <f t="shared" si="35"/>
        <v>1.499744856888889E-3</v>
      </c>
      <c r="P440" t="s">
        <v>61</v>
      </c>
      <c r="Q440" t="s">
        <v>62</v>
      </c>
      <c r="R440" t="s">
        <v>43</v>
      </c>
      <c r="S440">
        <v>28.937999999999999</v>
      </c>
      <c r="T440" t="s">
        <v>56</v>
      </c>
      <c r="U440">
        <v>48.824568759999998</v>
      </c>
    </row>
    <row r="441" spans="1:21" x14ac:dyDescent="0.2">
      <c r="A441" t="s">
        <v>4</v>
      </c>
      <c r="B441" t="s">
        <v>226</v>
      </c>
      <c r="C441" t="s">
        <v>60</v>
      </c>
      <c r="D441" t="s">
        <v>368</v>
      </c>
      <c r="E441" t="s">
        <v>379</v>
      </c>
      <c r="F441">
        <v>6</v>
      </c>
      <c r="G441" t="s">
        <v>41</v>
      </c>
      <c r="I441">
        <v>4</v>
      </c>
      <c r="J441">
        <v>1.687212964</v>
      </c>
      <c r="K441">
        <v>1</v>
      </c>
      <c r="L441">
        <f t="shared" si="34"/>
        <v>1.125</v>
      </c>
      <c r="M441">
        <f t="shared" si="32"/>
        <v>1.125</v>
      </c>
      <c r="N441">
        <f t="shared" si="33"/>
        <v>1.4997448568888889</v>
      </c>
      <c r="O441">
        <f t="shared" si="35"/>
        <v>1.499744856888889E-3</v>
      </c>
      <c r="P441" t="s">
        <v>61</v>
      </c>
      <c r="Q441" t="s">
        <v>62</v>
      </c>
      <c r="R441" t="s">
        <v>43</v>
      </c>
      <c r="S441">
        <v>28.937999999999999</v>
      </c>
      <c r="T441" t="s">
        <v>56</v>
      </c>
      <c r="U441">
        <v>48.824568759999998</v>
      </c>
    </row>
    <row r="442" spans="1:21" x14ac:dyDescent="0.2">
      <c r="A442" t="s">
        <v>5</v>
      </c>
      <c r="B442" t="s">
        <v>246</v>
      </c>
      <c r="C442" t="s">
        <v>60</v>
      </c>
      <c r="D442" t="s">
        <v>368</v>
      </c>
      <c r="E442" t="s">
        <v>379</v>
      </c>
      <c r="F442">
        <v>20</v>
      </c>
      <c r="G442" t="s">
        <v>41</v>
      </c>
      <c r="I442">
        <v>2.2000000000000002</v>
      </c>
      <c r="J442">
        <v>1.103561689</v>
      </c>
      <c r="K442" s="11">
        <v>0.6333333333333333</v>
      </c>
      <c r="L442">
        <f t="shared" si="34"/>
        <v>1.125</v>
      </c>
      <c r="M442">
        <f t="shared" si="32"/>
        <v>0.71249999999999991</v>
      </c>
      <c r="N442">
        <f t="shared" si="33"/>
        <v>1.5488585108771931</v>
      </c>
      <c r="O442">
        <f t="shared" si="35"/>
        <v>1.5488585108771932E-3</v>
      </c>
      <c r="P442" t="s">
        <v>61</v>
      </c>
      <c r="Q442" t="s">
        <v>62</v>
      </c>
      <c r="R442" t="s">
        <v>43</v>
      </c>
      <c r="S442">
        <v>96.46</v>
      </c>
      <c r="T442" t="s">
        <v>56</v>
      </c>
      <c r="U442">
        <v>106.4495605</v>
      </c>
    </row>
    <row r="443" spans="1:21" x14ac:dyDescent="0.2">
      <c r="A443" t="s">
        <v>5</v>
      </c>
      <c r="B443" t="s">
        <v>246</v>
      </c>
      <c r="C443" t="s">
        <v>60</v>
      </c>
      <c r="D443" t="s">
        <v>368</v>
      </c>
      <c r="E443" t="s">
        <v>379</v>
      </c>
      <c r="F443">
        <v>20</v>
      </c>
      <c r="G443" t="s">
        <v>41</v>
      </c>
      <c r="I443">
        <v>3.1</v>
      </c>
      <c r="J443">
        <v>2.8087073239999998</v>
      </c>
      <c r="K443" s="11">
        <v>0.6333333333333333</v>
      </c>
      <c r="L443">
        <f t="shared" si="34"/>
        <v>1.125</v>
      </c>
      <c r="M443">
        <f t="shared" si="32"/>
        <v>0.71249999999999991</v>
      </c>
      <c r="N443">
        <f t="shared" si="33"/>
        <v>3.9420453670175442</v>
      </c>
      <c r="O443">
        <f t="shared" si="35"/>
        <v>3.9420453670175439E-3</v>
      </c>
      <c r="P443" t="s">
        <v>61</v>
      </c>
      <c r="Q443" t="s">
        <v>62</v>
      </c>
      <c r="R443" t="s">
        <v>43</v>
      </c>
      <c r="S443">
        <v>96.46</v>
      </c>
      <c r="T443" t="s">
        <v>56</v>
      </c>
      <c r="U443">
        <v>270.9279085</v>
      </c>
    </row>
    <row r="444" spans="1:21" x14ac:dyDescent="0.2">
      <c r="A444" t="s">
        <v>5</v>
      </c>
      <c r="B444" t="s">
        <v>246</v>
      </c>
      <c r="C444" t="s">
        <v>60</v>
      </c>
      <c r="D444" t="s">
        <v>368</v>
      </c>
      <c r="E444" t="s">
        <v>379</v>
      </c>
      <c r="F444">
        <v>20</v>
      </c>
      <c r="G444" t="s">
        <v>41</v>
      </c>
      <c r="I444">
        <v>3.7</v>
      </c>
      <c r="J444">
        <v>4.5479819150000003</v>
      </c>
      <c r="K444" s="11">
        <v>0.6333333333333333</v>
      </c>
      <c r="L444">
        <f t="shared" si="34"/>
        <v>1.125</v>
      </c>
      <c r="M444">
        <f t="shared" si="32"/>
        <v>0.71249999999999991</v>
      </c>
      <c r="N444">
        <f t="shared" si="33"/>
        <v>6.383132512280703</v>
      </c>
      <c r="O444">
        <f t="shared" si="35"/>
        <v>6.3831325122807028E-3</v>
      </c>
      <c r="P444" t="s">
        <v>61</v>
      </c>
      <c r="Q444" t="s">
        <v>62</v>
      </c>
      <c r="R444" t="s">
        <v>43</v>
      </c>
      <c r="S444">
        <v>96.46</v>
      </c>
      <c r="T444" t="s">
        <v>56</v>
      </c>
      <c r="U444">
        <v>438.69833549999998</v>
      </c>
    </row>
    <row r="445" spans="1:21" x14ac:dyDescent="0.2">
      <c r="A445" t="s">
        <v>6</v>
      </c>
      <c r="B445" t="s">
        <v>265</v>
      </c>
      <c r="C445" t="s">
        <v>60</v>
      </c>
      <c r="D445" t="s">
        <v>368</v>
      </c>
      <c r="E445" t="s">
        <v>379</v>
      </c>
      <c r="F445">
        <v>1</v>
      </c>
      <c r="G445" t="s">
        <v>41</v>
      </c>
      <c r="I445">
        <v>2</v>
      </c>
      <c r="J445">
        <v>4.2561109999999999E-2</v>
      </c>
      <c r="K445">
        <v>1</v>
      </c>
      <c r="L445">
        <f t="shared" si="34"/>
        <v>1.125</v>
      </c>
      <c r="M445">
        <f t="shared" si="32"/>
        <v>1.125</v>
      </c>
      <c r="N445">
        <f t="shared" si="33"/>
        <v>3.7832097777777775E-2</v>
      </c>
      <c r="O445">
        <f t="shared" si="35"/>
        <v>3.7832097777777777E-5</v>
      </c>
      <c r="P445" t="s">
        <v>61</v>
      </c>
      <c r="Q445" t="s">
        <v>62</v>
      </c>
      <c r="R445" t="s">
        <v>43</v>
      </c>
      <c r="S445">
        <v>4.8230000000000004</v>
      </c>
      <c r="T445" t="s">
        <v>56</v>
      </c>
      <c r="U445">
        <v>0.205272233</v>
      </c>
    </row>
    <row r="446" spans="1:21" x14ac:dyDescent="0.2">
      <c r="A446" t="s">
        <v>8</v>
      </c>
      <c r="B446" t="s">
        <v>286</v>
      </c>
      <c r="C446" t="s">
        <v>60</v>
      </c>
      <c r="D446" t="s">
        <v>368</v>
      </c>
      <c r="E446" t="s">
        <v>379</v>
      </c>
      <c r="F446">
        <v>10</v>
      </c>
      <c r="G446" t="s">
        <v>41</v>
      </c>
      <c r="I446">
        <v>2</v>
      </c>
      <c r="J446">
        <v>0.42561109899999999</v>
      </c>
      <c r="K446">
        <v>1</v>
      </c>
      <c r="L446">
        <f t="shared" si="34"/>
        <v>1.125</v>
      </c>
      <c r="M446">
        <f t="shared" si="32"/>
        <v>1.125</v>
      </c>
      <c r="N446">
        <f t="shared" si="33"/>
        <v>0.37832097688888888</v>
      </c>
      <c r="O446">
        <f t="shared" si="35"/>
        <v>3.7832097688888887E-4</v>
      </c>
      <c r="P446" t="s">
        <v>61</v>
      </c>
      <c r="Q446" t="s">
        <v>62</v>
      </c>
      <c r="R446" t="s">
        <v>43</v>
      </c>
      <c r="S446">
        <v>48.23</v>
      </c>
      <c r="T446" t="s">
        <v>56</v>
      </c>
      <c r="U446">
        <v>20.527223320000001</v>
      </c>
    </row>
    <row r="447" spans="1:21" x14ac:dyDescent="0.2">
      <c r="A447" t="s">
        <v>8</v>
      </c>
      <c r="B447" t="s">
        <v>286</v>
      </c>
      <c r="C447" t="s">
        <v>60</v>
      </c>
      <c r="D447" t="s">
        <v>368</v>
      </c>
      <c r="E447" t="s">
        <v>379</v>
      </c>
      <c r="F447">
        <v>10</v>
      </c>
      <c r="G447" t="s">
        <v>41</v>
      </c>
      <c r="I447">
        <v>3</v>
      </c>
      <c r="J447">
        <v>1.284356343</v>
      </c>
      <c r="K447">
        <v>1</v>
      </c>
      <c r="L447">
        <f t="shared" si="34"/>
        <v>1.125</v>
      </c>
      <c r="M447">
        <f t="shared" si="32"/>
        <v>1.125</v>
      </c>
      <c r="N447">
        <f t="shared" si="33"/>
        <v>1.1416500826666667</v>
      </c>
      <c r="O447">
        <f t="shared" si="35"/>
        <v>1.1416500826666666E-3</v>
      </c>
      <c r="P447" t="s">
        <v>61</v>
      </c>
      <c r="Q447" t="s">
        <v>62</v>
      </c>
      <c r="R447" t="s">
        <v>43</v>
      </c>
      <c r="S447">
        <v>48.23</v>
      </c>
      <c r="T447" t="s">
        <v>56</v>
      </c>
      <c r="U447">
        <v>61.944506429999997</v>
      </c>
    </row>
    <row r="448" spans="1:21" x14ac:dyDescent="0.2">
      <c r="A448" t="s">
        <v>0</v>
      </c>
      <c r="B448" t="s">
        <v>39</v>
      </c>
      <c r="C448" t="s">
        <v>70</v>
      </c>
      <c r="D448" t="s">
        <v>368</v>
      </c>
      <c r="E448" t="s">
        <v>379</v>
      </c>
      <c r="F448">
        <v>1</v>
      </c>
      <c r="G448" t="s">
        <v>41</v>
      </c>
      <c r="I448">
        <v>4.7</v>
      </c>
      <c r="J448">
        <v>0.282471007</v>
      </c>
      <c r="K448">
        <v>1</v>
      </c>
      <c r="L448">
        <f t="shared" si="34"/>
        <v>1.125</v>
      </c>
      <c r="M448">
        <f t="shared" si="32"/>
        <v>1.125</v>
      </c>
      <c r="N448">
        <f t="shared" si="33"/>
        <v>0.25108533955555556</v>
      </c>
      <c r="O448">
        <f t="shared" si="35"/>
        <v>2.5108533955555556E-4</v>
      </c>
      <c r="P448" t="s">
        <v>54</v>
      </c>
      <c r="Q448" t="s">
        <v>55</v>
      </c>
      <c r="R448" t="s">
        <v>43</v>
      </c>
      <c r="S448">
        <v>4.8230000000000004</v>
      </c>
      <c r="T448" t="s">
        <v>56</v>
      </c>
      <c r="U448">
        <v>1.3623576660000001</v>
      </c>
    </row>
    <row r="449" spans="1:21" x14ac:dyDescent="0.2">
      <c r="A449" t="s">
        <v>1</v>
      </c>
      <c r="B449" t="s">
        <v>149</v>
      </c>
      <c r="C449" t="s">
        <v>70</v>
      </c>
      <c r="D449" t="s">
        <v>368</v>
      </c>
      <c r="E449" t="s">
        <v>379</v>
      </c>
      <c r="F449">
        <v>1</v>
      </c>
      <c r="G449" t="s">
        <v>41</v>
      </c>
      <c r="I449">
        <v>9.8000000000000007</v>
      </c>
      <c r="J449">
        <v>3.0366607609999998</v>
      </c>
      <c r="K449">
        <v>1</v>
      </c>
      <c r="L449">
        <f t="shared" si="34"/>
        <v>1.125</v>
      </c>
      <c r="M449">
        <f t="shared" si="32"/>
        <v>1.125</v>
      </c>
      <c r="N449">
        <f t="shared" si="33"/>
        <v>2.6992540097777775</v>
      </c>
      <c r="O449">
        <f t="shared" si="35"/>
        <v>2.6992540097777774E-3</v>
      </c>
      <c r="P449" t="s">
        <v>54</v>
      </c>
      <c r="Q449" t="s">
        <v>55</v>
      </c>
      <c r="R449" t="s">
        <v>43</v>
      </c>
      <c r="S449">
        <v>4.8230000000000004</v>
      </c>
      <c r="T449" t="s">
        <v>56</v>
      </c>
      <c r="U449">
        <v>14.645814850000001</v>
      </c>
    </row>
    <row r="450" spans="1:21" x14ac:dyDescent="0.2">
      <c r="A450" t="s">
        <v>2</v>
      </c>
      <c r="B450" t="s">
        <v>169</v>
      </c>
      <c r="C450" t="s">
        <v>70</v>
      </c>
      <c r="D450" t="s">
        <v>368</v>
      </c>
      <c r="E450" t="s">
        <v>379</v>
      </c>
      <c r="F450">
        <v>4</v>
      </c>
      <c r="G450" t="s">
        <v>41</v>
      </c>
      <c r="I450">
        <v>4.7</v>
      </c>
      <c r="J450">
        <v>1.1298840269999999</v>
      </c>
      <c r="K450">
        <v>1</v>
      </c>
      <c r="L450">
        <f t="shared" si="34"/>
        <v>1.125</v>
      </c>
      <c r="M450">
        <f t="shared" ref="M450:M513" si="36">K450*L450</f>
        <v>1.125</v>
      </c>
      <c r="N450">
        <f t="shared" ref="N450:N513" si="37">J450/M450</f>
        <v>1.0043413573333333</v>
      </c>
      <c r="O450">
        <f t="shared" si="35"/>
        <v>1.0043413573333332E-3</v>
      </c>
      <c r="P450" t="s">
        <v>54</v>
      </c>
      <c r="Q450" t="s">
        <v>55</v>
      </c>
      <c r="R450" t="s">
        <v>43</v>
      </c>
      <c r="S450">
        <v>19.292000000000002</v>
      </c>
      <c r="T450" t="s">
        <v>56</v>
      </c>
      <c r="U450">
        <v>21.797722650000001</v>
      </c>
    </row>
    <row r="451" spans="1:21" x14ac:dyDescent="0.2">
      <c r="A451" t="s">
        <v>2</v>
      </c>
      <c r="B451" t="s">
        <v>169</v>
      </c>
      <c r="C451" t="s">
        <v>70</v>
      </c>
      <c r="D451" t="s">
        <v>368</v>
      </c>
      <c r="E451" t="s">
        <v>379</v>
      </c>
      <c r="F451">
        <v>4</v>
      </c>
      <c r="G451" t="s">
        <v>41</v>
      </c>
      <c r="I451">
        <v>7.1</v>
      </c>
      <c r="J451">
        <v>4.2862803710000001</v>
      </c>
      <c r="K451">
        <v>1</v>
      </c>
      <c r="L451">
        <f t="shared" ref="L451:L514" si="38">0.375*3</f>
        <v>1.125</v>
      </c>
      <c r="M451">
        <f t="shared" si="36"/>
        <v>1.125</v>
      </c>
      <c r="N451">
        <f t="shared" si="37"/>
        <v>3.8100269964444444</v>
      </c>
      <c r="O451">
        <f t="shared" si="35"/>
        <v>3.8100269964444445E-3</v>
      </c>
      <c r="P451" t="s">
        <v>54</v>
      </c>
      <c r="Q451" t="s">
        <v>55</v>
      </c>
      <c r="R451" t="s">
        <v>43</v>
      </c>
      <c r="S451">
        <v>19.292000000000002</v>
      </c>
      <c r="T451" t="s">
        <v>56</v>
      </c>
      <c r="U451">
        <v>82.690920910000003</v>
      </c>
    </row>
    <row r="452" spans="1:21" x14ac:dyDescent="0.2">
      <c r="A452" t="s">
        <v>2</v>
      </c>
      <c r="B452" t="s">
        <v>169</v>
      </c>
      <c r="C452" t="s">
        <v>70</v>
      </c>
      <c r="D452" t="s">
        <v>368</v>
      </c>
      <c r="E452" t="s">
        <v>379</v>
      </c>
      <c r="F452">
        <v>4</v>
      </c>
      <c r="G452" t="s">
        <v>41</v>
      </c>
      <c r="I452">
        <v>8.8000000000000007</v>
      </c>
      <c r="J452">
        <v>8.5779120419999995</v>
      </c>
      <c r="K452">
        <v>1</v>
      </c>
      <c r="L452">
        <f t="shared" si="38"/>
        <v>1.125</v>
      </c>
      <c r="M452">
        <f t="shared" si="36"/>
        <v>1.125</v>
      </c>
      <c r="N452">
        <f t="shared" si="37"/>
        <v>7.6248107039999997</v>
      </c>
      <c r="O452">
        <f t="shared" si="35"/>
        <v>7.6248107039999999E-3</v>
      </c>
      <c r="P452" t="s">
        <v>54</v>
      </c>
      <c r="Q452" t="s">
        <v>55</v>
      </c>
      <c r="R452" t="s">
        <v>43</v>
      </c>
      <c r="S452">
        <v>19.292000000000002</v>
      </c>
      <c r="T452" t="s">
        <v>56</v>
      </c>
      <c r="U452">
        <v>165.48507910000001</v>
      </c>
    </row>
    <row r="453" spans="1:21" x14ac:dyDescent="0.2">
      <c r="A453" t="s">
        <v>2</v>
      </c>
      <c r="B453" t="s">
        <v>169</v>
      </c>
      <c r="C453" t="s">
        <v>70</v>
      </c>
      <c r="D453" t="s">
        <v>368</v>
      </c>
      <c r="E453" t="s">
        <v>379</v>
      </c>
      <c r="F453">
        <v>4</v>
      </c>
      <c r="G453" t="s">
        <v>41</v>
      </c>
      <c r="I453">
        <v>26</v>
      </c>
      <c r="J453">
        <v>284.45099219999997</v>
      </c>
      <c r="K453">
        <v>1</v>
      </c>
      <c r="L453">
        <f t="shared" si="38"/>
        <v>1.125</v>
      </c>
      <c r="M453">
        <f t="shared" si="36"/>
        <v>1.125</v>
      </c>
      <c r="N453">
        <f t="shared" si="37"/>
        <v>252.84532639999998</v>
      </c>
      <c r="O453">
        <f t="shared" ref="O453:O516" si="39">N453*0.001</f>
        <v>0.25284532639999996</v>
      </c>
      <c r="P453" t="s">
        <v>54</v>
      </c>
      <c r="Q453" t="s">
        <v>55</v>
      </c>
      <c r="R453" t="s">
        <v>43</v>
      </c>
      <c r="S453">
        <v>19.292000000000002</v>
      </c>
      <c r="T453" t="s">
        <v>56</v>
      </c>
      <c r="U453">
        <v>5487.628541</v>
      </c>
    </row>
    <row r="454" spans="1:21" x14ac:dyDescent="0.2">
      <c r="A454" t="s">
        <v>3</v>
      </c>
      <c r="B454" t="s">
        <v>202</v>
      </c>
      <c r="C454" t="s">
        <v>70</v>
      </c>
      <c r="D454" t="s">
        <v>368</v>
      </c>
      <c r="E454" t="s">
        <v>379</v>
      </c>
      <c r="F454">
        <v>16</v>
      </c>
      <c r="G454" t="s">
        <v>41</v>
      </c>
      <c r="I454">
        <v>3.4</v>
      </c>
      <c r="J454">
        <v>1.5871334450000001</v>
      </c>
      <c r="K454">
        <v>1</v>
      </c>
      <c r="L454">
        <f t="shared" si="38"/>
        <v>1.125</v>
      </c>
      <c r="M454">
        <f t="shared" si="36"/>
        <v>1.125</v>
      </c>
      <c r="N454">
        <f t="shared" si="37"/>
        <v>1.4107852844444446</v>
      </c>
      <c r="O454">
        <f t="shared" si="39"/>
        <v>1.4107852844444447E-3</v>
      </c>
      <c r="P454" t="s">
        <v>54</v>
      </c>
      <c r="Q454" t="s">
        <v>55</v>
      </c>
      <c r="R454" t="s">
        <v>43</v>
      </c>
      <c r="S454">
        <v>77.168000000000006</v>
      </c>
      <c r="T454" t="s">
        <v>56</v>
      </c>
      <c r="U454">
        <v>122.47591370000001</v>
      </c>
    </row>
    <row r="455" spans="1:21" x14ac:dyDescent="0.2">
      <c r="A455" t="s">
        <v>3</v>
      </c>
      <c r="B455" t="s">
        <v>202</v>
      </c>
      <c r="C455" t="s">
        <v>70</v>
      </c>
      <c r="D455" t="s">
        <v>368</v>
      </c>
      <c r="E455" t="s">
        <v>379</v>
      </c>
      <c r="F455">
        <v>16</v>
      </c>
      <c r="G455" t="s">
        <v>41</v>
      </c>
      <c r="I455">
        <v>6.6</v>
      </c>
      <c r="J455">
        <v>13.540652209999999</v>
      </c>
      <c r="K455">
        <v>1</v>
      </c>
      <c r="L455">
        <f t="shared" si="38"/>
        <v>1.125</v>
      </c>
      <c r="M455">
        <f t="shared" si="36"/>
        <v>1.125</v>
      </c>
      <c r="N455">
        <f t="shared" si="37"/>
        <v>12.036135297777777</v>
      </c>
      <c r="O455">
        <f t="shared" si="39"/>
        <v>1.2036135297777778E-2</v>
      </c>
      <c r="P455" t="s">
        <v>54</v>
      </c>
      <c r="Q455" t="s">
        <v>55</v>
      </c>
      <c r="R455" t="s">
        <v>43</v>
      </c>
      <c r="S455">
        <v>77.168000000000006</v>
      </c>
      <c r="T455" t="s">
        <v>56</v>
      </c>
      <c r="U455">
        <v>1044.905049</v>
      </c>
    </row>
    <row r="456" spans="1:21" x14ac:dyDescent="0.2">
      <c r="A456" t="s">
        <v>4</v>
      </c>
      <c r="B456" t="s">
        <v>226</v>
      </c>
      <c r="C456" t="s">
        <v>70</v>
      </c>
      <c r="D456" t="s">
        <v>368</v>
      </c>
      <c r="E456" t="s">
        <v>379</v>
      </c>
      <c r="F456">
        <v>17</v>
      </c>
      <c r="G456" t="s">
        <v>41</v>
      </c>
      <c r="I456">
        <v>4.5</v>
      </c>
      <c r="J456">
        <v>4.1723945249999996</v>
      </c>
      <c r="K456">
        <v>1</v>
      </c>
      <c r="L456">
        <f t="shared" si="38"/>
        <v>1.125</v>
      </c>
      <c r="M456">
        <f t="shared" si="36"/>
        <v>1.125</v>
      </c>
      <c r="N456">
        <f t="shared" si="37"/>
        <v>3.7087951333333331</v>
      </c>
      <c r="O456">
        <f t="shared" si="39"/>
        <v>3.7087951333333331E-3</v>
      </c>
      <c r="P456" t="s">
        <v>54</v>
      </c>
      <c r="Q456" t="s">
        <v>55</v>
      </c>
      <c r="R456" t="s">
        <v>43</v>
      </c>
      <c r="S456">
        <v>81.991</v>
      </c>
      <c r="T456" t="s">
        <v>56</v>
      </c>
      <c r="U456">
        <v>342.09879949999998</v>
      </c>
    </row>
    <row r="457" spans="1:21" x14ac:dyDescent="0.2">
      <c r="A457" t="s">
        <v>4</v>
      </c>
      <c r="B457" t="s">
        <v>226</v>
      </c>
      <c r="C457" t="s">
        <v>70</v>
      </c>
      <c r="D457" t="s">
        <v>368</v>
      </c>
      <c r="E457" t="s">
        <v>379</v>
      </c>
      <c r="F457">
        <v>17</v>
      </c>
      <c r="G457" t="s">
        <v>41</v>
      </c>
      <c r="I457">
        <v>10</v>
      </c>
      <c r="J457">
        <v>55.106461160000002</v>
      </c>
      <c r="K457">
        <v>1</v>
      </c>
      <c r="L457">
        <f t="shared" si="38"/>
        <v>1.125</v>
      </c>
      <c r="M457">
        <f t="shared" si="36"/>
        <v>1.125</v>
      </c>
      <c r="N457">
        <f t="shared" si="37"/>
        <v>48.98352103111111</v>
      </c>
      <c r="O457">
        <f t="shared" si="39"/>
        <v>4.8983521031111109E-2</v>
      </c>
      <c r="P457" t="s">
        <v>54</v>
      </c>
      <c r="Q457" t="s">
        <v>55</v>
      </c>
      <c r="R457" t="s">
        <v>43</v>
      </c>
      <c r="S457">
        <v>81.991</v>
      </c>
      <c r="T457" t="s">
        <v>56</v>
      </c>
      <c r="U457">
        <v>4518.2338570000002</v>
      </c>
    </row>
    <row r="458" spans="1:21" x14ac:dyDescent="0.2">
      <c r="A458" t="s">
        <v>4</v>
      </c>
      <c r="B458" t="s">
        <v>226</v>
      </c>
      <c r="C458" t="s">
        <v>70</v>
      </c>
      <c r="D458" t="s">
        <v>368</v>
      </c>
      <c r="E458" t="s">
        <v>379</v>
      </c>
      <c r="F458">
        <v>17</v>
      </c>
      <c r="G458" t="s">
        <v>41</v>
      </c>
      <c r="I458">
        <v>14.5</v>
      </c>
      <c r="J458">
        <v>183.12342630000001</v>
      </c>
      <c r="K458">
        <v>1</v>
      </c>
      <c r="L458">
        <f t="shared" si="38"/>
        <v>1.125</v>
      </c>
      <c r="M458">
        <f t="shared" si="36"/>
        <v>1.125</v>
      </c>
      <c r="N458">
        <f t="shared" si="37"/>
        <v>162.77637893333335</v>
      </c>
      <c r="O458">
        <f t="shared" si="39"/>
        <v>0.16277637893333335</v>
      </c>
      <c r="P458" t="s">
        <v>54</v>
      </c>
      <c r="Q458" t="s">
        <v>55</v>
      </c>
      <c r="R458" t="s">
        <v>43</v>
      </c>
      <c r="S458">
        <v>81.991</v>
      </c>
      <c r="T458" t="s">
        <v>56</v>
      </c>
      <c r="U458">
        <v>15014.47285</v>
      </c>
    </row>
    <row r="459" spans="1:21" x14ac:dyDescent="0.2">
      <c r="A459" t="s">
        <v>5</v>
      </c>
      <c r="B459" t="s">
        <v>246</v>
      </c>
      <c r="C459" t="s">
        <v>70</v>
      </c>
      <c r="D459" t="s">
        <v>368</v>
      </c>
      <c r="E459" t="s">
        <v>379</v>
      </c>
      <c r="F459">
        <v>13</v>
      </c>
      <c r="G459" t="s">
        <v>41</v>
      </c>
      <c r="I459">
        <v>3.5</v>
      </c>
      <c r="J459">
        <v>1.4162009209999999</v>
      </c>
      <c r="K459" s="11">
        <v>0.6333333333333333</v>
      </c>
      <c r="L459">
        <f t="shared" si="38"/>
        <v>1.125</v>
      </c>
      <c r="M459">
        <f t="shared" si="36"/>
        <v>0.71249999999999991</v>
      </c>
      <c r="N459">
        <f t="shared" si="37"/>
        <v>1.9876504154385968</v>
      </c>
      <c r="O459">
        <f t="shared" si="39"/>
        <v>1.9876504154385968E-3</v>
      </c>
      <c r="P459" t="s">
        <v>54</v>
      </c>
      <c r="Q459" t="s">
        <v>55</v>
      </c>
      <c r="R459" t="s">
        <v>43</v>
      </c>
      <c r="S459">
        <v>62.698999999999998</v>
      </c>
      <c r="T459" t="s">
        <v>56</v>
      </c>
      <c r="U459">
        <v>88.794381569999999</v>
      </c>
    </row>
    <row r="460" spans="1:21" x14ac:dyDescent="0.2">
      <c r="A460" t="s">
        <v>5</v>
      </c>
      <c r="B460" t="s">
        <v>246</v>
      </c>
      <c r="C460" t="s">
        <v>70</v>
      </c>
      <c r="D460" t="s">
        <v>368</v>
      </c>
      <c r="E460" t="s">
        <v>379</v>
      </c>
      <c r="F460">
        <v>13</v>
      </c>
      <c r="G460" t="s">
        <v>41</v>
      </c>
      <c r="I460">
        <v>16</v>
      </c>
      <c r="J460">
        <v>192.49202320000001</v>
      </c>
      <c r="K460" s="11">
        <v>0.6333333333333333</v>
      </c>
      <c r="L460">
        <f t="shared" si="38"/>
        <v>1.125</v>
      </c>
      <c r="M460">
        <f t="shared" si="36"/>
        <v>0.71249999999999991</v>
      </c>
      <c r="N460">
        <f t="shared" si="37"/>
        <v>270.16424308771934</v>
      </c>
      <c r="O460">
        <f t="shared" si="39"/>
        <v>0.27016424308771936</v>
      </c>
      <c r="P460" t="s">
        <v>54</v>
      </c>
      <c r="Q460" t="s">
        <v>55</v>
      </c>
      <c r="R460" t="s">
        <v>43</v>
      </c>
      <c r="S460">
        <v>62.698999999999998</v>
      </c>
      <c r="T460" t="s">
        <v>56</v>
      </c>
      <c r="U460">
        <v>12069.057360000001</v>
      </c>
    </row>
    <row r="461" spans="1:21" x14ac:dyDescent="0.2">
      <c r="A461" t="s">
        <v>5</v>
      </c>
      <c r="B461" t="s">
        <v>246</v>
      </c>
      <c r="C461" t="s">
        <v>70</v>
      </c>
      <c r="D461" t="s">
        <v>368</v>
      </c>
      <c r="E461" t="s">
        <v>379</v>
      </c>
      <c r="F461">
        <v>13</v>
      </c>
      <c r="G461" t="s">
        <v>41</v>
      </c>
      <c r="I461">
        <v>21</v>
      </c>
      <c r="J461">
        <v>463.56401299999999</v>
      </c>
      <c r="K461" s="11">
        <v>0.6333333333333333</v>
      </c>
      <c r="L461">
        <f t="shared" si="38"/>
        <v>1.125</v>
      </c>
      <c r="M461">
        <f t="shared" si="36"/>
        <v>0.71249999999999991</v>
      </c>
      <c r="N461">
        <f t="shared" si="37"/>
        <v>650.61615859649135</v>
      </c>
      <c r="O461">
        <f t="shared" si="39"/>
        <v>0.65061615859649136</v>
      </c>
      <c r="P461" t="s">
        <v>54</v>
      </c>
      <c r="Q461" t="s">
        <v>55</v>
      </c>
      <c r="R461" t="s">
        <v>43</v>
      </c>
      <c r="S461">
        <v>62.698999999999998</v>
      </c>
      <c r="T461" t="s">
        <v>56</v>
      </c>
      <c r="U461">
        <v>29065.000049999999</v>
      </c>
    </row>
    <row r="462" spans="1:21" x14ac:dyDescent="0.2">
      <c r="A462" t="s">
        <v>8</v>
      </c>
      <c r="B462" t="s">
        <v>286</v>
      </c>
      <c r="C462" t="s">
        <v>292</v>
      </c>
      <c r="D462" t="s">
        <v>368</v>
      </c>
      <c r="E462" t="s">
        <v>379</v>
      </c>
      <c r="F462">
        <v>13</v>
      </c>
      <c r="G462" t="s">
        <v>41</v>
      </c>
      <c r="I462">
        <v>1.5</v>
      </c>
      <c r="J462">
        <v>9.1584905999999994E-2</v>
      </c>
      <c r="K462">
        <v>1</v>
      </c>
      <c r="L462">
        <f t="shared" si="38"/>
        <v>1.125</v>
      </c>
      <c r="M462">
        <f t="shared" si="36"/>
        <v>1.125</v>
      </c>
      <c r="N462">
        <f t="shared" si="37"/>
        <v>8.1408805333333334E-2</v>
      </c>
      <c r="O462">
        <f t="shared" si="39"/>
        <v>8.1408805333333336E-5</v>
      </c>
      <c r="P462" t="s">
        <v>54</v>
      </c>
      <c r="Q462" t="s">
        <v>55</v>
      </c>
      <c r="R462" t="s">
        <v>43</v>
      </c>
      <c r="S462">
        <v>62.698999999999998</v>
      </c>
      <c r="T462" t="s">
        <v>56</v>
      </c>
      <c r="U462">
        <v>5.7422820019999996</v>
      </c>
    </row>
    <row r="463" spans="1:21" x14ac:dyDescent="0.2">
      <c r="A463" t="s">
        <v>8</v>
      </c>
      <c r="B463" t="s">
        <v>286</v>
      </c>
      <c r="C463" t="s">
        <v>292</v>
      </c>
      <c r="D463" t="s">
        <v>368</v>
      </c>
      <c r="E463" t="s">
        <v>379</v>
      </c>
      <c r="F463">
        <v>13</v>
      </c>
      <c r="G463" t="s">
        <v>41</v>
      </c>
      <c r="I463">
        <v>2.5</v>
      </c>
      <c r="J463">
        <v>0.47735234599999998</v>
      </c>
      <c r="K463">
        <v>1</v>
      </c>
      <c r="L463">
        <f t="shared" si="38"/>
        <v>1.125</v>
      </c>
      <c r="M463">
        <f t="shared" si="36"/>
        <v>1.125</v>
      </c>
      <c r="N463">
        <f t="shared" si="37"/>
        <v>0.42431319644444443</v>
      </c>
      <c r="O463">
        <f t="shared" si="39"/>
        <v>4.2431319644444443E-4</v>
      </c>
      <c r="P463" t="s">
        <v>54</v>
      </c>
      <c r="Q463" t="s">
        <v>55</v>
      </c>
      <c r="R463" t="s">
        <v>43</v>
      </c>
      <c r="S463">
        <v>62.698999999999998</v>
      </c>
      <c r="T463" t="s">
        <v>56</v>
      </c>
      <c r="U463">
        <v>29.929514739999998</v>
      </c>
    </row>
    <row r="464" spans="1:21" x14ac:dyDescent="0.2">
      <c r="A464" t="s">
        <v>2</v>
      </c>
      <c r="B464" t="s">
        <v>169</v>
      </c>
      <c r="C464" t="s">
        <v>173</v>
      </c>
      <c r="D464" t="s">
        <v>368</v>
      </c>
      <c r="E464" t="s">
        <v>379</v>
      </c>
      <c r="F464">
        <v>1</v>
      </c>
      <c r="G464" t="s">
        <v>41</v>
      </c>
      <c r="I464">
        <v>6.4</v>
      </c>
      <c r="J464">
        <v>1.0116760899999999</v>
      </c>
      <c r="K464">
        <v>1</v>
      </c>
      <c r="L464">
        <f t="shared" si="38"/>
        <v>1.125</v>
      </c>
      <c r="M464">
        <f t="shared" si="36"/>
        <v>1.125</v>
      </c>
      <c r="N464">
        <f t="shared" si="37"/>
        <v>0.89926763555555544</v>
      </c>
      <c r="O464">
        <f t="shared" si="39"/>
        <v>8.9926763555555548E-4</v>
      </c>
      <c r="P464" t="s">
        <v>61</v>
      </c>
      <c r="Q464" t="s">
        <v>62</v>
      </c>
      <c r="R464" t="s">
        <v>43</v>
      </c>
      <c r="S464">
        <v>4.8230000000000004</v>
      </c>
      <c r="T464" t="s">
        <v>56</v>
      </c>
      <c r="U464">
        <v>4.8793137839999998</v>
      </c>
    </row>
    <row r="465" spans="1:21" x14ac:dyDescent="0.2">
      <c r="A465" t="s">
        <v>8</v>
      </c>
      <c r="B465" t="s">
        <v>286</v>
      </c>
      <c r="C465" t="s">
        <v>173</v>
      </c>
      <c r="D465" t="s">
        <v>368</v>
      </c>
      <c r="E465" t="s">
        <v>379</v>
      </c>
      <c r="F465">
        <v>1</v>
      </c>
      <c r="G465" t="s">
        <v>41</v>
      </c>
      <c r="I465">
        <v>8</v>
      </c>
      <c r="J465">
        <v>1.8579086709999999</v>
      </c>
      <c r="K465">
        <v>1</v>
      </c>
      <c r="L465">
        <f t="shared" si="38"/>
        <v>1.125</v>
      </c>
      <c r="M465">
        <f t="shared" si="36"/>
        <v>1.125</v>
      </c>
      <c r="N465">
        <f t="shared" si="37"/>
        <v>1.6514743742222222</v>
      </c>
      <c r="O465">
        <f t="shared" si="39"/>
        <v>1.6514743742222222E-3</v>
      </c>
      <c r="P465" t="s">
        <v>61</v>
      </c>
      <c r="Q465" t="s">
        <v>62</v>
      </c>
      <c r="R465" t="s">
        <v>43</v>
      </c>
      <c r="S465">
        <v>4.8230000000000004</v>
      </c>
      <c r="T465" t="s">
        <v>56</v>
      </c>
      <c r="U465">
        <v>8.9606935199999995</v>
      </c>
    </row>
    <row r="466" spans="1:21" x14ac:dyDescent="0.2">
      <c r="A466" t="s">
        <v>0</v>
      </c>
      <c r="B466" t="s">
        <v>39</v>
      </c>
      <c r="C466" t="s">
        <v>95</v>
      </c>
      <c r="D466" t="s">
        <v>368</v>
      </c>
      <c r="E466" t="s">
        <v>379</v>
      </c>
      <c r="F466">
        <v>1</v>
      </c>
      <c r="G466" t="s">
        <v>41</v>
      </c>
      <c r="I466">
        <v>4.5999999999999996</v>
      </c>
      <c r="J466">
        <v>0.164644603</v>
      </c>
      <c r="K466">
        <v>1</v>
      </c>
      <c r="L466">
        <f t="shared" si="38"/>
        <v>1.125</v>
      </c>
      <c r="M466">
        <f t="shared" si="36"/>
        <v>1.125</v>
      </c>
      <c r="N466">
        <f t="shared" si="37"/>
        <v>0.14635075822222221</v>
      </c>
      <c r="O466">
        <f t="shared" si="39"/>
        <v>1.4635075822222221E-4</v>
      </c>
      <c r="P466" t="s">
        <v>96</v>
      </c>
      <c r="Q466" t="s">
        <v>97</v>
      </c>
      <c r="R466" t="s">
        <v>43</v>
      </c>
      <c r="S466">
        <v>4.8230000000000004</v>
      </c>
      <c r="T466" t="s">
        <v>56</v>
      </c>
      <c r="U466">
        <v>0.794080919</v>
      </c>
    </row>
    <row r="467" spans="1:21" x14ac:dyDescent="0.2">
      <c r="A467" t="s">
        <v>2</v>
      </c>
      <c r="B467" t="s">
        <v>169</v>
      </c>
      <c r="C467" t="s">
        <v>95</v>
      </c>
      <c r="D467" t="s">
        <v>368</v>
      </c>
      <c r="E467" t="s">
        <v>379</v>
      </c>
      <c r="F467">
        <v>1</v>
      </c>
      <c r="G467" t="s">
        <v>41</v>
      </c>
      <c r="I467">
        <v>4.8</v>
      </c>
      <c r="J467">
        <v>0.18504014699999999</v>
      </c>
      <c r="K467">
        <v>1</v>
      </c>
      <c r="L467">
        <f t="shared" si="38"/>
        <v>1.125</v>
      </c>
      <c r="M467">
        <f t="shared" si="36"/>
        <v>1.125</v>
      </c>
      <c r="N467">
        <f t="shared" si="37"/>
        <v>0.16448013066666667</v>
      </c>
      <c r="O467">
        <f t="shared" si="39"/>
        <v>1.6448013066666667E-4</v>
      </c>
      <c r="P467" t="s">
        <v>96</v>
      </c>
      <c r="Q467" t="s">
        <v>97</v>
      </c>
      <c r="R467" t="s">
        <v>43</v>
      </c>
      <c r="S467">
        <v>4.8230000000000004</v>
      </c>
      <c r="T467" t="s">
        <v>56</v>
      </c>
      <c r="U467">
        <v>0.89244862700000005</v>
      </c>
    </row>
    <row r="468" spans="1:21" x14ac:dyDescent="0.2">
      <c r="A468" t="s">
        <v>4</v>
      </c>
      <c r="B468" t="s">
        <v>226</v>
      </c>
      <c r="C468" t="s">
        <v>95</v>
      </c>
      <c r="D468" t="s">
        <v>368</v>
      </c>
      <c r="E468" t="s">
        <v>379</v>
      </c>
      <c r="F468">
        <v>2</v>
      </c>
      <c r="G468" t="s">
        <v>41</v>
      </c>
      <c r="I468">
        <v>6</v>
      </c>
      <c r="J468">
        <v>0.68267977300000005</v>
      </c>
      <c r="K468">
        <v>1</v>
      </c>
      <c r="L468">
        <f t="shared" si="38"/>
        <v>1.125</v>
      </c>
      <c r="M468">
        <f t="shared" si="36"/>
        <v>1.125</v>
      </c>
      <c r="N468">
        <f t="shared" si="37"/>
        <v>0.60682646488888892</v>
      </c>
      <c r="O468">
        <f t="shared" si="39"/>
        <v>6.0682646488888897E-4</v>
      </c>
      <c r="P468" t="s">
        <v>96</v>
      </c>
      <c r="Q468" t="s">
        <v>97</v>
      </c>
      <c r="R468" t="s">
        <v>43</v>
      </c>
      <c r="S468">
        <v>9.6460000000000008</v>
      </c>
      <c r="T468" t="s">
        <v>56</v>
      </c>
      <c r="U468">
        <v>6.5851290899999997</v>
      </c>
    </row>
    <row r="469" spans="1:21" x14ac:dyDescent="0.2">
      <c r="A469" t="s">
        <v>6</v>
      </c>
      <c r="B469" t="s">
        <v>265</v>
      </c>
      <c r="C469" t="s">
        <v>95</v>
      </c>
      <c r="D469" t="s">
        <v>368</v>
      </c>
      <c r="E469" t="s">
        <v>379</v>
      </c>
      <c r="F469">
        <v>2</v>
      </c>
      <c r="G469" t="s">
        <v>41</v>
      </c>
      <c r="I469">
        <v>3</v>
      </c>
      <c r="J469">
        <v>0.101903882</v>
      </c>
      <c r="K469">
        <v>1</v>
      </c>
      <c r="L469">
        <f t="shared" si="38"/>
        <v>1.125</v>
      </c>
      <c r="M469">
        <f t="shared" si="36"/>
        <v>1.125</v>
      </c>
      <c r="N469">
        <f t="shared" si="37"/>
        <v>9.0581228444444439E-2</v>
      </c>
      <c r="O469">
        <f t="shared" si="39"/>
        <v>9.0581228444444438E-5</v>
      </c>
      <c r="P469" t="s">
        <v>96</v>
      </c>
      <c r="Q469" t="s">
        <v>97</v>
      </c>
      <c r="R469" t="s">
        <v>43</v>
      </c>
      <c r="S469">
        <v>9.6460000000000008</v>
      </c>
      <c r="T469" t="s">
        <v>56</v>
      </c>
      <c r="U469">
        <v>0.98296484299999998</v>
      </c>
    </row>
    <row r="470" spans="1:21" x14ac:dyDescent="0.2">
      <c r="A470" t="s">
        <v>6</v>
      </c>
      <c r="B470" t="s">
        <v>265</v>
      </c>
      <c r="C470" t="s">
        <v>95</v>
      </c>
      <c r="D470" t="s">
        <v>368</v>
      </c>
      <c r="E470" t="s">
        <v>379</v>
      </c>
      <c r="F470">
        <v>2</v>
      </c>
      <c r="G470" t="s">
        <v>41</v>
      </c>
      <c r="I470">
        <v>5</v>
      </c>
      <c r="J470">
        <v>0.41394600599999998</v>
      </c>
      <c r="K470">
        <v>1</v>
      </c>
      <c r="L470">
        <f t="shared" si="38"/>
        <v>1.125</v>
      </c>
      <c r="M470">
        <f t="shared" si="36"/>
        <v>1.125</v>
      </c>
      <c r="N470">
        <f t="shared" si="37"/>
        <v>0.36795200533333333</v>
      </c>
      <c r="O470">
        <f t="shared" si="39"/>
        <v>3.6795200533333333E-4</v>
      </c>
      <c r="P470" t="s">
        <v>96</v>
      </c>
      <c r="Q470" t="s">
        <v>97</v>
      </c>
      <c r="R470" t="s">
        <v>43</v>
      </c>
      <c r="S470">
        <v>9.6460000000000008</v>
      </c>
      <c r="T470" t="s">
        <v>56</v>
      </c>
      <c r="U470">
        <v>3.9929231700000001</v>
      </c>
    </row>
    <row r="471" spans="1:21" x14ac:dyDescent="0.2">
      <c r="A471" t="s">
        <v>8</v>
      </c>
      <c r="B471" t="s">
        <v>286</v>
      </c>
      <c r="C471" t="s">
        <v>95</v>
      </c>
      <c r="D471" t="s">
        <v>368</v>
      </c>
      <c r="E471" t="s">
        <v>379</v>
      </c>
      <c r="F471">
        <v>2</v>
      </c>
      <c r="G471" t="s">
        <v>41</v>
      </c>
      <c r="I471">
        <v>3</v>
      </c>
      <c r="J471">
        <v>0.101903882</v>
      </c>
      <c r="K471">
        <v>1</v>
      </c>
      <c r="L471">
        <f t="shared" si="38"/>
        <v>1.125</v>
      </c>
      <c r="M471">
        <f t="shared" si="36"/>
        <v>1.125</v>
      </c>
      <c r="N471">
        <f t="shared" si="37"/>
        <v>9.0581228444444439E-2</v>
      </c>
      <c r="O471">
        <f t="shared" si="39"/>
        <v>9.0581228444444438E-5</v>
      </c>
      <c r="P471" t="s">
        <v>96</v>
      </c>
      <c r="Q471" t="s">
        <v>97</v>
      </c>
      <c r="R471" t="s">
        <v>43</v>
      </c>
      <c r="S471">
        <v>9.6460000000000008</v>
      </c>
      <c r="T471" t="s">
        <v>56</v>
      </c>
      <c r="U471">
        <v>0.98296484299999998</v>
      </c>
    </row>
    <row r="472" spans="1:21" x14ac:dyDescent="0.2">
      <c r="A472" t="s">
        <v>2</v>
      </c>
      <c r="B472" t="s">
        <v>169</v>
      </c>
      <c r="C472" t="s">
        <v>181</v>
      </c>
      <c r="D472" t="s">
        <v>368</v>
      </c>
      <c r="E472" t="s">
        <v>379</v>
      </c>
      <c r="F472">
        <v>1</v>
      </c>
      <c r="G472" t="s">
        <v>41</v>
      </c>
      <c r="I472">
        <v>2.9</v>
      </c>
      <c r="J472">
        <v>9.4993532000000006E-2</v>
      </c>
      <c r="K472">
        <v>1</v>
      </c>
      <c r="L472">
        <f t="shared" si="38"/>
        <v>1.125</v>
      </c>
      <c r="M472">
        <f t="shared" si="36"/>
        <v>1.125</v>
      </c>
      <c r="N472">
        <f t="shared" si="37"/>
        <v>8.4438695111111114E-2</v>
      </c>
      <c r="O472">
        <f t="shared" si="39"/>
        <v>8.443869511111112E-5</v>
      </c>
      <c r="P472" t="s">
        <v>143</v>
      </c>
      <c r="Q472" t="s">
        <v>144</v>
      </c>
      <c r="R472" t="s">
        <v>43</v>
      </c>
      <c r="S472">
        <v>4.8230000000000004</v>
      </c>
      <c r="T472" t="s">
        <v>56</v>
      </c>
      <c r="U472">
        <v>0.458153804</v>
      </c>
    </row>
    <row r="473" spans="1:21" x14ac:dyDescent="0.2">
      <c r="A473" t="s">
        <v>1</v>
      </c>
      <c r="B473" t="s">
        <v>149</v>
      </c>
      <c r="C473" t="s">
        <v>163</v>
      </c>
      <c r="D473" t="s">
        <v>368</v>
      </c>
      <c r="E473" t="s">
        <v>379</v>
      </c>
      <c r="F473">
        <v>1</v>
      </c>
      <c r="G473" t="s">
        <v>41</v>
      </c>
      <c r="I473">
        <v>6.1</v>
      </c>
      <c r="J473">
        <v>0.83841008400000006</v>
      </c>
      <c r="K473">
        <v>1</v>
      </c>
      <c r="L473">
        <f t="shared" si="38"/>
        <v>1.125</v>
      </c>
      <c r="M473">
        <f t="shared" si="36"/>
        <v>1.125</v>
      </c>
      <c r="N473">
        <f t="shared" si="37"/>
        <v>0.74525340800000006</v>
      </c>
      <c r="O473">
        <f t="shared" si="39"/>
        <v>7.4525340800000008E-4</v>
      </c>
      <c r="P473" t="s">
        <v>103</v>
      </c>
      <c r="Q473" t="s">
        <v>164</v>
      </c>
      <c r="R473" t="s">
        <v>43</v>
      </c>
      <c r="S473">
        <v>4.8230000000000004</v>
      </c>
      <c r="T473" t="s">
        <v>56</v>
      </c>
      <c r="U473">
        <v>4.0436518350000004</v>
      </c>
    </row>
    <row r="474" spans="1:21" x14ac:dyDescent="0.2">
      <c r="A474" t="s">
        <v>2</v>
      </c>
      <c r="B474" t="s">
        <v>169</v>
      </c>
      <c r="C474" t="s">
        <v>163</v>
      </c>
      <c r="D474" t="s">
        <v>368</v>
      </c>
      <c r="E474" t="s">
        <v>379</v>
      </c>
      <c r="F474">
        <v>4</v>
      </c>
      <c r="G474" t="s">
        <v>41</v>
      </c>
      <c r="I474">
        <v>7.2</v>
      </c>
      <c r="J474">
        <v>5.1617314629999997</v>
      </c>
      <c r="K474">
        <v>1</v>
      </c>
      <c r="L474">
        <f t="shared" si="38"/>
        <v>1.125</v>
      </c>
      <c r="M474">
        <f t="shared" si="36"/>
        <v>1.125</v>
      </c>
      <c r="N474">
        <f t="shared" si="37"/>
        <v>4.5882057448888887</v>
      </c>
      <c r="O474">
        <f t="shared" si="39"/>
        <v>4.588205744888889E-3</v>
      </c>
      <c r="P474" t="s">
        <v>103</v>
      </c>
      <c r="Q474" t="s">
        <v>164</v>
      </c>
      <c r="R474" t="s">
        <v>43</v>
      </c>
      <c r="S474">
        <v>19.292000000000002</v>
      </c>
      <c r="T474" t="s">
        <v>56</v>
      </c>
      <c r="U474">
        <v>99.580123389999997</v>
      </c>
    </row>
    <row r="475" spans="1:21" x14ac:dyDescent="0.2">
      <c r="A475" t="s">
        <v>4</v>
      </c>
      <c r="B475" t="s">
        <v>226</v>
      </c>
      <c r="C475" t="s">
        <v>163</v>
      </c>
      <c r="D475" t="s">
        <v>368</v>
      </c>
      <c r="E475" t="s">
        <v>379</v>
      </c>
      <c r="F475">
        <v>2</v>
      </c>
      <c r="G475" t="s">
        <v>41</v>
      </c>
      <c r="I475">
        <v>6.2</v>
      </c>
      <c r="J475">
        <v>1.7492600279999999</v>
      </c>
      <c r="K475">
        <v>1</v>
      </c>
      <c r="L475">
        <f t="shared" si="38"/>
        <v>1.125</v>
      </c>
      <c r="M475">
        <f t="shared" si="36"/>
        <v>1.125</v>
      </c>
      <c r="N475">
        <f t="shared" si="37"/>
        <v>1.5548978026666667</v>
      </c>
      <c r="O475">
        <f t="shared" si="39"/>
        <v>1.5548978026666666E-3</v>
      </c>
      <c r="P475" t="s">
        <v>103</v>
      </c>
      <c r="Q475" t="s">
        <v>164</v>
      </c>
      <c r="R475" t="s">
        <v>43</v>
      </c>
      <c r="S475">
        <v>9.6460000000000008</v>
      </c>
      <c r="T475" t="s">
        <v>56</v>
      </c>
      <c r="U475">
        <v>16.873362230000001</v>
      </c>
    </row>
    <row r="476" spans="1:21" x14ac:dyDescent="0.2">
      <c r="A476" t="s">
        <v>4</v>
      </c>
      <c r="B476" t="s">
        <v>226</v>
      </c>
      <c r="C476" t="s">
        <v>163</v>
      </c>
      <c r="D476" t="s">
        <v>368</v>
      </c>
      <c r="E476" t="s">
        <v>379</v>
      </c>
      <c r="F476">
        <v>2</v>
      </c>
      <c r="G476" t="s">
        <v>41</v>
      </c>
      <c r="I476">
        <v>7.7</v>
      </c>
      <c r="J476">
        <v>3.0733071340000002</v>
      </c>
      <c r="K476">
        <v>1</v>
      </c>
      <c r="L476">
        <f t="shared" si="38"/>
        <v>1.125</v>
      </c>
      <c r="M476">
        <f t="shared" si="36"/>
        <v>1.125</v>
      </c>
      <c r="N476">
        <f t="shared" si="37"/>
        <v>2.7318285635555557</v>
      </c>
      <c r="O476">
        <f t="shared" si="39"/>
        <v>2.7318285635555559E-3</v>
      </c>
      <c r="P476" t="s">
        <v>103</v>
      </c>
      <c r="Q476" t="s">
        <v>164</v>
      </c>
      <c r="R476" t="s">
        <v>43</v>
      </c>
      <c r="S476">
        <v>9.6460000000000008</v>
      </c>
      <c r="T476" t="s">
        <v>56</v>
      </c>
      <c r="U476">
        <v>29.64512062</v>
      </c>
    </row>
    <row r="477" spans="1:21" x14ac:dyDescent="0.2">
      <c r="A477" t="s">
        <v>5</v>
      </c>
      <c r="B477" t="s">
        <v>246</v>
      </c>
      <c r="C477" t="s">
        <v>163</v>
      </c>
      <c r="D477" t="s">
        <v>368</v>
      </c>
      <c r="E477" t="s">
        <v>379</v>
      </c>
      <c r="F477">
        <v>2</v>
      </c>
      <c r="G477" t="s">
        <v>41</v>
      </c>
      <c r="I477">
        <v>5.6</v>
      </c>
      <c r="J477">
        <v>1.34239599</v>
      </c>
      <c r="K477" s="11">
        <v>0.6333333333333333</v>
      </c>
      <c r="L477">
        <f t="shared" si="38"/>
        <v>1.125</v>
      </c>
      <c r="M477">
        <f t="shared" si="36"/>
        <v>0.71249999999999991</v>
      </c>
      <c r="N477">
        <f t="shared" si="37"/>
        <v>1.8840645473684212</v>
      </c>
      <c r="O477">
        <f t="shared" si="39"/>
        <v>1.8840645473684212E-3</v>
      </c>
      <c r="P477" t="s">
        <v>103</v>
      </c>
      <c r="Q477" t="s">
        <v>164</v>
      </c>
      <c r="R477" t="s">
        <v>43</v>
      </c>
      <c r="S477">
        <v>9.6460000000000008</v>
      </c>
      <c r="T477" t="s">
        <v>56</v>
      </c>
      <c r="U477">
        <v>12.948751720000001</v>
      </c>
    </row>
    <row r="478" spans="1:21" x14ac:dyDescent="0.2">
      <c r="A478" t="s">
        <v>3</v>
      </c>
      <c r="B478" t="s">
        <v>202</v>
      </c>
      <c r="C478" t="s">
        <v>215</v>
      </c>
      <c r="D478" t="s">
        <v>368</v>
      </c>
      <c r="E478" t="s">
        <v>379</v>
      </c>
      <c r="F478">
        <v>1</v>
      </c>
      <c r="G478" t="s">
        <v>41</v>
      </c>
      <c r="I478">
        <v>5.4</v>
      </c>
      <c r="J478">
        <v>0.25563981000000002</v>
      </c>
      <c r="K478">
        <v>1</v>
      </c>
      <c r="L478">
        <f t="shared" si="38"/>
        <v>1.125</v>
      </c>
      <c r="M478">
        <f t="shared" si="36"/>
        <v>1.125</v>
      </c>
      <c r="N478">
        <f t="shared" si="37"/>
        <v>0.22723538666666668</v>
      </c>
      <c r="O478">
        <f t="shared" si="39"/>
        <v>2.2723538666666668E-4</v>
      </c>
      <c r="P478" t="s">
        <v>96</v>
      </c>
      <c r="Q478" t="s">
        <v>97</v>
      </c>
      <c r="R478" t="s">
        <v>43</v>
      </c>
      <c r="S478">
        <v>4.8230000000000004</v>
      </c>
      <c r="T478" t="s">
        <v>56</v>
      </c>
      <c r="U478">
        <v>1.232950802</v>
      </c>
    </row>
    <row r="479" spans="1:21" x14ac:dyDescent="0.2">
      <c r="A479" t="s">
        <v>5</v>
      </c>
      <c r="B479" t="s">
        <v>246</v>
      </c>
      <c r="C479" t="s">
        <v>215</v>
      </c>
      <c r="D479" t="s">
        <v>368</v>
      </c>
      <c r="E479" t="s">
        <v>379</v>
      </c>
      <c r="F479">
        <v>2</v>
      </c>
      <c r="G479" t="s">
        <v>41</v>
      </c>
      <c r="I479">
        <v>2.5</v>
      </c>
      <c r="J479">
        <v>6.1789885000000003E-2</v>
      </c>
      <c r="K479" s="11">
        <v>0.6333333333333333</v>
      </c>
      <c r="L479">
        <f t="shared" si="38"/>
        <v>1.125</v>
      </c>
      <c r="M479">
        <f t="shared" si="36"/>
        <v>0.71249999999999991</v>
      </c>
      <c r="N479">
        <f t="shared" si="37"/>
        <v>8.6722645614035102E-2</v>
      </c>
      <c r="O479">
        <f t="shared" si="39"/>
        <v>8.6722645614035107E-5</v>
      </c>
      <c r="P479" t="s">
        <v>96</v>
      </c>
      <c r="Q479" t="s">
        <v>97</v>
      </c>
      <c r="R479" t="s">
        <v>43</v>
      </c>
      <c r="S479">
        <v>9.6460000000000008</v>
      </c>
      <c r="T479" t="s">
        <v>56</v>
      </c>
      <c r="U479">
        <v>0.59602523200000002</v>
      </c>
    </row>
    <row r="480" spans="1:21" x14ac:dyDescent="0.2">
      <c r="A480" t="s">
        <v>5</v>
      </c>
      <c r="B480" t="s">
        <v>246</v>
      </c>
      <c r="C480" t="s">
        <v>215</v>
      </c>
      <c r="D480" t="s">
        <v>368</v>
      </c>
      <c r="E480" t="s">
        <v>379</v>
      </c>
      <c r="F480">
        <v>2</v>
      </c>
      <c r="G480" t="s">
        <v>41</v>
      </c>
      <c r="I480">
        <v>5.2</v>
      </c>
      <c r="J480">
        <v>0.46098116300000003</v>
      </c>
      <c r="K480" s="11">
        <v>0.6333333333333333</v>
      </c>
      <c r="L480">
        <f t="shared" si="38"/>
        <v>1.125</v>
      </c>
      <c r="M480">
        <f t="shared" si="36"/>
        <v>0.71249999999999991</v>
      </c>
      <c r="N480">
        <f t="shared" si="37"/>
        <v>0.64699110596491238</v>
      </c>
      <c r="O480">
        <f t="shared" si="39"/>
        <v>6.4699110596491238E-4</v>
      </c>
      <c r="P480" t="s">
        <v>96</v>
      </c>
      <c r="Q480" t="s">
        <v>97</v>
      </c>
      <c r="R480" t="s">
        <v>43</v>
      </c>
      <c r="S480">
        <v>9.6460000000000008</v>
      </c>
      <c r="T480" t="s">
        <v>56</v>
      </c>
      <c r="U480">
        <v>4.4466242989999998</v>
      </c>
    </row>
    <row r="481" spans="1:21" x14ac:dyDescent="0.2">
      <c r="A481" t="s">
        <v>2</v>
      </c>
      <c r="B481" t="s">
        <v>169</v>
      </c>
      <c r="C481" t="s">
        <v>182</v>
      </c>
      <c r="D481" t="s">
        <v>368</v>
      </c>
      <c r="E481" t="s">
        <v>379</v>
      </c>
      <c r="F481">
        <v>1</v>
      </c>
      <c r="G481" t="s">
        <v>41</v>
      </c>
      <c r="I481">
        <v>1.3</v>
      </c>
      <c r="J481">
        <v>8.730547E-3</v>
      </c>
      <c r="K481">
        <v>1</v>
      </c>
      <c r="L481">
        <f t="shared" si="38"/>
        <v>1.125</v>
      </c>
      <c r="M481">
        <f t="shared" si="36"/>
        <v>1.125</v>
      </c>
      <c r="N481">
        <f t="shared" si="37"/>
        <v>7.760486222222222E-3</v>
      </c>
      <c r="O481">
        <f t="shared" si="39"/>
        <v>7.7604862222222223E-6</v>
      </c>
      <c r="P481" t="s">
        <v>143</v>
      </c>
      <c r="Q481" t="s">
        <v>144</v>
      </c>
      <c r="R481" t="s">
        <v>43</v>
      </c>
      <c r="S481">
        <v>4.8230000000000004</v>
      </c>
      <c r="T481" t="s">
        <v>56</v>
      </c>
      <c r="U481">
        <v>4.2107429000000002E-2</v>
      </c>
    </row>
    <row r="482" spans="1:21" x14ac:dyDescent="0.2">
      <c r="A482" t="s">
        <v>7</v>
      </c>
      <c r="B482" t="s">
        <v>277</v>
      </c>
      <c r="C482" t="s">
        <v>284</v>
      </c>
      <c r="D482" t="s">
        <v>368</v>
      </c>
      <c r="E482" t="s">
        <v>379</v>
      </c>
      <c r="F482">
        <v>2</v>
      </c>
      <c r="G482" t="s">
        <v>41</v>
      </c>
      <c r="I482">
        <v>4</v>
      </c>
      <c r="J482">
        <v>0.56240432100000004</v>
      </c>
      <c r="K482">
        <v>1</v>
      </c>
      <c r="L482">
        <f t="shared" si="38"/>
        <v>1.125</v>
      </c>
      <c r="M482">
        <f t="shared" si="36"/>
        <v>1.125</v>
      </c>
      <c r="N482">
        <f t="shared" si="37"/>
        <v>0.49991495200000002</v>
      </c>
      <c r="O482">
        <f t="shared" si="39"/>
        <v>4.9991495200000006E-4</v>
      </c>
      <c r="P482" t="s">
        <v>61</v>
      </c>
      <c r="Q482" t="s">
        <v>62</v>
      </c>
      <c r="R482" t="s">
        <v>43</v>
      </c>
      <c r="S482">
        <v>9.6460000000000008</v>
      </c>
      <c r="T482" t="s">
        <v>56</v>
      </c>
      <c r="U482">
        <v>5.4249520850000001</v>
      </c>
    </row>
    <row r="483" spans="1:21" x14ac:dyDescent="0.2">
      <c r="A483" t="s">
        <v>8</v>
      </c>
      <c r="B483" t="s">
        <v>286</v>
      </c>
      <c r="C483" t="s">
        <v>284</v>
      </c>
      <c r="D483" t="s">
        <v>368</v>
      </c>
      <c r="E483" t="s">
        <v>379</v>
      </c>
      <c r="F483">
        <v>3</v>
      </c>
      <c r="G483" t="s">
        <v>41</v>
      </c>
      <c r="I483">
        <v>5</v>
      </c>
      <c r="J483">
        <v>1.549254562</v>
      </c>
      <c r="K483">
        <v>1</v>
      </c>
      <c r="L483">
        <f t="shared" si="38"/>
        <v>1.125</v>
      </c>
      <c r="M483">
        <f t="shared" si="36"/>
        <v>1.125</v>
      </c>
      <c r="N483">
        <f t="shared" si="37"/>
        <v>1.3771151662222223</v>
      </c>
      <c r="O483">
        <f t="shared" si="39"/>
        <v>1.3771151662222223E-3</v>
      </c>
      <c r="P483" t="s">
        <v>61</v>
      </c>
      <c r="Q483" t="s">
        <v>62</v>
      </c>
      <c r="R483" t="s">
        <v>43</v>
      </c>
      <c r="S483">
        <v>14.468999999999999</v>
      </c>
      <c r="T483" t="s">
        <v>56</v>
      </c>
      <c r="U483">
        <v>22.416164250000001</v>
      </c>
    </row>
    <row r="484" spans="1:21" x14ac:dyDescent="0.2">
      <c r="A484" t="s">
        <v>0</v>
      </c>
      <c r="B484" t="s">
        <v>39</v>
      </c>
      <c r="C484" t="s">
        <v>114</v>
      </c>
      <c r="D484" t="s">
        <v>368</v>
      </c>
      <c r="E484" t="s">
        <v>375</v>
      </c>
      <c r="F484">
        <v>18</v>
      </c>
      <c r="G484" t="s">
        <v>41</v>
      </c>
      <c r="I484">
        <v>2.4</v>
      </c>
      <c r="J484">
        <v>0.57925373000000002</v>
      </c>
      <c r="K484">
        <v>1</v>
      </c>
      <c r="L484">
        <f t="shared" si="38"/>
        <v>1.125</v>
      </c>
      <c r="M484">
        <f t="shared" si="36"/>
        <v>1.125</v>
      </c>
      <c r="N484">
        <f t="shared" si="37"/>
        <v>0.5148922044444445</v>
      </c>
      <c r="O484">
        <f t="shared" si="39"/>
        <v>5.1489220444444453E-4</v>
      </c>
      <c r="P484" t="s">
        <v>54</v>
      </c>
      <c r="Q484" t="s">
        <v>55</v>
      </c>
      <c r="R484" t="s">
        <v>43</v>
      </c>
      <c r="S484">
        <v>86.813999999999993</v>
      </c>
      <c r="T484" t="s">
        <v>56</v>
      </c>
      <c r="U484">
        <v>50.287333340000004</v>
      </c>
    </row>
    <row r="485" spans="1:21" x14ac:dyDescent="0.2">
      <c r="A485" t="s">
        <v>0</v>
      </c>
      <c r="B485" t="s">
        <v>39</v>
      </c>
      <c r="C485" t="s">
        <v>114</v>
      </c>
      <c r="D485" t="s">
        <v>368</v>
      </c>
      <c r="E485" t="s">
        <v>375</v>
      </c>
      <c r="F485">
        <v>18</v>
      </c>
      <c r="G485" t="s">
        <v>41</v>
      </c>
      <c r="I485">
        <v>3.3</v>
      </c>
      <c r="J485">
        <v>1.621299168</v>
      </c>
      <c r="K485">
        <v>1</v>
      </c>
      <c r="L485">
        <f t="shared" si="38"/>
        <v>1.125</v>
      </c>
      <c r="M485">
        <f t="shared" si="36"/>
        <v>1.125</v>
      </c>
      <c r="N485">
        <f t="shared" si="37"/>
        <v>1.4411548160000001</v>
      </c>
      <c r="O485">
        <f t="shared" si="39"/>
        <v>1.441154816E-3</v>
      </c>
      <c r="P485" t="s">
        <v>54</v>
      </c>
      <c r="Q485" t="s">
        <v>55</v>
      </c>
      <c r="R485" t="s">
        <v>43</v>
      </c>
      <c r="S485">
        <v>86.813999999999993</v>
      </c>
      <c r="T485" t="s">
        <v>56</v>
      </c>
      <c r="U485">
        <v>140.7514659</v>
      </c>
    </row>
    <row r="486" spans="1:21" x14ac:dyDescent="0.2">
      <c r="A486" t="s">
        <v>1</v>
      </c>
      <c r="B486" t="s">
        <v>149</v>
      </c>
      <c r="C486" t="s">
        <v>114</v>
      </c>
      <c r="D486" t="s">
        <v>368</v>
      </c>
      <c r="E486" t="s">
        <v>375</v>
      </c>
      <c r="F486">
        <v>3</v>
      </c>
      <c r="G486" t="s">
        <v>41</v>
      </c>
      <c r="I486">
        <v>3.2</v>
      </c>
      <c r="J486">
        <v>0.24463556</v>
      </c>
      <c r="K486">
        <v>1</v>
      </c>
      <c r="L486">
        <f t="shared" si="38"/>
        <v>1.125</v>
      </c>
      <c r="M486">
        <f t="shared" si="36"/>
        <v>1.125</v>
      </c>
      <c r="N486">
        <f t="shared" si="37"/>
        <v>0.21745383111111111</v>
      </c>
      <c r="O486">
        <f t="shared" si="39"/>
        <v>2.1745383111111111E-4</v>
      </c>
      <c r="P486" t="s">
        <v>54</v>
      </c>
      <c r="Q486" t="s">
        <v>55</v>
      </c>
      <c r="R486" t="s">
        <v>43</v>
      </c>
      <c r="S486">
        <v>14.468999999999999</v>
      </c>
      <c r="T486" t="s">
        <v>56</v>
      </c>
      <c r="U486">
        <v>3.5396319150000002</v>
      </c>
    </row>
    <row r="487" spans="1:21" x14ac:dyDescent="0.2">
      <c r="A487" t="s">
        <v>2</v>
      </c>
      <c r="B487" t="s">
        <v>169</v>
      </c>
      <c r="C487" t="s">
        <v>114</v>
      </c>
      <c r="D487" t="s">
        <v>368</v>
      </c>
      <c r="E487" t="s">
        <v>375</v>
      </c>
      <c r="F487">
        <v>25</v>
      </c>
      <c r="G487" t="s">
        <v>41</v>
      </c>
      <c r="I487">
        <v>2.6</v>
      </c>
      <c r="J487">
        <v>1.04204739</v>
      </c>
      <c r="K487">
        <v>1</v>
      </c>
      <c r="L487">
        <f t="shared" si="38"/>
        <v>1.125</v>
      </c>
      <c r="M487">
        <f t="shared" si="36"/>
        <v>1.125</v>
      </c>
      <c r="N487">
        <f t="shared" si="37"/>
        <v>0.92626434666666668</v>
      </c>
      <c r="O487">
        <f t="shared" si="39"/>
        <v>9.2626434666666672E-4</v>
      </c>
      <c r="P487" t="s">
        <v>54</v>
      </c>
      <c r="Q487" t="s">
        <v>55</v>
      </c>
      <c r="R487" t="s">
        <v>43</v>
      </c>
      <c r="S487">
        <v>120.575</v>
      </c>
      <c r="T487" t="s">
        <v>56</v>
      </c>
      <c r="U487">
        <v>125.64486410000001</v>
      </c>
    </row>
    <row r="488" spans="1:21" x14ac:dyDescent="0.2">
      <c r="A488" t="s">
        <v>2</v>
      </c>
      <c r="B488" t="s">
        <v>169</v>
      </c>
      <c r="C488" t="s">
        <v>114</v>
      </c>
      <c r="D488" t="s">
        <v>368</v>
      </c>
      <c r="E488" t="s">
        <v>375</v>
      </c>
      <c r="F488">
        <v>25</v>
      </c>
      <c r="G488" t="s">
        <v>41</v>
      </c>
      <c r="I488">
        <v>4</v>
      </c>
      <c r="J488">
        <v>4.1932572019999999</v>
      </c>
      <c r="K488">
        <v>1</v>
      </c>
      <c r="L488">
        <f t="shared" si="38"/>
        <v>1.125</v>
      </c>
      <c r="M488">
        <f t="shared" si="36"/>
        <v>1.125</v>
      </c>
      <c r="N488">
        <f t="shared" si="37"/>
        <v>3.7273397351111108</v>
      </c>
      <c r="O488">
        <f t="shared" si="39"/>
        <v>3.727339735111111E-3</v>
      </c>
      <c r="P488" t="s">
        <v>54</v>
      </c>
      <c r="Q488" t="s">
        <v>55</v>
      </c>
      <c r="R488" t="s">
        <v>43</v>
      </c>
      <c r="S488">
        <v>120.575</v>
      </c>
      <c r="T488" t="s">
        <v>56</v>
      </c>
      <c r="U488">
        <v>505.6019872</v>
      </c>
    </row>
    <row r="489" spans="1:21" x14ac:dyDescent="0.2">
      <c r="A489" t="s">
        <v>3</v>
      </c>
      <c r="B489" t="s">
        <v>202</v>
      </c>
      <c r="C489" t="s">
        <v>114</v>
      </c>
      <c r="D489" t="s">
        <v>368</v>
      </c>
      <c r="E489" t="s">
        <v>375</v>
      </c>
      <c r="F489">
        <v>5</v>
      </c>
      <c r="G489" t="s">
        <v>41</v>
      </c>
      <c r="I489">
        <v>2.2999999999999998</v>
      </c>
      <c r="J489">
        <v>0.140225815</v>
      </c>
      <c r="K489">
        <v>1</v>
      </c>
      <c r="L489">
        <f t="shared" si="38"/>
        <v>1.125</v>
      </c>
      <c r="M489">
        <f t="shared" si="36"/>
        <v>1.125</v>
      </c>
      <c r="N489">
        <f t="shared" si="37"/>
        <v>0.12464516888888889</v>
      </c>
      <c r="O489">
        <f t="shared" si="39"/>
        <v>1.246451688888889E-4</v>
      </c>
      <c r="P489" t="s">
        <v>54</v>
      </c>
      <c r="Q489" t="s">
        <v>55</v>
      </c>
      <c r="R489" t="s">
        <v>43</v>
      </c>
      <c r="S489">
        <v>24.114999999999998</v>
      </c>
      <c r="T489" t="s">
        <v>56</v>
      </c>
      <c r="U489">
        <v>3.3815455170000002</v>
      </c>
    </row>
    <row r="490" spans="1:21" x14ac:dyDescent="0.2">
      <c r="A490" t="s">
        <v>4</v>
      </c>
      <c r="B490" t="s">
        <v>226</v>
      </c>
      <c r="C490" t="s">
        <v>114</v>
      </c>
      <c r="D490" t="s">
        <v>368</v>
      </c>
      <c r="E490" t="s">
        <v>375</v>
      </c>
      <c r="F490">
        <v>12</v>
      </c>
      <c r="G490" t="s">
        <v>41</v>
      </c>
      <c r="I490">
        <v>2.5</v>
      </c>
      <c r="J490">
        <v>0.440632935</v>
      </c>
      <c r="K490">
        <v>1</v>
      </c>
      <c r="L490">
        <f t="shared" si="38"/>
        <v>1.125</v>
      </c>
      <c r="M490">
        <f t="shared" si="36"/>
        <v>1.125</v>
      </c>
      <c r="N490">
        <f t="shared" si="37"/>
        <v>0.39167372</v>
      </c>
      <c r="O490">
        <f t="shared" si="39"/>
        <v>3.9167371999999998E-4</v>
      </c>
      <c r="P490" t="s">
        <v>54</v>
      </c>
      <c r="Q490" t="s">
        <v>55</v>
      </c>
      <c r="R490" t="s">
        <v>43</v>
      </c>
      <c r="S490">
        <v>57.875999999999998</v>
      </c>
      <c r="T490" t="s">
        <v>56</v>
      </c>
      <c r="U490">
        <v>25.502071730000001</v>
      </c>
    </row>
    <row r="491" spans="1:21" x14ac:dyDescent="0.2">
      <c r="A491" t="s">
        <v>4</v>
      </c>
      <c r="B491" t="s">
        <v>226</v>
      </c>
      <c r="C491" t="s">
        <v>114</v>
      </c>
      <c r="D491" t="s">
        <v>368</v>
      </c>
      <c r="E491" t="s">
        <v>375</v>
      </c>
      <c r="F491">
        <v>12</v>
      </c>
      <c r="G491" t="s">
        <v>41</v>
      </c>
      <c r="I491">
        <v>3.5</v>
      </c>
      <c r="J491">
        <v>1.3072623889999999</v>
      </c>
      <c r="K491">
        <v>1</v>
      </c>
      <c r="L491">
        <f t="shared" si="38"/>
        <v>1.125</v>
      </c>
      <c r="M491">
        <f t="shared" si="36"/>
        <v>1.125</v>
      </c>
      <c r="N491">
        <f t="shared" si="37"/>
        <v>1.1620110124444443</v>
      </c>
      <c r="O491">
        <f t="shared" si="39"/>
        <v>1.1620110124444442E-3</v>
      </c>
      <c r="P491" t="s">
        <v>54</v>
      </c>
      <c r="Q491" t="s">
        <v>55</v>
      </c>
      <c r="R491" t="s">
        <v>43</v>
      </c>
      <c r="S491">
        <v>57.875999999999998</v>
      </c>
      <c r="T491" t="s">
        <v>56</v>
      </c>
      <c r="U491">
        <v>75.659118019999994</v>
      </c>
    </row>
    <row r="492" spans="1:21" x14ac:dyDescent="0.2">
      <c r="A492" t="s">
        <v>5</v>
      </c>
      <c r="B492" t="s">
        <v>246</v>
      </c>
      <c r="C492" t="s">
        <v>114</v>
      </c>
      <c r="D492" t="s">
        <v>368</v>
      </c>
      <c r="E492" t="s">
        <v>375</v>
      </c>
      <c r="F492">
        <v>29</v>
      </c>
      <c r="G492" t="s">
        <v>41</v>
      </c>
      <c r="I492">
        <v>2</v>
      </c>
      <c r="J492">
        <v>0.51770283699999997</v>
      </c>
      <c r="K492" s="11">
        <v>0.6333333333333333</v>
      </c>
      <c r="L492">
        <f t="shared" si="38"/>
        <v>1.125</v>
      </c>
      <c r="M492">
        <f t="shared" si="36"/>
        <v>0.71249999999999991</v>
      </c>
      <c r="N492">
        <f t="shared" si="37"/>
        <v>0.72660047298245622</v>
      </c>
      <c r="O492">
        <f t="shared" si="39"/>
        <v>7.2660047298245625E-4</v>
      </c>
      <c r="P492" t="s">
        <v>54</v>
      </c>
      <c r="Q492" t="s">
        <v>55</v>
      </c>
      <c r="R492" t="s">
        <v>43</v>
      </c>
      <c r="S492">
        <v>139.86699999999999</v>
      </c>
      <c r="T492" t="s">
        <v>56</v>
      </c>
      <c r="U492">
        <v>72.409542689999995</v>
      </c>
    </row>
    <row r="493" spans="1:21" x14ac:dyDescent="0.2">
      <c r="A493" t="s">
        <v>8</v>
      </c>
      <c r="B493" t="s">
        <v>286</v>
      </c>
      <c r="C493" t="s">
        <v>114</v>
      </c>
      <c r="D493" t="s">
        <v>368</v>
      </c>
      <c r="E493" t="s">
        <v>375</v>
      </c>
      <c r="F493">
        <v>34</v>
      </c>
      <c r="G493" t="s">
        <v>41</v>
      </c>
      <c r="I493">
        <v>2</v>
      </c>
      <c r="J493">
        <v>0.60696194699999995</v>
      </c>
      <c r="K493">
        <v>1</v>
      </c>
      <c r="L493">
        <f t="shared" si="38"/>
        <v>1.125</v>
      </c>
      <c r="M493">
        <f t="shared" si="36"/>
        <v>1.125</v>
      </c>
      <c r="N493">
        <f t="shared" si="37"/>
        <v>0.53952173066666664</v>
      </c>
      <c r="O493">
        <f t="shared" si="39"/>
        <v>5.3952173066666666E-4</v>
      </c>
      <c r="P493" t="s">
        <v>54</v>
      </c>
      <c r="Q493" t="s">
        <v>55</v>
      </c>
      <c r="R493" t="s">
        <v>43</v>
      </c>
      <c r="S493">
        <v>163.982</v>
      </c>
      <c r="T493" t="s">
        <v>56</v>
      </c>
      <c r="U493">
        <v>99.530833950000002</v>
      </c>
    </row>
    <row r="494" spans="1:21" x14ac:dyDescent="0.2">
      <c r="A494" t="s">
        <v>5</v>
      </c>
      <c r="B494" t="s">
        <v>246</v>
      </c>
      <c r="C494" t="s">
        <v>260</v>
      </c>
      <c r="D494" t="s">
        <v>368</v>
      </c>
      <c r="E494" t="s">
        <v>379</v>
      </c>
      <c r="F494">
        <v>2</v>
      </c>
      <c r="G494" t="s">
        <v>41</v>
      </c>
      <c r="I494">
        <v>2.4</v>
      </c>
      <c r="J494">
        <v>0.14817434900000001</v>
      </c>
      <c r="K494" s="11">
        <v>0.6333333333333333</v>
      </c>
      <c r="L494">
        <f t="shared" si="38"/>
        <v>1.125</v>
      </c>
      <c r="M494">
        <f t="shared" si="36"/>
        <v>0.71249999999999991</v>
      </c>
      <c r="N494">
        <f t="shared" si="37"/>
        <v>0.20796399859649126</v>
      </c>
      <c r="O494">
        <f t="shared" si="39"/>
        <v>2.0796399859649125E-4</v>
      </c>
      <c r="P494" t="s">
        <v>103</v>
      </c>
      <c r="Q494" t="s">
        <v>164</v>
      </c>
      <c r="R494" t="s">
        <v>43</v>
      </c>
      <c r="S494">
        <v>9.6460000000000008</v>
      </c>
      <c r="T494" t="s">
        <v>56</v>
      </c>
      <c r="U494">
        <v>1.42928977</v>
      </c>
    </row>
    <row r="495" spans="1:21" x14ac:dyDescent="0.2">
      <c r="A495" t="s">
        <v>8</v>
      </c>
      <c r="B495" t="s">
        <v>286</v>
      </c>
      <c r="C495" t="s">
        <v>260</v>
      </c>
      <c r="D495" t="s">
        <v>368</v>
      </c>
      <c r="E495" t="s">
        <v>379</v>
      </c>
      <c r="F495">
        <v>1</v>
      </c>
      <c r="G495" t="s">
        <v>41</v>
      </c>
      <c r="I495">
        <v>3</v>
      </c>
      <c r="J495">
        <v>0.13237500099999999</v>
      </c>
      <c r="K495">
        <v>1</v>
      </c>
      <c r="L495">
        <f t="shared" si="38"/>
        <v>1.125</v>
      </c>
      <c r="M495">
        <f t="shared" si="36"/>
        <v>1.125</v>
      </c>
      <c r="N495">
        <f t="shared" si="37"/>
        <v>0.11766666755555555</v>
      </c>
      <c r="O495">
        <f t="shared" si="39"/>
        <v>1.1766666755555555E-4</v>
      </c>
      <c r="P495" t="s">
        <v>103</v>
      </c>
      <c r="Q495" t="s">
        <v>164</v>
      </c>
      <c r="R495" t="s">
        <v>43</v>
      </c>
      <c r="S495">
        <v>4.8230000000000004</v>
      </c>
      <c r="T495" t="s">
        <v>56</v>
      </c>
      <c r="U495">
        <v>0.63844462899999999</v>
      </c>
    </row>
    <row r="496" spans="1:21" x14ac:dyDescent="0.2">
      <c r="A496" t="s">
        <v>0</v>
      </c>
      <c r="B496" t="s">
        <v>39</v>
      </c>
      <c r="C496" t="s">
        <v>124</v>
      </c>
      <c r="D496" t="s">
        <v>368</v>
      </c>
      <c r="E496" t="s">
        <v>379</v>
      </c>
      <c r="F496">
        <v>6</v>
      </c>
      <c r="G496" t="s">
        <v>41</v>
      </c>
      <c r="I496">
        <v>4.2</v>
      </c>
      <c r="J496">
        <v>2.2775895190000002</v>
      </c>
      <c r="K496">
        <v>1</v>
      </c>
      <c r="L496">
        <f t="shared" si="38"/>
        <v>1.125</v>
      </c>
      <c r="M496">
        <f t="shared" si="36"/>
        <v>1.125</v>
      </c>
      <c r="N496">
        <f t="shared" si="37"/>
        <v>2.0245240168888889</v>
      </c>
      <c r="O496">
        <f t="shared" si="39"/>
        <v>2.0245240168888889E-3</v>
      </c>
      <c r="P496" t="s">
        <v>125</v>
      </c>
      <c r="Q496" t="s">
        <v>126</v>
      </c>
      <c r="R496" t="s">
        <v>43</v>
      </c>
      <c r="S496">
        <v>28.937999999999999</v>
      </c>
      <c r="T496" t="s">
        <v>56</v>
      </c>
      <c r="U496">
        <v>65.908885490000003</v>
      </c>
    </row>
    <row r="497" spans="1:21" x14ac:dyDescent="0.2">
      <c r="A497" t="s">
        <v>0</v>
      </c>
      <c r="B497" t="s">
        <v>39</v>
      </c>
      <c r="C497" t="s">
        <v>124</v>
      </c>
      <c r="D497" t="s">
        <v>368</v>
      </c>
      <c r="E497" t="s">
        <v>379</v>
      </c>
      <c r="F497">
        <v>6</v>
      </c>
      <c r="G497" t="s">
        <v>41</v>
      </c>
      <c r="I497">
        <v>4.8</v>
      </c>
      <c r="J497">
        <v>3.3301404059999999</v>
      </c>
      <c r="K497">
        <v>1</v>
      </c>
      <c r="L497">
        <f t="shared" si="38"/>
        <v>1.125</v>
      </c>
      <c r="M497">
        <f t="shared" si="36"/>
        <v>1.125</v>
      </c>
      <c r="N497">
        <f t="shared" si="37"/>
        <v>2.9601248053333333</v>
      </c>
      <c r="O497">
        <f t="shared" si="39"/>
        <v>2.9601248053333332E-3</v>
      </c>
      <c r="P497" t="s">
        <v>125</v>
      </c>
      <c r="Q497" t="s">
        <v>126</v>
      </c>
      <c r="R497" t="s">
        <v>43</v>
      </c>
      <c r="S497">
        <v>28.937999999999999</v>
      </c>
      <c r="T497" t="s">
        <v>56</v>
      </c>
      <c r="U497">
        <v>96.367603070000001</v>
      </c>
    </row>
    <row r="498" spans="1:21" x14ac:dyDescent="0.2">
      <c r="A498" t="s">
        <v>0</v>
      </c>
      <c r="B498" t="s">
        <v>39</v>
      </c>
      <c r="C498" t="s">
        <v>124</v>
      </c>
      <c r="D498" t="s">
        <v>368</v>
      </c>
      <c r="E498" t="s">
        <v>379</v>
      </c>
      <c r="F498">
        <v>6</v>
      </c>
      <c r="G498" t="s">
        <v>41</v>
      </c>
      <c r="I498">
        <v>9.6999999999999993</v>
      </c>
      <c r="J498">
        <v>24.643183350000001</v>
      </c>
      <c r="K498">
        <v>1</v>
      </c>
      <c r="L498">
        <f t="shared" si="38"/>
        <v>1.125</v>
      </c>
      <c r="M498">
        <f t="shared" si="36"/>
        <v>1.125</v>
      </c>
      <c r="N498">
        <f t="shared" si="37"/>
        <v>21.905051866666668</v>
      </c>
      <c r="O498">
        <f t="shared" si="39"/>
        <v>2.1905051866666667E-2</v>
      </c>
      <c r="P498" t="s">
        <v>125</v>
      </c>
      <c r="Q498" t="s">
        <v>126</v>
      </c>
      <c r="R498" t="s">
        <v>43</v>
      </c>
      <c r="S498">
        <v>28.937999999999999</v>
      </c>
      <c r="T498" t="s">
        <v>56</v>
      </c>
      <c r="U498">
        <v>713.12443989999997</v>
      </c>
    </row>
    <row r="499" spans="1:21" x14ac:dyDescent="0.2">
      <c r="A499" t="s">
        <v>0</v>
      </c>
      <c r="B499" t="s">
        <v>39</v>
      </c>
      <c r="C499" t="s">
        <v>124</v>
      </c>
      <c r="D499" t="s">
        <v>368</v>
      </c>
      <c r="E499" t="s">
        <v>379</v>
      </c>
      <c r="F499">
        <v>6</v>
      </c>
      <c r="G499" t="s">
        <v>41</v>
      </c>
      <c r="I499">
        <v>19</v>
      </c>
      <c r="J499">
        <v>166.87267159999999</v>
      </c>
      <c r="K499">
        <v>1</v>
      </c>
      <c r="L499">
        <f t="shared" si="38"/>
        <v>1.125</v>
      </c>
      <c r="M499">
        <f t="shared" si="36"/>
        <v>1.125</v>
      </c>
      <c r="N499">
        <f t="shared" si="37"/>
        <v>148.33126364444445</v>
      </c>
      <c r="O499">
        <f t="shared" si="39"/>
        <v>0.14833126364444446</v>
      </c>
      <c r="P499" t="s">
        <v>125</v>
      </c>
      <c r="Q499" t="s">
        <v>126</v>
      </c>
      <c r="R499" t="s">
        <v>43</v>
      </c>
      <c r="S499">
        <v>28.937999999999999</v>
      </c>
      <c r="T499" t="s">
        <v>56</v>
      </c>
      <c r="U499">
        <v>4828.9613719999998</v>
      </c>
    </row>
    <row r="500" spans="1:21" x14ac:dyDescent="0.2">
      <c r="A500" t="s">
        <v>0</v>
      </c>
      <c r="B500" t="s">
        <v>39</v>
      </c>
      <c r="C500" t="s">
        <v>138</v>
      </c>
      <c r="D500" t="s">
        <v>368</v>
      </c>
      <c r="E500" t="s">
        <v>379</v>
      </c>
      <c r="F500">
        <v>4</v>
      </c>
      <c r="G500" t="s">
        <v>41</v>
      </c>
      <c r="I500">
        <v>3.5</v>
      </c>
      <c r="J500">
        <v>0.78182324999999997</v>
      </c>
      <c r="K500">
        <v>1</v>
      </c>
      <c r="L500">
        <f t="shared" si="38"/>
        <v>1.125</v>
      </c>
      <c r="M500">
        <f t="shared" si="36"/>
        <v>1.125</v>
      </c>
      <c r="N500">
        <f t="shared" si="37"/>
        <v>0.69495399999999996</v>
      </c>
      <c r="O500">
        <f t="shared" si="39"/>
        <v>6.9495400000000001E-4</v>
      </c>
      <c r="P500" t="s">
        <v>61</v>
      </c>
      <c r="Q500" t="s">
        <v>62</v>
      </c>
      <c r="R500" t="s">
        <v>43</v>
      </c>
      <c r="S500">
        <v>19.292000000000002</v>
      </c>
      <c r="T500" t="s">
        <v>56</v>
      </c>
      <c r="U500">
        <v>15.08293413</v>
      </c>
    </row>
    <row r="501" spans="1:21" x14ac:dyDescent="0.2">
      <c r="A501" t="s">
        <v>0</v>
      </c>
      <c r="B501" t="s">
        <v>39</v>
      </c>
      <c r="C501" t="s">
        <v>138</v>
      </c>
      <c r="D501" t="s">
        <v>368</v>
      </c>
      <c r="E501" t="s">
        <v>379</v>
      </c>
      <c r="F501">
        <v>4</v>
      </c>
      <c r="G501" t="s">
        <v>41</v>
      </c>
      <c r="I501">
        <v>5.3</v>
      </c>
      <c r="J501">
        <v>2.4209994859999999</v>
      </c>
      <c r="K501">
        <v>1</v>
      </c>
      <c r="L501">
        <f t="shared" si="38"/>
        <v>1.125</v>
      </c>
      <c r="M501">
        <f t="shared" si="36"/>
        <v>1.125</v>
      </c>
      <c r="N501">
        <f t="shared" si="37"/>
        <v>2.1519995431111112</v>
      </c>
      <c r="O501">
        <f t="shared" si="39"/>
        <v>2.1519995431111111E-3</v>
      </c>
      <c r="P501" t="s">
        <v>61</v>
      </c>
      <c r="Q501" t="s">
        <v>62</v>
      </c>
      <c r="R501" t="s">
        <v>43</v>
      </c>
      <c r="S501">
        <v>19.292000000000002</v>
      </c>
      <c r="T501" t="s">
        <v>56</v>
      </c>
      <c r="U501">
        <v>46.705922080000001</v>
      </c>
    </row>
    <row r="502" spans="1:21" x14ac:dyDescent="0.2">
      <c r="A502" t="s">
        <v>0</v>
      </c>
      <c r="B502" t="s">
        <v>39</v>
      </c>
      <c r="C502" t="s">
        <v>138</v>
      </c>
      <c r="D502" t="s">
        <v>368</v>
      </c>
      <c r="E502" t="s">
        <v>379</v>
      </c>
      <c r="F502">
        <v>4</v>
      </c>
      <c r="G502" t="s">
        <v>41</v>
      </c>
      <c r="I502">
        <v>6.8</v>
      </c>
      <c r="J502">
        <v>4.7733305120000002</v>
      </c>
      <c r="K502">
        <v>1</v>
      </c>
      <c r="L502">
        <f t="shared" si="38"/>
        <v>1.125</v>
      </c>
      <c r="M502">
        <f t="shared" si="36"/>
        <v>1.125</v>
      </c>
      <c r="N502">
        <f t="shared" si="37"/>
        <v>4.2429604551111115</v>
      </c>
      <c r="O502">
        <f t="shared" si="39"/>
        <v>4.2429604551111116E-3</v>
      </c>
      <c r="P502" t="s">
        <v>61</v>
      </c>
      <c r="Q502" t="s">
        <v>62</v>
      </c>
      <c r="R502" t="s">
        <v>43</v>
      </c>
      <c r="S502">
        <v>19.292000000000002</v>
      </c>
      <c r="T502" t="s">
        <v>56</v>
      </c>
      <c r="U502">
        <v>92.087092249999998</v>
      </c>
    </row>
    <row r="503" spans="1:21" x14ac:dyDescent="0.2">
      <c r="A503" t="s">
        <v>1</v>
      </c>
      <c r="B503" t="s">
        <v>149</v>
      </c>
      <c r="C503" t="s">
        <v>138</v>
      </c>
      <c r="D503" t="s">
        <v>368</v>
      </c>
      <c r="E503" t="s">
        <v>379</v>
      </c>
      <c r="F503">
        <v>1</v>
      </c>
      <c r="G503" t="s">
        <v>41</v>
      </c>
      <c r="I503">
        <v>5.0999999999999996</v>
      </c>
      <c r="J503">
        <v>0.54504002600000001</v>
      </c>
      <c r="K503">
        <v>1</v>
      </c>
      <c r="L503">
        <f t="shared" si="38"/>
        <v>1.125</v>
      </c>
      <c r="M503">
        <f t="shared" si="36"/>
        <v>1.125</v>
      </c>
      <c r="N503">
        <f t="shared" si="37"/>
        <v>0.4844800231111111</v>
      </c>
      <c r="O503">
        <f t="shared" si="39"/>
        <v>4.8448002311111114E-4</v>
      </c>
      <c r="P503" t="s">
        <v>61</v>
      </c>
      <c r="Q503" t="s">
        <v>62</v>
      </c>
      <c r="R503" t="s">
        <v>43</v>
      </c>
      <c r="S503">
        <v>4.8230000000000004</v>
      </c>
      <c r="T503" t="s">
        <v>56</v>
      </c>
      <c r="U503">
        <v>2.628728046</v>
      </c>
    </row>
    <row r="504" spans="1:21" x14ac:dyDescent="0.2">
      <c r="A504" t="s">
        <v>3</v>
      </c>
      <c r="B504" t="s">
        <v>202</v>
      </c>
      <c r="C504" t="s">
        <v>138</v>
      </c>
      <c r="D504" t="s">
        <v>368</v>
      </c>
      <c r="E504" t="s">
        <v>379</v>
      </c>
      <c r="F504">
        <v>20</v>
      </c>
      <c r="G504" t="s">
        <v>41</v>
      </c>
      <c r="I504">
        <v>3.4</v>
      </c>
      <c r="J504">
        <v>3.6123165660000001</v>
      </c>
      <c r="K504">
        <v>1</v>
      </c>
      <c r="L504">
        <f t="shared" si="38"/>
        <v>1.125</v>
      </c>
      <c r="M504">
        <f t="shared" si="36"/>
        <v>1.125</v>
      </c>
      <c r="N504">
        <f t="shared" si="37"/>
        <v>3.2109480586666668</v>
      </c>
      <c r="O504">
        <f t="shared" si="39"/>
        <v>3.2109480586666669E-3</v>
      </c>
      <c r="P504" t="s">
        <v>61</v>
      </c>
      <c r="Q504" t="s">
        <v>62</v>
      </c>
      <c r="R504" t="s">
        <v>43</v>
      </c>
      <c r="S504">
        <v>96.46</v>
      </c>
      <c r="T504" t="s">
        <v>56</v>
      </c>
      <c r="U504">
        <v>348.44405590000002</v>
      </c>
    </row>
    <row r="505" spans="1:21" x14ac:dyDescent="0.2">
      <c r="A505" t="s">
        <v>4</v>
      </c>
      <c r="B505" t="s">
        <v>226</v>
      </c>
      <c r="C505" t="s">
        <v>138</v>
      </c>
      <c r="D505" t="s">
        <v>368</v>
      </c>
      <c r="E505" t="s">
        <v>379</v>
      </c>
      <c r="F505">
        <v>5</v>
      </c>
      <c r="G505" t="s">
        <v>41</v>
      </c>
      <c r="I505">
        <v>5.4</v>
      </c>
      <c r="J505">
        <v>3.1843283480000002</v>
      </c>
      <c r="K505">
        <v>1</v>
      </c>
      <c r="L505">
        <f t="shared" si="38"/>
        <v>1.125</v>
      </c>
      <c r="M505">
        <f t="shared" si="36"/>
        <v>1.125</v>
      </c>
      <c r="N505">
        <f t="shared" si="37"/>
        <v>2.8305140871111112</v>
      </c>
      <c r="O505">
        <f t="shared" si="39"/>
        <v>2.8305140871111114E-3</v>
      </c>
      <c r="P505" t="s">
        <v>61</v>
      </c>
      <c r="Q505" t="s">
        <v>62</v>
      </c>
      <c r="R505" t="s">
        <v>43</v>
      </c>
      <c r="S505">
        <v>24.114999999999998</v>
      </c>
      <c r="T505" t="s">
        <v>56</v>
      </c>
      <c r="U505">
        <v>76.790078120000004</v>
      </c>
    </row>
    <row r="506" spans="1:21" x14ac:dyDescent="0.2">
      <c r="A506" t="s">
        <v>4</v>
      </c>
      <c r="B506" t="s">
        <v>226</v>
      </c>
      <c r="C506" t="s">
        <v>138</v>
      </c>
      <c r="D506" t="s">
        <v>368</v>
      </c>
      <c r="E506" t="s">
        <v>379</v>
      </c>
      <c r="F506">
        <v>5</v>
      </c>
      <c r="G506" t="s">
        <v>41</v>
      </c>
      <c r="I506">
        <v>6.5</v>
      </c>
      <c r="J506">
        <v>5.2765884789999999</v>
      </c>
      <c r="K506">
        <v>1</v>
      </c>
      <c r="L506">
        <f t="shared" si="38"/>
        <v>1.125</v>
      </c>
      <c r="M506">
        <f t="shared" si="36"/>
        <v>1.125</v>
      </c>
      <c r="N506">
        <f t="shared" si="37"/>
        <v>4.690300870222222</v>
      </c>
      <c r="O506">
        <f t="shared" si="39"/>
        <v>4.6903008702222221E-3</v>
      </c>
      <c r="P506" t="s">
        <v>61</v>
      </c>
      <c r="Q506" t="s">
        <v>62</v>
      </c>
      <c r="R506" t="s">
        <v>43</v>
      </c>
      <c r="S506">
        <v>24.114999999999998</v>
      </c>
      <c r="T506" t="s">
        <v>56</v>
      </c>
      <c r="U506">
        <v>127.2449312</v>
      </c>
    </row>
    <row r="507" spans="1:21" x14ac:dyDescent="0.2">
      <c r="A507" t="s">
        <v>5</v>
      </c>
      <c r="B507" t="s">
        <v>246</v>
      </c>
      <c r="C507" t="s">
        <v>138</v>
      </c>
      <c r="D507" t="s">
        <v>368</v>
      </c>
      <c r="E507" t="s">
        <v>379</v>
      </c>
      <c r="F507">
        <v>5</v>
      </c>
      <c r="G507" t="s">
        <v>41</v>
      </c>
      <c r="I507">
        <v>5.5</v>
      </c>
      <c r="J507">
        <v>3.3475356249999999</v>
      </c>
      <c r="K507" s="11">
        <v>0.6333333333333333</v>
      </c>
      <c r="L507">
        <f t="shared" si="38"/>
        <v>1.125</v>
      </c>
      <c r="M507">
        <f t="shared" si="36"/>
        <v>0.71249999999999991</v>
      </c>
      <c r="N507">
        <f t="shared" si="37"/>
        <v>4.6982956140350884</v>
      </c>
      <c r="O507">
        <f t="shared" si="39"/>
        <v>4.6982956140350883E-3</v>
      </c>
      <c r="P507" t="s">
        <v>61</v>
      </c>
      <c r="Q507" t="s">
        <v>62</v>
      </c>
      <c r="R507" t="s">
        <v>43</v>
      </c>
      <c r="S507">
        <v>24.114999999999998</v>
      </c>
      <c r="T507" t="s">
        <v>56</v>
      </c>
      <c r="U507">
        <v>80.725821600000003</v>
      </c>
    </row>
    <row r="508" spans="1:21" x14ac:dyDescent="0.2">
      <c r="A508" t="s">
        <v>6</v>
      </c>
      <c r="B508" t="s">
        <v>265</v>
      </c>
      <c r="C508" t="s">
        <v>138</v>
      </c>
      <c r="D508" t="s">
        <v>368</v>
      </c>
      <c r="E508" t="s">
        <v>379</v>
      </c>
      <c r="F508">
        <v>2</v>
      </c>
      <c r="G508" t="s">
        <v>41</v>
      </c>
      <c r="I508">
        <v>3</v>
      </c>
      <c r="J508">
        <v>0.25687126900000001</v>
      </c>
      <c r="K508">
        <v>1</v>
      </c>
      <c r="L508">
        <f t="shared" si="38"/>
        <v>1.125</v>
      </c>
      <c r="M508">
        <f t="shared" si="36"/>
        <v>1.125</v>
      </c>
      <c r="N508">
        <f t="shared" si="37"/>
        <v>0.2283300168888889</v>
      </c>
      <c r="O508">
        <f t="shared" si="39"/>
        <v>2.2833001688888892E-4</v>
      </c>
      <c r="P508" t="s">
        <v>61</v>
      </c>
      <c r="Q508" t="s">
        <v>62</v>
      </c>
      <c r="R508" t="s">
        <v>43</v>
      </c>
      <c r="S508">
        <v>9.6460000000000008</v>
      </c>
      <c r="T508" t="s">
        <v>56</v>
      </c>
      <c r="U508">
        <v>2.477780257</v>
      </c>
    </row>
    <row r="509" spans="1:21" x14ac:dyDescent="0.2">
      <c r="A509" t="s">
        <v>6</v>
      </c>
      <c r="B509" t="s">
        <v>265</v>
      </c>
      <c r="C509" t="s">
        <v>138</v>
      </c>
      <c r="D509" t="s">
        <v>368</v>
      </c>
      <c r="E509" t="s">
        <v>379</v>
      </c>
      <c r="F509">
        <v>2</v>
      </c>
      <c r="G509" t="s">
        <v>41</v>
      </c>
      <c r="I509">
        <v>5</v>
      </c>
      <c r="J509">
        <v>1.0328363739999999</v>
      </c>
      <c r="K509">
        <v>1</v>
      </c>
      <c r="L509">
        <f t="shared" si="38"/>
        <v>1.125</v>
      </c>
      <c r="M509">
        <f t="shared" si="36"/>
        <v>1.125</v>
      </c>
      <c r="N509">
        <f t="shared" si="37"/>
        <v>0.91807677688888889</v>
      </c>
      <c r="O509">
        <f t="shared" si="39"/>
        <v>9.1807677688888892E-4</v>
      </c>
      <c r="P509" t="s">
        <v>61</v>
      </c>
      <c r="Q509" t="s">
        <v>62</v>
      </c>
      <c r="R509" t="s">
        <v>43</v>
      </c>
      <c r="S509">
        <v>9.6460000000000008</v>
      </c>
      <c r="T509" t="s">
        <v>56</v>
      </c>
      <c r="U509">
        <v>9.9627396679999993</v>
      </c>
    </row>
    <row r="510" spans="1:21" x14ac:dyDescent="0.2">
      <c r="A510" t="s">
        <v>7</v>
      </c>
      <c r="B510" t="s">
        <v>277</v>
      </c>
      <c r="C510" t="s">
        <v>138</v>
      </c>
      <c r="D510" t="s">
        <v>368</v>
      </c>
      <c r="E510" t="s">
        <v>379</v>
      </c>
      <c r="F510">
        <v>1</v>
      </c>
      <c r="G510" t="s">
        <v>41</v>
      </c>
      <c r="I510">
        <v>3</v>
      </c>
      <c r="J510">
        <v>0.12843563399999999</v>
      </c>
      <c r="K510">
        <v>1</v>
      </c>
      <c r="L510">
        <f t="shared" si="38"/>
        <v>1.125</v>
      </c>
      <c r="M510">
        <f t="shared" si="36"/>
        <v>1.125</v>
      </c>
      <c r="N510">
        <f t="shared" si="37"/>
        <v>0.114165008</v>
      </c>
      <c r="O510">
        <f t="shared" si="39"/>
        <v>1.14165008E-4</v>
      </c>
      <c r="P510" t="s">
        <v>61</v>
      </c>
      <c r="Q510" t="s">
        <v>62</v>
      </c>
      <c r="R510" t="s">
        <v>43</v>
      </c>
      <c r="S510">
        <v>4.8230000000000004</v>
      </c>
      <c r="T510" t="s">
        <v>56</v>
      </c>
      <c r="U510">
        <v>0.61944506399999999</v>
      </c>
    </row>
    <row r="511" spans="1:21" x14ac:dyDescent="0.2">
      <c r="A511" t="s">
        <v>8</v>
      </c>
      <c r="B511" t="s">
        <v>286</v>
      </c>
      <c r="C511" t="s">
        <v>138</v>
      </c>
      <c r="D511" t="s">
        <v>368</v>
      </c>
      <c r="E511" t="s">
        <v>379</v>
      </c>
      <c r="F511">
        <v>1</v>
      </c>
      <c r="G511" t="s">
        <v>41</v>
      </c>
      <c r="I511">
        <v>3</v>
      </c>
      <c r="J511">
        <v>0.12843563399999999</v>
      </c>
      <c r="K511">
        <v>1</v>
      </c>
      <c r="L511">
        <f t="shared" si="38"/>
        <v>1.125</v>
      </c>
      <c r="M511">
        <f t="shared" si="36"/>
        <v>1.125</v>
      </c>
      <c r="N511">
        <f t="shared" si="37"/>
        <v>0.114165008</v>
      </c>
      <c r="O511">
        <f t="shared" si="39"/>
        <v>1.14165008E-4</v>
      </c>
      <c r="P511" t="s">
        <v>61</v>
      </c>
      <c r="Q511" t="s">
        <v>62</v>
      </c>
      <c r="R511" t="s">
        <v>43</v>
      </c>
      <c r="S511">
        <v>4.8230000000000004</v>
      </c>
      <c r="T511" t="s">
        <v>56</v>
      </c>
      <c r="U511">
        <v>0.61944506399999999</v>
      </c>
    </row>
    <row r="512" spans="1:21" x14ac:dyDescent="0.2">
      <c r="A512" t="s">
        <v>0</v>
      </c>
      <c r="B512" t="s">
        <v>39</v>
      </c>
      <c r="C512" t="s">
        <v>142</v>
      </c>
      <c r="D512" t="s">
        <v>368</v>
      </c>
      <c r="E512" t="s">
        <v>379</v>
      </c>
      <c r="F512">
        <v>6</v>
      </c>
      <c r="G512" t="s">
        <v>41</v>
      </c>
      <c r="I512">
        <v>3</v>
      </c>
      <c r="J512">
        <v>0.63044466600000004</v>
      </c>
      <c r="K512">
        <v>1</v>
      </c>
      <c r="L512">
        <f t="shared" si="38"/>
        <v>1.125</v>
      </c>
      <c r="M512">
        <f t="shared" si="36"/>
        <v>1.125</v>
      </c>
      <c r="N512">
        <f t="shared" si="37"/>
        <v>0.56039525866666673</v>
      </c>
      <c r="O512">
        <f t="shared" si="39"/>
        <v>5.6039525866666674E-4</v>
      </c>
      <c r="P512" t="s">
        <v>143</v>
      </c>
      <c r="Q512" t="s">
        <v>144</v>
      </c>
      <c r="R512" t="s">
        <v>43</v>
      </c>
      <c r="S512">
        <v>28.937999999999999</v>
      </c>
      <c r="T512" t="s">
        <v>56</v>
      </c>
      <c r="U512">
        <v>18.243807740000001</v>
      </c>
    </row>
    <row r="513" spans="1:21" x14ac:dyDescent="0.2">
      <c r="A513" t="s">
        <v>3</v>
      </c>
      <c r="B513" t="s">
        <v>202</v>
      </c>
      <c r="C513" t="s">
        <v>142</v>
      </c>
      <c r="D513" t="s">
        <v>368</v>
      </c>
      <c r="E513" t="s">
        <v>379</v>
      </c>
      <c r="F513">
        <v>3</v>
      </c>
      <c r="G513" t="s">
        <v>41</v>
      </c>
      <c r="I513">
        <v>3.1</v>
      </c>
      <c r="J513">
        <v>0.347521986</v>
      </c>
      <c r="K513">
        <v>1</v>
      </c>
      <c r="L513">
        <f t="shared" si="38"/>
        <v>1.125</v>
      </c>
      <c r="M513">
        <f t="shared" si="36"/>
        <v>1.125</v>
      </c>
      <c r="N513">
        <f t="shared" si="37"/>
        <v>0.30890843200000001</v>
      </c>
      <c r="O513">
        <f t="shared" si="39"/>
        <v>3.08908432E-4</v>
      </c>
      <c r="P513" t="s">
        <v>143</v>
      </c>
      <c r="Q513" t="s">
        <v>144</v>
      </c>
      <c r="R513" t="s">
        <v>43</v>
      </c>
      <c r="S513">
        <v>14.468999999999999</v>
      </c>
      <c r="T513" t="s">
        <v>56</v>
      </c>
      <c r="U513">
        <v>5.028295612</v>
      </c>
    </row>
    <row r="514" spans="1:21" x14ac:dyDescent="0.2">
      <c r="A514" t="s">
        <v>5</v>
      </c>
      <c r="B514" t="s">
        <v>246</v>
      </c>
      <c r="C514" t="s">
        <v>142</v>
      </c>
      <c r="D514" t="s">
        <v>368</v>
      </c>
      <c r="E514" t="s">
        <v>379</v>
      </c>
      <c r="F514">
        <v>2</v>
      </c>
      <c r="G514" t="s">
        <v>41</v>
      </c>
      <c r="I514">
        <v>2.8</v>
      </c>
      <c r="J514">
        <v>0.17115324200000001</v>
      </c>
      <c r="K514" s="11">
        <v>0.6333333333333333</v>
      </c>
      <c r="L514">
        <f t="shared" si="38"/>
        <v>1.125</v>
      </c>
      <c r="M514">
        <f t="shared" ref="M514:M577" si="40">K514*L514</f>
        <v>0.71249999999999991</v>
      </c>
      <c r="N514">
        <f t="shared" ref="N514:N577" si="41">J514/M514</f>
        <v>0.24021507649122811</v>
      </c>
      <c r="O514">
        <f t="shared" si="39"/>
        <v>2.4021507649122812E-4</v>
      </c>
      <c r="P514" t="s">
        <v>143</v>
      </c>
      <c r="Q514" t="s">
        <v>144</v>
      </c>
      <c r="R514" t="s">
        <v>43</v>
      </c>
      <c r="S514">
        <v>9.6460000000000008</v>
      </c>
      <c r="T514" t="s">
        <v>56</v>
      </c>
      <c r="U514">
        <v>1.6509441730000001</v>
      </c>
    </row>
    <row r="515" spans="1:21" x14ac:dyDescent="0.2">
      <c r="A515" t="s">
        <v>0</v>
      </c>
      <c r="B515" t="s">
        <v>39</v>
      </c>
      <c r="C515" t="s">
        <v>145</v>
      </c>
      <c r="D515" t="s">
        <v>368</v>
      </c>
      <c r="E515" t="s">
        <v>379</v>
      </c>
      <c r="F515">
        <v>8</v>
      </c>
      <c r="G515" t="s">
        <v>41</v>
      </c>
      <c r="I515">
        <v>2.4</v>
      </c>
      <c r="J515">
        <v>1.118053416</v>
      </c>
      <c r="K515">
        <v>1</v>
      </c>
      <c r="L515">
        <f t="shared" ref="L515:L578" si="42">0.375*3</f>
        <v>1.125</v>
      </c>
      <c r="M515">
        <f t="shared" si="40"/>
        <v>1.125</v>
      </c>
      <c r="N515">
        <f t="shared" si="41"/>
        <v>0.9938252586666666</v>
      </c>
      <c r="O515">
        <f t="shared" si="39"/>
        <v>9.9382525866666669E-4</v>
      </c>
      <c r="P515" t="s">
        <v>146</v>
      </c>
      <c r="Q515" t="s">
        <v>147</v>
      </c>
      <c r="R515" t="s">
        <v>43</v>
      </c>
      <c r="S515">
        <v>38.584000000000003</v>
      </c>
      <c r="T515" t="s">
        <v>56</v>
      </c>
      <c r="U515">
        <v>43.138973010000001</v>
      </c>
    </row>
    <row r="516" spans="1:21" x14ac:dyDescent="0.2">
      <c r="A516" t="s">
        <v>0</v>
      </c>
      <c r="B516" t="s">
        <v>39</v>
      </c>
      <c r="C516" t="s">
        <v>145</v>
      </c>
      <c r="D516" t="s">
        <v>368</v>
      </c>
      <c r="E516" t="s">
        <v>379</v>
      </c>
      <c r="F516">
        <v>8</v>
      </c>
      <c r="G516" t="s">
        <v>41</v>
      </c>
      <c r="I516">
        <v>3.4</v>
      </c>
      <c r="J516">
        <v>2.7847349289999999</v>
      </c>
      <c r="K516">
        <v>1</v>
      </c>
      <c r="L516">
        <f t="shared" si="42"/>
        <v>1.125</v>
      </c>
      <c r="M516">
        <f t="shared" si="40"/>
        <v>1.125</v>
      </c>
      <c r="N516">
        <f t="shared" si="41"/>
        <v>2.475319936888889</v>
      </c>
      <c r="O516">
        <f t="shared" si="39"/>
        <v>2.4753199368888891E-3</v>
      </c>
      <c r="P516" t="s">
        <v>146</v>
      </c>
      <c r="Q516" t="s">
        <v>147</v>
      </c>
      <c r="R516" t="s">
        <v>43</v>
      </c>
      <c r="S516">
        <v>38.584000000000003</v>
      </c>
      <c r="T516" t="s">
        <v>56</v>
      </c>
      <c r="U516">
        <v>107.4462125</v>
      </c>
    </row>
    <row r="517" spans="1:21" x14ac:dyDescent="0.2">
      <c r="A517" t="s">
        <v>0</v>
      </c>
      <c r="B517" t="s">
        <v>39</v>
      </c>
      <c r="C517" t="s">
        <v>145</v>
      </c>
      <c r="D517" t="s">
        <v>368</v>
      </c>
      <c r="E517" t="s">
        <v>379</v>
      </c>
      <c r="F517">
        <v>8</v>
      </c>
      <c r="G517" t="s">
        <v>41</v>
      </c>
      <c r="I517">
        <v>4.5999999999999996</v>
      </c>
      <c r="J517">
        <v>6.1480107559999997</v>
      </c>
      <c r="K517">
        <v>1</v>
      </c>
      <c r="L517">
        <f t="shared" si="42"/>
        <v>1.125</v>
      </c>
      <c r="M517">
        <f t="shared" si="40"/>
        <v>1.125</v>
      </c>
      <c r="N517">
        <f t="shared" si="41"/>
        <v>5.4648984497777775</v>
      </c>
      <c r="O517">
        <f t="shared" ref="O517:O580" si="43">N517*0.001</f>
        <v>5.4648984497777777E-3</v>
      </c>
      <c r="P517" t="s">
        <v>146</v>
      </c>
      <c r="Q517" t="s">
        <v>147</v>
      </c>
      <c r="R517" t="s">
        <v>43</v>
      </c>
      <c r="S517">
        <v>38.584000000000003</v>
      </c>
      <c r="T517" t="s">
        <v>56</v>
      </c>
      <c r="U517">
        <v>237.21484699999999</v>
      </c>
    </row>
    <row r="518" spans="1:21" x14ac:dyDescent="0.2">
      <c r="A518" t="s">
        <v>1</v>
      </c>
      <c r="B518" t="s">
        <v>149</v>
      </c>
      <c r="C518" t="s">
        <v>145</v>
      </c>
      <c r="D518" t="s">
        <v>368</v>
      </c>
      <c r="E518" t="s">
        <v>379</v>
      </c>
      <c r="F518">
        <v>17</v>
      </c>
      <c r="G518" t="s">
        <v>41</v>
      </c>
      <c r="I518">
        <v>3.4</v>
      </c>
      <c r="J518">
        <v>5.9175617249999997</v>
      </c>
      <c r="K518">
        <v>1</v>
      </c>
      <c r="L518">
        <f t="shared" si="42"/>
        <v>1.125</v>
      </c>
      <c r="M518">
        <f t="shared" si="40"/>
        <v>1.125</v>
      </c>
      <c r="N518">
        <f t="shared" si="41"/>
        <v>5.2600548666666667</v>
      </c>
      <c r="O518">
        <f t="shared" si="43"/>
        <v>5.2600548666666665E-3</v>
      </c>
      <c r="P518" t="s">
        <v>146</v>
      </c>
      <c r="Q518" t="s">
        <v>147</v>
      </c>
      <c r="R518" t="s">
        <v>43</v>
      </c>
      <c r="S518">
        <v>81.991</v>
      </c>
      <c r="T518" t="s">
        <v>56</v>
      </c>
      <c r="U518">
        <v>485.18680339999997</v>
      </c>
    </row>
    <row r="519" spans="1:21" x14ac:dyDescent="0.2">
      <c r="A519" t="s">
        <v>1</v>
      </c>
      <c r="B519" t="s">
        <v>149</v>
      </c>
      <c r="C519" t="s">
        <v>145</v>
      </c>
      <c r="D519" t="s">
        <v>368</v>
      </c>
      <c r="E519" t="s">
        <v>379</v>
      </c>
      <c r="F519">
        <v>17</v>
      </c>
      <c r="G519" t="s">
        <v>41</v>
      </c>
      <c r="I519">
        <v>5.6</v>
      </c>
      <c r="J519">
        <v>21.873620089999999</v>
      </c>
      <c r="K519">
        <v>1</v>
      </c>
      <c r="L519">
        <f t="shared" si="42"/>
        <v>1.125</v>
      </c>
      <c r="M519">
        <f t="shared" si="40"/>
        <v>1.125</v>
      </c>
      <c r="N519">
        <f t="shared" si="41"/>
        <v>19.443217857777778</v>
      </c>
      <c r="O519">
        <f t="shared" si="43"/>
        <v>1.9443217857777778E-2</v>
      </c>
      <c r="P519" t="s">
        <v>146</v>
      </c>
      <c r="Q519" t="s">
        <v>147</v>
      </c>
      <c r="R519" t="s">
        <v>43</v>
      </c>
      <c r="S519">
        <v>81.991</v>
      </c>
      <c r="T519" t="s">
        <v>56</v>
      </c>
      <c r="U519">
        <v>1793.439985</v>
      </c>
    </row>
    <row r="520" spans="1:21" x14ac:dyDescent="0.2">
      <c r="A520" t="s">
        <v>2</v>
      </c>
      <c r="B520" t="s">
        <v>169</v>
      </c>
      <c r="C520" t="s">
        <v>145</v>
      </c>
      <c r="D520" t="s">
        <v>368</v>
      </c>
      <c r="E520" t="s">
        <v>379</v>
      </c>
      <c r="F520">
        <v>61</v>
      </c>
      <c r="G520" t="s">
        <v>41</v>
      </c>
      <c r="I520">
        <v>1.8</v>
      </c>
      <c r="J520">
        <v>4.0120183530000002</v>
      </c>
      <c r="K520">
        <v>1</v>
      </c>
      <c r="L520">
        <f t="shared" si="42"/>
        <v>1.125</v>
      </c>
      <c r="M520">
        <f t="shared" si="40"/>
        <v>1.125</v>
      </c>
      <c r="N520">
        <f t="shared" si="41"/>
        <v>3.5662385360000002</v>
      </c>
      <c r="O520">
        <f t="shared" si="43"/>
        <v>3.5662385360000002E-3</v>
      </c>
      <c r="P520" t="s">
        <v>146</v>
      </c>
      <c r="Q520" t="s">
        <v>147</v>
      </c>
      <c r="R520" t="s">
        <v>43</v>
      </c>
      <c r="S520">
        <v>294.20299999999997</v>
      </c>
      <c r="T520" t="s">
        <v>56</v>
      </c>
      <c r="U520">
        <v>1180.3478359999999</v>
      </c>
    </row>
    <row r="521" spans="1:21" x14ac:dyDescent="0.2">
      <c r="A521" t="s">
        <v>2</v>
      </c>
      <c r="B521" t="s">
        <v>169</v>
      </c>
      <c r="C521" t="s">
        <v>145</v>
      </c>
      <c r="D521" t="s">
        <v>368</v>
      </c>
      <c r="E521" t="s">
        <v>379</v>
      </c>
      <c r="F521">
        <v>61</v>
      </c>
      <c r="G521" t="s">
        <v>41</v>
      </c>
      <c r="I521">
        <v>2.6</v>
      </c>
      <c r="J521">
        <v>10.514269860000001</v>
      </c>
      <c r="K521">
        <v>1</v>
      </c>
      <c r="L521">
        <f t="shared" si="42"/>
        <v>1.125</v>
      </c>
      <c r="M521">
        <f t="shared" si="40"/>
        <v>1.125</v>
      </c>
      <c r="N521">
        <f t="shared" si="41"/>
        <v>9.3460176533333339</v>
      </c>
      <c r="O521">
        <f t="shared" si="43"/>
        <v>9.3460176533333335E-3</v>
      </c>
      <c r="P521" t="s">
        <v>146</v>
      </c>
      <c r="Q521" t="s">
        <v>147</v>
      </c>
      <c r="R521" t="s">
        <v>43</v>
      </c>
      <c r="S521">
        <v>294.20299999999997</v>
      </c>
      <c r="T521" t="s">
        <v>56</v>
      </c>
      <c r="U521">
        <v>3093.3297349999998</v>
      </c>
    </row>
    <row r="522" spans="1:21" x14ac:dyDescent="0.2">
      <c r="A522" t="s">
        <v>2</v>
      </c>
      <c r="B522" t="s">
        <v>169</v>
      </c>
      <c r="C522" t="s">
        <v>145</v>
      </c>
      <c r="D522" t="s">
        <v>368</v>
      </c>
      <c r="E522" t="s">
        <v>379</v>
      </c>
      <c r="F522">
        <v>61</v>
      </c>
      <c r="G522" t="s">
        <v>41</v>
      </c>
      <c r="I522">
        <v>3.8</v>
      </c>
      <c r="J522">
        <v>28.417244950000001</v>
      </c>
      <c r="K522">
        <v>1</v>
      </c>
      <c r="L522">
        <f t="shared" si="42"/>
        <v>1.125</v>
      </c>
      <c r="M522">
        <f t="shared" si="40"/>
        <v>1.125</v>
      </c>
      <c r="N522">
        <f t="shared" si="41"/>
        <v>25.259773288888891</v>
      </c>
      <c r="O522">
        <f t="shared" si="43"/>
        <v>2.5259773288888891E-2</v>
      </c>
      <c r="P522" t="s">
        <v>146</v>
      </c>
      <c r="Q522" t="s">
        <v>147</v>
      </c>
      <c r="R522" t="s">
        <v>43</v>
      </c>
      <c r="S522">
        <v>294.20299999999997</v>
      </c>
      <c r="T522" t="s">
        <v>56</v>
      </c>
      <c r="U522">
        <v>8360.4387160000006</v>
      </c>
    </row>
    <row r="523" spans="1:21" x14ac:dyDescent="0.2">
      <c r="A523" t="s">
        <v>3</v>
      </c>
      <c r="B523" t="s">
        <v>202</v>
      </c>
      <c r="C523" t="s">
        <v>145</v>
      </c>
      <c r="D523" t="s">
        <v>368</v>
      </c>
      <c r="E523" t="s">
        <v>379</v>
      </c>
      <c r="F523">
        <v>46</v>
      </c>
      <c r="G523" t="s">
        <v>41</v>
      </c>
      <c r="I523">
        <v>2.1</v>
      </c>
      <c r="J523">
        <v>4.5309732330000001</v>
      </c>
      <c r="K523">
        <v>1</v>
      </c>
      <c r="L523">
        <f t="shared" si="42"/>
        <v>1.125</v>
      </c>
      <c r="M523">
        <f t="shared" si="40"/>
        <v>1.125</v>
      </c>
      <c r="N523">
        <f t="shared" si="41"/>
        <v>4.0275317626666665</v>
      </c>
      <c r="O523">
        <f t="shared" si="43"/>
        <v>4.0275317626666668E-3</v>
      </c>
      <c r="P523" t="s">
        <v>146</v>
      </c>
      <c r="Q523" t="s">
        <v>147</v>
      </c>
      <c r="R523" t="s">
        <v>43</v>
      </c>
      <c r="S523">
        <v>221.858</v>
      </c>
      <c r="T523" t="s">
        <v>56</v>
      </c>
      <c r="U523">
        <v>1005.232659</v>
      </c>
    </row>
    <row r="524" spans="1:21" x14ac:dyDescent="0.2">
      <c r="A524" t="s">
        <v>3</v>
      </c>
      <c r="B524" t="s">
        <v>202</v>
      </c>
      <c r="C524" t="s">
        <v>145</v>
      </c>
      <c r="D524" t="s">
        <v>368</v>
      </c>
      <c r="E524" t="s">
        <v>379</v>
      </c>
      <c r="F524">
        <v>46</v>
      </c>
      <c r="G524" t="s">
        <v>41</v>
      </c>
      <c r="I524">
        <v>4.0999999999999996</v>
      </c>
      <c r="J524">
        <v>26.149937120000001</v>
      </c>
      <c r="K524">
        <v>1</v>
      </c>
      <c r="L524">
        <f t="shared" si="42"/>
        <v>1.125</v>
      </c>
      <c r="M524">
        <f t="shared" si="40"/>
        <v>1.125</v>
      </c>
      <c r="N524">
        <f t="shared" si="41"/>
        <v>23.244388551111111</v>
      </c>
      <c r="O524">
        <f t="shared" si="43"/>
        <v>2.3244388551111113E-2</v>
      </c>
      <c r="P524" t="s">
        <v>146</v>
      </c>
      <c r="Q524" t="s">
        <v>147</v>
      </c>
      <c r="R524" t="s">
        <v>43</v>
      </c>
      <c r="S524">
        <v>221.858</v>
      </c>
      <c r="T524" t="s">
        <v>56</v>
      </c>
      <c r="U524">
        <v>5801.5727500000003</v>
      </c>
    </row>
    <row r="525" spans="1:21" x14ac:dyDescent="0.2">
      <c r="A525" t="s">
        <v>4</v>
      </c>
      <c r="B525" t="s">
        <v>226</v>
      </c>
      <c r="C525" t="s">
        <v>145</v>
      </c>
      <c r="D525" t="s">
        <v>368</v>
      </c>
      <c r="E525" t="s">
        <v>379</v>
      </c>
      <c r="F525">
        <v>78</v>
      </c>
      <c r="G525" t="s">
        <v>41</v>
      </c>
      <c r="I525">
        <v>1.5</v>
      </c>
      <c r="J525">
        <v>3.1817995350000001</v>
      </c>
      <c r="K525">
        <v>1</v>
      </c>
      <c r="L525">
        <f t="shared" si="42"/>
        <v>1.125</v>
      </c>
      <c r="M525">
        <f t="shared" si="40"/>
        <v>1.125</v>
      </c>
      <c r="N525">
        <f t="shared" si="41"/>
        <v>2.8282662533333336</v>
      </c>
      <c r="O525">
        <f t="shared" si="43"/>
        <v>2.8282662533333338E-3</v>
      </c>
      <c r="P525" t="s">
        <v>146</v>
      </c>
      <c r="Q525" t="s">
        <v>147</v>
      </c>
      <c r="R525" t="s">
        <v>43</v>
      </c>
      <c r="S525">
        <v>376.19400000000002</v>
      </c>
      <c r="T525" t="s">
        <v>56</v>
      </c>
      <c r="U525">
        <v>1196.973894</v>
      </c>
    </row>
    <row r="526" spans="1:21" x14ac:dyDescent="0.2">
      <c r="A526" t="s">
        <v>4</v>
      </c>
      <c r="B526" t="s">
        <v>226</v>
      </c>
      <c r="C526" t="s">
        <v>145</v>
      </c>
      <c r="D526" t="s">
        <v>368</v>
      </c>
      <c r="E526" t="s">
        <v>379</v>
      </c>
      <c r="F526">
        <v>78</v>
      </c>
      <c r="G526" t="s">
        <v>41</v>
      </c>
      <c r="I526">
        <v>2.7</v>
      </c>
      <c r="J526">
        <v>14.84180692</v>
      </c>
      <c r="K526">
        <v>1</v>
      </c>
      <c r="L526">
        <f t="shared" si="42"/>
        <v>1.125</v>
      </c>
      <c r="M526">
        <f t="shared" si="40"/>
        <v>1.125</v>
      </c>
      <c r="N526">
        <f t="shared" si="41"/>
        <v>13.192717262222223</v>
      </c>
      <c r="O526">
        <f t="shared" si="43"/>
        <v>1.3192717262222223E-2</v>
      </c>
      <c r="P526" t="s">
        <v>146</v>
      </c>
      <c r="Q526" t="s">
        <v>147</v>
      </c>
      <c r="R526" t="s">
        <v>43</v>
      </c>
      <c r="S526">
        <v>376.19400000000002</v>
      </c>
      <c r="T526" t="s">
        <v>56</v>
      </c>
      <c r="U526">
        <v>5583.3987120000002</v>
      </c>
    </row>
    <row r="527" spans="1:21" x14ac:dyDescent="0.2">
      <c r="A527" t="s">
        <v>4</v>
      </c>
      <c r="B527" t="s">
        <v>226</v>
      </c>
      <c r="C527" t="s">
        <v>145</v>
      </c>
      <c r="D527" t="s">
        <v>368</v>
      </c>
      <c r="E527" t="s">
        <v>379</v>
      </c>
      <c r="F527">
        <v>78</v>
      </c>
      <c r="G527" t="s">
        <v>41</v>
      </c>
      <c r="I527">
        <v>4</v>
      </c>
      <c r="J527">
        <v>41.563383330000001</v>
      </c>
      <c r="K527">
        <v>1</v>
      </c>
      <c r="L527">
        <f t="shared" si="42"/>
        <v>1.125</v>
      </c>
      <c r="M527">
        <f t="shared" si="40"/>
        <v>1.125</v>
      </c>
      <c r="N527">
        <f t="shared" si="41"/>
        <v>36.945229626666666</v>
      </c>
      <c r="O527">
        <f t="shared" si="43"/>
        <v>3.6945229626666666E-2</v>
      </c>
      <c r="P527" t="s">
        <v>146</v>
      </c>
      <c r="Q527" t="s">
        <v>147</v>
      </c>
      <c r="R527" t="s">
        <v>43</v>
      </c>
      <c r="S527">
        <v>376.19400000000002</v>
      </c>
      <c r="T527" t="s">
        <v>56</v>
      </c>
      <c r="U527">
        <v>15635.89543</v>
      </c>
    </row>
    <row r="528" spans="1:21" x14ac:dyDescent="0.2">
      <c r="A528" t="s">
        <v>4</v>
      </c>
      <c r="B528" t="s">
        <v>226</v>
      </c>
      <c r="C528" t="s">
        <v>145</v>
      </c>
      <c r="D528" t="s">
        <v>368</v>
      </c>
      <c r="E528" t="s">
        <v>379</v>
      </c>
      <c r="F528">
        <v>78</v>
      </c>
      <c r="G528" t="s">
        <v>41</v>
      </c>
      <c r="I528">
        <v>5.5</v>
      </c>
      <c r="J528">
        <v>95.733505489999999</v>
      </c>
      <c r="K528">
        <v>1</v>
      </c>
      <c r="L528">
        <f t="shared" si="42"/>
        <v>1.125</v>
      </c>
      <c r="M528">
        <f t="shared" si="40"/>
        <v>1.125</v>
      </c>
      <c r="N528">
        <f t="shared" si="41"/>
        <v>85.09644932444445</v>
      </c>
      <c r="O528">
        <f t="shared" si="43"/>
        <v>8.5096449324444448E-2</v>
      </c>
      <c r="P528" t="s">
        <v>146</v>
      </c>
      <c r="Q528" t="s">
        <v>147</v>
      </c>
      <c r="R528" t="s">
        <v>43</v>
      </c>
      <c r="S528">
        <v>376.19400000000002</v>
      </c>
      <c r="T528" t="s">
        <v>56</v>
      </c>
      <c r="U528">
        <v>36014.370360000001</v>
      </c>
    </row>
    <row r="529" spans="1:21" x14ac:dyDescent="0.2">
      <c r="A529" t="s">
        <v>5</v>
      </c>
      <c r="B529" t="s">
        <v>246</v>
      </c>
      <c r="C529" t="s">
        <v>145</v>
      </c>
      <c r="D529" t="s">
        <v>368</v>
      </c>
      <c r="E529" t="s">
        <v>379</v>
      </c>
      <c r="F529">
        <v>58</v>
      </c>
      <c r="G529" t="s">
        <v>41</v>
      </c>
      <c r="I529">
        <v>2.5</v>
      </c>
      <c r="J529">
        <v>9.0209012550000001</v>
      </c>
      <c r="K529" s="11">
        <v>0.6333333333333333</v>
      </c>
      <c r="L529">
        <f t="shared" si="42"/>
        <v>1.125</v>
      </c>
      <c r="M529">
        <f t="shared" si="40"/>
        <v>0.71249999999999991</v>
      </c>
      <c r="N529">
        <f t="shared" si="41"/>
        <v>12.660914042105265</v>
      </c>
      <c r="O529">
        <f t="shared" si="43"/>
        <v>1.2660914042105266E-2</v>
      </c>
      <c r="P529" t="s">
        <v>146</v>
      </c>
      <c r="Q529" t="s">
        <v>147</v>
      </c>
      <c r="R529" t="s">
        <v>43</v>
      </c>
      <c r="S529">
        <v>279.73399999999998</v>
      </c>
      <c r="T529" t="s">
        <v>56</v>
      </c>
      <c r="U529">
        <v>2523.452792</v>
      </c>
    </row>
    <row r="530" spans="1:21" x14ac:dyDescent="0.2">
      <c r="A530" t="s">
        <v>5</v>
      </c>
      <c r="B530" t="s">
        <v>246</v>
      </c>
      <c r="C530" t="s">
        <v>145</v>
      </c>
      <c r="D530" t="s">
        <v>368</v>
      </c>
      <c r="E530" t="s">
        <v>379</v>
      </c>
      <c r="F530">
        <v>58</v>
      </c>
      <c r="G530" t="s">
        <v>41</v>
      </c>
      <c r="I530">
        <v>3.5</v>
      </c>
      <c r="J530">
        <v>21.78238262</v>
      </c>
      <c r="K530" s="11">
        <v>0.6333333333333333</v>
      </c>
      <c r="L530">
        <f t="shared" si="42"/>
        <v>1.125</v>
      </c>
      <c r="M530">
        <f t="shared" si="40"/>
        <v>0.71249999999999991</v>
      </c>
      <c r="N530">
        <f t="shared" si="41"/>
        <v>30.571765080701759</v>
      </c>
      <c r="O530">
        <f t="shared" si="43"/>
        <v>3.0571765080701759E-2</v>
      </c>
      <c r="P530" t="s">
        <v>146</v>
      </c>
      <c r="Q530" t="s">
        <v>147</v>
      </c>
      <c r="R530" t="s">
        <v>43</v>
      </c>
      <c r="S530">
        <v>279.73399999999998</v>
      </c>
      <c r="T530" t="s">
        <v>56</v>
      </c>
      <c r="U530">
        <v>6093.2730199999996</v>
      </c>
    </row>
    <row r="531" spans="1:21" x14ac:dyDescent="0.2">
      <c r="A531" t="s">
        <v>5</v>
      </c>
      <c r="B531" t="s">
        <v>246</v>
      </c>
      <c r="C531" t="s">
        <v>145</v>
      </c>
      <c r="D531" t="s">
        <v>368</v>
      </c>
      <c r="E531" t="s">
        <v>379</v>
      </c>
      <c r="F531">
        <v>58</v>
      </c>
      <c r="G531" t="s">
        <v>41</v>
      </c>
      <c r="I531">
        <v>4.5</v>
      </c>
      <c r="J531">
        <v>42.078852920000003</v>
      </c>
      <c r="K531" s="11">
        <v>0.6333333333333333</v>
      </c>
      <c r="L531">
        <f t="shared" si="42"/>
        <v>1.125</v>
      </c>
      <c r="M531">
        <f t="shared" si="40"/>
        <v>0.71249999999999991</v>
      </c>
      <c r="N531">
        <f t="shared" si="41"/>
        <v>59.058039185964923</v>
      </c>
      <c r="O531">
        <f t="shared" si="43"/>
        <v>5.9058039185964924E-2</v>
      </c>
      <c r="P531" t="s">
        <v>146</v>
      </c>
      <c r="Q531" t="s">
        <v>147</v>
      </c>
      <c r="R531" t="s">
        <v>43</v>
      </c>
      <c r="S531">
        <v>279.73399999999998</v>
      </c>
      <c r="T531" t="s">
        <v>56</v>
      </c>
      <c r="U531">
        <v>11770.885840000001</v>
      </c>
    </row>
    <row r="532" spans="1:21" x14ac:dyDescent="0.2">
      <c r="A532" t="s">
        <v>5</v>
      </c>
      <c r="B532" t="s">
        <v>246</v>
      </c>
      <c r="C532" t="s">
        <v>145</v>
      </c>
      <c r="D532" t="s">
        <v>368</v>
      </c>
      <c r="E532" t="s">
        <v>379</v>
      </c>
      <c r="F532">
        <v>58</v>
      </c>
      <c r="G532" t="s">
        <v>41</v>
      </c>
      <c r="I532">
        <v>5.5</v>
      </c>
      <c r="J532">
        <v>71.186452799999998</v>
      </c>
      <c r="K532" s="11">
        <v>0.6333333333333333</v>
      </c>
      <c r="L532">
        <f t="shared" si="42"/>
        <v>1.125</v>
      </c>
      <c r="M532">
        <f t="shared" si="40"/>
        <v>0.71249999999999991</v>
      </c>
      <c r="N532">
        <f t="shared" si="41"/>
        <v>99.910810947368432</v>
      </c>
      <c r="O532">
        <f t="shared" si="43"/>
        <v>9.9910810947368436E-2</v>
      </c>
      <c r="P532" t="s">
        <v>146</v>
      </c>
      <c r="Q532" t="s">
        <v>147</v>
      </c>
      <c r="R532" t="s">
        <v>43</v>
      </c>
      <c r="S532">
        <v>279.73399999999998</v>
      </c>
      <c r="T532" t="s">
        <v>56</v>
      </c>
      <c r="U532">
        <v>19913.271189999999</v>
      </c>
    </row>
    <row r="533" spans="1:21" x14ac:dyDescent="0.2">
      <c r="A533" t="s">
        <v>8</v>
      </c>
      <c r="B533" t="s">
        <v>286</v>
      </c>
      <c r="C533" t="s">
        <v>145</v>
      </c>
      <c r="D533" t="s">
        <v>368</v>
      </c>
      <c r="E533" t="s">
        <v>379</v>
      </c>
      <c r="F533">
        <v>11</v>
      </c>
      <c r="G533" t="s">
        <v>41</v>
      </c>
      <c r="I533">
        <v>2</v>
      </c>
      <c r="J533">
        <v>0.95347736199999999</v>
      </c>
      <c r="K533">
        <v>1</v>
      </c>
      <c r="L533">
        <f t="shared" si="42"/>
        <v>1.125</v>
      </c>
      <c r="M533">
        <f t="shared" si="40"/>
        <v>1.125</v>
      </c>
      <c r="N533">
        <f t="shared" si="41"/>
        <v>0.84753543288888888</v>
      </c>
      <c r="O533">
        <f t="shared" si="43"/>
        <v>8.4753543288888886E-4</v>
      </c>
      <c r="P533" t="s">
        <v>146</v>
      </c>
      <c r="Q533" t="s">
        <v>147</v>
      </c>
      <c r="R533" t="s">
        <v>43</v>
      </c>
      <c r="S533">
        <v>53.052999999999997</v>
      </c>
      <c r="T533" t="s">
        <v>56</v>
      </c>
      <c r="U533">
        <v>50.58483451</v>
      </c>
    </row>
    <row r="534" spans="1:21" x14ac:dyDescent="0.2">
      <c r="A534" t="s">
        <v>8</v>
      </c>
      <c r="B534" t="s">
        <v>286</v>
      </c>
      <c r="C534" t="s">
        <v>145</v>
      </c>
      <c r="D534" t="s">
        <v>368</v>
      </c>
      <c r="E534" t="s">
        <v>379</v>
      </c>
      <c r="F534">
        <v>11</v>
      </c>
      <c r="G534" t="s">
        <v>41</v>
      </c>
      <c r="I534">
        <v>3</v>
      </c>
      <c r="J534">
        <v>2.7584777489999999</v>
      </c>
      <c r="K534">
        <v>1</v>
      </c>
      <c r="L534">
        <f t="shared" si="42"/>
        <v>1.125</v>
      </c>
      <c r="M534">
        <f t="shared" si="40"/>
        <v>1.125</v>
      </c>
      <c r="N534">
        <f t="shared" si="41"/>
        <v>2.4519802213333333</v>
      </c>
      <c r="O534">
        <f t="shared" si="43"/>
        <v>2.4519802213333335E-3</v>
      </c>
      <c r="P534" t="s">
        <v>146</v>
      </c>
      <c r="Q534" t="s">
        <v>147</v>
      </c>
      <c r="R534" t="s">
        <v>43</v>
      </c>
      <c r="S534">
        <v>53.052999999999997</v>
      </c>
      <c r="T534" t="s">
        <v>56</v>
      </c>
      <c r="U534">
        <v>146.34551999999999</v>
      </c>
    </row>
    <row r="535" spans="1:21" x14ac:dyDescent="0.2">
      <c r="A535" t="s">
        <v>0</v>
      </c>
      <c r="B535" t="s">
        <v>39</v>
      </c>
      <c r="C535" t="s">
        <v>148</v>
      </c>
      <c r="D535" t="s">
        <v>368</v>
      </c>
      <c r="E535" t="s">
        <v>379</v>
      </c>
      <c r="F535">
        <v>1</v>
      </c>
      <c r="G535" t="s">
        <v>41</v>
      </c>
      <c r="I535">
        <v>1.2</v>
      </c>
      <c r="J535">
        <v>6.8805669999999998E-3</v>
      </c>
      <c r="K535">
        <v>1</v>
      </c>
      <c r="L535">
        <f t="shared" si="42"/>
        <v>1.125</v>
      </c>
      <c r="M535">
        <f t="shared" si="40"/>
        <v>1.125</v>
      </c>
      <c r="N535">
        <f t="shared" si="41"/>
        <v>6.1160595555555556E-3</v>
      </c>
      <c r="O535">
        <f t="shared" si="43"/>
        <v>6.1160595555555559E-6</v>
      </c>
      <c r="P535" t="s">
        <v>143</v>
      </c>
      <c r="Q535" t="s">
        <v>144</v>
      </c>
      <c r="R535" t="s">
        <v>43</v>
      </c>
      <c r="S535">
        <v>4.8230000000000004</v>
      </c>
      <c r="T535" t="s">
        <v>56</v>
      </c>
      <c r="U535">
        <v>3.3184972E-2</v>
      </c>
    </row>
    <row r="536" spans="1:21" x14ac:dyDescent="0.2">
      <c r="A536" t="s">
        <v>8</v>
      </c>
      <c r="B536" t="s">
        <v>286</v>
      </c>
      <c r="C536" t="s">
        <v>148</v>
      </c>
      <c r="D536" t="s">
        <v>368</v>
      </c>
      <c r="E536" t="s">
        <v>379</v>
      </c>
      <c r="F536">
        <v>19</v>
      </c>
      <c r="G536" t="s">
        <v>41</v>
      </c>
      <c r="I536">
        <v>1.5</v>
      </c>
      <c r="J536">
        <v>0.25391308800000001</v>
      </c>
      <c r="K536">
        <v>1</v>
      </c>
      <c r="L536">
        <f t="shared" si="42"/>
        <v>1.125</v>
      </c>
      <c r="M536">
        <f t="shared" si="40"/>
        <v>1.125</v>
      </c>
      <c r="N536">
        <f t="shared" si="41"/>
        <v>0.22570052266666668</v>
      </c>
      <c r="O536">
        <f t="shared" si="43"/>
        <v>2.2570052266666669E-4</v>
      </c>
      <c r="P536" t="s">
        <v>143</v>
      </c>
      <c r="Q536" t="s">
        <v>144</v>
      </c>
      <c r="R536" t="s">
        <v>43</v>
      </c>
      <c r="S536">
        <v>91.637</v>
      </c>
      <c r="T536" t="s">
        <v>56</v>
      </c>
      <c r="U536">
        <v>23.267833679999999</v>
      </c>
    </row>
    <row r="537" spans="1:21" x14ac:dyDescent="0.2">
      <c r="A537" t="s">
        <v>5</v>
      </c>
      <c r="B537" t="s">
        <v>246</v>
      </c>
      <c r="C537" t="s">
        <v>264</v>
      </c>
      <c r="D537" t="s">
        <v>368</v>
      </c>
      <c r="E537" t="s">
        <v>379</v>
      </c>
      <c r="F537">
        <v>1</v>
      </c>
      <c r="G537" t="s">
        <v>41</v>
      </c>
      <c r="I537">
        <v>3.4</v>
      </c>
      <c r="J537">
        <v>0.152478907</v>
      </c>
      <c r="K537" s="11">
        <v>0.6333333333333333</v>
      </c>
      <c r="L537">
        <f t="shared" si="42"/>
        <v>1.125</v>
      </c>
      <c r="M537">
        <f t="shared" si="40"/>
        <v>0.71249999999999991</v>
      </c>
      <c r="N537">
        <f t="shared" si="41"/>
        <v>0.21400548350877197</v>
      </c>
      <c r="O537">
        <f t="shared" si="43"/>
        <v>2.1400548350877197E-4</v>
      </c>
      <c r="P537" t="s">
        <v>143</v>
      </c>
      <c r="Q537" t="s">
        <v>144</v>
      </c>
      <c r="R537" t="s">
        <v>43</v>
      </c>
      <c r="S537">
        <v>4.8230000000000004</v>
      </c>
      <c r="T537" t="s">
        <v>56</v>
      </c>
      <c r="U537">
        <v>0.73540576700000004</v>
      </c>
    </row>
    <row r="538" spans="1:21" x14ac:dyDescent="0.2">
      <c r="A538" t="s">
        <v>8</v>
      </c>
      <c r="B538" t="s">
        <v>286</v>
      </c>
      <c r="C538" t="s">
        <v>264</v>
      </c>
      <c r="D538" t="s">
        <v>368</v>
      </c>
      <c r="E538" t="s">
        <v>379</v>
      </c>
      <c r="F538">
        <v>1</v>
      </c>
      <c r="G538" t="s">
        <v>41</v>
      </c>
      <c r="I538">
        <v>2.2000000000000002</v>
      </c>
      <c r="J538">
        <v>4.1760670999999999E-2</v>
      </c>
      <c r="K538">
        <v>1</v>
      </c>
      <c r="L538">
        <f t="shared" si="42"/>
        <v>1.125</v>
      </c>
      <c r="M538">
        <f t="shared" si="40"/>
        <v>1.125</v>
      </c>
      <c r="N538">
        <f t="shared" si="41"/>
        <v>3.7120596444444445E-2</v>
      </c>
      <c r="O538">
        <f t="shared" si="43"/>
        <v>3.7120596444444449E-5</v>
      </c>
      <c r="P538" t="s">
        <v>143</v>
      </c>
      <c r="Q538" t="s">
        <v>144</v>
      </c>
      <c r="R538" t="s">
        <v>43</v>
      </c>
      <c r="S538">
        <v>4.8230000000000004</v>
      </c>
      <c r="T538" t="s">
        <v>56</v>
      </c>
      <c r="U538">
        <v>0.20141171599999999</v>
      </c>
    </row>
    <row r="539" spans="1:21" x14ac:dyDescent="0.2">
      <c r="A539" t="s">
        <v>4</v>
      </c>
      <c r="B539" t="s">
        <v>226</v>
      </c>
      <c r="C539" t="s">
        <v>245</v>
      </c>
      <c r="D539" t="s">
        <v>368</v>
      </c>
      <c r="E539" t="s">
        <v>379</v>
      </c>
      <c r="F539">
        <v>1</v>
      </c>
      <c r="G539" t="s">
        <v>41</v>
      </c>
      <c r="I539">
        <v>2.2999999999999998</v>
      </c>
      <c r="J539">
        <v>4.7665077E-2</v>
      </c>
      <c r="K539">
        <v>1</v>
      </c>
      <c r="L539">
        <f t="shared" si="42"/>
        <v>1.125</v>
      </c>
      <c r="M539">
        <f t="shared" si="40"/>
        <v>1.125</v>
      </c>
      <c r="N539">
        <f t="shared" si="41"/>
        <v>4.2368957333333332E-2</v>
      </c>
      <c r="O539">
        <f t="shared" si="43"/>
        <v>4.2368957333333333E-5</v>
      </c>
      <c r="P539" t="s">
        <v>143</v>
      </c>
      <c r="Q539" t="s">
        <v>144</v>
      </c>
      <c r="R539" t="s">
        <v>43</v>
      </c>
      <c r="S539">
        <v>4.8230000000000004</v>
      </c>
      <c r="T539" t="s">
        <v>56</v>
      </c>
      <c r="U539">
        <v>0.22988866899999999</v>
      </c>
    </row>
    <row r="540" spans="1:21" x14ac:dyDescent="0.2">
      <c r="A540" t="s">
        <v>0</v>
      </c>
      <c r="B540" t="s">
        <v>39</v>
      </c>
      <c r="C540" t="s">
        <v>119</v>
      </c>
      <c r="D540" s="35" t="s">
        <v>342</v>
      </c>
      <c r="E540" s="35"/>
      <c r="F540">
        <v>4</v>
      </c>
      <c r="G540" t="s">
        <v>80</v>
      </c>
      <c r="I540">
        <v>2.5</v>
      </c>
      <c r="J540">
        <v>1.702</v>
      </c>
      <c r="K540">
        <v>1</v>
      </c>
      <c r="L540">
        <f t="shared" si="42"/>
        <v>1.125</v>
      </c>
      <c r="M540">
        <f t="shared" si="40"/>
        <v>1.125</v>
      </c>
      <c r="N540">
        <f t="shared" si="41"/>
        <v>1.5128888888888889</v>
      </c>
      <c r="O540">
        <f t="shared" si="43"/>
        <v>1.5128888888888889E-3</v>
      </c>
      <c r="P540" t="s">
        <v>120</v>
      </c>
      <c r="Q540" t="s">
        <v>121</v>
      </c>
      <c r="R540" t="s">
        <v>122</v>
      </c>
      <c r="S540">
        <v>4.056</v>
      </c>
      <c r="T540" t="s">
        <v>123</v>
      </c>
      <c r="U540">
        <v>6.9033119999999997</v>
      </c>
    </row>
    <row r="541" spans="1:21" x14ac:dyDescent="0.2">
      <c r="A541" t="s">
        <v>2</v>
      </c>
      <c r="B541" t="s">
        <v>169</v>
      </c>
      <c r="C541" t="s">
        <v>119</v>
      </c>
      <c r="D541" s="35" t="s">
        <v>342</v>
      </c>
      <c r="E541" s="35"/>
      <c r="F541">
        <v>2</v>
      </c>
      <c r="G541" t="s">
        <v>80</v>
      </c>
      <c r="I541">
        <v>2.5</v>
      </c>
      <c r="J541">
        <v>0.85099999999999998</v>
      </c>
      <c r="K541">
        <v>1</v>
      </c>
      <c r="L541">
        <f t="shared" si="42"/>
        <v>1.125</v>
      </c>
      <c r="M541">
        <f t="shared" si="40"/>
        <v>1.125</v>
      </c>
      <c r="N541">
        <f t="shared" si="41"/>
        <v>0.75644444444444447</v>
      </c>
      <c r="O541">
        <f t="shared" si="43"/>
        <v>7.5644444444444446E-4</v>
      </c>
      <c r="P541" t="s">
        <v>120</v>
      </c>
      <c r="Q541" t="s">
        <v>121</v>
      </c>
      <c r="R541" t="s">
        <v>122</v>
      </c>
      <c r="S541">
        <v>2.028</v>
      </c>
      <c r="T541" t="s">
        <v>123</v>
      </c>
      <c r="U541">
        <v>1.7258279999999999</v>
      </c>
    </row>
    <row r="542" spans="1:21" x14ac:dyDescent="0.2">
      <c r="A542" t="s">
        <v>8</v>
      </c>
      <c r="B542" t="s">
        <v>286</v>
      </c>
      <c r="C542" t="s">
        <v>119</v>
      </c>
      <c r="D542" s="35" t="s">
        <v>342</v>
      </c>
      <c r="E542" s="35"/>
      <c r="F542">
        <v>1</v>
      </c>
      <c r="G542" t="s">
        <v>80</v>
      </c>
      <c r="I542">
        <v>2</v>
      </c>
      <c r="J542">
        <v>0.29699999999999999</v>
      </c>
      <c r="K542">
        <v>1</v>
      </c>
      <c r="L542">
        <f t="shared" si="42"/>
        <v>1.125</v>
      </c>
      <c r="M542">
        <f t="shared" si="40"/>
        <v>1.125</v>
      </c>
      <c r="N542">
        <f t="shared" si="41"/>
        <v>0.26400000000000001</v>
      </c>
      <c r="O542">
        <f t="shared" si="43"/>
        <v>2.6400000000000002E-4</v>
      </c>
      <c r="P542" t="s">
        <v>120</v>
      </c>
      <c r="Q542" t="s">
        <v>121</v>
      </c>
      <c r="R542" t="s">
        <v>122</v>
      </c>
      <c r="S542">
        <v>1.014</v>
      </c>
      <c r="T542" t="s">
        <v>123</v>
      </c>
      <c r="U542">
        <v>0.30115799999999998</v>
      </c>
    </row>
    <row r="543" spans="1:21" x14ac:dyDescent="0.2">
      <c r="A543" t="s">
        <v>0</v>
      </c>
      <c r="B543" t="s">
        <v>39</v>
      </c>
      <c r="C543" t="s">
        <v>119</v>
      </c>
      <c r="D543" s="35" t="s">
        <v>382</v>
      </c>
      <c r="E543" s="35"/>
      <c r="F543">
        <v>4</v>
      </c>
      <c r="G543" t="s">
        <v>80</v>
      </c>
      <c r="I543">
        <v>1.4</v>
      </c>
      <c r="J543">
        <v>0.57120000000000004</v>
      </c>
      <c r="K543">
        <v>1</v>
      </c>
      <c r="L543">
        <f t="shared" si="42"/>
        <v>1.125</v>
      </c>
      <c r="M543">
        <f t="shared" si="40"/>
        <v>1.125</v>
      </c>
      <c r="N543">
        <f t="shared" si="41"/>
        <v>0.50773333333333337</v>
      </c>
      <c r="O543">
        <f t="shared" si="43"/>
        <v>5.0773333333333339E-4</v>
      </c>
      <c r="P543" t="s">
        <v>120</v>
      </c>
      <c r="Q543" t="s">
        <v>121</v>
      </c>
      <c r="R543" t="s">
        <v>122</v>
      </c>
      <c r="S543">
        <v>4.056</v>
      </c>
      <c r="T543" t="s">
        <v>123</v>
      </c>
      <c r="U543">
        <v>2.3167871999999998</v>
      </c>
    </row>
    <row r="544" spans="1:21" x14ac:dyDescent="0.2">
      <c r="A544" t="s">
        <v>7</v>
      </c>
      <c r="B544" t="s">
        <v>277</v>
      </c>
      <c r="C544" t="s">
        <v>278</v>
      </c>
      <c r="D544" t="s">
        <v>94</v>
      </c>
      <c r="E544" t="s">
        <v>377</v>
      </c>
      <c r="F544">
        <v>1</v>
      </c>
      <c r="G544" t="s">
        <v>41</v>
      </c>
      <c r="I544">
        <v>3</v>
      </c>
      <c r="J544">
        <v>5.8523338000000001E-2</v>
      </c>
      <c r="K544">
        <v>1</v>
      </c>
      <c r="L544">
        <f t="shared" si="42"/>
        <v>1.125</v>
      </c>
      <c r="M544">
        <f t="shared" si="40"/>
        <v>1.125</v>
      </c>
      <c r="N544">
        <f t="shared" si="41"/>
        <v>5.2020744888888887E-2</v>
      </c>
      <c r="O544">
        <f t="shared" si="43"/>
        <v>5.2020744888888886E-5</v>
      </c>
      <c r="P544" t="s">
        <v>93</v>
      </c>
      <c r="Q544" t="s">
        <v>94</v>
      </c>
      <c r="R544" t="s">
        <v>51</v>
      </c>
      <c r="S544">
        <v>4.9989999999999997</v>
      </c>
      <c r="T544" t="s">
        <v>94</v>
      </c>
      <c r="U544">
        <v>0.29255816800000001</v>
      </c>
    </row>
    <row r="545" spans="1:21" x14ac:dyDescent="0.2">
      <c r="A545" t="s">
        <v>2</v>
      </c>
      <c r="B545" t="s">
        <v>169</v>
      </c>
      <c r="C545" t="s">
        <v>170</v>
      </c>
      <c r="D545" t="s">
        <v>94</v>
      </c>
      <c r="E545" t="s">
        <v>379</v>
      </c>
      <c r="F545">
        <v>1</v>
      </c>
      <c r="G545" t="s">
        <v>41</v>
      </c>
      <c r="I545">
        <v>20</v>
      </c>
      <c r="J545">
        <v>21.773305369999999</v>
      </c>
      <c r="K545">
        <v>1</v>
      </c>
      <c r="L545">
        <f t="shared" si="42"/>
        <v>1.125</v>
      </c>
      <c r="M545">
        <f t="shared" si="40"/>
        <v>1.125</v>
      </c>
      <c r="N545">
        <f t="shared" si="41"/>
        <v>19.354049217777778</v>
      </c>
      <c r="O545">
        <f t="shared" si="43"/>
        <v>1.9354049217777777E-2</v>
      </c>
      <c r="P545" t="s">
        <v>93</v>
      </c>
      <c r="Q545" t="s">
        <v>94</v>
      </c>
      <c r="R545" t="s">
        <v>51</v>
      </c>
      <c r="S545">
        <v>4.6120000000000001</v>
      </c>
      <c r="T545" t="s">
        <v>162</v>
      </c>
      <c r="U545">
        <v>100.4184844</v>
      </c>
    </row>
    <row r="546" spans="1:21" x14ac:dyDescent="0.2">
      <c r="A546" t="s">
        <v>3</v>
      </c>
      <c r="B546" t="s">
        <v>202</v>
      </c>
      <c r="C546" t="s">
        <v>203</v>
      </c>
      <c r="D546" t="s">
        <v>94</v>
      </c>
      <c r="E546" t="s">
        <v>373</v>
      </c>
      <c r="F546">
        <v>4</v>
      </c>
      <c r="G546" t="s">
        <v>41</v>
      </c>
      <c r="I546">
        <v>2.5</v>
      </c>
      <c r="J546">
        <v>0.108303882</v>
      </c>
      <c r="K546">
        <v>1</v>
      </c>
      <c r="L546">
        <f t="shared" si="42"/>
        <v>1.125</v>
      </c>
      <c r="M546">
        <f t="shared" si="40"/>
        <v>1.125</v>
      </c>
      <c r="N546">
        <f t="shared" si="41"/>
        <v>9.6270117333333335E-2</v>
      </c>
      <c r="O546">
        <f t="shared" si="43"/>
        <v>9.6270117333333342E-5</v>
      </c>
      <c r="P546" t="s">
        <v>204</v>
      </c>
      <c r="Q546" t="s">
        <v>205</v>
      </c>
      <c r="R546" t="s">
        <v>43</v>
      </c>
      <c r="S546">
        <v>19.995999999999999</v>
      </c>
      <c r="T546" t="s">
        <v>94</v>
      </c>
      <c r="U546">
        <v>2.1656444189999999</v>
      </c>
    </row>
    <row r="547" spans="1:21" x14ac:dyDescent="0.2">
      <c r="A547" t="s">
        <v>8</v>
      </c>
      <c r="B547" t="s">
        <v>286</v>
      </c>
      <c r="C547" t="s">
        <v>203</v>
      </c>
      <c r="D547" t="s">
        <v>94</v>
      </c>
      <c r="E547" t="s">
        <v>373</v>
      </c>
      <c r="F547">
        <v>12</v>
      </c>
      <c r="G547" t="s">
        <v>41</v>
      </c>
      <c r="I547">
        <v>1.2</v>
      </c>
      <c r="J547">
        <v>4.8193947000000001E-2</v>
      </c>
      <c r="K547">
        <v>1</v>
      </c>
      <c r="L547">
        <f t="shared" si="42"/>
        <v>1.125</v>
      </c>
      <c r="M547">
        <f t="shared" si="40"/>
        <v>1.125</v>
      </c>
      <c r="N547">
        <f t="shared" si="41"/>
        <v>4.2839064000000003E-2</v>
      </c>
      <c r="O547">
        <f t="shared" si="43"/>
        <v>4.2839064000000003E-5</v>
      </c>
      <c r="P547" t="s">
        <v>204</v>
      </c>
      <c r="Q547" t="s">
        <v>205</v>
      </c>
      <c r="R547" t="s">
        <v>43</v>
      </c>
      <c r="S547">
        <v>59.988</v>
      </c>
      <c r="T547" t="s">
        <v>94</v>
      </c>
      <c r="U547">
        <v>2.8910584840000002</v>
      </c>
    </row>
    <row r="548" spans="1:21" x14ac:dyDescent="0.2">
      <c r="A548" t="s">
        <v>8</v>
      </c>
      <c r="B548" t="s">
        <v>286</v>
      </c>
      <c r="C548" t="s">
        <v>287</v>
      </c>
      <c r="D548" t="s">
        <v>94</v>
      </c>
      <c r="E548" t="s">
        <v>379</v>
      </c>
      <c r="F548">
        <v>1</v>
      </c>
      <c r="G548" t="s">
        <v>41</v>
      </c>
      <c r="I548">
        <v>3</v>
      </c>
      <c r="J548">
        <v>5.8523338000000001E-2</v>
      </c>
      <c r="K548">
        <v>1</v>
      </c>
      <c r="L548">
        <f t="shared" si="42"/>
        <v>1.125</v>
      </c>
      <c r="M548">
        <f t="shared" si="40"/>
        <v>1.125</v>
      </c>
      <c r="N548">
        <f t="shared" si="41"/>
        <v>5.2020744888888887E-2</v>
      </c>
      <c r="O548">
        <f t="shared" si="43"/>
        <v>5.2020744888888886E-5</v>
      </c>
      <c r="P548" t="s">
        <v>93</v>
      </c>
      <c r="Q548" t="s">
        <v>94</v>
      </c>
      <c r="R548" t="s">
        <v>51</v>
      </c>
      <c r="S548">
        <v>4.9989999999999997</v>
      </c>
      <c r="T548" t="s">
        <v>94</v>
      </c>
      <c r="U548">
        <v>0.29255816800000001</v>
      </c>
    </row>
    <row r="549" spans="1:21" x14ac:dyDescent="0.2">
      <c r="A549" t="s">
        <v>8</v>
      </c>
      <c r="B549" t="s">
        <v>286</v>
      </c>
      <c r="C549" t="s">
        <v>288</v>
      </c>
      <c r="D549" t="s">
        <v>94</v>
      </c>
      <c r="E549" t="s">
        <v>371</v>
      </c>
      <c r="F549">
        <v>3</v>
      </c>
      <c r="G549" t="s">
        <v>41</v>
      </c>
      <c r="I549">
        <v>1.5</v>
      </c>
      <c r="J549">
        <v>4.8080961999999998E-2</v>
      </c>
      <c r="K549">
        <v>1</v>
      </c>
      <c r="L549">
        <f t="shared" si="42"/>
        <v>1.125</v>
      </c>
      <c r="M549">
        <f t="shared" si="40"/>
        <v>1.125</v>
      </c>
      <c r="N549">
        <f t="shared" si="41"/>
        <v>4.2738632888888885E-2</v>
      </c>
      <c r="O549">
        <f t="shared" si="43"/>
        <v>4.2738632888888882E-5</v>
      </c>
      <c r="P549" t="s">
        <v>187</v>
      </c>
      <c r="Q549" t="s">
        <v>188</v>
      </c>
      <c r="R549" t="s">
        <v>43</v>
      </c>
      <c r="S549">
        <v>16.158000000000001</v>
      </c>
      <c r="T549" t="s">
        <v>189</v>
      </c>
      <c r="U549">
        <v>0.77689218000000004</v>
      </c>
    </row>
    <row r="550" spans="1:21" x14ac:dyDescent="0.2">
      <c r="A550" t="s">
        <v>8</v>
      </c>
      <c r="B550" t="s">
        <v>286</v>
      </c>
      <c r="C550" t="s">
        <v>288</v>
      </c>
      <c r="D550" t="s">
        <v>94</v>
      </c>
      <c r="E550" t="s">
        <v>371</v>
      </c>
      <c r="F550">
        <v>3</v>
      </c>
      <c r="G550" t="s">
        <v>41</v>
      </c>
      <c r="I550">
        <v>2</v>
      </c>
      <c r="J550">
        <v>0.10834282100000001</v>
      </c>
      <c r="K550">
        <v>1</v>
      </c>
      <c r="L550">
        <f t="shared" si="42"/>
        <v>1.125</v>
      </c>
      <c r="M550">
        <f t="shared" si="40"/>
        <v>1.125</v>
      </c>
      <c r="N550">
        <f t="shared" si="41"/>
        <v>9.6304729777777778E-2</v>
      </c>
      <c r="O550">
        <f t="shared" si="43"/>
        <v>9.6304729777777777E-5</v>
      </c>
      <c r="P550" t="s">
        <v>187</v>
      </c>
      <c r="Q550" t="s">
        <v>188</v>
      </c>
      <c r="R550" t="s">
        <v>43</v>
      </c>
      <c r="S550">
        <v>16.158000000000001</v>
      </c>
      <c r="T550" t="s">
        <v>189</v>
      </c>
      <c r="U550">
        <v>1.7506032979999999</v>
      </c>
    </row>
    <row r="551" spans="1:21" x14ac:dyDescent="0.2">
      <c r="A551" t="s">
        <v>8</v>
      </c>
      <c r="B551" t="s">
        <v>286</v>
      </c>
      <c r="C551" t="s">
        <v>288</v>
      </c>
      <c r="D551" t="s">
        <v>94</v>
      </c>
      <c r="E551" t="s">
        <v>371</v>
      </c>
      <c r="F551">
        <v>3</v>
      </c>
      <c r="G551" t="s">
        <v>41</v>
      </c>
      <c r="I551">
        <v>3</v>
      </c>
      <c r="J551">
        <v>0.340472355</v>
      </c>
      <c r="K551">
        <v>1</v>
      </c>
      <c r="L551">
        <f t="shared" si="42"/>
        <v>1.125</v>
      </c>
      <c r="M551">
        <f t="shared" si="40"/>
        <v>1.125</v>
      </c>
      <c r="N551">
        <f t="shared" si="41"/>
        <v>0.30264209333333336</v>
      </c>
      <c r="O551">
        <f t="shared" si="43"/>
        <v>3.0264209333333335E-4</v>
      </c>
      <c r="P551" t="s">
        <v>187</v>
      </c>
      <c r="Q551" t="s">
        <v>188</v>
      </c>
      <c r="R551" t="s">
        <v>43</v>
      </c>
      <c r="S551">
        <v>16.158000000000001</v>
      </c>
      <c r="T551" t="s">
        <v>189</v>
      </c>
      <c r="U551">
        <v>5.5013523050000002</v>
      </c>
    </row>
    <row r="552" spans="1:21" x14ac:dyDescent="0.2">
      <c r="A552" t="s">
        <v>5</v>
      </c>
      <c r="B552" t="s">
        <v>246</v>
      </c>
      <c r="C552" t="s">
        <v>250</v>
      </c>
      <c r="D552" t="s">
        <v>94</v>
      </c>
      <c r="E552" t="s">
        <v>371</v>
      </c>
      <c r="F552">
        <v>1</v>
      </c>
      <c r="G552" t="s">
        <v>41</v>
      </c>
      <c r="I552">
        <v>2.1</v>
      </c>
      <c r="J552">
        <v>4.1449325000000002E-2</v>
      </c>
      <c r="K552" s="11">
        <v>0.6333333333333333</v>
      </c>
      <c r="L552">
        <f t="shared" si="42"/>
        <v>1.125</v>
      </c>
      <c r="M552">
        <f t="shared" si="40"/>
        <v>0.71249999999999991</v>
      </c>
      <c r="N552">
        <f t="shared" si="41"/>
        <v>5.8174491228070183E-2</v>
      </c>
      <c r="O552">
        <f t="shared" si="43"/>
        <v>5.8174491228070186E-5</v>
      </c>
      <c r="P552" t="s">
        <v>187</v>
      </c>
      <c r="Q552" t="s">
        <v>188</v>
      </c>
      <c r="R552" t="s">
        <v>43</v>
      </c>
      <c r="S552">
        <v>5.3860000000000001</v>
      </c>
      <c r="T552" t="s">
        <v>189</v>
      </c>
      <c r="U552">
        <v>0.22324606499999999</v>
      </c>
    </row>
    <row r="553" spans="1:21" x14ac:dyDescent="0.2">
      <c r="A553" t="s">
        <v>7</v>
      </c>
      <c r="B553" t="s">
        <v>277</v>
      </c>
      <c r="C553" t="s">
        <v>281</v>
      </c>
      <c r="D553" t="s">
        <v>94</v>
      </c>
      <c r="E553" t="s">
        <v>377</v>
      </c>
      <c r="F553">
        <v>1</v>
      </c>
      <c r="G553" t="s">
        <v>41</v>
      </c>
      <c r="I553">
        <v>3</v>
      </c>
      <c r="J553">
        <v>0.18098247200000001</v>
      </c>
      <c r="K553">
        <v>1</v>
      </c>
      <c r="L553">
        <f t="shared" si="42"/>
        <v>1.125</v>
      </c>
      <c r="M553">
        <f t="shared" si="40"/>
        <v>1.125</v>
      </c>
      <c r="N553">
        <f t="shared" si="41"/>
        <v>0.16087330844444445</v>
      </c>
      <c r="O553">
        <f t="shared" si="43"/>
        <v>1.6087330844444445E-4</v>
      </c>
      <c r="P553" t="s">
        <v>282</v>
      </c>
      <c r="Q553" t="s">
        <v>283</v>
      </c>
      <c r="R553" t="s">
        <v>43</v>
      </c>
      <c r="S553">
        <v>4.9989999999999997</v>
      </c>
      <c r="T553" t="s">
        <v>94</v>
      </c>
      <c r="U553">
        <v>0.90473137800000003</v>
      </c>
    </row>
    <row r="554" spans="1:21" x14ac:dyDescent="0.2">
      <c r="A554" t="s">
        <v>8</v>
      </c>
      <c r="B554" t="s">
        <v>286</v>
      </c>
      <c r="C554" t="s">
        <v>281</v>
      </c>
      <c r="D554" t="s">
        <v>94</v>
      </c>
      <c r="E554" t="s">
        <v>377</v>
      </c>
      <c r="F554">
        <v>6</v>
      </c>
      <c r="G554" t="s">
        <v>41</v>
      </c>
      <c r="I554">
        <v>1.2</v>
      </c>
      <c r="J554">
        <v>6.7736915999999994E-2</v>
      </c>
      <c r="K554">
        <v>1</v>
      </c>
      <c r="L554">
        <f t="shared" si="42"/>
        <v>1.125</v>
      </c>
      <c r="M554">
        <f t="shared" si="40"/>
        <v>1.125</v>
      </c>
      <c r="N554">
        <f t="shared" si="41"/>
        <v>6.0210591999999993E-2</v>
      </c>
      <c r="O554">
        <f t="shared" si="43"/>
        <v>6.0210591999999994E-5</v>
      </c>
      <c r="P554" t="s">
        <v>282</v>
      </c>
      <c r="Q554" t="s">
        <v>283</v>
      </c>
      <c r="R554" t="s">
        <v>43</v>
      </c>
      <c r="S554">
        <v>29.994</v>
      </c>
      <c r="T554" t="s">
        <v>94</v>
      </c>
      <c r="U554">
        <v>2.0317010600000001</v>
      </c>
    </row>
    <row r="555" spans="1:21" x14ac:dyDescent="0.2">
      <c r="A555" t="s">
        <v>8</v>
      </c>
      <c r="B555" t="s">
        <v>286</v>
      </c>
      <c r="C555" t="s">
        <v>281</v>
      </c>
      <c r="D555" t="s">
        <v>94</v>
      </c>
      <c r="E555" t="s">
        <v>377</v>
      </c>
      <c r="F555">
        <v>6</v>
      </c>
      <c r="G555" t="s">
        <v>41</v>
      </c>
      <c r="I555">
        <v>2.5</v>
      </c>
      <c r="J555">
        <v>0.62521149399999998</v>
      </c>
      <c r="K555">
        <v>1</v>
      </c>
      <c r="L555">
        <f t="shared" si="42"/>
        <v>1.125</v>
      </c>
      <c r="M555">
        <f t="shared" si="40"/>
        <v>1.125</v>
      </c>
      <c r="N555">
        <f t="shared" si="41"/>
        <v>0.55574355022222222</v>
      </c>
      <c r="O555">
        <f t="shared" si="43"/>
        <v>5.557435502222222E-4</v>
      </c>
      <c r="P555" t="s">
        <v>282</v>
      </c>
      <c r="Q555" t="s">
        <v>283</v>
      </c>
      <c r="R555" t="s">
        <v>43</v>
      </c>
      <c r="S555">
        <v>29.994</v>
      </c>
      <c r="T555" t="s">
        <v>94</v>
      </c>
      <c r="U555">
        <v>18.752593539999999</v>
      </c>
    </row>
    <row r="556" spans="1:21" x14ac:dyDescent="0.2">
      <c r="A556" t="s">
        <v>8</v>
      </c>
      <c r="B556" t="s">
        <v>286</v>
      </c>
      <c r="C556" t="s">
        <v>281</v>
      </c>
      <c r="D556" t="s">
        <v>94</v>
      </c>
      <c r="E556" t="s">
        <v>377</v>
      </c>
      <c r="F556">
        <v>6</v>
      </c>
      <c r="G556" t="s">
        <v>41</v>
      </c>
      <c r="I556">
        <v>4</v>
      </c>
      <c r="J556">
        <v>2.5947902699999998</v>
      </c>
      <c r="K556">
        <v>1</v>
      </c>
      <c r="L556">
        <f t="shared" si="42"/>
        <v>1.125</v>
      </c>
      <c r="M556">
        <f t="shared" si="40"/>
        <v>1.125</v>
      </c>
      <c r="N556">
        <f t="shared" si="41"/>
        <v>2.30648024</v>
      </c>
      <c r="O556">
        <f t="shared" si="43"/>
        <v>2.30648024E-3</v>
      </c>
      <c r="P556" t="s">
        <v>282</v>
      </c>
      <c r="Q556" t="s">
        <v>283</v>
      </c>
      <c r="R556" t="s">
        <v>43</v>
      </c>
      <c r="S556">
        <v>29.994</v>
      </c>
      <c r="T556" t="s">
        <v>94</v>
      </c>
      <c r="U556">
        <v>77.828139359999994</v>
      </c>
    </row>
    <row r="557" spans="1:21" x14ac:dyDescent="0.2">
      <c r="A557" t="s">
        <v>6</v>
      </c>
      <c r="B557" t="s">
        <v>265</v>
      </c>
      <c r="C557" t="s">
        <v>269</v>
      </c>
      <c r="D557" t="s">
        <v>94</v>
      </c>
      <c r="E557" t="s">
        <v>377</v>
      </c>
      <c r="F557">
        <v>1</v>
      </c>
      <c r="G557" t="s">
        <v>75</v>
      </c>
      <c r="I557">
        <v>4.5</v>
      </c>
      <c r="J557">
        <v>4.2911000000000001</v>
      </c>
      <c r="K557">
        <v>1</v>
      </c>
      <c r="L557">
        <f t="shared" si="42"/>
        <v>1.125</v>
      </c>
      <c r="M557">
        <f t="shared" si="40"/>
        <v>1.125</v>
      </c>
      <c r="N557">
        <f t="shared" si="41"/>
        <v>3.8143111111111114</v>
      </c>
      <c r="O557">
        <f t="shared" si="43"/>
        <v>3.8143111111111115E-3</v>
      </c>
      <c r="P557" t="s">
        <v>81</v>
      </c>
      <c r="Q557" t="s">
        <v>270</v>
      </c>
      <c r="R557" t="s">
        <v>83</v>
      </c>
      <c r="S557">
        <v>4.9989999999999997</v>
      </c>
      <c r="T557" t="s">
        <v>94</v>
      </c>
      <c r="U557">
        <v>21.451208900000001</v>
      </c>
    </row>
    <row r="558" spans="1:21" x14ac:dyDescent="0.2">
      <c r="A558" t="s">
        <v>8</v>
      </c>
      <c r="B558" t="s">
        <v>286</v>
      </c>
      <c r="C558" t="s">
        <v>269</v>
      </c>
      <c r="D558" t="s">
        <v>94</v>
      </c>
      <c r="E558" t="s">
        <v>377</v>
      </c>
      <c r="F558">
        <v>3</v>
      </c>
      <c r="G558" t="s">
        <v>75</v>
      </c>
      <c r="I558">
        <v>4</v>
      </c>
      <c r="J558">
        <v>12.8733</v>
      </c>
      <c r="K558">
        <v>1</v>
      </c>
      <c r="L558">
        <f t="shared" si="42"/>
        <v>1.125</v>
      </c>
      <c r="M558">
        <f t="shared" si="40"/>
        <v>1.125</v>
      </c>
      <c r="N558">
        <f t="shared" si="41"/>
        <v>11.442933333333334</v>
      </c>
      <c r="O558">
        <f t="shared" si="43"/>
        <v>1.1442933333333334E-2</v>
      </c>
      <c r="P558" t="s">
        <v>81</v>
      </c>
      <c r="Q558" t="s">
        <v>270</v>
      </c>
      <c r="R558" t="s">
        <v>83</v>
      </c>
      <c r="S558">
        <v>14.997</v>
      </c>
      <c r="T558" t="s">
        <v>94</v>
      </c>
      <c r="U558">
        <v>193.06088009999999</v>
      </c>
    </row>
    <row r="559" spans="1:21" x14ac:dyDescent="0.2">
      <c r="A559" t="s">
        <v>0</v>
      </c>
      <c r="B559" t="s">
        <v>39</v>
      </c>
      <c r="C559" t="s">
        <v>92</v>
      </c>
      <c r="D559" t="s">
        <v>94</v>
      </c>
      <c r="E559" t="s">
        <v>379</v>
      </c>
      <c r="F559">
        <v>1</v>
      </c>
      <c r="G559" t="s">
        <v>41</v>
      </c>
      <c r="I559">
        <v>14.2</v>
      </c>
      <c r="J559">
        <v>7.4791184499999996</v>
      </c>
      <c r="K559">
        <v>1</v>
      </c>
      <c r="L559">
        <f t="shared" si="42"/>
        <v>1.125</v>
      </c>
      <c r="M559">
        <f t="shared" si="40"/>
        <v>1.125</v>
      </c>
      <c r="N559">
        <f t="shared" si="41"/>
        <v>6.648105288888889</v>
      </c>
      <c r="O559">
        <f t="shared" si="43"/>
        <v>6.648105288888889E-3</v>
      </c>
      <c r="P559" t="s">
        <v>93</v>
      </c>
      <c r="Q559" t="s">
        <v>94</v>
      </c>
      <c r="R559" t="s">
        <v>51</v>
      </c>
      <c r="S559">
        <v>4.9989999999999997</v>
      </c>
      <c r="T559" t="s">
        <v>94</v>
      </c>
      <c r="U559">
        <v>37.388113130000001</v>
      </c>
    </row>
    <row r="560" spans="1:21" x14ac:dyDescent="0.2">
      <c r="A560" t="s">
        <v>7</v>
      </c>
      <c r="B560" t="s">
        <v>277</v>
      </c>
      <c r="C560" t="s">
        <v>92</v>
      </c>
      <c r="D560" t="s">
        <v>94</v>
      </c>
      <c r="E560" t="s">
        <v>379</v>
      </c>
      <c r="F560">
        <v>1</v>
      </c>
      <c r="G560" t="s">
        <v>41</v>
      </c>
      <c r="I560">
        <v>4.5</v>
      </c>
      <c r="J560">
        <v>0.20736421799999999</v>
      </c>
      <c r="K560">
        <v>1</v>
      </c>
      <c r="L560">
        <f t="shared" si="42"/>
        <v>1.125</v>
      </c>
      <c r="M560">
        <f t="shared" si="40"/>
        <v>1.125</v>
      </c>
      <c r="N560">
        <f t="shared" si="41"/>
        <v>0.18432374933333331</v>
      </c>
      <c r="O560">
        <f t="shared" si="43"/>
        <v>1.8432374933333333E-4</v>
      </c>
      <c r="P560" t="s">
        <v>93</v>
      </c>
      <c r="Q560" t="s">
        <v>94</v>
      </c>
      <c r="R560" t="s">
        <v>51</v>
      </c>
      <c r="S560">
        <v>4.9989999999999997</v>
      </c>
      <c r="T560" t="s">
        <v>94</v>
      </c>
      <c r="U560">
        <v>1.036613727</v>
      </c>
    </row>
    <row r="561" spans="1:21" x14ac:dyDescent="0.2">
      <c r="A561" t="s">
        <v>3</v>
      </c>
      <c r="B561" t="s">
        <v>202</v>
      </c>
      <c r="C561" t="s">
        <v>213</v>
      </c>
      <c r="D561" t="s">
        <v>94</v>
      </c>
      <c r="E561" t="s">
        <v>371</v>
      </c>
      <c r="F561">
        <v>1</v>
      </c>
      <c r="G561" t="s">
        <v>41</v>
      </c>
      <c r="I561">
        <v>2.1</v>
      </c>
      <c r="J561">
        <v>4.1449325000000002E-2</v>
      </c>
      <c r="K561">
        <v>1</v>
      </c>
      <c r="L561">
        <f t="shared" si="42"/>
        <v>1.125</v>
      </c>
      <c r="M561">
        <f t="shared" si="40"/>
        <v>1.125</v>
      </c>
      <c r="N561">
        <f t="shared" si="41"/>
        <v>3.6843844444444447E-2</v>
      </c>
      <c r="O561">
        <f t="shared" si="43"/>
        <v>3.684384444444445E-5</v>
      </c>
      <c r="P561" t="s">
        <v>187</v>
      </c>
      <c r="Q561" t="s">
        <v>188</v>
      </c>
      <c r="R561" t="s">
        <v>43</v>
      </c>
      <c r="S561">
        <v>5.3860000000000001</v>
      </c>
      <c r="T561" t="s">
        <v>189</v>
      </c>
      <c r="U561">
        <v>0.22324606499999999</v>
      </c>
    </row>
    <row r="562" spans="1:21" x14ac:dyDescent="0.2">
      <c r="A562" t="s">
        <v>2</v>
      </c>
      <c r="B562" t="s">
        <v>169</v>
      </c>
      <c r="C562" t="s">
        <v>175</v>
      </c>
      <c r="D562" t="s">
        <v>94</v>
      </c>
      <c r="E562" t="s">
        <v>379</v>
      </c>
      <c r="F562">
        <v>2</v>
      </c>
      <c r="G562" t="s">
        <v>41</v>
      </c>
      <c r="I562">
        <v>2.9</v>
      </c>
      <c r="J562">
        <v>0.26518526199999998</v>
      </c>
      <c r="K562">
        <v>1</v>
      </c>
      <c r="L562">
        <f t="shared" si="42"/>
        <v>1.125</v>
      </c>
      <c r="M562">
        <f t="shared" si="40"/>
        <v>1.125</v>
      </c>
      <c r="N562">
        <f t="shared" si="41"/>
        <v>0.23572023288888888</v>
      </c>
      <c r="O562">
        <f t="shared" si="43"/>
        <v>2.3572023288888889E-4</v>
      </c>
      <c r="P562" t="s">
        <v>176</v>
      </c>
      <c r="Q562" t="s">
        <v>177</v>
      </c>
      <c r="R562" t="s">
        <v>43</v>
      </c>
      <c r="S562">
        <v>9.9979999999999993</v>
      </c>
      <c r="T562" t="s">
        <v>94</v>
      </c>
      <c r="U562">
        <v>2.6513222459999999</v>
      </c>
    </row>
    <row r="563" spans="1:21" x14ac:dyDescent="0.2">
      <c r="A563" t="s">
        <v>2</v>
      </c>
      <c r="B563" t="s">
        <v>169</v>
      </c>
      <c r="C563" t="s">
        <v>175</v>
      </c>
      <c r="D563" t="s">
        <v>94</v>
      </c>
      <c r="E563" t="s">
        <v>379</v>
      </c>
      <c r="F563">
        <v>2</v>
      </c>
      <c r="G563" t="s">
        <v>41</v>
      </c>
      <c r="I563">
        <v>3.3</v>
      </c>
      <c r="J563">
        <v>0.373422527</v>
      </c>
      <c r="K563">
        <v>1</v>
      </c>
      <c r="L563">
        <f t="shared" si="42"/>
        <v>1.125</v>
      </c>
      <c r="M563">
        <f t="shared" si="40"/>
        <v>1.125</v>
      </c>
      <c r="N563">
        <f t="shared" si="41"/>
        <v>0.33193113511111111</v>
      </c>
      <c r="O563">
        <f t="shared" si="43"/>
        <v>3.3193113511111109E-4</v>
      </c>
      <c r="P563" t="s">
        <v>176</v>
      </c>
      <c r="Q563" t="s">
        <v>177</v>
      </c>
      <c r="R563" t="s">
        <v>43</v>
      </c>
      <c r="S563">
        <v>9.9979999999999993</v>
      </c>
      <c r="T563" t="s">
        <v>94</v>
      </c>
      <c r="U563">
        <v>3.733478426</v>
      </c>
    </row>
    <row r="564" spans="1:21" x14ac:dyDescent="0.2">
      <c r="A564" t="s">
        <v>4</v>
      </c>
      <c r="B564" t="s">
        <v>226</v>
      </c>
      <c r="C564" t="s">
        <v>175</v>
      </c>
      <c r="D564" t="s">
        <v>94</v>
      </c>
      <c r="E564" t="s">
        <v>379</v>
      </c>
      <c r="F564">
        <v>4</v>
      </c>
      <c r="G564" t="s">
        <v>41</v>
      </c>
      <c r="I564">
        <v>3.1</v>
      </c>
      <c r="J564">
        <v>0.63285499099999998</v>
      </c>
      <c r="K564">
        <v>1</v>
      </c>
      <c r="L564">
        <f t="shared" si="42"/>
        <v>1.125</v>
      </c>
      <c r="M564">
        <f t="shared" si="40"/>
        <v>1.125</v>
      </c>
      <c r="N564">
        <f t="shared" si="41"/>
        <v>0.56253776977777781</v>
      </c>
      <c r="O564">
        <f t="shared" si="43"/>
        <v>5.6253776977777787E-4</v>
      </c>
      <c r="P564" t="s">
        <v>176</v>
      </c>
      <c r="Q564" t="s">
        <v>177</v>
      </c>
      <c r="R564" t="s">
        <v>43</v>
      </c>
      <c r="S564">
        <v>19.995999999999999</v>
      </c>
      <c r="T564" t="s">
        <v>94</v>
      </c>
      <c r="U564">
        <v>12.6545684</v>
      </c>
    </row>
    <row r="565" spans="1:21" x14ac:dyDescent="0.2">
      <c r="A565" t="s">
        <v>5</v>
      </c>
      <c r="B565" t="s">
        <v>246</v>
      </c>
      <c r="C565" t="s">
        <v>175</v>
      </c>
      <c r="D565" t="s">
        <v>94</v>
      </c>
      <c r="E565" t="s">
        <v>379</v>
      </c>
      <c r="F565">
        <v>2</v>
      </c>
      <c r="G565" t="s">
        <v>41</v>
      </c>
      <c r="I565">
        <v>2.5</v>
      </c>
      <c r="J565">
        <v>0.178978214</v>
      </c>
      <c r="K565" s="11">
        <v>0.6333333333333333</v>
      </c>
      <c r="L565">
        <f t="shared" si="42"/>
        <v>1.125</v>
      </c>
      <c r="M565">
        <f t="shared" si="40"/>
        <v>0.71249999999999991</v>
      </c>
      <c r="N565">
        <f t="shared" si="41"/>
        <v>0.25119749333333335</v>
      </c>
      <c r="O565">
        <f t="shared" si="43"/>
        <v>2.5119749333333337E-4</v>
      </c>
      <c r="P565" t="s">
        <v>176</v>
      </c>
      <c r="Q565" t="s">
        <v>177</v>
      </c>
      <c r="R565" t="s">
        <v>43</v>
      </c>
      <c r="S565">
        <v>9.9979999999999993</v>
      </c>
      <c r="T565" t="s">
        <v>94</v>
      </c>
      <c r="U565">
        <v>1.7894241829999999</v>
      </c>
    </row>
    <row r="566" spans="1:21" x14ac:dyDescent="0.2">
      <c r="A566" t="s">
        <v>7</v>
      </c>
      <c r="B566" t="s">
        <v>277</v>
      </c>
      <c r="C566" t="s">
        <v>175</v>
      </c>
      <c r="D566" t="s">
        <v>94</v>
      </c>
      <c r="E566" t="s">
        <v>379</v>
      </c>
      <c r="F566">
        <v>1</v>
      </c>
      <c r="G566" t="s">
        <v>41</v>
      </c>
      <c r="I566">
        <v>5</v>
      </c>
      <c r="J566">
        <v>0.56130464099999999</v>
      </c>
      <c r="K566">
        <v>1</v>
      </c>
      <c r="L566">
        <f t="shared" si="42"/>
        <v>1.125</v>
      </c>
      <c r="M566">
        <f t="shared" si="40"/>
        <v>1.125</v>
      </c>
      <c r="N566">
        <f t="shared" si="41"/>
        <v>0.49893745866666667</v>
      </c>
      <c r="O566">
        <f t="shared" si="43"/>
        <v>4.9893745866666668E-4</v>
      </c>
      <c r="P566" t="s">
        <v>176</v>
      </c>
      <c r="Q566" t="s">
        <v>177</v>
      </c>
      <c r="R566" t="s">
        <v>43</v>
      </c>
      <c r="S566">
        <v>4.9989999999999997</v>
      </c>
      <c r="T566" t="s">
        <v>94</v>
      </c>
      <c r="U566">
        <v>2.8059618980000001</v>
      </c>
    </row>
    <row r="567" spans="1:21" x14ac:dyDescent="0.2">
      <c r="A567" t="s">
        <v>8</v>
      </c>
      <c r="B567" t="s">
        <v>286</v>
      </c>
      <c r="C567" t="s">
        <v>175</v>
      </c>
      <c r="D567" t="s">
        <v>94</v>
      </c>
      <c r="E567" t="s">
        <v>379</v>
      </c>
      <c r="F567">
        <v>2</v>
      </c>
      <c r="G567" t="s">
        <v>41</v>
      </c>
      <c r="I567">
        <v>2</v>
      </c>
      <c r="J567">
        <v>9.9102712999999995E-2</v>
      </c>
      <c r="K567">
        <v>1</v>
      </c>
      <c r="L567">
        <f t="shared" si="42"/>
        <v>1.125</v>
      </c>
      <c r="M567">
        <f t="shared" si="40"/>
        <v>1.125</v>
      </c>
      <c r="N567">
        <f t="shared" si="41"/>
        <v>8.8091300444444437E-2</v>
      </c>
      <c r="O567">
        <f t="shared" si="43"/>
        <v>8.8091300444444437E-5</v>
      </c>
      <c r="P567" t="s">
        <v>176</v>
      </c>
      <c r="Q567" t="s">
        <v>177</v>
      </c>
      <c r="R567" t="s">
        <v>43</v>
      </c>
      <c r="S567">
        <v>9.9979999999999993</v>
      </c>
      <c r="T567" t="s">
        <v>94</v>
      </c>
      <c r="U567">
        <v>0.99082892899999997</v>
      </c>
    </row>
    <row r="568" spans="1:21" x14ac:dyDescent="0.2">
      <c r="A568" t="s">
        <v>1</v>
      </c>
      <c r="B568" t="s">
        <v>149</v>
      </c>
      <c r="C568" t="s">
        <v>162</v>
      </c>
      <c r="D568" t="s">
        <v>94</v>
      </c>
      <c r="E568" t="s">
        <v>379</v>
      </c>
      <c r="F568">
        <v>2</v>
      </c>
      <c r="G568" t="s">
        <v>41</v>
      </c>
      <c r="I568">
        <v>4.0999999999999996</v>
      </c>
      <c r="J568">
        <v>0.31018900799999999</v>
      </c>
      <c r="K568">
        <v>1</v>
      </c>
      <c r="L568">
        <f t="shared" si="42"/>
        <v>1.125</v>
      </c>
      <c r="M568">
        <f t="shared" si="40"/>
        <v>1.125</v>
      </c>
      <c r="N568">
        <f t="shared" si="41"/>
        <v>0.27572356266666664</v>
      </c>
      <c r="O568">
        <f t="shared" si="43"/>
        <v>2.7572356266666664E-4</v>
      </c>
      <c r="P568" t="s">
        <v>93</v>
      </c>
      <c r="Q568" t="s">
        <v>94</v>
      </c>
      <c r="R568" t="s">
        <v>51</v>
      </c>
      <c r="S568">
        <v>9.2240000000000002</v>
      </c>
      <c r="T568" t="s">
        <v>162</v>
      </c>
      <c r="U568">
        <v>2.8611834140000001</v>
      </c>
    </row>
    <row r="569" spans="1:21" x14ac:dyDescent="0.2">
      <c r="A569" t="s">
        <v>2</v>
      </c>
      <c r="B569" t="s">
        <v>169</v>
      </c>
      <c r="C569" t="s">
        <v>162</v>
      </c>
      <c r="D569" t="s">
        <v>94</v>
      </c>
      <c r="E569" t="s">
        <v>379</v>
      </c>
      <c r="F569">
        <v>1</v>
      </c>
      <c r="G569" t="s">
        <v>41</v>
      </c>
      <c r="I569">
        <v>2.2999999999999998</v>
      </c>
      <c r="J569">
        <v>2.5544747999999999E-2</v>
      </c>
      <c r="K569">
        <v>1</v>
      </c>
      <c r="L569">
        <f t="shared" si="42"/>
        <v>1.125</v>
      </c>
      <c r="M569">
        <f t="shared" si="40"/>
        <v>1.125</v>
      </c>
      <c r="N569">
        <f t="shared" si="41"/>
        <v>2.2706442666666667E-2</v>
      </c>
      <c r="O569">
        <f t="shared" si="43"/>
        <v>2.2706442666666668E-5</v>
      </c>
      <c r="P569" t="s">
        <v>93</v>
      </c>
      <c r="Q569" t="s">
        <v>94</v>
      </c>
      <c r="R569" t="s">
        <v>51</v>
      </c>
      <c r="S569">
        <v>4.6120000000000001</v>
      </c>
      <c r="T569" t="s">
        <v>420</v>
      </c>
      <c r="U569">
        <v>0.117812378</v>
      </c>
    </row>
    <row r="570" spans="1:21" x14ac:dyDescent="0.2">
      <c r="A570" t="s">
        <v>4</v>
      </c>
      <c r="B570" t="s">
        <v>226</v>
      </c>
      <c r="C570" t="s">
        <v>162</v>
      </c>
      <c r="D570" t="s">
        <v>94</v>
      </c>
      <c r="E570" t="s">
        <v>379</v>
      </c>
      <c r="F570">
        <v>1</v>
      </c>
      <c r="G570" t="s">
        <v>41</v>
      </c>
      <c r="I570">
        <v>2.2000000000000002</v>
      </c>
      <c r="J570">
        <v>2.2236658999999999E-2</v>
      </c>
      <c r="K570">
        <v>1</v>
      </c>
      <c r="L570">
        <f t="shared" si="42"/>
        <v>1.125</v>
      </c>
      <c r="M570">
        <f t="shared" si="40"/>
        <v>1.125</v>
      </c>
      <c r="N570">
        <f t="shared" si="41"/>
        <v>1.976591911111111E-2</v>
      </c>
      <c r="O570">
        <f t="shared" si="43"/>
        <v>1.9765919111111111E-5</v>
      </c>
      <c r="P570" t="s">
        <v>93</v>
      </c>
      <c r="Q570" t="s">
        <v>94</v>
      </c>
      <c r="R570" t="s">
        <v>51</v>
      </c>
      <c r="S570">
        <v>4.6120000000000001</v>
      </c>
      <c r="T570" t="s">
        <v>162</v>
      </c>
      <c r="U570">
        <v>0.10255547199999999</v>
      </c>
    </row>
    <row r="571" spans="1:21" x14ac:dyDescent="0.2">
      <c r="A571" t="s">
        <v>0</v>
      </c>
      <c r="B571" t="s">
        <v>39</v>
      </c>
      <c r="C571" t="s">
        <v>99</v>
      </c>
      <c r="D571" t="s">
        <v>94</v>
      </c>
      <c r="E571" t="s">
        <v>373</v>
      </c>
      <c r="F571">
        <v>1</v>
      </c>
      <c r="G571" t="s">
        <v>41</v>
      </c>
      <c r="I571">
        <v>2.1</v>
      </c>
      <c r="J571">
        <v>0.108199954</v>
      </c>
      <c r="K571">
        <v>1</v>
      </c>
      <c r="L571">
        <f t="shared" si="42"/>
        <v>1.125</v>
      </c>
      <c r="M571">
        <f t="shared" si="40"/>
        <v>1.125</v>
      </c>
      <c r="N571">
        <f t="shared" si="41"/>
        <v>9.6177736888888893E-2</v>
      </c>
      <c r="O571">
        <f t="shared" si="43"/>
        <v>9.6177736888888895E-5</v>
      </c>
      <c r="P571" t="s">
        <v>100</v>
      </c>
      <c r="Q571" t="s">
        <v>101</v>
      </c>
      <c r="R571" t="s">
        <v>43</v>
      </c>
      <c r="S571">
        <v>4.9989999999999997</v>
      </c>
      <c r="T571" t="s">
        <v>94</v>
      </c>
      <c r="U571">
        <v>0.54089156900000002</v>
      </c>
    </row>
    <row r="572" spans="1:21" x14ac:dyDescent="0.2">
      <c r="A572" t="s">
        <v>3</v>
      </c>
      <c r="B572" t="s">
        <v>202</v>
      </c>
      <c r="C572" t="s">
        <v>99</v>
      </c>
      <c r="D572" t="s">
        <v>94</v>
      </c>
      <c r="E572" t="s">
        <v>373</v>
      </c>
      <c r="F572">
        <v>2</v>
      </c>
      <c r="G572" t="s">
        <v>41</v>
      </c>
      <c r="I572">
        <v>2.5</v>
      </c>
      <c r="J572">
        <v>0.32941547100000002</v>
      </c>
      <c r="K572">
        <v>1</v>
      </c>
      <c r="L572">
        <f t="shared" si="42"/>
        <v>1.125</v>
      </c>
      <c r="M572">
        <f t="shared" si="40"/>
        <v>1.125</v>
      </c>
      <c r="N572">
        <f t="shared" si="41"/>
        <v>0.29281375200000004</v>
      </c>
      <c r="O572">
        <f t="shared" si="43"/>
        <v>2.9281375200000003E-4</v>
      </c>
      <c r="P572" t="s">
        <v>100</v>
      </c>
      <c r="Q572" t="s">
        <v>101</v>
      </c>
      <c r="R572" t="s">
        <v>43</v>
      </c>
      <c r="S572">
        <v>9.9979999999999993</v>
      </c>
      <c r="T572" t="s">
        <v>94</v>
      </c>
      <c r="U572">
        <v>3.2934958750000001</v>
      </c>
    </row>
    <row r="573" spans="1:21" x14ac:dyDescent="0.2">
      <c r="A573" t="s">
        <v>4</v>
      </c>
      <c r="B573" t="s">
        <v>226</v>
      </c>
      <c r="C573" t="s">
        <v>99</v>
      </c>
      <c r="D573" t="s">
        <v>94</v>
      </c>
      <c r="E573" t="s">
        <v>373</v>
      </c>
      <c r="F573">
        <v>1</v>
      </c>
      <c r="G573" t="s">
        <v>41</v>
      </c>
      <c r="I573">
        <v>2.8</v>
      </c>
      <c r="J573">
        <v>0.21643596600000001</v>
      </c>
      <c r="K573">
        <v>1</v>
      </c>
      <c r="L573">
        <f t="shared" si="42"/>
        <v>1.125</v>
      </c>
      <c r="M573">
        <f t="shared" si="40"/>
        <v>1.125</v>
      </c>
      <c r="N573">
        <f t="shared" si="41"/>
        <v>0.19238752533333334</v>
      </c>
      <c r="O573">
        <f t="shared" si="43"/>
        <v>1.9238752533333334E-4</v>
      </c>
      <c r="P573" t="s">
        <v>100</v>
      </c>
      <c r="Q573" t="s">
        <v>101</v>
      </c>
      <c r="R573" t="s">
        <v>43</v>
      </c>
      <c r="S573">
        <v>4.9989999999999997</v>
      </c>
      <c r="T573" t="s">
        <v>94</v>
      </c>
      <c r="U573">
        <v>1.0819633930000001</v>
      </c>
    </row>
    <row r="574" spans="1:21" x14ac:dyDescent="0.2">
      <c r="A574" t="s">
        <v>5</v>
      </c>
      <c r="B574" t="s">
        <v>246</v>
      </c>
      <c r="C574" t="s">
        <v>99</v>
      </c>
      <c r="D574" t="s">
        <v>94</v>
      </c>
      <c r="E574" t="s">
        <v>373</v>
      </c>
      <c r="F574">
        <v>5</v>
      </c>
      <c r="G574" t="s">
        <v>41</v>
      </c>
      <c r="I574">
        <v>2.1</v>
      </c>
      <c r="J574">
        <v>0.54099976900000002</v>
      </c>
      <c r="K574" s="11">
        <v>0.6333333333333333</v>
      </c>
      <c r="L574">
        <f t="shared" si="42"/>
        <v>1.125</v>
      </c>
      <c r="M574">
        <f t="shared" si="40"/>
        <v>0.71249999999999991</v>
      </c>
      <c r="N574">
        <f t="shared" si="41"/>
        <v>0.75929792140350894</v>
      </c>
      <c r="O574">
        <f t="shared" si="43"/>
        <v>7.5929792140350897E-4</v>
      </c>
      <c r="P574" t="s">
        <v>100</v>
      </c>
      <c r="Q574" t="s">
        <v>101</v>
      </c>
      <c r="R574" t="s">
        <v>43</v>
      </c>
      <c r="S574">
        <v>24.995000000000001</v>
      </c>
      <c r="T574" t="s">
        <v>94</v>
      </c>
      <c r="U574">
        <v>13.522289219999999</v>
      </c>
    </row>
    <row r="575" spans="1:21" x14ac:dyDescent="0.2">
      <c r="A575" t="s">
        <v>8</v>
      </c>
      <c r="B575" t="s">
        <v>286</v>
      </c>
      <c r="C575" t="s">
        <v>99</v>
      </c>
      <c r="D575" t="s">
        <v>94</v>
      </c>
      <c r="E575" t="s">
        <v>373</v>
      </c>
      <c r="F575">
        <v>7</v>
      </c>
      <c r="G575" t="s">
        <v>41</v>
      </c>
      <c r="I575">
        <v>1</v>
      </c>
      <c r="J575">
        <v>0.12670000000000001</v>
      </c>
      <c r="K575">
        <v>1</v>
      </c>
      <c r="L575">
        <f t="shared" si="42"/>
        <v>1.125</v>
      </c>
      <c r="M575">
        <f t="shared" si="40"/>
        <v>1.125</v>
      </c>
      <c r="N575">
        <f t="shared" si="41"/>
        <v>0.11262222222222223</v>
      </c>
      <c r="O575">
        <f t="shared" si="43"/>
        <v>1.1262222222222224E-4</v>
      </c>
      <c r="P575" t="s">
        <v>100</v>
      </c>
      <c r="Q575" t="s">
        <v>101</v>
      </c>
      <c r="R575" t="s">
        <v>43</v>
      </c>
      <c r="S575">
        <v>34.993000000000002</v>
      </c>
      <c r="T575" t="s">
        <v>94</v>
      </c>
      <c r="U575">
        <v>4.4336130999999996</v>
      </c>
    </row>
    <row r="576" spans="1:21" x14ac:dyDescent="0.2">
      <c r="A576" t="s">
        <v>8</v>
      </c>
      <c r="B576" t="s">
        <v>286</v>
      </c>
      <c r="C576" t="s">
        <v>99</v>
      </c>
      <c r="D576" t="s">
        <v>94</v>
      </c>
      <c r="E576" t="s">
        <v>373</v>
      </c>
      <c r="F576">
        <v>7</v>
      </c>
      <c r="G576" t="s">
        <v>41</v>
      </c>
      <c r="I576">
        <v>2</v>
      </c>
      <c r="J576">
        <v>0.67337797099999996</v>
      </c>
      <c r="K576">
        <v>1</v>
      </c>
      <c r="L576">
        <f t="shared" si="42"/>
        <v>1.125</v>
      </c>
      <c r="M576">
        <f t="shared" si="40"/>
        <v>1.125</v>
      </c>
      <c r="N576">
        <f t="shared" si="41"/>
        <v>0.59855819644444441</v>
      </c>
      <c r="O576">
        <f t="shared" si="43"/>
        <v>5.9855819644444438E-4</v>
      </c>
      <c r="P576" t="s">
        <v>100</v>
      </c>
      <c r="Q576" t="s">
        <v>101</v>
      </c>
      <c r="R576" t="s">
        <v>43</v>
      </c>
      <c r="S576">
        <v>34.993000000000002</v>
      </c>
      <c r="T576" t="s">
        <v>94</v>
      </c>
      <c r="U576">
        <v>23.56351532</v>
      </c>
    </row>
    <row r="577" spans="1:21" x14ac:dyDescent="0.2">
      <c r="A577" t="s">
        <v>8</v>
      </c>
      <c r="B577" t="s">
        <v>286</v>
      </c>
      <c r="C577" t="s">
        <v>99</v>
      </c>
      <c r="D577" t="s">
        <v>94</v>
      </c>
      <c r="E577" t="s">
        <v>373</v>
      </c>
      <c r="F577">
        <v>7</v>
      </c>
      <c r="G577" t="s">
        <v>41</v>
      </c>
      <c r="I577">
        <v>2.5</v>
      </c>
      <c r="J577">
        <v>1.152954147</v>
      </c>
      <c r="K577">
        <v>1</v>
      </c>
      <c r="L577">
        <f t="shared" si="42"/>
        <v>1.125</v>
      </c>
      <c r="M577">
        <f t="shared" si="40"/>
        <v>1.125</v>
      </c>
      <c r="N577">
        <f t="shared" si="41"/>
        <v>1.0248481306666666</v>
      </c>
      <c r="O577">
        <f t="shared" si="43"/>
        <v>1.0248481306666666E-3</v>
      </c>
      <c r="P577" t="s">
        <v>100</v>
      </c>
      <c r="Q577" t="s">
        <v>101</v>
      </c>
      <c r="R577" t="s">
        <v>43</v>
      </c>
      <c r="S577">
        <v>34.993000000000002</v>
      </c>
      <c r="T577" t="s">
        <v>94</v>
      </c>
      <c r="U577">
        <v>40.345324470000001</v>
      </c>
    </row>
    <row r="578" spans="1:21" x14ac:dyDescent="0.2">
      <c r="A578" t="s">
        <v>8</v>
      </c>
      <c r="B578" t="s">
        <v>286</v>
      </c>
      <c r="C578" t="s">
        <v>303</v>
      </c>
      <c r="D578" t="s">
        <v>94</v>
      </c>
      <c r="E578" t="s">
        <v>377</v>
      </c>
      <c r="F578">
        <v>1</v>
      </c>
      <c r="G578" t="s">
        <v>41</v>
      </c>
      <c r="I578">
        <v>6</v>
      </c>
      <c r="J578">
        <v>0.50879481599999998</v>
      </c>
      <c r="K578">
        <v>1</v>
      </c>
      <c r="L578">
        <f t="shared" si="42"/>
        <v>1.125</v>
      </c>
      <c r="M578">
        <f t="shared" ref="M578:M641" si="44">K578*L578</f>
        <v>1.125</v>
      </c>
      <c r="N578">
        <f t="shared" ref="N578:N641" si="45">J578/M578</f>
        <v>0.45226205866666663</v>
      </c>
      <c r="O578">
        <f t="shared" si="43"/>
        <v>4.5226205866666662E-4</v>
      </c>
      <c r="P578" t="s">
        <v>93</v>
      </c>
      <c r="Q578" t="s">
        <v>94</v>
      </c>
      <c r="R578" t="s">
        <v>51</v>
      </c>
      <c r="S578">
        <v>4.9989999999999997</v>
      </c>
      <c r="T578" t="s">
        <v>94</v>
      </c>
      <c r="U578">
        <v>2.5434652830000002</v>
      </c>
    </row>
    <row r="579" spans="1:21" x14ac:dyDescent="0.2">
      <c r="A579" t="s">
        <v>8</v>
      </c>
      <c r="B579" t="s">
        <v>286</v>
      </c>
      <c r="C579" t="s">
        <v>305</v>
      </c>
      <c r="D579" t="s">
        <v>94</v>
      </c>
      <c r="E579" t="s">
        <v>373</v>
      </c>
      <c r="F579">
        <v>5</v>
      </c>
      <c r="G579" t="s">
        <v>41</v>
      </c>
      <c r="I579">
        <v>1.2</v>
      </c>
      <c r="J579">
        <v>1.6777462E-2</v>
      </c>
      <c r="K579">
        <v>1</v>
      </c>
      <c r="L579">
        <f t="shared" ref="L579:L642" si="46">0.375*3</f>
        <v>1.125</v>
      </c>
      <c r="M579">
        <f t="shared" si="44"/>
        <v>1.125</v>
      </c>
      <c r="N579">
        <f t="shared" si="45"/>
        <v>1.4913299555555556E-2</v>
      </c>
      <c r="O579">
        <f t="shared" si="43"/>
        <v>1.4913299555555556E-5</v>
      </c>
      <c r="P579" t="s">
        <v>93</v>
      </c>
      <c r="Q579" t="s">
        <v>94</v>
      </c>
      <c r="R579" t="s">
        <v>51</v>
      </c>
      <c r="S579">
        <v>24.995000000000001</v>
      </c>
      <c r="T579" t="s">
        <v>94</v>
      </c>
      <c r="U579">
        <v>0.41935266599999999</v>
      </c>
    </row>
    <row r="580" spans="1:21" x14ac:dyDescent="0.2">
      <c r="A580" t="s">
        <v>2</v>
      </c>
      <c r="B580" t="s">
        <v>169</v>
      </c>
      <c r="C580" t="s">
        <v>186</v>
      </c>
      <c r="D580" t="s">
        <v>94</v>
      </c>
      <c r="E580" t="s">
        <v>371</v>
      </c>
      <c r="F580">
        <v>1</v>
      </c>
      <c r="G580" t="s">
        <v>41</v>
      </c>
      <c r="I580">
        <v>7.8</v>
      </c>
      <c r="J580">
        <v>1.685952498</v>
      </c>
      <c r="K580">
        <v>1</v>
      </c>
      <c r="L580">
        <f t="shared" si="46"/>
        <v>1.125</v>
      </c>
      <c r="M580">
        <f t="shared" si="44"/>
        <v>1.125</v>
      </c>
      <c r="N580">
        <f t="shared" si="45"/>
        <v>1.4986244426666666</v>
      </c>
      <c r="O580">
        <f t="shared" si="43"/>
        <v>1.4986244426666666E-3</v>
      </c>
      <c r="P580" t="s">
        <v>187</v>
      </c>
      <c r="Q580" t="s">
        <v>188</v>
      </c>
      <c r="R580" t="s">
        <v>43</v>
      </c>
      <c r="S580">
        <v>5.3860000000000001</v>
      </c>
      <c r="T580" t="s">
        <v>189</v>
      </c>
      <c r="U580">
        <v>9.0805401529999994</v>
      </c>
    </row>
    <row r="581" spans="1:21" x14ac:dyDescent="0.2">
      <c r="A581" t="s">
        <v>8</v>
      </c>
      <c r="B581" t="s">
        <v>286</v>
      </c>
      <c r="C581" t="s">
        <v>306</v>
      </c>
      <c r="D581" t="s">
        <v>94</v>
      </c>
      <c r="E581" t="s">
        <v>375</v>
      </c>
      <c r="F581">
        <v>1</v>
      </c>
      <c r="G581" t="s">
        <v>41</v>
      </c>
      <c r="I581">
        <v>12</v>
      </c>
      <c r="J581">
        <v>6.2196892789999998</v>
      </c>
      <c r="K581">
        <v>1</v>
      </c>
      <c r="L581">
        <f t="shared" si="46"/>
        <v>1.125</v>
      </c>
      <c r="M581">
        <f t="shared" si="44"/>
        <v>1.125</v>
      </c>
      <c r="N581">
        <f t="shared" si="45"/>
        <v>5.5286126924444439</v>
      </c>
      <c r="O581">
        <f t="shared" ref="O581:O644" si="47">N581*0.001</f>
        <v>5.5286126924444443E-3</v>
      </c>
      <c r="P581" t="s">
        <v>307</v>
      </c>
      <c r="Q581" t="s">
        <v>193</v>
      </c>
      <c r="R581" t="s">
        <v>51</v>
      </c>
      <c r="S581">
        <v>4.9989999999999997</v>
      </c>
      <c r="T581" t="s">
        <v>94</v>
      </c>
      <c r="U581">
        <v>31.092226709999998</v>
      </c>
    </row>
    <row r="582" spans="1:21" x14ac:dyDescent="0.2">
      <c r="A582" t="s">
        <v>2</v>
      </c>
      <c r="B582" t="s">
        <v>169</v>
      </c>
      <c r="C582" t="s">
        <v>191</v>
      </c>
      <c r="D582" t="s">
        <v>94</v>
      </c>
      <c r="E582" t="s">
        <v>375</v>
      </c>
      <c r="F582">
        <v>1</v>
      </c>
      <c r="G582" t="s">
        <v>41</v>
      </c>
      <c r="I582">
        <v>9.1</v>
      </c>
      <c r="J582">
        <v>1.899293634</v>
      </c>
      <c r="K582">
        <v>1</v>
      </c>
      <c r="L582">
        <f t="shared" si="46"/>
        <v>1.125</v>
      </c>
      <c r="M582">
        <f t="shared" si="44"/>
        <v>1.125</v>
      </c>
      <c r="N582">
        <f t="shared" si="45"/>
        <v>1.688261008</v>
      </c>
      <c r="O582">
        <f t="shared" si="47"/>
        <v>1.6882610080000001E-3</v>
      </c>
      <c r="P582" t="s">
        <v>192</v>
      </c>
      <c r="Q582" t="s">
        <v>193</v>
      </c>
      <c r="R582" t="s">
        <v>43</v>
      </c>
      <c r="S582">
        <v>4.9989999999999997</v>
      </c>
      <c r="T582" t="s">
        <v>94</v>
      </c>
      <c r="U582">
        <v>9.4945688780000008</v>
      </c>
    </row>
    <row r="583" spans="1:21" x14ac:dyDescent="0.2">
      <c r="A583" t="s">
        <v>0</v>
      </c>
      <c r="B583" t="s">
        <v>39</v>
      </c>
      <c r="C583" t="s">
        <v>130</v>
      </c>
      <c r="D583" t="s">
        <v>94</v>
      </c>
      <c r="E583" t="s">
        <v>375</v>
      </c>
      <c r="F583">
        <v>1</v>
      </c>
      <c r="G583" t="s">
        <v>75</v>
      </c>
      <c r="I583">
        <v>6.8</v>
      </c>
      <c r="J583">
        <v>9.4369999999999994</v>
      </c>
      <c r="K583">
        <v>1</v>
      </c>
      <c r="L583">
        <f t="shared" si="46"/>
        <v>1.125</v>
      </c>
      <c r="M583">
        <f t="shared" si="44"/>
        <v>1.125</v>
      </c>
      <c r="N583">
        <f t="shared" si="45"/>
        <v>8.3884444444444437</v>
      </c>
      <c r="O583">
        <f t="shared" si="47"/>
        <v>8.3884444444444432E-3</v>
      </c>
      <c r="P583" t="s">
        <v>81</v>
      </c>
      <c r="Q583" t="s">
        <v>131</v>
      </c>
      <c r="R583" t="s">
        <v>83</v>
      </c>
      <c r="S583">
        <v>4.9989999999999997</v>
      </c>
      <c r="T583" t="s">
        <v>94</v>
      </c>
      <c r="U583">
        <v>47.175562999999997</v>
      </c>
    </row>
    <row r="584" spans="1:21" x14ac:dyDescent="0.2">
      <c r="A584" t="s">
        <v>1</v>
      </c>
      <c r="B584" t="s">
        <v>149</v>
      </c>
      <c r="C584" t="s">
        <v>130</v>
      </c>
      <c r="D584" t="s">
        <v>94</v>
      </c>
      <c r="E584" t="s">
        <v>375</v>
      </c>
      <c r="F584">
        <v>1</v>
      </c>
      <c r="G584" t="s">
        <v>75</v>
      </c>
      <c r="I584">
        <v>9.1</v>
      </c>
      <c r="J584">
        <v>9.4369999999999994</v>
      </c>
      <c r="K584">
        <v>1</v>
      </c>
      <c r="L584">
        <f t="shared" si="46"/>
        <v>1.125</v>
      </c>
      <c r="M584">
        <f t="shared" si="44"/>
        <v>1.125</v>
      </c>
      <c r="N584">
        <f t="shared" si="45"/>
        <v>8.3884444444444437</v>
      </c>
      <c r="O584">
        <f t="shared" si="47"/>
        <v>8.3884444444444432E-3</v>
      </c>
      <c r="P584" t="s">
        <v>81</v>
      </c>
      <c r="Q584" t="s">
        <v>131</v>
      </c>
      <c r="R584" t="s">
        <v>83</v>
      </c>
      <c r="S584">
        <v>4.9989999999999997</v>
      </c>
      <c r="T584" t="s">
        <v>94</v>
      </c>
      <c r="U584">
        <v>47.175562999999997</v>
      </c>
    </row>
    <row r="585" spans="1:21" x14ac:dyDescent="0.2">
      <c r="A585" t="s">
        <v>2</v>
      </c>
      <c r="B585" t="s">
        <v>169</v>
      </c>
      <c r="C585" t="s">
        <v>130</v>
      </c>
      <c r="D585" t="s">
        <v>94</v>
      </c>
      <c r="E585" t="s">
        <v>375</v>
      </c>
      <c r="F585">
        <v>2</v>
      </c>
      <c r="G585" t="s">
        <v>75</v>
      </c>
      <c r="I585">
        <v>9.4</v>
      </c>
      <c r="J585">
        <v>18.873999999999999</v>
      </c>
      <c r="K585">
        <v>1</v>
      </c>
      <c r="L585">
        <f t="shared" si="46"/>
        <v>1.125</v>
      </c>
      <c r="M585">
        <f t="shared" si="44"/>
        <v>1.125</v>
      </c>
      <c r="N585">
        <f t="shared" si="45"/>
        <v>16.776888888888887</v>
      </c>
      <c r="O585">
        <f t="shared" si="47"/>
        <v>1.6776888888888886E-2</v>
      </c>
      <c r="P585" t="s">
        <v>81</v>
      </c>
      <c r="Q585" t="s">
        <v>131</v>
      </c>
      <c r="R585" t="s">
        <v>83</v>
      </c>
      <c r="S585">
        <v>9.9979999999999993</v>
      </c>
      <c r="T585" t="s">
        <v>94</v>
      </c>
      <c r="U585">
        <v>188.70225199999999</v>
      </c>
    </row>
    <row r="586" spans="1:21" x14ac:dyDescent="0.2">
      <c r="A586" t="s">
        <v>7</v>
      </c>
      <c r="B586" t="s">
        <v>277</v>
      </c>
      <c r="C586" t="s">
        <v>130</v>
      </c>
      <c r="D586" t="s">
        <v>94</v>
      </c>
      <c r="E586" t="s">
        <v>375</v>
      </c>
      <c r="F586">
        <v>1</v>
      </c>
      <c r="G586" t="s">
        <v>75</v>
      </c>
      <c r="I586">
        <v>7</v>
      </c>
      <c r="J586">
        <v>9.4369999999999994</v>
      </c>
      <c r="K586">
        <v>1</v>
      </c>
      <c r="L586">
        <f t="shared" si="46"/>
        <v>1.125</v>
      </c>
      <c r="M586">
        <f t="shared" si="44"/>
        <v>1.125</v>
      </c>
      <c r="N586">
        <f t="shared" si="45"/>
        <v>8.3884444444444437</v>
      </c>
      <c r="O586">
        <f t="shared" si="47"/>
        <v>8.3884444444444432E-3</v>
      </c>
      <c r="P586" t="s">
        <v>81</v>
      </c>
      <c r="Q586" t="s">
        <v>131</v>
      </c>
      <c r="R586" t="s">
        <v>83</v>
      </c>
      <c r="S586">
        <v>4.9989999999999997</v>
      </c>
      <c r="T586" t="s">
        <v>94</v>
      </c>
      <c r="U586">
        <v>47.175562999999997</v>
      </c>
    </row>
    <row r="587" spans="1:21" x14ac:dyDescent="0.2">
      <c r="A587" t="s">
        <v>8</v>
      </c>
      <c r="B587" t="s">
        <v>286</v>
      </c>
      <c r="C587" t="s">
        <v>309</v>
      </c>
      <c r="D587" t="s">
        <v>94</v>
      </c>
      <c r="E587" t="s">
        <v>375</v>
      </c>
      <c r="F587">
        <v>1</v>
      </c>
      <c r="G587" t="s">
        <v>41</v>
      </c>
      <c r="I587">
        <v>6</v>
      </c>
      <c r="J587">
        <v>0.84226798899999999</v>
      </c>
      <c r="K587">
        <v>1</v>
      </c>
      <c r="L587">
        <f t="shared" si="46"/>
        <v>1.125</v>
      </c>
      <c r="M587">
        <f t="shared" si="44"/>
        <v>1.125</v>
      </c>
      <c r="N587">
        <f t="shared" si="45"/>
        <v>0.74868265688888891</v>
      </c>
      <c r="O587">
        <f t="shared" si="47"/>
        <v>7.4868265688888896E-4</v>
      </c>
      <c r="P587" t="s">
        <v>133</v>
      </c>
      <c r="Q587" t="s">
        <v>134</v>
      </c>
      <c r="R587" t="s">
        <v>43</v>
      </c>
      <c r="S587">
        <v>4.9989999999999997</v>
      </c>
      <c r="T587" t="s">
        <v>94</v>
      </c>
      <c r="U587">
        <v>4.2104976790000004</v>
      </c>
    </row>
    <row r="588" spans="1:21" x14ac:dyDescent="0.2">
      <c r="A588" t="s">
        <v>7</v>
      </c>
      <c r="B588" t="s">
        <v>277</v>
      </c>
      <c r="C588" t="s">
        <v>285</v>
      </c>
      <c r="D588" t="s">
        <v>94</v>
      </c>
      <c r="E588" t="s">
        <v>375</v>
      </c>
      <c r="F588">
        <v>1</v>
      </c>
      <c r="G588" t="s">
        <v>41</v>
      </c>
      <c r="I588">
        <v>3.5</v>
      </c>
      <c r="J588">
        <v>0.22127071800000001</v>
      </c>
      <c r="K588">
        <v>1</v>
      </c>
      <c r="L588">
        <f t="shared" si="46"/>
        <v>1.125</v>
      </c>
      <c r="M588">
        <f t="shared" si="44"/>
        <v>1.125</v>
      </c>
      <c r="N588">
        <f t="shared" si="45"/>
        <v>0.19668508266666668</v>
      </c>
      <c r="O588">
        <f t="shared" si="47"/>
        <v>1.9668508266666669E-4</v>
      </c>
      <c r="P588" t="s">
        <v>133</v>
      </c>
      <c r="Q588" t="s">
        <v>134</v>
      </c>
      <c r="R588" t="s">
        <v>43</v>
      </c>
      <c r="S588">
        <v>4.9989999999999997</v>
      </c>
      <c r="T588" t="s">
        <v>94</v>
      </c>
      <c r="U588">
        <v>1.106132318</v>
      </c>
    </row>
    <row r="589" spans="1:21" x14ac:dyDescent="0.2">
      <c r="A589" t="s">
        <v>4</v>
      </c>
      <c r="B589" t="s">
        <v>226</v>
      </c>
      <c r="C589" t="s">
        <v>242</v>
      </c>
      <c r="D589" t="s">
        <v>94</v>
      </c>
      <c r="E589" t="s">
        <v>375</v>
      </c>
      <c r="F589">
        <v>1</v>
      </c>
      <c r="G589" t="s">
        <v>41</v>
      </c>
      <c r="I589">
        <v>3</v>
      </c>
      <c r="J589">
        <v>0.150971825</v>
      </c>
      <c r="K589">
        <v>1</v>
      </c>
      <c r="L589">
        <f t="shared" si="46"/>
        <v>1.125</v>
      </c>
      <c r="M589">
        <f t="shared" si="44"/>
        <v>1.125</v>
      </c>
      <c r="N589">
        <f t="shared" si="45"/>
        <v>0.13419717777777779</v>
      </c>
      <c r="O589">
        <f t="shared" si="47"/>
        <v>1.3419717777777779E-4</v>
      </c>
      <c r="P589" t="s">
        <v>133</v>
      </c>
      <c r="Q589" t="s">
        <v>134</v>
      </c>
      <c r="R589" t="s">
        <v>43</v>
      </c>
      <c r="S589">
        <v>4.9989999999999997</v>
      </c>
      <c r="T589" t="s">
        <v>94</v>
      </c>
      <c r="U589">
        <v>0.75470815499999999</v>
      </c>
    </row>
    <row r="590" spans="1:21" x14ac:dyDescent="0.2">
      <c r="A590" t="s">
        <v>0</v>
      </c>
      <c r="B590" t="s">
        <v>39</v>
      </c>
      <c r="C590" t="s">
        <v>132</v>
      </c>
      <c r="D590" t="s">
        <v>94</v>
      </c>
      <c r="E590" t="s">
        <v>375</v>
      </c>
      <c r="F590">
        <v>5</v>
      </c>
      <c r="G590" t="s">
        <v>41</v>
      </c>
      <c r="I590">
        <v>3.8</v>
      </c>
      <c r="J590">
        <v>1.356652185</v>
      </c>
      <c r="K590">
        <v>1</v>
      </c>
      <c r="L590">
        <f t="shared" si="46"/>
        <v>1.125</v>
      </c>
      <c r="M590">
        <f t="shared" si="44"/>
        <v>1.125</v>
      </c>
      <c r="N590">
        <f t="shared" si="45"/>
        <v>1.2059130533333333</v>
      </c>
      <c r="O590">
        <f t="shared" si="47"/>
        <v>1.2059130533333333E-3</v>
      </c>
      <c r="P590" t="s">
        <v>133</v>
      </c>
      <c r="Q590" t="s">
        <v>134</v>
      </c>
      <c r="R590" t="s">
        <v>43</v>
      </c>
      <c r="S590">
        <v>24.995000000000001</v>
      </c>
      <c r="T590" t="s">
        <v>94</v>
      </c>
      <c r="U590">
        <v>33.909521359999999</v>
      </c>
    </row>
    <row r="591" spans="1:21" x14ac:dyDescent="0.2">
      <c r="A591" t="s">
        <v>0</v>
      </c>
      <c r="B591" t="s">
        <v>39</v>
      </c>
      <c r="C591" t="s">
        <v>132</v>
      </c>
      <c r="D591" t="s">
        <v>94</v>
      </c>
      <c r="E591" t="s">
        <v>375</v>
      </c>
      <c r="F591">
        <v>5</v>
      </c>
      <c r="G591" t="s">
        <v>41</v>
      </c>
      <c r="I591">
        <v>6.6</v>
      </c>
      <c r="J591">
        <v>5.3342597420000004</v>
      </c>
      <c r="K591">
        <v>1</v>
      </c>
      <c r="L591">
        <f t="shared" si="46"/>
        <v>1.125</v>
      </c>
      <c r="M591">
        <f t="shared" si="44"/>
        <v>1.125</v>
      </c>
      <c r="N591">
        <f t="shared" si="45"/>
        <v>4.7415642151111115</v>
      </c>
      <c r="O591">
        <f t="shared" si="47"/>
        <v>4.7415642151111114E-3</v>
      </c>
      <c r="P591" t="s">
        <v>133</v>
      </c>
      <c r="Q591" t="s">
        <v>134</v>
      </c>
      <c r="R591" t="s">
        <v>43</v>
      </c>
      <c r="S591">
        <v>24.995000000000001</v>
      </c>
      <c r="T591" t="s">
        <v>94</v>
      </c>
      <c r="U591">
        <v>133.32982229999999</v>
      </c>
    </row>
    <row r="592" spans="1:21" x14ac:dyDescent="0.2">
      <c r="A592" t="s">
        <v>1</v>
      </c>
      <c r="B592" t="s">
        <v>149</v>
      </c>
      <c r="C592" t="s">
        <v>132</v>
      </c>
      <c r="D592" t="s">
        <v>94</v>
      </c>
      <c r="E592" t="s">
        <v>375</v>
      </c>
      <c r="F592">
        <v>2</v>
      </c>
      <c r="G592" t="s">
        <v>41</v>
      </c>
      <c r="I592">
        <v>5.2</v>
      </c>
      <c r="J592">
        <v>1.1812817170000001</v>
      </c>
      <c r="K592">
        <v>1</v>
      </c>
      <c r="L592">
        <f t="shared" si="46"/>
        <v>1.125</v>
      </c>
      <c r="M592">
        <f t="shared" si="44"/>
        <v>1.125</v>
      </c>
      <c r="N592">
        <f t="shared" si="45"/>
        <v>1.050028192888889</v>
      </c>
      <c r="O592">
        <f t="shared" si="47"/>
        <v>1.050028192888889E-3</v>
      </c>
      <c r="P592" t="s">
        <v>133</v>
      </c>
      <c r="Q592" t="s">
        <v>134</v>
      </c>
      <c r="R592" t="s">
        <v>43</v>
      </c>
      <c r="S592">
        <v>9.9979999999999993</v>
      </c>
      <c r="T592" t="s">
        <v>94</v>
      </c>
      <c r="U592">
        <v>11.810454610000001</v>
      </c>
    </row>
    <row r="593" spans="1:21" x14ac:dyDescent="0.2">
      <c r="A593" t="s">
        <v>1</v>
      </c>
      <c r="B593" t="s">
        <v>149</v>
      </c>
      <c r="C593" t="s">
        <v>132</v>
      </c>
      <c r="D593" t="s">
        <v>94</v>
      </c>
      <c r="E593" t="s">
        <v>375</v>
      </c>
      <c r="F593">
        <v>2</v>
      </c>
      <c r="G593" t="s">
        <v>41</v>
      </c>
      <c r="I593">
        <v>8.1</v>
      </c>
      <c r="J593">
        <v>3.5457493919999998</v>
      </c>
      <c r="K593">
        <v>1</v>
      </c>
      <c r="L593">
        <f t="shared" si="46"/>
        <v>1.125</v>
      </c>
      <c r="M593">
        <f t="shared" si="44"/>
        <v>1.125</v>
      </c>
      <c r="N593">
        <f t="shared" si="45"/>
        <v>3.151777237333333</v>
      </c>
      <c r="O593">
        <f t="shared" si="47"/>
        <v>3.1517772373333332E-3</v>
      </c>
      <c r="P593" t="s">
        <v>133</v>
      </c>
      <c r="Q593" t="s">
        <v>134</v>
      </c>
      <c r="R593" t="s">
        <v>43</v>
      </c>
      <c r="S593">
        <v>9.9979999999999993</v>
      </c>
      <c r="T593" t="s">
        <v>94</v>
      </c>
      <c r="U593">
        <v>35.450402420000003</v>
      </c>
    </row>
    <row r="594" spans="1:21" x14ac:dyDescent="0.2">
      <c r="A594" t="s">
        <v>2</v>
      </c>
      <c r="B594" t="s">
        <v>169</v>
      </c>
      <c r="C594" t="s">
        <v>132</v>
      </c>
      <c r="D594" t="s">
        <v>94</v>
      </c>
      <c r="E594" t="s">
        <v>375</v>
      </c>
      <c r="F594">
        <v>7</v>
      </c>
      <c r="G594" t="s">
        <v>41</v>
      </c>
      <c r="I594">
        <v>7</v>
      </c>
      <c r="J594">
        <v>8.641246099</v>
      </c>
      <c r="K594">
        <v>1</v>
      </c>
      <c r="L594">
        <f t="shared" si="46"/>
        <v>1.125</v>
      </c>
      <c r="M594">
        <f t="shared" si="44"/>
        <v>1.125</v>
      </c>
      <c r="N594">
        <f t="shared" si="45"/>
        <v>7.6811076435555554</v>
      </c>
      <c r="O594">
        <f t="shared" si="47"/>
        <v>7.6811076435555556E-3</v>
      </c>
      <c r="P594" t="s">
        <v>133</v>
      </c>
      <c r="Q594" t="s">
        <v>134</v>
      </c>
      <c r="R594" t="s">
        <v>43</v>
      </c>
      <c r="S594">
        <v>34.993000000000002</v>
      </c>
      <c r="T594" t="s">
        <v>94</v>
      </c>
      <c r="U594">
        <v>302.38312480000002</v>
      </c>
    </row>
    <row r="595" spans="1:21" x14ac:dyDescent="0.2">
      <c r="A595" t="s">
        <v>2</v>
      </c>
      <c r="B595" t="s">
        <v>169</v>
      </c>
      <c r="C595" t="s">
        <v>132</v>
      </c>
      <c r="D595" t="s">
        <v>94</v>
      </c>
      <c r="E595" t="s">
        <v>375</v>
      </c>
      <c r="F595">
        <v>7</v>
      </c>
      <c r="G595" t="s">
        <v>41</v>
      </c>
      <c r="I595">
        <v>13.3</v>
      </c>
      <c r="J595">
        <v>42.450743809999999</v>
      </c>
      <c r="K595">
        <v>1</v>
      </c>
      <c r="L595">
        <f t="shared" si="46"/>
        <v>1.125</v>
      </c>
      <c r="M595">
        <f t="shared" si="44"/>
        <v>1.125</v>
      </c>
      <c r="N595">
        <f t="shared" si="45"/>
        <v>37.733994497777779</v>
      </c>
      <c r="O595">
        <f t="shared" si="47"/>
        <v>3.7733994497777777E-2</v>
      </c>
      <c r="P595" t="s">
        <v>133</v>
      </c>
      <c r="Q595" t="s">
        <v>134</v>
      </c>
      <c r="R595" t="s">
        <v>43</v>
      </c>
      <c r="S595">
        <v>34.993000000000002</v>
      </c>
      <c r="T595" t="s">
        <v>94</v>
      </c>
      <c r="U595">
        <v>1485.4788779999999</v>
      </c>
    </row>
    <row r="596" spans="1:21" x14ac:dyDescent="0.2">
      <c r="A596" t="s">
        <v>2</v>
      </c>
      <c r="B596" t="s">
        <v>169</v>
      </c>
      <c r="C596" t="s">
        <v>132</v>
      </c>
      <c r="D596" t="s">
        <v>94</v>
      </c>
      <c r="E596" t="s">
        <v>375</v>
      </c>
      <c r="F596">
        <v>7</v>
      </c>
      <c r="G596" t="s">
        <v>41</v>
      </c>
      <c r="I596">
        <v>16.2</v>
      </c>
      <c r="J596">
        <v>69.235761089999997</v>
      </c>
      <c r="K596">
        <v>1</v>
      </c>
      <c r="L596">
        <f t="shared" si="46"/>
        <v>1.125</v>
      </c>
      <c r="M596">
        <f t="shared" si="44"/>
        <v>1.125</v>
      </c>
      <c r="N596">
        <f t="shared" si="45"/>
        <v>61.542898746666665</v>
      </c>
      <c r="O596">
        <f t="shared" si="47"/>
        <v>6.1542898746666665E-2</v>
      </c>
      <c r="P596" t="s">
        <v>133</v>
      </c>
      <c r="Q596" t="s">
        <v>134</v>
      </c>
      <c r="R596" t="s">
        <v>43</v>
      </c>
      <c r="S596">
        <v>34.993000000000002</v>
      </c>
      <c r="T596" t="s">
        <v>94</v>
      </c>
      <c r="U596">
        <v>2422.7669879999999</v>
      </c>
    </row>
    <row r="597" spans="1:21" x14ac:dyDescent="0.2">
      <c r="A597" t="s">
        <v>3</v>
      </c>
      <c r="B597" t="s">
        <v>202</v>
      </c>
      <c r="C597" t="s">
        <v>132</v>
      </c>
      <c r="D597" t="s">
        <v>94</v>
      </c>
      <c r="E597" t="s">
        <v>375</v>
      </c>
      <c r="F597">
        <v>5</v>
      </c>
      <c r="G597" t="s">
        <v>41</v>
      </c>
      <c r="I597">
        <v>6.2</v>
      </c>
      <c r="J597">
        <v>4.5681103759999999</v>
      </c>
      <c r="K597">
        <v>1</v>
      </c>
      <c r="L597">
        <f t="shared" si="46"/>
        <v>1.125</v>
      </c>
      <c r="M597">
        <f t="shared" si="44"/>
        <v>1.125</v>
      </c>
      <c r="N597">
        <f t="shared" si="45"/>
        <v>4.0605425564444442</v>
      </c>
      <c r="O597">
        <f t="shared" si="47"/>
        <v>4.0605425564444447E-3</v>
      </c>
      <c r="P597" t="s">
        <v>133</v>
      </c>
      <c r="Q597" t="s">
        <v>134</v>
      </c>
      <c r="R597" t="s">
        <v>43</v>
      </c>
      <c r="S597">
        <v>24.995000000000001</v>
      </c>
      <c r="T597" t="s">
        <v>94</v>
      </c>
      <c r="U597">
        <v>114.1799188</v>
      </c>
    </row>
    <row r="598" spans="1:21" x14ac:dyDescent="0.2">
      <c r="A598" t="s">
        <v>4</v>
      </c>
      <c r="B598" t="s">
        <v>226</v>
      </c>
      <c r="C598" t="s">
        <v>132</v>
      </c>
      <c r="D598" t="s">
        <v>94</v>
      </c>
      <c r="E598" t="s">
        <v>375</v>
      </c>
      <c r="F598">
        <v>4</v>
      </c>
      <c r="G598" t="s">
        <v>41</v>
      </c>
      <c r="I598">
        <v>5.5</v>
      </c>
      <c r="J598">
        <v>2.7151551789999999</v>
      </c>
      <c r="K598">
        <v>1</v>
      </c>
      <c r="L598">
        <f t="shared" si="46"/>
        <v>1.125</v>
      </c>
      <c r="M598">
        <f t="shared" si="44"/>
        <v>1.125</v>
      </c>
      <c r="N598">
        <f t="shared" si="45"/>
        <v>2.4134712702222223</v>
      </c>
      <c r="O598">
        <f t="shared" si="47"/>
        <v>2.4134712702222221E-3</v>
      </c>
      <c r="P598" t="s">
        <v>133</v>
      </c>
      <c r="Q598" t="s">
        <v>134</v>
      </c>
      <c r="R598" t="s">
        <v>43</v>
      </c>
      <c r="S598">
        <v>19.995999999999999</v>
      </c>
      <c r="T598" t="s">
        <v>94</v>
      </c>
      <c r="U598">
        <v>54.292242969999997</v>
      </c>
    </row>
    <row r="599" spans="1:21" x14ac:dyDescent="0.2">
      <c r="A599" t="s">
        <v>4</v>
      </c>
      <c r="B599" t="s">
        <v>226</v>
      </c>
      <c r="C599" t="s">
        <v>132</v>
      </c>
      <c r="D599" t="s">
        <v>94</v>
      </c>
      <c r="E599" t="s">
        <v>375</v>
      </c>
      <c r="F599">
        <v>4</v>
      </c>
      <c r="G599" t="s">
        <v>41</v>
      </c>
      <c r="I599">
        <v>13.5</v>
      </c>
      <c r="J599">
        <v>25.172301900000001</v>
      </c>
      <c r="K599">
        <v>1</v>
      </c>
      <c r="L599">
        <f t="shared" si="46"/>
        <v>1.125</v>
      </c>
      <c r="M599">
        <f t="shared" si="44"/>
        <v>1.125</v>
      </c>
      <c r="N599">
        <f t="shared" si="45"/>
        <v>22.375379466666669</v>
      </c>
      <c r="O599">
        <f t="shared" si="47"/>
        <v>2.2375379466666668E-2</v>
      </c>
      <c r="P599" t="s">
        <v>133</v>
      </c>
      <c r="Q599" t="s">
        <v>134</v>
      </c>
      <c r="R599" t="s">
        <v>43</v>
      </c>
      <c r="S599">
        <v>19.995999999999999</v>
      </c>
      <c r="T599" t="s">
        <v>94</v>
      </c>
      <c r="U599">
        <v>503.34534880000001</v>
      </c>
    </row>
    <row r="600" spans="1:21" x14ac:dyDescent="0.2">
      <c r="A600" t="s">
        <v>5</v>
      </c>
      <c r="B600" t="s">
        <v>246</v>
      </c>
      <c r="C600" t="s">
        <v>132</v>
      </c>
      <c r="D600" t="s">
        <v>94</v>
      </c>
      <c r="E600" t="s">
        <v>375</v>
      </c>
      <c r="F600">
        <v>17</v>
      </c>
      <c r="G600" t="s">
        <v>41</v>
      </c>
      <c r="I600">
        <v>4</v>
      </c>
      <c r="J600">
        <v>5.2383304849999996</v>
      </c>
      <c r="K600" s="11">
        <v>0.6333333333333333</v>
      </c>
      <c r="L600">
        <f t="shared" si="46"/>
        <v>1.125</v>
      </c>
      <c r="M600">
        <f t="shared" si="44"/>
        <v>0.71249999999999991</v>
      </c>
      <c r="N600">
        <f t="shared" si="45"/>
        <v>7.3520427859649127</v>
      </c>
      <c r="O600">
        <f t="shared" si="47"/>
        <v>7.3520427859649125E-3</v>
      </c>
      <c r="P600" t="s">
        <v>133</v>
      </c>
      <c r="Q600" t="s">
        <v>134</v>
      </c>
      <c r="R600" t="s">
        <v>43</v>
      </c>
      <c r="S600">
        <v>84.983000000000004</v>
      </c>
      <c r="T600" t="s">
        <v>94</v>
      </c>
      <c r="U600">
        <v>445.16903960000002</v>
      </c>
    </row>
    <row r="601" spans="1:21" x14ac:dyDescent="0.2">
      <c r="A601" t="s">
        <v>5</v>
      </c>
      <c r="B601" t="s">
        <v>246</v>
      </c>
      <c r="C601" t="s">
        <v>132</v>
      </c>
      <c r="D601" t="s">
        <v>94</v>
      </c>
      <c r="E601" t="s">
        <v>375</v>
      </c>
      <c r="F601">
        <v>17</v>
      </c>
      <c r="G601" t="s">
        <v>41</v>
      </c>
      <c r="I601">
        <v>8</v>
      </c>
      <c r="J601">
        <v>29.22451306</v>
      </c>
      <c r="K601" s="11">
        <v>0.6333333333333333</v>
      </c>
      <c r="L601">
        <f t="shared" si="46"/>
        <v>1.125</v>
      </c>
      <c r="M601">
        <f t="shared" si="44"/>
        <v>0.71249999999999991</v>
      </c>
      <c r="N601">
        <f t="shared" si="45"/>
        <v>41.016860435087722</v>
      </c>
      <c r="O601">
        <f t="shared" si="47"/>
        <v>4.1016860435087725E-2</v>
      </c>
      <c r="P601" t="s">
        <v>133</v>
      </c>
      <c r="Q601" t="s">
        <v>134</v>
      </c>
      <c r="R601" t="s">
        <v>43</v>
      </c>
      <c r="S601">
        <v>84.983000000000004</v>
      </c>
      <c r="T601" t="s">
        <v>94</v>
      </c>
      <c r="U601">
        <v>2483.5867939999998</v>
      </c>
    </row>
    <row r="602" spans="1:21" x14ac:dyDescent="0.2">
      <c r="A602" t="s">
        <v>5</v>
      </c>
      <c r="B602" t="s">
        <v>246</v>
      </c>
      <c r="C602" t="s">
        <v>132</v>
      </c>
      <c r="D602" t="s">
        <v>94</v>
      </c>
      <c r="E602" t="s">
        <v>375</v>
      </c>
      <c r="F602">
        <v>17</v>
      </c>
      <c r="G602" t="s">
        <v>41</v>
      </c>
      <c r="I602">
        <v>18</v>
      </c>
      <c r="J602">
        <v>218.35338490000001</v>
      </c>
      <c r="K602" s="11">
        <v>0.6333333333333333</v>
      </c>
      <c r="L602">
        <f t="shared" si="46"/>
        <v>1.125</v>
      </c>
      <c r="M602">
        <f t="shared" si="44"/>
        <v>0.71249999999999991</v>
      </c>
      <c r="N602">
        <f t="shared" si="45"/>
        <v>306.46089108771935</v>
      </c>
      <c r="O602">
        <f t="shared" si="47"/>
        <v>0.30646089108771934</v>
      </c>
      <c r="P602" t="s">
        <v>133</v>
      </c>
      <c r="Q602" t="s">
        <v>134</v>
      </c>
      <c r="R602" t="s">
        <v>43</v>
      </c>
      <c r="S602">
        <v>84.983000000000004</v>
      </c>
      <c r="T602" t="s">
        <v>94</v>
      </c>
      <c r="U602">
        <v>18556.325710000001</v>
      </c>
    </row>
    <row r="603" spans="1:21" x14ac:dyDescent="0.2">
      <c r="A603" t="s">
        <v>7</v>
      </c>
      <c r="B603" t="s">
        <v>277</v>
      </c>
      <c r="C603" t="s">
        <v>132</v>
      </c>
      <c r="D603" t="s">
        <v>94</v>
      </c>
      <c r="E603" t="s">
        <v>375</v>
      </c>
      <c r="F603">
        <v>1</v>
      </c>
      <c r="G603" t="s">
        <v>41</v>
      </c>
      <c r="I603">
        <v>14.5</v>
      </c>
      <c r="J603">
        <v>7.5132500020000004</v>
      </c>
      <c r="K603">
        <v>1</v>
      </c>
      <c r="L603">
        <f t="shared" si="46"/>
        <v>1.125</v>
      </c>
      <c r="M603">
        <f t="shared" si="44"/>
        <v>1.125</v>
      </c>
      <c r="N603">
        <f t="shared" si="45"/>
        <v>6.6784444462222226</v>
      </c>
      <c r="O603">
        <f t="shared" si="47"/>
        <v>6.6784444462222228E-3</v>
      </c>
      <c r="P603" t="s">
        <v>133</v>
      </c>
      <c r="Q603" t="s">
        <v>134</v>
      </c>
      <c r="R603" t="s">
        <v>43</v>
      </c>
      <c r="S603">
        <v>4.9989999999999997</v>
      </c>
      <c r="T603" t="s">
        <v>94</v>
      </c>
      <c r="U603">
        <v>37.558736760000002</v>
      </c>
    </row>
    <row r="604" spans="1:21" x14ac:dyDescent="0.2">
      <c r="A604" t="s">
        <v>8</v>
      </c>
      <c r="B604" t="s">
        <v>286</v>
      </c>
      <c r="C604" t="s">
        <v>132</v>
      </c>
      <c r="D604" t="s">
        <v>94</v>
      </c>
      <c r="E604" t="s">
        <v>375</v>
      </c>
      <c r="F604">
        <v>1</v>
      </c>
      <c r="G604" t="s">
        <v>41</v>
      </c>
      <c r="I604">
        <v>4.5</v>
      </c>
      <c r="J604">
        <v>0.41266936399999998</v>
      </c>
      <c r="K604">
        <v>1</v>
      </c>
      <c r="L604">
        <f t="shared" si="46"/>
        <v>1.125</v>
      </c>
      <c r="M604">
        <f t="shared" si="44"/>
        <v>1.125</v>
      </c>
      <c r="N604">
        <f t="shared" si="45"/>
        <v>0.36681721244444443</v>
      </c>
      <c r="O604">
        <f t="shared" si="47"/>
        <v>3.6681721244444444E-4</v>
      </c>
      <c r="P604" t="s">
        <v>133</v>
      </c>
      <c r="Q604" t="s">
        <v>134</v>
      </c>
      <c r="R604" t="s">
        <v>43</v>
      </c>
      <c r="S604">
        <v>4.9989999999999997</v>
      </c>
      <c r="T604" t="s">
        <v>94</v>
      </c>
      <c r="U604">
        <v>2.0629341509999999</v>
      </c>
    </row>
    <row r="605" spans="1:21" x14ac:dyDescent="0.2">
      <c r="A605" t="s">
        <v>8</v>
      </c>
      <c r="B605" t="s">
        <v>286</v>
      </c>
      <c r="C605" t="s">
        <v>310</v>
      </c>
      <c r="D605" t="s">
        <v>94</v>
      </c>
      <c r="E605" t="s">
        <v>375</v>
      </c>
      <c r="F605">
        <v>5</v>
      </c>
      <c r="G605" t="s">
        <v>41</v>
      </c>
      <c r="I605">
        <v>2</v>
      </c>
      <c r="J605">
        <v>0.27615924600000002</v>
      </c>
      <c r="K605">
        <v>1</v>
      </c>
      <c r="L605">
        <f t="shared" si="46"/>
        <v>1.125</v>
      </c>
      <c r="M605">
        <f t="shared" si="44"/>
        <v>1.125</v>
      </c>
      <c r="N605">
        <f t="shared" si="45"/>
        <v>0.24547488533333336</v>
      </c>
      <c r="O605">
        <f t="shared" si="47"/>
        <v>2.4547488533333337E-4</v>
      </c>
      <c r="P605" t="s">
        <v>133</v>
      </c>
      <c r="Q605" t="s">
        <v>134</v>
      </c>
      <c r="R605" t="s">
        <v>43</v>
      </c>
      <c r="S605">
        <v>24.995000000000001</v>
      </c>
      <c r="T605" t="s">
        <v>94</v>
      </c>
      <c r="U605">
        <v>6.9026003520000003</v>
      </c>
    </row>
    <row r="606" spans="1:21" x14ac:dyDescent="0.2">
      <c r="A606" t="s">
        <v>8</v>
      </c>
      <c r="B606" t="s">
        <v>286</v>
      </c>
      <c r="C606" t="s">
        <v>310</v>
      </c>
      <c r="D606" t="s">
        <v>94</v>
      </c>
      <c r="E606" t="s">
        <v>375</v>
      </c>
      <c r="F606">
        <v>5</v>
      </c>
      <c r="G606" t="s">
        <v>41</v>
      </c>
      <c r="I606">
        <v>5</v>
      </c>
      <c r="J606">
        <v>2.679481789</v>
      </c>
      <c r="K606">
        <v>1</v>
      </c>
      <c r="L606">
        <f t="shared" si="46"/>
        <v>1.125</v>
      </c>
      <c r="M606">
        <f t="shared" si="44"/>
        <v>1.125</v>
      </c>
      <c r="N606">
        <f t="shared" si="45"/>
        <v>2.3817615902222222</v>
      </c>
      <c r="O606">
        <f t="shared" si="47"/>
        <v>2.3817615902222223E-3</v>
      </c>
      <c r="P606" t="s">
        <v>133</v>
      </c>
      <c r="Q606" t="s">
        <v>134</v>
      </c>
      <c r="R606" t="s">
        <v>43</v>
      </c>
      <c r="S606">
        <v>24.995000000000001</v>
      </c>
      <c r="T606" t="s">
        <v>94</v>
      </c>
      <c r="U606">
        <v>66.973647310000004</v>
      </c>
    </row>
    <row r="607" spans="1:21" x14ac:dyDescent="0.2">
      <c r="A607" t="s">
        <v>3</v>
      </c>
      <c r="B607" t="s">
        <v>202</v>
      </c>
      <c r="C607" t="s">
        <v>222</v>
      </c>
      <c r="D607" t="s">
        <v>94</v>
      </c>
      <c r="E607" t="s">
        <v>375</v>
      </c>
      <c r="F607">
        <v>2</v>
      </c>
      <c r="G607" t="s">
        <v>41</v>
      </c>
      <c r="I607">
        <v>3.4</v>
      </c>
      <c r="J607">
        <v>0.41184415299999999</v>
      </c>
      <c r="K607">
        <v>1</v>
      </c>
      <c r="L607">
        <f t="shared" si="46"/>
        <v>1.125</v>
      </c>
      <c r="M607">
        <f t="shared" si="44"/>
        <v>1.125</v>
      </c>
      <c r="N607">
        <f t="shared" si="45"/>
        <v>0.36608369155555553</v>
      </c>
      <c r="O607">
        <f t="shared" si="47"/>
        <v>3.6608369155555556E-4</v>
      </c>
      <c r="P607" t="s">
        <v>133</v>
      </c>
      <c r="Q607" t="s">
        <v>134</v>
      </c>
      <c r="R607" t="s">
        <v>43</v>
      </c>
      <c r="S607">
        <v>9.9979999999999993</v>
      </c>
      <c r="T607" t="s">
        <v>94</v>
      </c>
      <c r="U607">
        <v>4.1176178410000004</v>
      </c>
    </row>
    <row r="608" spans="1:21" x14ac:dyDescent="0.2">
      <c r="A608" t="s">
        <v>5</v>
      </c>
      <c r="B608" t="s">
        <v>246</v>
      </c>
      <c r="C608" t="s">
        <v>222</v>
      </c>
      <c r="D608" t="s">
        <v>94</v>
      </c>
      <c r="E608" t="s">
        <v>375</v>
      </c>
      <c r="F608">
        <v>3</v>
      </c>
      <c r="G608" t="s">
        <v>41</v>
      </c>
      <c r="I608">
        <v>6</v>
      </c>
      <c r="J608">
        <v>2.5268039679999998</v>
      </c>
      <c r="K608" s="11">
        <v>0.6333333333333333</v>
      </c>
      <c r="L608">
        <f t="shared" si="46"/>
        <v>1.125</v>
      </c>
      <c r="M608">
        <f t="shared" si="44"/>
        <v>0.71249999999999991</v>
      </c>
      <c r="N608">
        <f t="shared" si="45"/>
        <v>3.546391534035088</v>
      </c>
      <c r="O608">
        <f t="shared" si="47"/>
        <v>3.5463915340350882E-3</v>
      </c>
      <c r="P608" t="s">
        <v>133</v>
      </c>
      <c r="Q608" t="s">
        <v>134</v>
      </c>
      <c r="R608" t="s">
        <v>43</v>
      </c>
      <c r="S608">
        <v>14.997</v>
      </c>
      <c r="T608" t="s">
        <v>94</v>
      </c>
      <c r="U608">
        <v>37.894479109999999</v>
      </c>
    </row>
    <row r="609" spans="1:21" x14ac:dyDescent="0.2">
      <c r="A609" t="s">
        <v>1</v>
      </c>
      <c r="B609" t="s">
        <v>149</v>
      </c>
      <c r="C609" t="s">
        <v>167</v>
      </c>
      <c r="D609" t="s">
        <v>94</v>
      </c>
      <c r="E609" t="s">
        <v>375</v>
      </c>
      <c r="F609">
        <v>10</v>
      </c>
      <c r="G609" t="s">
        <v>41</v>
      </c>
      <c r="I609">
        <v>3.3</v>
      </c>
      <c r="J609">
        <v>1.912272438</v>
      </c>
      <c r="K609">
        <v>1</v>
      </c>
      <c r="L609">
        <f t="shared" si="46"/>
        <v>1.125</v>
      </c>
      <c r="M609">
        <f t="shared" si="44"/>
        <v>1.125</v>
      </c>
      <c r="N609">
        <f t="shared" si="45"/>
        <v>1.6997977226666667</v>
      </c>
      <c r="O609">
        <f t="shared" si="47"/>
        <v>1.6997977226666668E-3</v>
      </c>
      <c r="P609" t="s">
        <v>133</v>
      </c>
      <c r="Q609" t="s">
        <v>134</v>
      </c>
      <c r="R609" t="s">
        <v>43</v>
      </c>
      <c r="S609">
        <v>49.99</v>
      </c>
      <c r="T609" t="s">
        <v>94</v>
      </c>
      <c r="U609">
        <v>95.594499170000006</v>
      </c>
    </row>
    <row r="610" spans="1:21" x14ac:dyDescent="0.2">
      <c r="A610" t="s">
        <v>1</v>
      </c>
      <c r="B610" t="s">
        <v>149</v>
      </c>
      <c r="C610" t="s">
        <v>167</v>
      </c>
      <c r="D610" t="s">
        <v>94</v>
      </c>
      <c r="E610" t="s">
        <v>375</v>
      </c>
      <c r="F610">
        <v>10</v>
      </c>
      <c r="G610" t="s">
        <v>41</v>
      </c>
      <c r="I610">
        <v>7</v>
      </c>
      <c r="J610">
        <v>12.344637280000001</v>
      </c>
      <c r="K610">
        <v>1</v>
      </c>
      <c r="L610">
        <f t="shared" si="46"/>
        <v>1.125</v>
      </c>
      <c r="M610">
        <f t="shared" si="44"/>
        <v>1.125</v>
      </c>
      <c r="N610">
        <f t="shared" si="45"/>
        <v>10.973010915555555</v>
      </c>
      <c r="O610">
        <f t="shared" si="47"/>
        <v>1.0973010915555555E-2</v>
      </c>
      <c r="P610" t="s">
        <v>133</v>
      </c>
      <c r="Q610" t="s">
        <v>134</v>
      </c>
      <c r="R610" t="s">
        <v>43</v>
      </c>
      <c r="S610">
        <v>49.99</v>
      </c>
      <c r="T610" t="s">
        <v>94</v>
      </c>
      <c r="U610">
        <v>617.10841789999995</v>
      </c>
    </row>
    <row r="611" spans="1:21" x14ac:dyDescent="0.2">
      <c r="A611" t="s">
        <v>2</v>
      </c>
      <c r="B611" t="s">
        <v>169</v>
      </c>
      <c r="C611" t="s">
        <v>167</v>
      </c>
      <c r="D611" t="s">
        <v>94</v>
      </c>
      <c r="E611" t="s">
        <v>375</v>
      </c>
      <c r="F611">
        <v>11</v>
      </c>
      <c r="G611" t="s">
        <v>41</v>
      </c>
      <c r="I611">
        <v>6.2</v>
      </c>
      <c r="J611">
        <v>10.049842829999999</v>
      </c>
      <c r="K611">
        <v>1</v>
      </c>
      <c r="L611">
        <f t="shared" si="46"/>
        <v>1.125</v>
      </c>
      <c r="M611">
        <f t="shared" si="44"/>
        <v>1.125</v>
      </c>
      <c r="N611">
        <f t="shared" si="45"/>
        <v>8.9331936266666663</v>
      </c>
      <c r="O611">
        <f t="shared" si="47"/>
        <v>8.9331936266666672E-3</v>
      </c>
      <c r="P611" t="s">
        <v>133</v>
      </c>
      <c r="Q611" t="s">
        <v>134</v>
      </c>
      <c r="R611" t="s">
        <v>43</v>
      </c>
      <c r="S611">
        <v>54.988999999999997</v>
      </c>
      <c r="T611" t="s">
        <v>94</v>
      </c>
      <c r="U611">
        <v>552.63080720000005</v>
      </c>
    </row>
    <row r="612" spans="1:21" x14ac:dyDescent="0.2">
      <c r="A612" t="s">
        <v>3</v>
      </c>
      <c r="B612" t="s">
        <v>202</v>
      </c>
      <c r="C612" t="s">
        <v>167</v>
      </c>
      <c r="D612" t="s">
        <v>94</v>
      </c>
      <c r="E612" t="s">
        <v>375</v>
      </c>
      <c r="F612">
        <v>3</v>
      </c>
      <c r="G612" t="s">
        <v>41</v>
      </c>
      <c r="I612">
        <v>5.4</v>
      </c>
      <c r="J612">
        <v>1.9457765890000001</v>
      </c>
      <c r="K612">
        <v>1</v>
      </c>
      <c r="L612">
        <f t="shared" si="46"/>
        <v>1.125</v>
      </c>
      <c r="M612">
        <f t="shared" si="44"/>
        <v>1.125</v>
      </c>
      <c r="N612">
        <f t="shared" si="45"/>
        <v>1.7295791902222222</v>
      </c>
      <c r="O612">
        <f t="shared" si="47"/>
        <v>1.7295791902222223E-3</v>
      </c>
      <c r="P612" t="s">
        <v>133</v>
      </c>
      <c r="Q612" t="s">
        <v>134</v>
      </c>
      <c r="R612" t="s">
        <v>43</v>
      </c>
      <c r="S612">
        <v>14.997</v>
      </c>
      <c r="T612" t="s">
        <v>94</v>
      </c>
      <c r="U612">
        <v>29.180811500000001</v>
      </c>
    </row>
    <row r="613" spans="1:21" x14ac:dyDescent="0.2">
      <c r="A613" t="s">
        <v>4</v>
      </c>
      <c r="B613" t="s">
        <v>226</v>
      </c>
      <c r="C613" t="s">
        <v>167</v>
      </c>
      <c r="D613" t="s">
        <v>94</v>
      </c>
      <c r="E613" t="s">
        <v>375</v>
      </c>
      <c r="F613">
        <v>6</v>
      </c>
      <c r="G613" t="s">
        <v>41</v>
      </c>
      <c r="I613">
        <v>7.5</v>
      </c>
      <c r="J613">
        <v>8.7889780169999998</v>
      </c>
      <c r="K613">
        <v>1</v>
      </c>
      <c r="L613">
        <f t="shared" si="46"/>
        <v>1.125</v>
      </c>
      <c r="M613">
        <f t="shared" si="44"/>
        <v>1.125</v>
      </c>
      <c r="N613">
        <f t="shared" si="45"/>
        <v>7.8124249040000002</v>
      </c>
      <c r="O613">
        <f t="shared" si="47"/>
        <v>7.812424904E-3</v>
      </c>
      <c r="P613" t="s">
        <v>133</v>
      </c>
      <c r="Q613" t="s">
        <v>134</v>
      </c>
      <c r="R613" t="s">
        <v>43</v>
      </c>
      <c r="S613">
        <v>29.994</v>
      </c>
      <c r="T613" t="s">
        <v>94</v>
      </c>
      <c r="U613">
        <v>263.61660660000001</v>
      </c>
    </row>
    <row r="614" spans="1:21" x14ac:dyDescent="0.2">
      <c r="A614" t="s">
        <v>8</v>
      </c>
      <c r="B614" t="s">
        <v>286</v>
      </c>
      <c r="C614" t="s">
        <v>167</v>
      </c>
      <c r="D614" t="s">
        <v>94</v>
      </c>
      <c r="E614" t="s">
        <v>375</v>
      </c>
      <c r="F614">
        <v>2</v>
      </c>
      <c r="G614" t="s">
        <v>41</v>
      </c>
      <c r="I614">
        <v>5</v>
      </c>
      <c r="J614">
        <v>1.071792716</v>
      </c>
      <c r="K614">
        <v>1</v>
      </c>
      <c r="L614">
        <f t="shared" si="46"/>
        <v>1.125</v>
      </c>
      <c r="M614">
        <f t="shared" si="44"/>
        <v>1.125</v>
      </c>
      <c r="N614">
        <f t="shared" si="45"/>
        <v>0.95270463644444447</v>
      </c>
      <c r="O614">
        <f t="shared" si="47"/>
        <v>9.5270463644444453E-4</v>
      </c>
      <c r="P614" t="s">
        <v>133</v>
      </c>
      <c r="Q614" t="s">
        <v>134</v>
      </c>
      <c r="R614" t="s">
        <v>43</v>
      </c>
      <c r="S614">
        <v>9.9979999999999993</v>
      </c>
      <c r="T614" t="s">
        <v>94</v>
      </c>
      <c r="U614">
        <v>10.715783569999999</v>
      </c>
    </row>
    <row r="615" spans="1:21" x14ac:dyDescent="0.2">
      <c r="A615" t="s">
        <v>8</v>
      </c>
      <c r="B615" t="s">
        <v>286</v>
      </c>
      <c r="C615" t="s">
        <v>167</v>
      </c>
      <c r="D615" t="s">
        <v>94</v>
      </c>
      <c r="E615" t="s">
        <v>375</v>
      </c>
      <c r="F615">
        <v>2</v>
      </c>
      <c r="G615" t="s">
        <v>41</v>
      </c>
      <c r="I615">
        <v>6</v>
      </c>
      <c r="J615">
        <v>1.6845359790000001</v>
      </c>
      <c r="K615">
        <v>1</v>
      </c>
      <c r="L615">
        <f t="shared" si="46"/>
        <v>1.125</v>
      </c>
      <c r="M615">
        <f t="shared" si="44"/>
        <v>1.125</v>
      </c>
      <c r="N615">
        <f t="shared" si="45"/>
        <v>1.4973653146666668</v>
      </c>
      <c r="O615">
        <f t="shared" si="47"/>
        <v>1.4973653146666667E-3</v>
      </c>
      <c r="P615" t="s">
        <v>133</v>
      </c>
      <c r="Q615" t="s">
        <v>134</v>
      </c>
      <c r="R615" t="s">
        <v>43</v>
      </c>
      <c r="S615">
        <v>9.9979999999999993</v>
      </c>
      <c r="T615" t="s">
        <v>94</v>
      </c>
      <c r="U615">
        <v>16.841990719999998</v>
      </c>
    </row>
    <row r="616" spans="1:21" x14ac:dyDescent="0.2">
      <c r="A616" t="s">
        <v>1</v>
      </c>
      <c r="B616" t="s">
        <v>149</v>
      </c>
      <c r="C616" t="s">
        <v>168</v>
      </c>
      <c r="D616" t="s">
        <v>94</v>
      </c>
      <c r="E616" t="s">
        <v>375</v>
      </c>
      <c r="F616">
        <v>1</v>
      </c>
      <c r="G616" t="s">
        <v>41</v>
      </c>
      <c r="I616">
        <v>6.6</v>
      </c>
      <c r="J616">
        <v>1.066851948</v>
      </c>
      <c r="K616">
        <v>1</v>
      </c>
      <c r="L616">
        <f t="shared" si="46"/>
        <v>1.125</v>
      </c>
      <c r="M616">
        <f t="shared" si="44"/>
        <v>1.125</v>
      </c>
      <c r="N616">
        <f t="shared" si="45"/>
        <v>0.94831284266666671</v>
      </c>
      <c r="O616">
        <f t="shared" si="47"/>
        <v>9.4831284266666668E-4</v>
      </c>
      <c r="P616" t="s">
        <v>133</v>
      </c>
      <c r="Q616" t="s">
        <v>134</v>
      </c>
      <c r="R616" t="s">
        <v>43</v>
      </c>
      <c r="S616">
        <v>4.9989999999999997</v>
      </c>
      <c r="T616" t="s">
        <v>94</v>
      </c>
      <c r="U616">
        <v>5.3331928900000003</v>
      </c>
    </row>
    <row r="617" spans="1:21" x14ac:dyDescent="0.2">
      <c r="A617" t="s">
        <v>4</v>
      </c>
      <c r="B617" t="s">
        <v>226</v>
      </c>
      <c r="C617" t="s">
        <v>168</v>
      </c>
      <c r="D617" t="s">
        <v>94</v>
      </c>
      <c r="E617" t="s">
        <v>375</v>
      </c>
      <c r="F617">
        <v>3</v>
      </c>
      <c r="G617" t="s">
        <v>41</v>
      </c>
      <c r="I617">
        <v>5.5</v>
      </c>
      <c r="J617">
        <v>2.0363663839999999</v>
      </c>
      <c r="K617">
        <v>1</v>
      </c>
      <c r="L617">
        <f t="shared" si="46"/>
        <v>1.125</v>
      </c>
      <c r="M617">
        <f t="shared" si="44"/>
        <v>1.125</v>
      </c>
      <c r="N617">
        <f t="shared" si="45"/>
        <v>1.8101034524444444</v>
      </c>
      <c r="O617">
        <f t="shared" si="47"/>
        <v>1.8101034524444445E-3</v>
      </c>
      <c r="P617" t="s">
        <v>133</v>
      </c>
      <c r="Q617" t="s">
        <v>134</v>
      </c>
      <c r="R617" t="s">
        <v>43</v>
      </c>
      <c r="S617">
        <v>14.997</v>
      </c>
      <c r="T617" t="s">
        <v>94</v>
      </c>
      <c r="U617">
        <v>30.539386669999999</v>
      </c>
    </row>
    <row r="618" spans="1:21" x14ac:dyDescent="0.2">
      <c r="A618" t="s">
        <v>4</v>
      </c>
      <c r="B618" t="s">
        <v>226</v>
      </c>
      <c r="C618" t="s">
        <v>168</v>
      </c>
      <c r="D618" t="s">
        <v>94</v>
      </c>
      <c r="E618" t="s">
        <v>375</v>
      </c>
      <c r="F618">
        <v>3</v>
      </c>
      <c r="G618" t="s">
        <v>41</v>
      </c>
      <c r="I618">
        <v>7</v>
      </c>
      <c r="J618">
        <v>3.7033911850000001</v>
      </c>
      <c r="K618">
        <v>1</v>
      </c>
      <c r="L618">
        <f t="shared" si="46"/>
        <v>1.125</v>
      </c>
      <c r="M618">
        <f t="shared" si="44"/>
        <v>1.125</v>
      </c>
      <c r="N618">
        <f t="shared" si="45"/>
        <v>3.2919032755555557</v>
      </c>
      <c r="O618">
        <f t="shared" si="47"/>
        <v>3.2919032755555559E-3</v>
      </c>
      <c r="P618" t="s">
        <v>133</v>
      </c>
      <c r="Q618" t="s">
        <v>134</v>
      </c>
      <c r="R618" t="s">
        <v>43</v>
      </c>
      <c r="S618">
        <v>14.997</v>
      </c>
      <c r="T618" t="s">
        <v>94</v>
      </c>
      <c r="U618">
        <v>55.539757610000002</v>
      </c>
    </row>
    <row r="619" spans="1:21" x14ac:dyDescent="0.2">
      <c r="A619" t="s">
        <v>4</v>
      </c>
      <c r="B619" t="s">
        <v>226</v>
      </c>
      <c r="C619" t="s">
        <v>243</v>
      </c>
      <c r="D619" t="s">
        <v>94</v>
      </c>
      <c r="E619" t="s">
        <v>375</v>
      </c>
      <c r="F619">
        <v>1</v>
      </c>
      <c r="G619" t="s">
        <v>41</v>
      </c>
      <c r="I619">
        <v>12.5</v>
      </c>
      <c r="J619">
        <v>5.1996250440000003</v>
      </c>
      <c r="K619">
        <v>1</v>
      </c>
      <c r="L619">
        <f t="shared" si="46"/>
        <v>1.125</v>
      </c>
      <c r="M619">
        <f t="shared" si="44"/>
        <v>1.125</v>
      </c>
      <c r="N619">
        <f t="shared" si="45"/>
        <v>4.6218889280000006</v>
      </c>
      <c r="O619">
        <f t="shared" si="47"/>
        <v>4.6218889280000008E-3</v>
      </c>
      <c r="P619" t="s">
        <v>133</v>
      </c>
      <c r="Q619" t="s">
        <v>134</v>
      </c>
      <c r="R619" t="s">
        <v>43</v>
      </c>
      <c r="S619">
        <v>4.9989999999999997</v>
      </c>
      <c r="T619" t="s">
        <v>94</v>
      </c>
      <c r="U619">
        <v>25.992925589999999</v>
      </c>
    </row>
    <row r="620" spans="1:21" x14ac:dyDescent="0.2">
      <c r="A620" t="s">
        <v>8</v>
      </c>
      <c r="B620" t="s">
        <v>286</v>
      </c>
      <c r="C620" t="s">
        <v>243</v>
      </c>
      <c r="D620" t="s">
        <v>94</v>
      </c>
      <c r="E620" t="s">
        <v>375</v>
      </c>
      <c r="F620">
        <v>1</v>
      </c>
      <c r="G620" t="s">
        <v>41</v>
      </c>
      <c r="I620">
        <v>14</v>
      </c>
      <c r="J620">
        <v>6.8870418659999997</v>
      </c>
      <c r="K620">
        <v>1</v>
      </c>
      <c r="L620">
        <f t="shared" si="46"/>
        <v>1.125</v>
      </c>
      <c r="M620">
        <f t="shared" si="44"/>
        <v>1.125</v>
      </c>
      <c r="N620">
        <f t="shared" si="45"/>
        <v>6.121814992</v>
      </c>
      <c r="O620">
        <f t="shared" si="47"/>
        <v>6.1218149920000001E-3</v>
      </c>
      <c r="P620" t="s">
        <v>133</v>
      </c>
      <c r="Q620" t="s">
        <v>134</v>
      </c>
      <c r="R620" t="s">
        <v>43</v>
      </c>
      <c r="S620">
        <v>4.9989999999999997</v>
      </c>
      <c r="T620" t="s">
        <v>94</v>
      </c>
      <c r="U620">
        <v>34.428322289999997</v>
      </c>
    </row>
    <row r="621" spans="1:21" x14ac:dyDescent="0.2">
      <c r="A621" t="s">
        <v>2</v>
      </c>
      <c r="B621" t="s">
        <v>169</v>
      </c>
      <c r="C621" t="s">
        <v>115</v>
      </c>
      <c r="D621" t="s">
        <v>339</v>
      </c>
      <c r="E621" t="s">
        <v>375</v>
      </c>
      <c r="F621">
        <v>2</v>
      </c>
      <c r="G621" t="s">
        <v>80</v>
      </c>
      <c r="I621">
        <v>3.4</v>
      </c>
      <c r="J621">
        <v>0.51080810799999998</v>
      </c>
      <c r="K621">
        <v>1</v>
      </c>
      <c r="L621">
        <f t="shared" si="46"/>
        <v>1.125</v>
      </c>
      <c r="M621">
        <f t="shared" si="44"/>
        <v>1.125</v>
      </c>
      <c r="N621">
        <f t="shared" si="45"/>
        <v>0.45405165155555555</v>
      </c>
      <c r="O621">
        <f t="shared" si="47"/>
        <v>4.5405165155555557E-4</v>
      </c>
      <c r="P621" t="s">
        <v>116</v>
      </c>
      <c r="Q621" t="s">
        <v>117</v>
      </c>
      <c r="R621" t="s">
        <v>83</v>
      </c>
      <c r="S621">
        <v>8.6020000000000003</v>
      </c>
      <c r="T621" t="s">
        <v>118</v>
      </c>
      <c r="U621">
        <v>4.3939713429999996</v>
      </c>
    </row>
    <row r="622" spans="1:21" x14ac:dyDescent="0.2">
      <c r="A622" t="s">
        <v>4</v>
      </c>
      <c r="B622" t="s">
        <v>226</v>
      </c>
      <c r="C622" t="s">
        <v>115</v>
      </c>
      <c r="D622" t="s">
        <v>339</v>
      </c>
      <c r="E622" t="s">
        <v>375</v>
      </c>
      <c r="F622">
        <v>2</v>
      </c>
      <c r="G622" t="s">
        <v>80</v>
      </c>
      <c r="I622">
        <v>2.2000000000000002</v>
      </c>
      <c r="J622">
        <v>0.22785207699999999</v>
      </c>
      <c r="K622">
        <v>1</v>
      </c>
      <c r="L622">
        <f t="shared" si="46"/>
        <v>1.125</v>
      </c>
      <c r="M622">
        <f t="shared" si="44"/>
        <v>1.125</v>
      </c>
      <c r="N622">
        <f t="shared" si="45"/>
        <v>0.20253517955555556</v>
      </c>
      <c r="O622">
        <f t="shared" si="47"/>
        <v>2.0253517955555556E-4</v>
      </c>
      <c r="P622" t="s">
        <v>116</v>
      </c>
      <c r="Q622" t="s">
        <v>117</v>
      </c>
      <c r="R622" t="s">
        <v>83</v>
      </c>
      <c r="S622">
        <v>8.6020000000000003</v>
      </c>
      <c r="T622" t="s">
        <v>118</v>
      </c>
      <c r="U622">
        <v>1.959983566</v>
      </c>
    </row>
    <row r="623" spans="1:21" x14ac:dyDescent="0.2">
      <c r="A623" t="s">
        <v>4</v>
      </c>
      <c r="B623" t="s">
        <v>226</v>
      </c>
      <c r="C623" t="s">
        <v>115</v>
      </c>
      <c r="D623" t="s">
        <v>339</v>
      </c>
      <c r="E623" t="s">
        <v>375</v>
      </c>
      <c r="F623">
        <v>2</v>
      </c>
      <c r="G623" t="s">
        <v>80</v>
      </c>
      <c r="I623">
        <v>3.7</v>
      </c>
      <c r="J623">
        <v>0.59753070600000002</v>
      </c>
      <c r="K623">
        <v>1</v>
      </c>
      <c r="L623">
        <f t="shared" si="46"/>
        <v>1.125</v>
      </c>
      <c r="M623">
        <f t="shared" si="44"/>
        <v>1.125</v>
      </c>
      <c r="N623">
        <f t="shared" si="45"/>
        <v>0.53113840533333334</v>
      </c>
      <c r="O623">
        <f t="shared" si="47"/>
        <v>5.3113840533333331E-4</v>
      </c>
      <c r="P623" t="s">
        <v>116</v>
      </c>
      <c r="Q623" t="s">
        <v>117</v>
      </c>
      <c r="R623" t="s">
        <v>83</v>
      </c>
      <c r="S623">
        <v>8.6020000000000003</v>
      </c>
      <c r="T623" t="s">
        <v>118</v>
      </c>
      <c r="U623">
        <v>5.1399591310000003</v>
      </c>
    </row>
    <row r="624" spans="1:21" x14ac:dyDescent="0.2">
      <c r="A624" t="s">
        <v>5</v>
      </c>
      <c r="B624" t="s">
        <v>246</v>
      </c>
      <c r="C624" t="s">
        <v>115</v>
      </c>
      <c r="D624" t="s">
        <v>339</v>
      </c>
      <c r="E624" t="s">
        <v>375</v>
      </c>
      <c r="F624">
        <v>3</v>
      </c>
      <c r="G624" t="s">
        <v>80</v>
      </c>
      <c r="I624">
        <v>3</v>
      </c>
      <c r="J624">
        <v>0.60749506799999997</v>
      </c>
      <c r="K624" s="11">
        <v>0.6333333333333333</v>
      </c>
      <c r="L624">
        <f t="shared" si="46"/>
        <v>1.125</v>
      </c>
      <c r="M624">
        <f t="shared" si="44"/>
        <v>0.71249999999999991</v>
      </c>
      <c r="N624">
        <f t="shared" si="45"/>
        <v>0.85262465684210531</v>
      </c>
      <c r="O624">
        <f t="shared" si="47"/>
        <v>8.526246568421053E-4</v>
      </c>
      <c r="P624" t="s">
        <v>116</v>
      </c>
      <c r="Q624" t="s">
        <v>117</v>
      </c>
      <c r="R624" t="s">
        <v>83</v>
      </c>
      <c r="S624">
        <v>12.903</v>
      </c>
      <c r="T624" t="s">
        <v>118</v>
      </c>
      <c r="U624">
        <v>7.838508858</v>
      </c>
    </row>
    <row r="625" spans="1:21" x14ac:dyDescent="0.2">
      <c r="A625" t="s">
        <v>5</v>
      </c>
      <c r="B625" t="s">
        <v>246</v>
      </c>
      <c r="C625" t="s">
        <v>115</v>
      </c>
      <c r="D625" t="s">
        <v>339</v>
      </c>
      <c r="E625" t="s">
        <v>375</v>
      </c>
      <c r="F625">
        <v>3</v>
      </c>
      <c r="G625" t="s">
        <v>80</v>
      </c>
      <c r="I625">
        <v>4.5</v>
      </c>
      <c r="J625">
        <v>1.2885580729999999</v>
      </c>
      <c r="K625" s="11">
        <v>0.6333333333333333</v>
      </c>
      <c r="L625">
        <f t="shared" si="46"/>
        <v>1.125</v>
      </c>
      <c r="M625">
        <f t="shared" si="44"/>
        <v>0.71249999999999991</v>
      </c>
      <c r="N625">
        <f t="shared" si="45"/>
        <v>1.8085025585964913</v>
      </c>
      <c r="O625">
        <f t="shared" si="47"/>
        <v>1.8085025585964914E-3</v>
      </c>
      <c r="P625" t="s">
        <v>116</v>
      </c>
      <c r="Q625" t="s">
        <v>117</v>
      </c>
      <c r="R625" t="s">
        <v>83</v>
      </c>
      <c r="S625">
        <v>12.903</v>
      </c>
      <c r="T625" t="s">
        <v>118</v>
      </c>
      <c r="U625">
        <v>16.626264819999999</v>
      </c>
    </row>
    <row r="626" spans="1:21" x14ac:dyDescent="0.2">
      <c r="A626" t="s">
        <v>6</v>
      </c>
      <c r="B626" t="s">
        <v>265</v>
      </c>
      <c r="C626" t="s">
        <v>115</v>
      </c>
      <c r="D626" t="s">
        <v>339</v>
      </c>
      <c r="E626" t="s">
        <v>375</v>
      </c>
      <c r="F626">
        <v>1</v>
      </c>
      <c r="G626" t="s">
        <v>80</v>
      </c>
      <c r="I626">
        <v>5</v>
      </c>
      <c r="J626">
        <v>0.52220377600000001</v>
      </c>
      <c r="K626">
        <v>1</v>
      </c>
      <c r="L626">
        <f t="shared" si="46"/>
        <v>1.125</v>
      </c>
      <c r="M626">
        <f t="shared" si="44"/>
        <v>1.125</v>
      </c>
      <c r="N626">
        <f t="shared" si="45"/>
        <v>0.46418113422222224</v>
      </c>
      <c r="O626">
        <f t="shared" si="47"/>
        <v>4.6418113422222224E-4</v>
      </c>
      <c r="P626" t="s">
        <v>116</v>
      </c>
      <c r="Q626" t="s">
        <v>117</v>
      </c>
      <c r="R626" t="s">
        <v>83</v>
      </c>
      <c r="S626">
        <v>4.3010000000000002</v>
      </c>
      <c r="T626" t="s">
        <v>118</v>
      </c>
      <c r="U626">
        <v>2.2459984409999998</v>
      </c>
    </row>
    <row r="627" spans="1:21" x14ac:dyDescent="0.2">
      <c r="A627" t="s">
        <v>8</v>
      </c>
      <c r="B627" t="s">
        <v>286</v>
      </c>
      <c r="C627" t="s">
        <v>115</v>
      </c>
      <c r="D627" t="s">
        <v>339</v>
      </c>
      <c r="E627" t="s">
        <v>375</v>
      </c>
      <c r="F627">
        <v>4</v>
      </c>
      <c r="G627" t="s">
        <v>80</v>
      </c>
      <c r="I627">
        <v>2</v>
      </c>
      <c r="J627">
        <v>0.381874143</v>
      </c>
      <c r="K627">
        <v>1</v>
      </c>
      <c r="L627">
        <f t="shared" si="46"/>
        <v>1.125</v>
      </c>
      <c r="M627">
        <f t="shared" si="44"/>
        <v>1.125</v>
      </c>
      <c r="N627">
        <f t="shared" si="45"/>
        <v>0.33944368266666669</v>
      </c>
      <c r="O627">
        <f t="shared" si="47"/>
        <v>3.3944368266666672E-4</v>
      </c>
      <c r="P627" t="s">
        <v>116</v>
      </c>
      <c r="Q627" t="s">
        <v>117</v>
      </c>
      <c r="R627" t="s">
        <v>83</v>
      </c>
      <c r="S627">
        <v>17.204000000000001</v>
      </c>
      <c r="T627" t="s">
        <v>118</v>
      </c>
      <c r="U627">
        <v>6.5697627519999999</v>
      </c>
    </row>
    <row r="628" spans="1:21" x14ac:dyDescent="0.2">
      <c r="A628" t="s">
        <v>8</v>
      </c>
      <c r="B628" t="s">
        <v>286</v>
      </c>
      <c r="C628" t="s">
        <v>115</v>
      </c>
      <c r="D628" t="s">
        <v>339</v>
      </c>
      <c r="E628" t="s">
        <v>375</v>
      </c>
      <c r="F628">
        <v>4</v>
      </c>
      <c r="G628" t="s">
        <v>80</v>
      </c>
      <c r="I628">
        <v>3.5</v>
      </c>
      <c r="J628">
        <v>1.0780386070000001</v>
      </c>
      <c r="K628">
        <v>1</v>
      </c>
      <c r="L628">
        <f t="shared" si="46"/>
        <v>1.125</v>
      </c>
      <c r="M628">
        <f t="shared" si="44"/>
        <v>1.125</v>
      </c>
      <c r="N628">
        <f t="shared" si="45"/>
        <v>0.95825653955555568</v>
      </c>
      <c r="O628">
        <f t="shared" si="47"/>
        <v>9.5825653955555572E-4</v>
      </c>
      <c r="P628" t="s">
        <v>116</v>
      </c>
      <c r="Q628" t="s">
        <v>117</v>
      </c>
      <c r="R628" t="s">
        <v>83</v>
      </c>
      <c r="S628">
        <v>17.204000000000001</v>
      </c>
      <c r="T628" t="s">
        <v>118</v>
      </c>
      <c r="U628">
        <v>18.546576200000001</v>
      </c>
    </row>
    <row r="629" spans="1:21" x14ac:dyDescent="0.2">
      <c r="A629" t="s">
        <v>8</v>
      </c>
      <c r="B629" t="s">
        <v>286</v>
      </c>
      <c r="C629" t="s">
        <v>115</v>
      </c>
      <c r="D629" t="s">
        <v>339</v>
      </c>
      <c r="E629" t="s">
        <v>375</v>
      </c>
      <c r="F629">
        <v>4</v>
      </c>
      <c r="G629" t="s">
        <v>80</v>
      </c>
      <c r="I629">
        <v>4</v>
      </c>
      <c r="J629">
        <v>1.3809577129999999</v>
      </c>
      <c r="K629">
        <v>1</v>
      </c>
      <c r="L629">
        <f t="shared" si="46"/>
        <v>1.125</v>
      </c>
      <c r="M629">
        <f t="shared" si="44"/>
        <v>1.125</v>
      </c>
      <c r="N629">
        <f t="shared" si="45"/>
        <v>1.2275179671111109</v>
      </c>
      <c r="O629">
        <f t="shared" si="47"/>
        <v>1.227517967111111E-3</v>
      </c>
      <c r="P629" t="s">
        <v>116</v>
      </c>
      <c r="Q629" t="s">
        <v>117</v>
      </c>
      <c r="R629" t="s">
        <v>83</v>
      </c>
      <c r="S629">
        <v>17.204000000000001</v>
      </c>
      <c r="T629" t="s">
        <v>118</v>
      </c>
      <c r="U629">
        <v>23.75799649</v>
      </c>
    </row>
    <row r="630" spans="1:21" x14ac:dyDescent="0.2">
      <c r="A630" t="s">
        <v>8</v>
      </c>
      <c r="B630" t="s">
        <v>286</v>
      </c>
      <c r="C630" t="s">
        <v>115</v>
      </c>
      <c r="D630" t="s">
        <v>339</v>
      </c>
      <c r="E630" t="s">
        <v>375</v>
      </c>
      <c r="F630">
        <v>4</v>
      </c>
      <c r="G630" t="s">
        <v>80</v>
      </c>
      <c r="I630">
        <v>4.5</v>
      </c>
      <c r="J630">
        <v>1.718077431</v>
      </c>
      <c r="K630">
        <v>1</v>
      </c>
      <c r="L630">
        <f t="shared" si="46"/>
        <v>1.125</v>
      </c>
      <c r="M630">
        <f t="shared" si="44"/>
        <v>1.125</v>
      </c>
      <c r="N630">
        <f t="shared" si="45"/>
        <v>1.5271799386666667</v>
      </c>
      <c r="O630">
        <f t="shared" si="47"/>
        <v>1.5271799386666668E-3</v>
      </c>
      <c r="P630" t="s">
        <v>116</v>
      </c>
      <c r="Q630" t="s">
        <v>117</v>
      </c>
      <c r="R630" t="s">
        <v>83</v>
      </c>
      <c r="S630">
        <v>17.204000000000001</v>
      </c>
      <c r="T630" t="s">
        <v>118</v>
      </c>
      <c r="U630">
        <v>29.55780412</v>
      </c>
    </row>
    <row r="631" spans="1:21" x14ac:dyDescent="0.2">
      <c r="A631" t="s">
        <v>8</v>
      </c>
      <c r="B631" t="s">
        <v>286</v>
      </c>
      <c r="C631" t="s">
        <v>289</v>
      </c>
      <c r="D631" s="35" t="s">
        <v>340</v>
      </c>
      <c r="E631" s="35"/>
      <c r="F631">
        <v>2</v>
      </c>
      <c r="G631" t="s">
        <v>89</v>
      </c>
      <c r="I631">
        <v>0.8</v>
      </c>
      <c r="J631">
        <v>0.2094</v>
      </c>
      <c r="K631">
        <v>1</v>
      </c>
      <c r="L631">
        <f t="shared" si="46"/>
        <v>1.125</v>
      </c>
      <c r="M631">
        <f t="shared" si="44"/>
        <v>1.125</v>
      </c>
      <c r="N631">
        <f t="shared" si="45"/>
        <v>0.18613333333333335</v>
      </c>
      <c r="O631">
        <f t="shared" si="47"/>
        <v>1.8613333333333335E-4</v>
      </c>
      <c r="P631" t="s">
        <v>81</v>
      </c>
      <c r="Q631" t="s">
        <v>106</v>
      </c>
      <c r="R631" t="s">
        <v>83</v>
      </c>
      <c r="S631">
        <v>9.65</v>
      </c>
      <c r="T631" t="s">
        <v>107</v>
      </c>
      <c r="U631">
        <v>2.0207099999999998</v>
      </c>
    </row>
    <row r="632" spans="1:21" x14ac:dyDescent="0.2">
      <c r="A632" t="s">
        <v>8</v>
      </c>
      <c r="B632" t="s">
        <v>286</v>
      </c>
      <c r="C632" t="s">
        <v>289</v>
      </c>
      <c r="D632" s="35" t="s">
        <v>340</v>
      </c>
      <c r="E632" s="35"/>
      <c r="F632">
        <v>2</v>
      </c>
      <c r="G632" t="s">
        <v>89</v>
      </c>
      <c r="I632">
        <v>1.2</v>
      </c>
      <c r="J632">
        <v>0.2094</v>
      </c>
      <c r="K632">
        <v>1</v>
      </c>
      <c r="L632">
        <f t="shared" si="46"/>
        <v>1.125</v>
      </c>
      <c r="M632">
        <f t="shared" si="44"/>
        <v>1.125</v>
      </c>
      <c r="N632">
        <f t="shared" si="45"/>
        <v>0.18613333333333335</v>
      </c>
      <c r="O632">
        <f t="shared" si="47"/>
        <v>1.8613333333333335E-4</v>
      </c>
      <c r="P632" t="s">
        <v>81</v>
      </c>
      <c r="Q632" t="s">
        <v>106</v>
      </c>
      <c r="R632" t="s">
        <v>83</v>
      </c>
      <c r="S632">
        <v>9.65</v>
      </c>
      <c r="T632" t="s">
        <v>107</v>
      </c>
      <c r="U632">
        <v>2.0207099999999998</v>
      </c>
    </row>
    <row r="633" spans="1:21" x14ac:dyDescent="0.2">
      <c r="A633" t="s">
        <v>2</v>
      </c>
      <c r="B633" t="s">
        <v>169</v>
      </c>
      <c r="C633" t="s">
        <v>174</v>
      </c>
      <c r="D633" s="35" t="s">
        <v>340</v>
      </c>
      <c r="E633" s="35"/>
      <c r="F633">
        <v>1</v>
      </c>
      <c r="G633" t="s">
        <v>89</v>
      </c>
      <c r="I633">
        <v>0.6</v>
      </c>
      <c r="J633">
        <v>0.1047</v>
      </c>
      <c r="K633">
        <v>1</v>
      </c>
      <c r="L633">
        <f t="shared" si="46"/>
        <v>1.125</v>
      </c>
      <c r="M633">
        <f t="shared" si="44"/>
        <v>1.125</v>
      </c>
      <c r="N633">
        <f t="shared" si="45"/>
        <v>9.3066666666666673E-2</v>
      </c>
      <c r="O633">
        <f t="shared" si="47"/>
        <v>9.3066666666666675E-5</v>
      </c>
      <c r="P633" t="s">
        <v>81</v>
      </c>
      <c r="Q633" t="s">
        <v>106</v>
      </c>
      <c r="R633" t="s">
        <v>83</v>
      </c>
      <c r="S633">
        <v>4.8250000000000002</v>
      </c>
      <c r="T633" t="s">
        <v>107</v>
      </c>
      <c r="U633">
        <v>0.50517749999999995</v>
      </c>
    </row>
    <row r="634" spans="1:21" x14ac:dyDescent="0.2">
      <c r="A634" t="s">
        <v>6</v>
      </c>
      <c r="B634" t="s">
        <v>265</v>
      </c>
      <c r="C634" t="s">
        <v>174</v>
      </c>
      <c r="D634" s="35" t="s">
        <v>340</v>
      </c>
      <c r="E634" s="35"/>
      <c r="F634">
        <v>1</v>
      </c>
      <c r="G634" t="s">
        <v>89</v>
      </c>
      <c r="I634">
        <v>1</v>
      </c>
      <c r="J634">
        <v>0.1047</v>
      </c>
      <c r="K634">
        <v>1</v>
      </c>
      <c r="L634">
        <f t="shared" si="46"/>
        <v>1.125</v>
      </c>
      <c r="M634">
        <f t="shared" si="44"/>
        <v>1.125</v>
      </c>
      <c r="N634">
        <f t="shared" si="45"/>
        <v>9.3066666666666673E-2</v>
      </c>
      <c r="O634">
        <f t="shared" si="47"/>
        <v>9.3066666666666675E-5</v>
      </c>
      <c r="P634" t="s">
        <v>81</v>
      </c>
      <c r="Q634" t="s">
        <v>106</v>
      </c>
      <c r="R634" t="s">
        <v>83</v>
      </c>
      <c r="S634">
        <v>4.8250000000000002</v>
      </c>
      <c r="T634" t="s">
        <v>107</v>
      </c>
      <c r="U634">
        <v>0.50517749999999995</v>
      </c>
    </row>
    <row r="635" spans="1:21" x14ac:dyDescent="0.2">
      <c r="A635" t="s">
        <v>7</v>
      </c>
      <c r="B635" t="s">
        <v>277</v>
      </c>
      <c r="C635" t="s">
        <v>174</v>
      </c>
      <c r="D635" s="35" t="s">
        <v>340</v>
      </c>
      <c r="E635" s="35"/>
      <c r="F635">
        <v>1</v>
      </c>
      <c r="G635" t="s">
        <v>89</v>
      </c>
      <c r="I635">
        <v>1</v>
      </c>
      <c r="J635">
        <v>0.1047</v>
      </c>
      <c r="K635">
        <v>1</v>
      </c>
      <c r="L635">
        <f t="shared" si="46"/>
        <v>1.125</v>
      </c>
      <c r="M635">
        <f t="shared" si="44"/>
        <v>1.125</v>
      </c>
      <c r="N635">
        <f t="shared" si="45"/>
        <v>9.3066666666666673E-2</v>
      </c>
      <c r="O635">
        <f t="shared" si="47"/>
        <v>9.3066666666666675E-5</v>
      </c>
      <c r="P635" t="s">
        <v>81</v>
      </c>
      <c r="Q635" t="s">
        <v>106</v>
      </c>
      <c r="R635" t="s">
        <v>83</v>
      </c>
      <c r="S635">
        <v>4.8250000000000002</v>
      </c>
      <c r="T635" t="s">
        <v>107</v>
      </c>
      <c r="U635">
        <v>0.50517749999999995</v>
      </c>
    </row>
    <row r="636" spans="1:21" x14ac:dyDescent="0.2">
      <c r="A636" t="s">
        <v>8</v>
      </c>
      <c r="B636" t="s">
        <v>286</v>
      </c>
      <c r="C636" t="s">
        <v>174</v>
      </c>
      <c r="D636" s="35" t="s">
        <v>340</v>
      </c>
      <c r="E636" s="35"/>
      <c r="F636">
        <v>1</v>
      </c>
      <c r="G636" t="s">
        <v>89</v>
      </c>
      <c r="I636">
        <v>1</v>
      </c>
      <c r="J636">
        <v>0.1047</v>
      </c>
      <c r="K636">
        <v>1</v>
      </c>
      <c r="L636">
        <f t="shared" si="46"/>
        <v>1.125</v>
      </c>
      <c r="M636">
        <f t="shared" si="44"/>
        <v>1.125</v>
      </c>
      <c r="N636">
        <f t="shared" si="45"/>
        <v>9.3066666666666673E-2</v>
      </c>
      <c r="O636">
        <f t="shared" si="47"/>
        <v>9.3066666666666675E-5</v>
      </c>
      <c r="P636" t="s">
        <v>81</v>
      </c>
      <c r="Q636" t="s">
        <v>106</v>
      </c>
      <c r="R636" t="s">
        <v>83</v>
      </c>
      <c r="S636">
        <v>4.8250000000000002</v>
      </c>
      <c r="T636" t="s">
        <v>107</v>
      </c>
      <c r="U636">
        <v>0.50517749999999995</v>
      </c>
    </row>
    <row r="637" spans="1:21" x14ac:dyDescent="0.2">
      <c r="A637" t="s">
        <v>0</v>
      </c>
      <c r="B637" t="s">
        <v>39</v>
      </c>
      <c r="C637" t="s">
        <v>105</v>
      </c>
      <c r="D637" s="35" t="s">
        <v>340</v>
      </c>
      <c r="E637" s="35"/>
      <c r="F637">
        <v>1</v>
      </c>
      <c r="G637" t="s">
        <v>89</v>
      </c>
      <c r="I637">
        <v>0.8</v>
      </c>
      <c r="J637">
        <v>0.1047</v>
      </c>
      <c r="K637">
        <v>1</v>
      </c>
      <c r="L637">
        <f t="shared" si="46"/>
        <v>1.125</v>
      </c>
      <c r="M637">
        <f t="shared" si="44"/>
        <v>1.125</v>
      </c>
      <c r="N637">
        <f t="shared" si="45"/>
        <v>9.3066666666666673E-2</v>
      </c>
      <c r="O637">
        <f t="shared" si="47"/>
        <v>9.3066666666666675E-5</v>
      </c>
      <c r="P637" t="s">
        <v>81</v>
      </c>
      <c r="Q637" t="s">
        <v>106</v>
      </c>
      <c r="R637" t="s">
        <v>83</v>
      </c>
      <c r="S637">
        <v>4.8250000000000002</v>
      </c>
      <c r="T637" t="s">
        <v>107</v>
      </c>
      <c r="U637">
        <v>0.50517749999999995</v>
      </c>
    </row>
    <row r="638" spans="1:21" x14ac:dyDescent="0.2">
      <c r="A638" t="s">
        <v>0</v>
      </c>
      <c r="B638" t="s">
        <v>39</v>
      </c>
      <c r="C638" t="s">
        <v>115</v>
      </c>
      <c r="D638" s="35" t="s">
        <v>340</v>
      </c>
      <c r="E638" s="35"/>
      <c r="F638">
        <v>3</v>
      </c>
      <c r="G638" t="s">
        <v>80</v>
      </c>
      <c r="I638">
        <v>2.9</v>
      </c>
      <c r="J638">
        <v>0.57047744199999995</v>
      </c>
      <c r="K638">
        <v>1</v>
      </c>
      <c r="L638">
        <f t="shared" si="46"/>
        <v>1.125</v>
      </c>
      <c r="M638">
        <f t="shared" si="44"/>
        <v>1.125</v>
      </c>
      <c r="N638">
        <f t="shared" si="45"/>
        <v>0.50709105955555556</v>
      </c>
      <c r="O638">
        <f t="shared" si="47"/>
        <v>5.0709105955555557E-4</v>
      </c>
      <c r="P638" t="s">
        <v>116</v>
      </c>
      <c r="Q638" t="s">
        <v>117</v>
      </c>
      <c r="R638" t="s">
        <v>83</v>
      </c>
      <c r="S638">
        <v>12.903</v>
      </c>
      <c r="T638" t="s">
        <v>118</v>
      </c>
      <c r="U638">
        <v>7.3608704390000002</v>
      </c>
    </row>
    <row r="639" spans="1:21" x14ac:dyDescent="0.2">
      <c r="A639" t="s">
        <v>0</v>
      </c>
      <c r="B639" t="s">
        <v>39</v>
      </c>
      <c r="C639" t="s">
        <v>115</v>
      </c>
      <c r="D639" s="35" t="s">
        <v>340</v>
      </c>
      <c r="E639" s="35"/>
      <c r="F639">
        <v>3</v>
      </c>
      <c r="G639" t="s">
        <v>80</v>
      </c>
      <c r="I639">
        <v>3.8</v>
      </c>
      <c r="J639">
        <v>0.94173794399999999</v>
      </c>
      <c r="K639">
        <v>1</v>
      </c>
      <c r="L639">
        <f t="shared" si="46"/>
        <v>1.125</v>
      </c>
      <c r="M639">
        <f t="shared" si="44"/>
        <v>1.125</v>
      </c>
      <c r="N639">
        <f t="shared" si="45"/>
        <v>0.83710039466666664</v>
      </c>
      <c r="O639">
        <f t="shared" si="47"/>
        <v>8.3710039466666666E-4</v>
      </c>
      <c r="P639" t="s">
        <v>116</v>
      </c>
      <c r="Q639" t="s">
        <v>117</v>
      </c>
      <c r="R639" t="s">
        <v>83</v>
      </c>
      <c r="S639">
        <v>12.903</v>
      </c>
      <c r="T639" t="s">
        <v>118</v>
      </c>
      <c r="U639">
        <v>12.151244699999999</v>
      </c>
    </row>
    <row r="640" spans="1:21" x14ac:dyDescent="0.2">
      <c r="A640" t="s">
        <v>0</v>
      </c>
      <c r="B640" t="s">
        <v>39</v>
      </c>
      <c r="C640" t="s">
        <v>115</v>
      </c>
      <c r="D640" s="35" t="s">
        <v>340</v>
      </c>
      <c r="E640" s="35"/>
      <c r="F640">
        <v>3</v>
      </c>
      <c r="G640" t="s">
        <v>80</v>
      </c>
      <c r="I640">
        <v>4.7</v>
      </c>
      <c r="J640">
        <v>1.3967763310000001</v>
      </c>
      <c r="K640">
        <v>1</v>
      </c>
      <c r="L640">
        <f t="shared" si="46"/>
        <v>1.125</v>
      </c>
      <c r="M640">
        <f t="shared" si="44"/>
        <v>1.125</v>
      </c>
      <c r="N640">
        <f t="shared" si="45"/>
        <v>1.241578960888889</v>
      </c>
      <c r="O640">
        <f t="shared" si="47"/>
        <v>1.241578960888889E-3</v>
      </c>
      <c r="P640" t="s">
        <v>116</v>
      </c>
      <c r="Q640" t="s">
        <v>117</v>
      </c>
      <c r="R640" t="s">
        <v>83</v>
      </c>
      <c r="S640">
        <v>12.903</v>
      </c>
      <c r="T640" t="s">
        <v>118</v>
      </c>
      <c r="U640">
        <v>18.022604999999999</v>
      </c>
    </row>
    <row r="641" spans="1:21" x14ac:dyDescent="0.2">
      <c r="A641" t="s">
        <v>2</v>
      </c>
      <c r="B641" t="s">
        <v>169</v>
      </c>
      <c r="C641" t="s">
        <v>194</v>
      </c>
      <c r="D641" s="35" t="s">
        <v>340</v>
      </c>
      <c r="E641" s="35"/>
      <c r="F641">
        <v>2</v>
      </c>
      <c r="G641" t="s">
        <v>89</v>
      </c>
      <c r="I641">
        <v>0.9</v>
      </c>
      <c r="J641">
        <v>0.2094</v>
      </c>
      <c r="K641">
        <v>1</v>
      </c>
      <c r="L641">
        <f t="shared" si="46"/>
        <v>1.125</v>
      </c>
      <c r="M641">
        <f t="shared" si="44"/>
        <v>1.125</v>
      </c>
      <c r="N641">
        <f t="shared" si="45"/>
        <v>0.18613333333333335</v>
      </c>
      <c r="O641">
        <f t="shared" si="47"/>
        <v>1.8613333333333335E-4</v>
      </c>
      <c r="P641" t="s">
        <v>81</v>
      </c>
      <c r="Q641" t="s">
        <v>106</v>
      </c>
      <c r="R641" t="s">
        <v>83</v>
      </c>
      <c r="S641">
        <v>9.65</v>
      </c>
      <c r="T641" t="s">
        <v>107</v>
      </c>
      <c r="U641">
        <v>2.0207099999999998</v>
      </c>
    </row>
    <row r="642" spans="1:21" x14ac:dyDescent="0.2">
      <c r="A642" t="s">
        <v>2</v>
      </c>
      <c r="B642" t="s">
        <v>169</v>
      </c>
      <c r="C642" t="s">
        <v>194</v>
      </c>
      <c r="D642" s="35" t="s">
        <v>340</v>
      </c>
      <c r="E642" s="35"/>
      <c r="F642">
        <v>2</v>
      </c>
      <c r="G642" t="s">
        <v>89</v>
      </c>
      <c r="I642">
        <v>1.3</v>
      </c>
      <c r="J642">
        <v>0.2094</v>
      </c>
      <c r="K642">
        <v>1</v>
      </c>
      <c r="L642">
        <f t="shared" si="46"/>
        <v>1.125</v>
      </c>
      <c r="M642">
        <f>K642*L642</f>
        <v>1.125</v>
      </c>
      <c r="N642">
        <f>J642/M642</f>
        <v>0.18613333333333335</v>
      </c>
      <c r="O642">
        <f t="shared" si="47"/>
        <v>1.8613333333333335E-4</v>
      </c>
      <c r="P642" t="s">
        <v>81</v>
      </c>
      <c r="Q642" t="s">
        <v>106</v>
      </c>
      <c r="R642" t="s">
        <v>83</v>
      </c>
      <c r="S642">
        <v>9.65</v>
      </c>
      <c r="T642" t="s">
        <v>107</v>
      </c>
      <c r="U642">
        <v>2.0207099999999998</v>
      </c>
    </row>
    <row r="643" spans="1:21" x14ac:dyDescent="0.2">
      <c r="A643" t="s">
        <v>6</v>
      </c>
      <c r="B643" t="s">
        <v>265</v>
      </c>
      <c r="C643" t="s">
        <v>194</v>
      </c>
      <c r="D643" s="35" t="s">
        <v>340</v>
      </c>
      <c r="E643" s="35"/>
      <c r="F643">
        <v>1</v>
      </c>
      <c r="G643" t="s">
        <v>89</v>
      </c>
      <c r="I643">
        <v>1</v>
      </c>
      <c r="J643">
        <v>0.1047</v>
      </c>
      <c r="K643">
        <v>1</v>
      </c>
      <c r="L643">
        <f>0.375*3</f>
        <v>1.125</v>
      </c>
      <c r="M643">
        <f>K643*L643</f>
        <v>1.125</v>
      </c>
      <c r="N643">
        <f>J643/M643</f>
        <v>9.3066666666666673E-2</v>
      </c>
      <c r="O643">
        <f t="shared" si="47"/>
        <v>9.3066666666666675E-5</v>
      </c>
      <c r="P643" t="s">
        <v>81</v>
      </c>
      <c r="Q643" t="s">
        <v>106</v>
      </c>
      <c r="R643" t="s">
        <v>83</v>
      </c>
      <c r="S643">
        <v>4.8250000000000002</v>
      </c>
      <c r="T643" t="s">
        <v>107</v>
      </c>
      <c r="U643">
        <v>0.50517749999999995</v>
      </c>
    </row>
    <row r="644" spans="1:21" x14ac:dyDescent="0.2">
      <c r="A644" t="s">
        <v>0</v>
      </c>
      <c r="B644" t="s">
        <v>39</v>
      </c>
      <c r="C644" t="s">
        <v>135</v>
      </c>
      <c r="D644" s="35" t="s">
        <v>340</v>
      </c>
      <c r="E644" s="35"/>
      <c r="F644">
        <v>1</v>
      </c>
      <c r="G644" t="s">
        <v>89</v>
      </c>
      <c r="I644">
        <v>1.2</v>
      </c>
      <c r="J644">
        <v>0.1047</v>
      </c>
      <c r="K644">
        <v>1</v>
      </c>
      <c r="L644">
        <f>0.375*3</f>
        <v>1.125</v>
      </c>
      <c r="M644">
        <f>K644*L644</f>
        <v>1.125</v>
      </c>
      <c r="N644">
        <f>J644/M644</f>
        <v>9.3066666666666673E-2</v>
      </c>
      <c r="O644">
        <f t="shared" si="47"/>
        <v>9.3066666666666675E-5</v>
      </c>
      <c r="P644" t="s">
        <v>81</v>
      </c>
      <c r="Q644" t="s">
        <v>106</v>
      </c>
      <c r="R644" t="s">
        <v>83</v>
      </c>
      <c r="S644">
        <v>4.8250000000000002</v>
      </c>
      <c r="T644" t="s">
        <v>107</v>
      </c>
      <c r="U644">
        <v>0.50517749999999995</v>
      </c>
    </row>
    <row r="645" spans="1:21" x14ac:dyDescent="0.2">
      <c r="A645" t="s">
        <v>0</v>
      </c>
      <c r="B645" t="s">
        <v>39</v>
      </c>
      <c r="C645" t="s">
        <v>136</v>
      </c>
      <c r="D645" s="35" t="s">
        <v>340</v>
      </c>
      <c r="E645" s="35"/>
      <c r="F645">
        <v>1</v>
      </c>
      <c r="G645" t="s">
        <v>89</v>
      </c>
      <c r="I645">
        <v>1</v>
      </c>
      <c r="J645">
        <v>0.1047</v>
      </c>
      <c r="K645">
        <v>1</v>
      </c>
      <c r="L645">
        <f>0.375*3</f>
        <v>1.125</v>
      </c>
      <c r="M645">
        <f>K645*L645</f>
        <v>1.125</v>
      </c>
      <c r="N645">
        <f>J645/M645</f>
        <v>9.3066666666666673E-2</v>
      </c>
      <c r="O645">
        <f>N645*0.001</f>
        <v>9.3066666666666675E-5</v>
      </c>
      <c r="P645" t="s">
        <v>81</v>
      </c>
      <c r="Q645" t="s">
        <v>106</v>
      </c>
      <c r="R645" t="s">
        <v>83</v>
      </c>
      <c r="S645">
        <v>4.8250000000000002</v>
      </c>
      <c r="T645" t="s">
        <v>107</v>
      </c>
      <c r="U645">
        <v>0.50517749999999995</v>
      </c>
    </row>
  </sheetData>
  <sortState ref="A3:T645">
    <sortCondition ref="D2:D645"/>
    <sortCondition ref="C2:C645"/>
    <sortCondition ref="A2:A645"/>
  </sortState>
  <pageMargins left="0.7" right="0.7" top="0.75" bottom="0.75" header="0.3" footer="0.3"/>
  <pageSetup orientation="portrait" horizontalDpi="4294967293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45"/>
  <sheetViews>
    <sheetView topLeftCell="AC22" zoomScale="70" zoomScaleNormal="70" zoomScalePageLayoutView="70" workbookViewId="0">
      <selection activeCell="AO52" sqref="AO52"/>
    </sheetView>
  </sheetViews>
  <sheetFormatPr baseColWidth="10" defaultColWidth="8.83203125" defaultRowHeight="15" x14ac:dyDescent="0.2"/>
  <cols>
    <col min="1" max="1" width="19.33203125" customWidth="1"/>
    <col min="2" max="2" width="15.33203125" customWidth="1"/>
    <col min="3" max="4" width="30.6640625" customWidth="1"/>
    <col min="5" max="5" width="9.83203125" customWidth="1"/>
    <col min="7" max="7" width="8.33203125" customWidth="1"/>
    <col min="16" max="16" width="24.1640625" customWidth="1"/>
    <col min="17" max="17" width="11.83203125" customWidth="1"/>
    <col min="18" max="18" width="13.1640625" bestFit="1" customWidth="1"/>
    <col min="19" max="19" width="25" bestFit="1" customWidth="1"/>
    <col min="20" max="22" width="11.6640625" customWidth="1"/>
    <col min="23" max="23" width="19.33203125" bestFit="1" customWidth="1"/>
    <col min="29" max="29" width="19.33203125" bestFit="1" customWidth="1"/>
  </cols>
  <sheetData>
    <row r="1" spans="1:48" ht="45" x14ac:dyDescent="0.2">
      <c r="A1" s="5" t="s">
        <v>26</v>
      </c>
      <c r="B1" s="5" t="s">
        <v>27</v>
      </c>
      <c r="C1" s="5" t="s">
        <v>28</v>
      </c>
      <c r="D1" s="5" t="s">
        <v>344</v>
      </c>
      <c r="E1" s="5" t="s">
        <v>370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327</v>
      </c>
      <c r="L1" s="5" t="s">
        <v>329</v>
      </c>
      <c r="M1" s="5" t="s">
        <v>328</v>
      </c>
      <c r="N1" s="5" t="s">
        <v>426</v>
      </c>
      <c r="AB1" s="26" t="s">
        <v>443</v>
      </c>
      <c r="AC1" s="5" t="s">
        <v>384</v>
      </c>
      <c r="AD1" s="5" t="s">
        <v>370</v>
      </c>
      <c r="AE1" s="5" t="s">
        <v>439</v>
      </c>
      <c r="AF1" s="5" t="s">
        <v>438</v>
      </c>
      <c r="AG1" s="5" t="s">
        <v>440</v>
      </c>
      <c r="AH1" s="5"/>
      <c r="AI1" s="5" t="s">
        <v>384</v>
      </c>
      <c r="AJ1" s="5" t="s">
        <v>385</v>
      </c>
      <c r="AK1" s="5" t="s">
        <v>370</v>
      </c>
      <c r="AL1" s="5" t="s">
        <v>438</v>
      </c>
      <c r="AM1" s="5" t="s">
        <v>439</v>
      </c>
      <c r="AN1" s="5" t="s">
        <v>440</v>
      </c>
      <c r="AO1" s="5"/>
      <c r="AP1" s="85" t="s">
        <v>442</v>
      </c>
      <c r="AQ1" s="5" t="s">
        <v>384</v>
      </c>
      <c r="AR1" s="5" t="s">
        <v>385</v>
      </c>
      <c r="AS1" s="5" t="s">
        <v>370</v>
      </c>
      <c r="AT1" s="5" t="s">
        <v>438</v>
      </c>
      <c r="AU1" s="5" t="s">
        <v>439</v>
      </c>
      <c r="AV1" s="5" t="s">
        <v>440</v>
      </c>
    </row>
    <row r="2" spans="1:48" x14ac:dyDescent="0.2">
      <c r="A2" t="s">
        <v>4</v>
      </c>
      <c r="B2" t="s">
        <v>226</v>
      </c>
      <c r="C2" t="s">
        <v>227</v>
      </c>
      <c r="D2" t="s">
        <v>107</v>
      </c>
      <c r="E2" t="s">
        <v>375</v>
      </c>
      <c r="F2">
        <v>1</v>
      </c>
      <c r="G2" t="s">
        <v>41</v>
      </c>
      <c r="I2">
        <v>0.7</v>
      </c>
      <c r="J2">
        <v>1.9699999999999999E-2</v>
      </c>
      <c r="K2">
        <v>1</v>
      </c>
      <c r="L2">
        <f>0.375*3</f>
        <v>1.125</v>
      </c>
      <c r="M2">
        <f t="shared" ref="M2:M65" si="0">K2*L2</f>
        <v>1.125</v>
      </c>
      <c r="N2">
        <f>F2/M2</f>
        <v>0.88888888888888884</v>
      </c>
      <c r="P2" s="6" t="s">
        <v>320</v>
      </c>
      <c r="Q2" t="s">
        <v>437</v>
      </c>
      <c r="S2" s="6" t="s">
        <v>320</v>
      </c>
      <c r="T2" t="s">
        <v>444</v>
      </c>
      <c r="Z2" t="s">
        <v>441</v>
      </c>
      <c r="AC2" s="7" t="s">
        <v>0</v>
      </c>
      <c r="AD2" s="9" t="s">
        <v>373</v>
      </c>
      <c r="AE2" s="8">
        <v>85.333333333333329</v>
      </c>
      <c r="AF2" s="82">
        <v>256</v>
      </c>
      <c r="AG2" s="35">
        <f>AE2/AF2*100</f>
        <v>33.333333333333329</v>
      </c>
      <c r="AI2" t="s">
        <v>20</v>
      </c>
      <c r="AJ2" t="s">
        <v>21</v>
      </c>
      <c r="AK2" s="9" t="s">
        <v>373</v>
      </c>
      <c r="AL2">
        <v>59.111111111111107</v>
      </c>
      <c r="AM2">
        <v>213.77777777777777</v>
      </c>
      <c r="AN2">
        <f t="shared" ref="AN2:AN32" si="1">AL2/AM2*100</f>
        <v>27.650727650727653</v>
      </c>
      <c r="AQ2" t="s">
        <v>20</v>
      </c>
      <c r="AR2" t="s">
        <v>21</v>
      </c>
      <c r="AS2" t="s">
        <v>371</v>
      </c>
      <c r="AT2">
        <v>4651.5555555555602</v>
      </c>
      <c r="AU2">
        <v>45.333333333333329</v>
      </c>
      <c r="AV2">
        <v>0.97458436843110996</v>
      </c>
    </row>
    <row r="3" spans="1:48" x14ac:dyDescent="0.2">
      <c r="A3" t="s">
        <v>5</v>
      </c>
      <c r="B3" t="s">
        <v>246</v>
      </c>
      <c r="C3" t="s">
        <v>258</v>
      </c>
      <c r="D3" t="s">
        <v>107</v>
      </c>
      <c r="E3" t="s">
        <v>375</v>
      </c>
      <c r="F3">
        <v>1</v>
      </c>
      <c r="G3" t="s">
        <v>89</v>
      </c>
      <c r="I3">
        <v>0.6</v>
      </c>
      <c r="J3">
        <v>0.1047</v>
      </c>
      <c r="K3" s="11">
        <v>0.6333333333333333</v>
      </c>
      <c r="L3">
        <f t="shared" ref="L3:L66" si="2">0.375*3</f>
        <v>1.125</v>
      </c>
      <c r="M3">
        <f t="shared" si="0"/>
        <v>0.71249999999999991</v>
      </c>
      <c r="N3">
        <f t="shared" ref="N3:N66" si="3">F3/M3</f>
        <v>1.4035087719298247</v>
      </c>
      <c r="P3" s="7" t="s">
        <v>0</v>
      </c>
      <c r="Q3" s="8">
        <v>69</v>
      </c>
      <c r="S3" s="7" t="s">
        <v>0</v>
      </c>
      <c r="T3" s="8"/>
      <c r="V3" s="8"/>
      <c r="W3" s="7" t="s">
        <v>0</v>
      </c>
      <c r="X3" s="9" t="s">
        <v>373</v>
      </c>
      <c r="Y3" s="8">
        <v>85.333333333333329</v>
      </c>
      <c r="Z3">
        <f>AVERAGE(Y3,Y8)</f>
        <v>59.111111111111107</v>
      </c>
      <c r="AA3">
        <f>AVERAGE(T9,T15)</f>
        <v>213.77777777777777</v>
      </c>
      <c r="AC3" s="7" t="s">
        <v>0</v>
      </c>
      <c r="AD3" s="9" t="s">
        <v>375</v>
      </c>
      <c r="AE3" s="8">
        <v>54.222222222222214</v>
      </c>
      <c r="AF3" s="82">
        <v>256</v>
      </c>
      <c r="AG3">
        <f t="shared" ref="AG3:AG50" si="4">AE3/AF3*100</f>
        <v>21.180555555555554</v>
      </c>
      <c r="AI3" t="s">
        <v>20</v>
      </c>
      <c r="AJ3" t="s">
        <v>21</v>
      </c>
      <c r="AK3" s="9" t="s">
        <v>375</v>
      </c>
      <c r="AL3">
        <v>47.999999999999993</v>
      </c>
      <c r="AM3">
        <v>213.77777777777777</v>
      </c>
      <c r="AN3">
        <f t="shared" si="1"/>
        <v>22.453222453222452</v>
      </c>
      <c r="AQ3" t="s">
        <v>20</v>
      </c>
      <c r="AR3" t="s">
        <v>21</v>
      </c>
      <c r="AS3" t="s">
        <v>373</v>
      </c>
      <c r="AT3">
        <v>4651.5555555555557</v>
      </c>
      <c r="AU3">
        <v>1162.6666666666667</v>
      </c>
      <c r="AV3">
        <v>24.995222625644946</v>
      </c>
    </row>
    <row r="4" spans="1:48" x14ac:dyDescent="0.2">
      <c r="A4" t="s">
        <v>5</v>
      </c>
      <c r="B4" t="s">
        <v>246</v>
      </c>
      <c r="C4" t="s">
        <v>261</v>
      </c>
      <c r="D4" t="s">
        <v>107</v>
      </c>
      <c r="E4" t="s">
        <v>375</v>
      </c>
      <c r="F4">
        <v>1</v>
      </c>
      <c r="G4" t="s">
        <v>89</v>
      </c>
      <c r="I4">
        <v>0.7</v>
      </c>
      <c r="J4">
        <v>0.1047</v>
      </c>
      <c r="K4" s="11">
        <v>0.6333333333333333</v>
      </c>
      <c r="L4">
        <f t="shared" si="2"/>
        <v>1.125</v>
      </c>
      <c r="M4">
        <f t="shared" si="0"/>
        <v>0.71249999999999991</v>
      </c>
      <c r="N4">
        <f t="shared" si="3"/>
        <v>1.4035087719298247</v>
      </c>
      <c r="P4" s="7" t="s">
        <v>1</v>
      </c>
      <c r="Q4" s="8">
        <v>40</v>
      </c>
      <c r="S4" s="9" t="s">
        <v>373</v>
      </c>
      <c r="T4" s="8">
        <v>85.333333333333329</v>
      </c>
      <c r="V4" s="8"/>
      <c r="W4" s="7" t="s">
        <v>0</v>
      </c>
      <c r="X4" s="9" t="s">
        <v>375</v>
      </c>
      <c r="Y4" s="8">
        <v>54.222222222222214</v>
      </c>
      <c r="Z4">
        <f>AVERAGE(Y4,Y9)</f>
        <v>47.999999999999993</v>
      </c>
      <c r="AC4" s="7" t="s">
        <v>0</v>
      </c>
      <c r="AD4" s="9" t="s">
        <v>377</v>
      </c>
      <c r="AE4" s="8">
        <v>12.444444444444445</v>
      </c>
      <c r="AF4" s="82">
        <v>256</v>
      </c>
      <c r="AG4">
        <f t="shared" si="4"/>
        <v>4.8611111111111116</v>
      </c>
      <c r="AI4" t="s">
        <v>20</v>
      </c>
      <c r="AJ4" t="s">
        <v>21</v>
      </c>
      <c r="AK4" s="9" t="s">
        <v>377</v>
      </c>
      <c r="AL4">
        <v>10.666666666666668</v>
      </c>
      <c r="AM4">
        <v>213.77777777777777</v>
      </c>
      <c r="AN4">
        <f t="shared" si="1"/>
        <v>4.9896049896049908</v>
      </c>
      <c r="AQ4" t="s">
        <v>20</v>
      </c>
      <c r="AR4" t="s">
        <v>21</v>
      </c>
      <c r="AS4" t="s">
        <v>375</v>
      </c>
      <c r="AT4">
        <v>4651.5555555555557</v>
      </c>
      <c r="AU4">
        <v>792</v>
      </c>
      <c r="AV4">
        <v>17.026562201414102</v>
      </c>
    </row>
    <row r="5" spans="1:48" x14ac:dyDescent="0.2">
      <c r="A5" t="s">
        <v>1</v>
      </c>
      <c r="B5" t="s">
        <v>149</v>
      </c>
      <c r="C5" t="s">
        <v>135</v>
      </c>
      <c r="D5" t="s">
        <v>107</v>
      </c>
      <c r="E5" t="s">
        <v>375</v>
      </c>
      <c r="F5">
        <v>2</v>
      </c>
      <c r="G5" t="s">
        <v>89</v>
      </c>
      <c r="I5">
        <v>0.7</v>
      </c>
      <c r="J5">
        <v>0.2094</v>
      </c>
      <c r="K5">
        <v>1</v>
      </c>
      <c r="L5">
        <f t="shared" si="2"/>
        <v>1.125</v>
      </c>
      <c r="M5">
        <f t="shared" si="0"/>
        <v>1.125</v>
      </c>
      <c r="N5">
        <f t="shared" si="3"/>
        <v>1.7777777777777777</v>
      </c>
      <c r="P5" s="7" t="s">
        <v>2</v>
      </c>
      <c r="Q5" s="8">
        <v>80</v>
      </c>
      <c r="S5" s="9" t="s">
        <v>375</v>
      </c>
      <c r="T5" s="8">
        <v>54.222222222222214</v>
      </c>
      <c r="V5" s="8"/>
      <c r="W5" s="7" t="s">
        <v>0</v>
      </c>
      <c r="X5" s="9" t="s">
        <v>377</v>
      </c>
      <c r="Y5" s="8">
        <v>12.444444444444445</v>
      </c>
      <c r="Z5">
        <f>AVERAGE(Y5,Y10)</f>
        <v>10.666666666666668</v>
      </c>
      <c r="AC5" s="7" t="s">
        <v>0</v>
      </c>
      <c r="AD5" s="9" t="s">
        <v>379</v>
      </c>
      <c r="AE5" s="8">
        <v>81.777777777777786</v>
      </c>
      <c r="AF5" s="82">
        <v>256</v>
      </c>
      <c r="AG5">
        <f t="shared" si="4"/>
        <v>31.944444444444446</v>
      </c>
      <c r="AI5" t="s">
        <v>20</v>
      </c>
      <c r="AJ5" t="s">
        <v>21</v>
      </c>
      <c r="AK5" s="83" t="s">
        <v>379</v>
      </c>
      <c r="AL5">
        <v>84.888888888888886</v>
      </c>
      <c r="AM5">
        <v>213.77777777777777</v>
      </c>
      <c r="AN5" s="35">
        <f>AL5/AM5*100</f>
        <v>39.70893970893971</v>
      </c>
      <c r="AQ5" t="s">
        <v>20</v>
      </c>
      <c r="AR5" t="s">
        <v>21</v>
      </c>
      <c r="AS5" s="35" t="s">
        <v>377</v>
      </c>
      <c r="AT5">
        <v>4651.5555555555557</v>
      </c>
      <c r="AU5">
        <v>2208</v>
      </c>
      <c r="AV5" s="35">
        <v>47.467991591821132</v>
      </c>
    </row>
    <row r="6" spans="1:48" x14ac:dyDescent="0.2">
      <c r="A6" t="s">
        <v>2</v>
      </c>
      <c r="B6" t="s">
        <v>169</v>
      </c>
      <c r="C6" t="s">
        <v>135</v>
      </c>
      <c r="D6" t="s">
        <v>107</v>
      </c>
      <c r="E6" t="s">
        <v>375</v>
      </c>
      <c r="F6">
        <v>3</v>
      </c>
      <c r="G6" t="s">
        <v>89</v>
      </c>
      <c r="I6">
        <v>1.4</v>
      </c>
      <c r="J6">
        <v>0.31409999999999999</v>
      </c>
      <c r="K6">
        <v>1</v>
      </c>
      <c r="L6">
        <f t="shared" si="2"/>
        <v>1.125</v>
      </c>
      <c r="M6">
        <f t="shared" si="0"/>
        <v>1.125</v>
      </c>
      <c r="N6">
        <f t="shared" si="3"/>
        <v>2.6666666666666665</v>
      </c>
      <c r="P6" s="7" t="s">
        <v>3</v>
      </c>
      <c r="Q6" s="8">
        <v>70</v>
      </c>
      <c r="S6" s="9" t="s">
        <v>377</v>
      </c>
      <c r="T6" s="8">
        <v>12.444444444444445</v>
      </c>
      <c r="V6" s="8"/>
      <c r="W6" s="7" t="s">
        <v>0</v>
      </c>
      <c r="X6" s="9" t="s">
        <v>379</v>
      </c>
      <c r="Y6" s="8">
        <v>81.777777777777786</v>
      </c>
      <c r="Z6">
        <f>AVERAGE(Y6,Y11)</f>
        <v>84.888888888888886</v>
      </c>
      <c r="AC6" s="7" t="s">
        <v>0</v>
      </c>
      <c r="AD6" s="9" t="s">
        <v>321</v>
      </c>
      <c r="AE6" s="8">
        <v>22.222222222222225</v>
      </c>
      <c r="AF6" s="82">
        <v>256</v>
      </c>
      <c r="AG6">
        <f t="shared" si="4"/>
        <v>8.6805555555555571</v>
      </c>
      <c r="AI6" t="s">
        <v>20</v>
      </c>
      <c r="AJ6" t="s">
        <v>22</v>
      </c>
      <c r="AK6" s="9" t="s">
        <v>371</v>
      </c>
      <c r="AL6" s="8">
        <v>1</v>
      </c>
      <c r="AM6" s="81">
        <v>80</v>
      </c>
      <c r="AN6">
        <f t="shared" si="1"/>
        <v>1.25</v>
      </c>
      <c r="AQ6" t="s">
        <v>20</v>
      </c>
      <c r="AR6" t="s">
        <v>21</v>
      </c>
      <c r="AS6" t="s">
        <v>379</v>
      </c>
      <c r="AT6">
        <v>4651.5555555555557</v>
      </c>
      <c r="AU6">
        <v>443.5555555555556</v>
      </c>
      <c r="AV6">
        <v>9.5356392126887073</v>
      </c>
    </row>
    <row r="7" spans="1:48" x14ac:dyDescent="0.2">
      <c r="A7" t="s">
        <v>2</v>
      </c>
      <c r="B7" t="s">
        <v>169</v>
      </c>
      <c r="C7" t="s">
        <v>135</v>
      </c>
      <c r="D7" t="s">
        <v>107</v>
      </c>
      <c r="E7" t="s">
        <v>375</v>
      </c>
      <c r="F7">
        <v>3</v>
      </c>
      <c r="G7" t="s">
        <v>89</v>
      </c>
      <c r="I7">
        <v>2</v>
      </c>
      <c r="J7">
        <v>0.31409999999999999</v>
      </c>
      <c r="K7">
        <v>1</v>
      </c>
      <c r="L7">
        <f t="shared" si="2"/>
        <v>1.125</v>
      </c>
      <c r="M7">
        <f t="shared" si="0"/>
        <v>1.125</v>
      </c>
      <c r="N7">
        <f t="shared" si="3"/>
        <v>2.6666666666666665</v>
      </c>
      <c r="P7" s="7" t="s">
        <v>4</v>
      </c>
      <c r="Q7" s="8">
        <v>83</v>
      </c>
      <c r="S7" s="9" t="s">
        <v>379</v>
      </c>
      <c r="T7" s="8">
        <v>81.777777777777786</v>
      </c>
      <c r="V7" s="8"/>
      <c r="W7" s="7" t="s">
        <v>0</v>
      </c>
      <c r="X7" s="9" t="s">
        <v>321</v>
      </c>
      <c r="Y7" s="8">
        <v>22.222222222222225</v>
      </c>
      <c r="AC7" s="7" t="s">
        <v>1</v>
      </c>
      <c r="AD7" s="9" t="s">
        <v>373</v>
      </c>
      <c r="AE7" s="8">
        <v>32.888888888888886</v>
      </c>
      <c r="AF7" s="82">
        <v>171.55555555555554</v>
      </c>
      <c r="AG7">
        <f t="shared" si="4"/>
        <v>19.170984455958546</v>
      </c>
      <c r="AI7" t="s">
        <v>20</v>
      </c>
      <c r="AJ7" t="s">
        <v>22</v>
      </c>
      <c r="AK7" s="83" t="s">
        <v>373</v>
      </c>
      <c r="AL7" s="8">
        <v>34</v>
      </c>
      <c r="AM7" s="81">
        <v>80</v>
      </c>
      <c r="AN7" s="35">
        <f t="shared" si="1"/>
        <v>42.5</v>
      </c>
      <c r="AQ7" t="s">
        <v>20</v>
      </c>
      <c r="AR7" t="s">
        <v>22</v>
      </c>
      <c r="AS7" t="s">
        <v>371</v>
      </c>
      <c r="AT7">
        <v>3230.2222222222226</v>
      </c>
      <c r="AU7">
        <v>12.444444444444443</v>
      </c>
      <c r="AV7">
        <v>0.3852504127682993</v>
      </c>
    </row>
    <row r="8" spans="1:48" x14ac:dyDescent="0.2">
      <c r="A8" t="s">
        <v>3</v>
      </c>
      <c r="B8" t="s">
        <v>202</v>
      </c>
      <c r="C8" t="s">
        <v>135</v>
      </c>
      <c r="D8" t="s">
        <v>107</v>
      </c>
      <c r="E8" t="s">
        <v>375</v>
      </c>
      <c r="F8">
        <v>6</v>
      </c>
      <c r="G8" t="s">
        <v>89</v>
      </c>
      <c r="I8">
        <v>0.9</v>
      </c>
      <c r="J8">
        <v>0.62819999999999998</v>
      </c>
      <c r="K8">
        <v>1</v>
      </c>
      <c r="L8">
        <f t="shared" si="2"/>
        <v>1.125</v>
      </c>
      <c r="M8">
        <f t="shared" si="0"/>
        <v>1.125</v>
      </c>
      <c r="N8">
        <f t="shared" si="3"/>
        <v>5.333333333333333</v>
      </c>
      <c r="P8" s="7" t="s">
        <v>5</v>
      </c>
      <c r="Q8" s="8">
        <v>106</v>
      </c>
      <c r="S8" s="9" t="s">
        <v>321</v>
      </c>
      <c r="T8" s="8">
        <v>22.222222222222225</v>
      </c>
      <c r="V8" s="8"/>
      <c r="W8" s="7" t="s">
        <v>1</v>
      </c>
      <c r="X8" s="9" t="s">
        <v>373</v>
      </c>
      <c r="Y8" s="8">
        <v>32.888888888888886</v>
      </c>
      <c r="AC8" s="7" t="s">
        <v>1</v>
      </c>
      <c r="AD8" s="9" t="s">
        <v>375</v>
      </c>
      <c r="AE8" s="8">
        <v>41.777777777777771</v>
      </c>
      <c r="AF8" s="82">
        <v>171.55555555555554</v>
      </c>
      <c r="AG8">
        <f t="shared" si="4"/>
        <v>24.352331606217614</v>
      </c>
      <c r="AI8" t="s">
        <v>20</v>
      </c>
      <c r="AJ8" t="s">
        <v>22</v>
      </c>
      <c r="AK8" s="9" t="s">
        <v>375</v>
      </c>
      <c r="AL8" s="8">
        <v>14</v>
      </c>
      <c r="AM8" s="81">
        <v>80</v>
      </c>
      <c r="AN8">
        <f t="shared" si="1"/>
        <v>17.5</v>
      </c>
      <c r="AQ8" t="s">
        <v>20</v>
      </c>
      <c r="AR8" t="s">
        <v>22</v>
      </c>
      <c r="AS8" t="s">
        <v>373</v>
      </c>
      <c r="AT8">
        <v>3230.2222222222226</v>
      </c>
      <c r="AU8">
        <v>379.5555555555556</v>
      </c>
      <c r="AV8">
        <v>11.75013758943313</v>
      </c>
    </row>
    <row r="9" spans="1:48" x14ac:dyDescent="0.2">
      <c r="A9" t="s">
        <v>4</v>
      </c>
      <c r="B9" t="s">
        <v>226</v>
      </c>
      <c r="C9" t="s">
        <v>135</v>
      </c>
      <c r="D9" t="s">
        <v>107</v>
      </c>
      <c r="E9" t="s">
        <v>375</v>
      </c>
      <c r="F9">
        <v>28</v>
      </c>
      <c r="G9" t="s">
        <v>89</v>
      </c>
      <c r="I9">
        <v>1</v>
      </c>
      <c r="J9">
        <v>2.9316</v>
      </c>
      <c r="K9">
        <v>1</v>
      </c>
      <c r="L9">
        <f t="shared" si="2"/>
        <v>1.125</v>
      </c>
      <c r="M9">
        <f t="shared" si="0"/>
        <v>1.125</v>
      </c>
      <c r="N9">
        <f t="shared" si="3"/>
        <v>24.888888888888889</v>
      </c>
      <c r="P9" s="7" t="s">
        <v>6</v>
      </c>
      <c r="Q9" s="8">
        <v>42</v>
      </c>
      <c r="S9" s="7" t="s">
        <v>427</v>
      </c>
      <c r="T9" s="8">
        <v>256</v>
      </c>
      <c r="V9" s="8"/>
      <c r="W9" s="7" t="s">
        <v>1</v>
      </c>
      <c r="X9" s="9" t="s">
        <v>375</v>
      </c>
      <c r="Y9" s="8">
        <v>41.777777777777771</v>
      </c>
      <c r="AC9" s="7" t="s">
        <v>1</v>
      </c>
      <c r="AD9" s="9" t="s">
        <v>377</v>
      </c>
      <c r="AE9" s="8">
        <v>8.8888888888888893</v>
      </c>
      <c r="AF9" s="82">
        <v>171.55555555555554</v>
      </c>
      <c r="AG9">
        <f t="shared" si="4"/>
        <v>5.181347150259068</v>
      </c>
      <c r="AI9" t="s">
        <v>20</v>
      </c>
      <c r="AJ9" t="s">
        <v>22</v>
      </c>
      <c r="AK9" s="9" t="s">
        <v>377</v>
      </c>
      <c r="AL9" s="8">
        <v>3</v>
      </c>
      <c r="AM9" s="81">
        <v>80</v>
      </c>
      <c r="AN9">
        <f t="shared" si="1"/>
        <v>3.75</v>
      </c>
      <c r="AQ9" t="s">
        <v>20</v>
      </c>
      <c r="AR9" t="s">
        <v>22</v>
      </c>
      <c r="AS9" t="s">
        <v>419</v>
      </c>
      <c r="AT9">
        <v>3230.2222222222226</v>
      </c>
      <c r="AU9">
        <v>7.1111111111111107</v>
      </c>
      <c r="AV9">
        <v>0.22014309301045676</v>
      </c>
    </row>
    <row r="10" spans="1:48" x14ac:dyDescent="0.2">
      <c r="A10" t="s">
        <v>5</v>
      </c>
      <c r="B10" t="s">
        <v>246</v>
      </c>
      <c r="C10" t="s">
        <v>135</v>
      </c>
      <c r="D10" t="s">
        <v>107</v>
      </c>
      <c r="E10" t="s">
        <v>375</v>
      </c>
      <c r="F10">
        <v>2</v>
      </c>
      <c r="G10" t="s">
        <v>89</v>
      </c>
      <c r="I10">
        <v>0.7</v>
      </c>
      <c r="J10">
        <v>0.2094</v>
      </c>
      <c r="K10" s="11">
        <v>0.6333333333333333</v>
      </c>
      <c r="L10">
        <f t="shared" si="2"/>
        <v>1.125</v>
      </c>
      <c r="M10">
        <f t="shared" si="0"/>
        <v>0.71249999999999991</v>
      </c>
      <c r="N10">
        <f t="shared" si="3"/>
        <v>2.8070175438596494</v>
      </c>
      <c r="P10" s="7" t="s">
        <v>7</v>
      </c>
      <c r="Q10" s="8">
        <v>30</v>
      </c>
      <c r="S10" s="7" t="s">
        <v>1</v>
      </c>
      <c r="T10" s="8"/>
      <c r="V10" s="8"/>
      <c r="W10" s="7" t="s">
        <v>1</v>
      </c>
      <c r="X10" s="9" t="s">
        <v>377</v>
      </c>
      <c r="Y10" s="8">
        <v>8.8888888888888893</v>
      </c>
      <c r="AC10" s="7" t="s">
        <v>1</v>
      </c>
      <c r="AD10" s="9" t="s">
        <v>379</v>
      </c>
      <c r="AE10" s="8">
        <v>87.999999999999986</v>
      </c>
      <c r="AF10" s="82">
        <v>171.55555555555554</v>
      </c>
      <c r="AG10" s="35">
        <f t="shared" si="4"/>
        <v>51.295336787564757</v>
      </c>
      <c r="AI10" t="s">
        <v>20</v>
      </c>
      <c r="AJ10" t="s">
        <v>22</v>
      </c>
      <c r="AK10" s="9" t="s">
        <v>379</v>
      </c>
      <c r="AL10" s="8">
        <v>19</v>
      </c>
      <c r="AM10" s="81">
        <v>80</v>
      </c>
      <c r="AN10">
        <f t="shared" si="1"/>
        <v>23.75</v>
      </c>
      <c r="AQ10" t="s">
        <v>20</v>
      </c>
      <c r="AR10" t="s">
        <v>22</v>
      </c>
      <c r="AS10" t="s">
        <v>375</v>
      </c>
      <c r="AT10">
        <v>3230.2222222222226</v>
      </c>
      <c r="AU10">
        <v>898.66666666666663</v>
      </c>
      <c r="AV10">
        <v>27.820583379196474</v>
      </c>
    </row>
    <row r="11" spans="1:48" x14ac:dyDescent="0.2">
      <c r="A11" t="s">
        <v>8</v>
      </c>
      <c r="B11" t="s">
        <v>286</v>
      </c>
      <c r="C11" t="s">
        <v>135</v>
      </c>
      <c r="D11" t="s">
        <v>107</v>
      </c>
      <c r="E11" t="s">
        <v>375</v>
      </c>
      <c r="F11">
        <v>1</v>
      </c>
      <c r="G11" t="s">
        <v>89</v>
      </c>
      <c r="I11">
        <v>0.8</v>
      </c>
      <c r="J11">
        <v>0.1047</v>
      </c>
      <c r="K11">
        <v>1</v>
      </c>
      <c r="L11">
        <f t="shared" si="2"/>
        <v>1.125</v>
      </c>
      <c r="M11">
        <f t="shared" si="0"/>
        <v>1.125</v>
      </c>
      <c r="N11">
        <f t="shared" si="3"/>
        <v>0.88888888888888884</v>
      </c>
      <c r="P11" s="7" t="s">
        <v>8</v>
      </c>
      <c r="Q11" s="8">
        <v>124</v>
      </c>
      <c r="S11" s="9" t="s">
        <v>373</v>
      </c>
      <c r="T11" s="8">
        <v>32.888888888888886</v>
      </c>
      <c r="V11" s="8"/>
      <c r="W11" s="7" t="s">
        <v>1</v>
      </c>
      <c r="X11" s="9" t="s">
        <v>379</v>
      </c>
      <c r="Y11" s="8">
        <v>87.999999999999986</v>
      </c>
      <c r="AC11" s="7" t="s">
        <v>2</v>
      </c>
      <c r="AD11" s="9" t="s">
        <v>371</v>
      </c>
      <c r="AE11" s="8">
        <v>0.88888888888888884</v>
      </c>
      <c r="AF11" s="82">
        <v>567.11111111111097</v>
      </c>
      <c r="AG11">
        <f t="shared" si="4"/>
        <v>0.15673981191222575</v>
      </c>
      <c r="AI11" t="s">
        <v>20</v>
      </c>
      <c r="AJ11" t="s">
        <v>22</v>
      </c>
      <c r="AK11" s="9" t="s">
        <v>321</v>
      </c>
      <c r="AL11" s="8">
        <v>9</v>
      </c>
      <c r="AM11" s="81">
        <v>80</v>
      </c>
      <c r="AN11">
        <f t="shared" si="1"/>
        <v>11.25</v>
      </c>
      <c r="AQ11" t="s">
        <v>20</v>
      </c>
      <c r="AR11" t="s">
        <v>22</v>
      </c>
      <c r="AS11" s="35" t="s">
        <v>377</v>
      </c>
      <c r="AT11">
        <v>3230.2222222222226</v>
      </c>
      <c r="AU11">
        <v>1333.3333333333335</v>
      </c>
      <c r="AV11" s="35">
        <v>41.276829939460647</v>
      </c>
    </row>
    <row r="12" spans="1:48" x14ac:dyDescent="0.2">
      <c r="A12" t="s">
        <v>3</v>
      </c>
      <c r="B12" t="s">
        <v>202</v>
      </c>
      <c r="C12" t="s">
        <v>136</v>
      </c>
      <c r="D12" t="s">
        <v>107</v>
      </c>
      <c r="E12" t="s">
        <v>375</v>
      </c>
      <c r="F12">
        <v>1</v>
      </c>
      <c r="G12" t="s">
        <v>89</v>
      </c>
      <c r="I12">
        <v>1</v>
      </c>
      <c r="J12">
        <v>0.1047</v>
      </c>
      <c r="K12">
        <v>1</v>
      </c>
      <c r="L12">
        <f t="shared" si="2"/>
        <v>1.125</v>
      </c>
      <c r="M12">
        <f t="shared" si="0"/>
        <v>1.125</v>
      </c>
      <c r="N12">
        <f t="shared" si="3"/>
        <v>0.88888888888888884</v>
      </c>
      <c r="P12" s="7" t="s">
        <v>321</v>
      </c>
      <c r="Q12" s="8"/>
      <c r="S12" s="9" t="s">
        <v>375</v>
      </c>
      <c r="T12" s="8">
        <v>41.777777777777771</v>
      </c>
      <c r="V12" s="8"/>
      <c r="AC12" s="7" t="s">
        <v>2</v>
      </c>
      <c r="AD12" s="9" t="s">
        <v>373</v>
      </c>
      <c r="AE12" s="8">
        <v>212.44444444444434</v>
      </c>
      <c r="AF12" s="82">
        <v>567.11111111111097</v>
      </c>
      <c r="AG12" s="35">
        <f t="shared" si="4"/>
        <v>37.460815047021931</v>
      </c>
      <c r="AI12" t="s">
        <v>23</v>
      </c>
      <c r="AJ12" t="s">
        <v>21</v>
      </c>
      <c r="AK12" s="83" t="s">
        <v>373</v>
      </c>
      <c r="AL12">
        <v>706.22222222222194</v>
      </c>
      <c r="AM12">
        <v>1044.4444444444441</v>
      </c>
      <c r="AN12" s="35">
        <f t="shared" si="1"/>
        <v>67.617021276595736</v>
      </c>
      <c r="AQ12" t="s">
        <v>20</v>
      </c>
      <c r="AR12" t="s">
        <v>22</v>
      </c>
      <c r="AS12" t="s">
        <v>379</v>
      </c>
      <c r="AT12">
        <v>3230.2222222222226</v>
      </c>
      <c r="AU12">
        <v>599.11111111111109</v>
      </c>
      <c r="AV12">
        <v>18.54705558613098</v>
      </c>
    </row>
    <row r="13" spans="1:48" x14ac:dyDescent="0.2">
      <c r="A13" t="s">
        <v>0</v>
      </c>
      <c r="B13" t="s">
        <v>39</v>
      </c>
      <c r="C13" t="s">
        <v>140</v>
      </c>
      <c r="D13" t="s">
        <v>107</v>
      </c>
      <c r="E13" t="s">
        <v>375</v>
      </c>
      <c r="F13">
        <v>6</v>
      </c>
      <c r="G13" t="s">
        <v>89</v>
      </c>
      <c r="I13">
        <v>0.9</v>
      </c>
      <c r="J13">
        <v>0.27360000000000001</v>
      </c>
      <c r="K13">
        <v>1</v>
      </c>
      <c r="L13">
        <f t="shared" si="2"/>
        <v>1.125</v>
      </c>
      <c r="M13">
        <f t="shared" si="0"/>
        <v>1.125</v>
      </c>
      <c r="N13">
        <f t="shared" si="3"/>
        <v>5.333333333333333</v>
      </c>
      <c r="P13" s="7" t="s">
        <v>322</v>
      </c>
      <c r="Q13" s="8">
        <v>644</v>
      </c>
      <c r="S13" s="9" t="s">
        <v>377</v>
      </c>
      <c r="T13" s="8">
        <v>8.8888888888888893</v>
      </c>
      <c r="V13" s="8"/>
      <c r="W13" s="7" t="s">
        <v>3</v>
      </c>
      <c r="X13" s="9" t="s">
        <v>371</v>
      </c>
      <c r="Y13" s="8">
        <v>1.7777777777777777</v>
      </c>
      <c r="AC13" s="7" t="s">
        <v>2</v>
      </c>
      <c r="AD13" s="9" t="s">
        <v>375</v>
      </c>
      <c r="AE13" s="8">
        <v>97.777777777777771</v>
      </c>
      <c r="AF13" s="82">
        <v>567.11111111111097</v>
      </c>
      <c r="AG13">
        <f t="shared" si="4"/>
        <v>17.241379310344833</v>
      </c>
      <c r="AI13" t="s">
        <v>23</v>
      </c>
      <c r="AJ13" t="s">
        <v>21</v>
      </c>
      <c r="AK13" s="9" t="s">
        <v>375</v>
      </c>
      <c r="AL13">
        <v>68</v>
      </c>
      <c r="AM13">
        <v>1044.4444444444441</v>
      </c>
      <c r="AN13">
        <f t="shared" si="1"/>
        <v>6.5106382978723429</v>
      </c>
      <c r="AQ13" t="s">
        <v>23</v>
      </c>
      <c r="AR13" t="s">
        <v>22</v>
      </c>
      <c r="AS13" t="s">
        <v>371</v>
      </c>
      <c r="AT13">
        <v>6641.7777777777783</v>
      </c>
      <c r="AU13">
        <v>33.777777777777779</v>
      </c>
      <c r="AV13">
        <v>0.50856531049250531</v>
      </c>
    </row>
    <row r="14" spans="1:48" x14ac:dyDescent="0.2">
      <c r="A14" t="s">
        <v>1</v>
      </c>
      <c r="B14" t="s">
        <v>149</v>
      </c>
      <c r="C14" t="s">
        <v>140</v>
      </c>
      <c r="D14" t="s">
        <v>107</v>
      </c>
      <c r="E14" t="s">
        <v>375</v>
      </c>
      <c r="F14">
        <v>8</v>
      </c>
      <c r="G14" t="s">
        <v>89</v>
      </c>
      <c r="I14">
        <v>0.8</v>
      </c>
      <c r="J14">
        <v>0.36480000000000001</v>
      </c>
      <c r="K14">
        <v>1</v>
      </c>
      <c r="L14">
        <f t="shared" si="2"/>
        <v>1.125</v>
      </c>
      <c r="M14">
        <f t="shared" si="0"/>
        <v>1.125</v>
      </c>
      <c r="N14">
        <f t="shared" si="3"/>
        <v>7.1111111111111107</v>
      </c>
      <c r="S14" s="9" t="s">
        <v>379</v>
      </c>
      <c r="T14" s="8">
        <v>87.999999999999986</v>
      </c>
      <c r="V14" s="8"/>
      <c r="W14" s="7" t="s">
        <v>3</v>
      </c>
      <c r="X14" s="9" t="s">
        <v>373</v>
      </c>
      <c r="Y14" s="8">
        <v>154.6666666666666</v>
      </c>
      <c r="Z14">
        <f>AVERAGE(Y14,Y19)</f>
        <v>706.22222222222194</v>
      </c>
      <c r="AA14">
        <f>AVERAGE(T31,T38)</f>
        <v>1044.4444444444441</v>
      </c>
      <c r="AC14" s="7" t="s">
        <v>2</v>
      </c>
      <c r="AD14" s="9" t="s">
        <v>377</v>
      </c>
      <c r="AE14" s="8">
        <v>6.2222222222222214</v>
      </c>
      <c r="AF14" s="82">
        <v>567.11111111111097</v>
      </c>
      <c r="AG14">
        <f t="shared" si="4"/>
        <v>1.0971786833855801</v>
      </c>
      <c r="AI14" t="s">
        <v>23</v>
      </c>
      <c r="AJ14" t="s">
        <v>21</v>
      </c>
      <c r="AK14" s="9" t="s">
        <v>377</v>
      </c>
      <c r="AL14">
        <v>9.7777777777777786</v>
      </c>
      <c r="AM14">
        <v>1044.4444444444441</v>
      </c>
      <c r="AN14">
        <f t="shared" si="1"/>
        <v>0.93617021276595791</v>
      </c>
      <c r="AQ14" t="s">
        <v>23</v>
      </c>
      <c r="AR14" t="s">
        <v>22</v>
      </c>
      <c r="AS14" t="s">
        <v>373</v>
      </c>
      <c r="AT14">
        <v>6641.7777777777783</v>
      </c>
      <c r="AU14">
        <v>1200</v>
      </c>
      <c r="AV14">
        <v>18.067451820128476</v>
      </c>
    </row>
    <row r="15" spans="1:48" x14ac:dyDescent="0.2">
      <c r="A15" t="s">
        <v>2</v>
      </c>
      <c r="B15" t="s">
        <v>169</v>
      </c>
      <c r="C15" t="s">
        <v>140</v>
      </c>
      <c r="D15" t="s">
        <v>107</v>
      </c>
      <c r="E15" t="s">
        <v>375</v>
      </c>
      <c r="F15">
        <v>12</v>
      </c>
      <c r="G15" t="s">
        <v>89</v>
      </c>
      <c r="I15">
        <v>0.7</v>
      </c>
      <c r="J15">
        <v>0.54720000000000002</v>
      </c>
      <c r="K15">
        <v>1</v>
      </c>
      <c r="L15">
        <f t="shared" si="2"/>
        <v>1.125</v>
      </c>
      <c r="M15">
        <f t="shared" si="0"/>
        <v>1.125</v>
      </c>
      <c r="N15">
        <f t="shared" si="3"/>
        <v>10.666666666666666</v>
      </c>
      <c r="S15" s="7" t="s">
        <v>428</v>
      </c>
      <c r="T15" s="8">
        <v>171.55555555555554</v>
      </c>
      <c r="V15" s="8"/>
      <c r="W15" s="7" t="s">
        <v>3</v>
      </c>
      <c r="X15" s="9" t="s">
        <v>375</v>
      </c>
      <c r="Y15" s="8">
        <v>31.111111111111111</v>
      </c>
      <c r="Z15">
        <f>AVERAGE(Y15,Y20)</f>
        <v>68</v>
      </c>
      <c r="AC15" s="7" t="s">
        <v>2</v>
      </c>
      <c r="AD15" s="9" t="s">
        <v>379</v>
      </c>
      <c r="AE15" s="8">
        <v>201.77777777777777</v>
      </c>
      <c r="AF15" s="82">
        <v>567.11111111111097</v>
      </c>
      <c r="AG15">
        <f t="shared" si="4"/>
        <v>35.579937304075244</v>
      </c>
      <c r="AI15" t="s">
        <v>23</v>
      </c>
      <c r="AJ15" t="s">
        <v>21</v>
      </c>
      <c r="AK15" s="9" t="s">
        <v>379</v>
      </c>
      <c r="AL15">
        <v>244.44444444444443</v>
      </c>
      <c r="AM15">
        <v>1044.4444444444441</v>
      </c>
      <c r="AN15">
        <f t="shared" si="1"/>
        <v>23.404255319148941</v>
      </c>
      <c r="AQ15" t="s">
        <v>23</v>
      </c>
      <c r="AR15" t="s">
        <v>22</v>
      </c>
      <c r="AS15" t="s">
        <v>419</v>
      </c>
      <c r="AT15">
        <v>6641.7777777777783</v>
      </c>
      <c r="AU15">
        <v>2.6666666666666665</v>
      </c>
      <c r="AV15">
        <v>4.0149892933618835E-2</v>
      </c>
    </row>
    <row r="16" spans="1:48" x14ac:dyDescent="0.2">
      <c r="A16" t="s">
        <v>3</v>
      </c>
      <c r="B16" t="s">
        <v>202</v>
      </c>
      <c r="C16" t="s">
        <v>140</v>
      </c>
      <c r="D16" t="s">
        <v>107</v>
      </c>
      <c r="E16" t="s">
        <v>375</v>
      </c>
      <c r="F16">
        <v>5</v>
      </c>
      <c r="G16" t="s">
        <v>89</v>
      </c>
      <c r="I16">
        <v>0.6</v>
      </c>
      <c r="J16">
        <v>0.22800000000000001</v>
      </c>
      <c r="K16">
        <v>1</v>
      </c>
      <c r="L16">
        <f t="shared" si="2"/>
        <v>1.125</v>
      </c>
      <c r="M16">
        <f t="shared" si="0"/>
        <v>1.125</v>
      </c>
      <c r="N16">
        <f t="shared" si="3"/>
        <v>4.4444444444444446</v>
      </c>
      <c r="P16" s="6" t="s">
        <v>320</v>
      </c>
      <c r="Q16" t="s">
        <v>394</v>
      </c>
      <c r="S16" s="7" t="s">
        <v>2</v>
      </c>
      <c r="T16" s="8"/>
      <c r="V16" s="8"/>
      <c r="W16" s="7" t="s">
        <v>3</v>
      </c>
      <c r="X16" s="9" t="s">
        <v>377</v>
      </c>
      <c r="Y16" s="8">
        <v>17.777777777777779</v>
      </c>
      <c r="Z16">
        <f>AVERAGE(Y16,Y21)</f>
        <v>9.7777777777777786</v>
      </c>
      <c r="AC16" s="7" t="s">
        <v>2</v>
      </c>
      <c r="AD16" s="9" t="s">
        <v>321</v>
      </c>
      <c r="AE16" s="8">
        <v>48</v>
      </c>
      <c r="AF16" s="82">
        <v>567.11111111111097</v>
      </c>
      <c r="AG16">
        <f t="shared" si="4"/>
        <v>8.4639498432601901</v>
      </c>
      <c r="AI16" t="s">
        <v>23</v>
      </c>
      <c r="AJ16" t="s">
        <v>22</v>
      </c>
      <c r="AK16" s="9" t="s">
        <v>371</v>
      </c>
      <c r="AL16" s="8">
        <v>2</v>
      </c>
      <c r="AM16" s="81">
        <v>106</v>
      </c>
      <c r="AN16">
        <f t="shared" si="1"/>
        <v>1.8867924528301887</v>
      </c>
      <c r="AQ16" t="s">
        <v>23</v>
      </c>
      <c r="AR16" t="s">
        <v>22</v>
      </c>
      <c r="AS16" t="s">
        <v>375</v>
      </c>
      <c r="AT16">
        <v>6641.7777777777783</v>
      </c>
      <c r="AU16">
        <v>1196.4444444444443</v>
      </c>
      <c r="AV16">
        <v>18.013918629550318</v>
      </c>
    </row>
    <row r="17" spans="1:48" x14ac:dyDescent="0.2">
      <c r="A17" t="s">
        <v>4</v>
      </c>
      <c r="B17" t="s">
        <v>226</v>
      </c>
      <c r="C17" t="s">
        <v>140</v>
      </c>
      <c r="D17" t="s">
        <v>107</v>
      </c>
      <c r="E17" t="s">
        <v>375</v>
      </c>
      <c r="F17">
        <v>19</v>
      </c>
      <c r="G17" t="s">
        <v>89</v>
      </c>
      <c r="I17">
        <v>0.7</v>
      </c>
      <c r="J17">
        <v>0.86639999999999995</v>
      </c>
      <c r="K17">
        <v>1</v>
      </c>
      <c r="L17">
        <f t="shared" si="2"/>
        <v>1.125</v>
      </c>
      <c r="M17">
        <f t="shared" si="0"/>
        <v>1.125</v>
      </c>
      <c r="N17">
        <f t="shared" si="3"/>
        <v>16.888888888888889</v>
      </c>
      <c r="P17" s="7" t="s">
        <v>0</v>
      </c>
      <c r="Q17" s="8"/>
      <c r="S17" s="9" t="s">
        <v>371</v>
      </c>
      <c r="T17" s="8">
        <v>0.88888888888888884</v>
      </c>
      <c r="V17" s="8"/>
      <c r="W17" s="7" t="s">
        <v>3</v>
      </c>
      <c r="X17" s="9" t="s">
        <v>379</v>
      </c>
      <c r="Y17" s="8">
        <v>141.33333333333331</v>
      </c>
      <c r="Z17">
        <f>AVERAGE(Y17,Y22)</f>
        <v>244.44444444444443</v>
      </c>
      <c r="AC17" s="7" t="s">
        <v>3</v>
      </c>
      <c r="AD17" s="9" t="s">
        <v>371</v>
      </c>
      <c r="AE17" s="8">
        <v>1.7777777777777777</v>
      </c>
      <c r="AF17" s="82">
        <v>375.99999999999989</v>
      </c>
      <c r="AG17">
        <f t="shared" si="4"/>
        <v>0.47281323877068565</v>
      </c>
      <c r="AI17" t="s">
        <v>23</v>
      </c>
      <c r="AJ17" t="s">
        <v>22</v>
      </c>
      <c r="AK17" s="83" t="s">
        <v>373</v>
      </c>
      <c r="AL17" s="8">
        <v>62</v>
      </c>
      <c r="AM17" s="81">
        <v>106</v>
      </c>
      <c r="AN17" s="35">
        <f t="shared" si="1"/>
        <v>58.490566037735846</v>
      </c>
      <c r="AQ17" t="s">
        <v>23</v>
      </c>
      <c r="AR17" t="s">
        <v>22</v>
      </c>
      <c r="AS17" s="35" t="s">
        <v>377</v>
      </c>
      <c r="AT17">
        <v>6641.7777777777783</v>
      </c>
      <c r="AU17">
        <v>2701.3333333333335</v>
      </c>
      <c r="AV17" s="35">
        <v>40.671841541755889</v>
      </c>
    </row>
    <row r="18" spans="1:48" x14ac:dyDescent="0.2">
      <c r="A18" t="s">
        <v>5</v>
      </c>
      <c r="B18" t="s">
        <v>246</v>
      </c>
      <c r="C18" t="s">
        <v>140</v>
      </c>
      <c r="D18" t="s">
        <v>107</v>
      </c>
      <c r="E18" t="s">
        <v>375</v>
      </c>
      <c r="F18">
        <v>9</v>
      </c>
      <c r="G18" t="s">
        <v>89</v>
      </c>
      <c r="I18">
        <v>0.7</v>
      </c>
      <c r="J18">
        <v>0.41039999999999999</v>
      </c>
      <c r="K18" s="11">
        <v>0.6333333333333333</v>
      </c>
      <c r="L18">
        <f t="shared" si="2"/>
        <v>1.125</v>
      </c>
      <c r="M18">
        <f t="shared" si="0"/>
        <v>0.71249999999999991</v>
      </c>
      <c r="N18">
        <f t="shared" si="3"/>
        <v>12.631578947368423</v>
      </c>
      <c r="P18" s="9" t="s">
        <v>107</v>
      </c>
      <c r="Q18" s="8">
        <v>6</v>
      </c>
      <c r="S18" s="9" t="s">
        <v>373</v>
      </c>
      <c r="T18" s="8">
        <v>212.44444444444434</v>
      </c>
      <c r="V18" s="8"/>
      <c r="W18" s="7" t="s">
        <v>4</v>
      </c>
      <c r="X18" s="9" t="s">
        <v>321</v>
      </c>
      <c r="Y18" s="8">
        <v>29.333333333333332</v>
      </c>
      <c r="AC18" s="7" t="s">
        <v>3</v>
      </c>
      <c r="AD18" s="9" t="s">
        <v>373</v>
      </c>
      <c r="AE18" s="8">
        <v>154.6666666666666</v>
      </c>
      <c r="AF18" s="82">
        <v>375.99999999999989</v>
      </c>
      <c r="AG18" s="35">
        <f t="shared" si="4"/>
        <v>41.134751773049636</v>
      </c>
      <c r="AI18" t="s">
        <v>23</v>
      </c>
      <c r="AJ18" t="s">
        <v>22</v>
      </c>
      <c r="AK18" s="9" t="s">
        <v>375</v>
      </c>
      <c r="AL18" s="8">
        <v>15</v>
      </c>
      <c r="AM18" s="81">
        <v>106</v>
      </c>
      <c r="AN18">
        <f t="shared" si="1"/>
        <v>14.150943396226415</v>
      </c>
      <c r="AQ18" t="s">
        <v>23</v>
      </c>
      <c r="AR18" t="s">
        <v>22</v>
      </c>
      <c r="AS18" t="s">
        <v>379</v>
      </c>
      <c r="AT18">
        <v>6641.7777777777783</v>
      </c>
      <c r="AU18">
        <v>1507.5555555555557</v>
      </c>
      <c r="AV18">
        <v>22.698072805139187</v>
      </c>
    </row>
    <row r="19" spans="1:48" x14ac:dyDescent="0.2">
      <c r="A19" t="s">
        <v>7</v>
      </c>
      <c r="B19" t="s">
        <v>277</v>
      </c>
      <c r="C19" t="s">
        <v>140</v>
      </c>
      <c r="D19" t="s">
        <v>107</v>
      </c>
      <c r="E19" t="s">
        <v>375</v>
      </c>
      <c r="F19">
        <v>2</v>
      </c>
      <c r="G19" t="s">
        <v>89</v>
      </c>
      <c r="I19">
        <v>0.8</v>
      </c>
      <c r="J19">
        <v>9.1200000000000003E-2</v>
      </c>
      <c r="K19">
        <v>1</v>
      </c>
      <c r="L19">
        <f t="shared" si="2"/>
        <v>1.125</v>
      </c>
      <c r="M19">
        <f t="shared" si="0"/>
        <v>1.125</v>
      </c>
      <c r="N19">
        <f t="shared" si="3"/>
        <v>1.7777777777777777</v>
      </c>
      <c r="P19" s="9" t="s">
        <v>337</v>
      </c>
      <c r="Q19" s="8">
        <v>5</v>
      </c>
      <c r="S19" s="9" t="s">
        <v>375</v>
      </c>
      <c r="T19" s="8">
        <v>97.777777777777771</v>
      </c>
      <c r="V19" s="8"/>
      <c r="W19" s="7" t="s">
        <v>4</v>
      </c>
      <c r="X19" s="9" t="s">
        <v>373</v>
      </c>
      <c r="Y19" s="8">
        <v>1257.7777777777774</v>
      </c>
      <c r="AC19" s="7" t="s">
        <v>3</v>
      </c>
      <c r="AD19" s="9" t="s">
        <v>375</v>
      </c>
      <c r="AE19" s="8">
        <v>31.111111111111111</v>
      </c>
      <c r="AF19" s="82">
        <v>375.99999999999989</v>
      </c>
      <c r="AG19">
        <f t="shared" si="4"/>
        <v>8.2742316784870003</v>
      </c>
      <c r="AI19" t="s">
        <v>23</v>
      </c>
      <c r="AJ19" t="s">
        <v>22</v>
      </c>
      <c r="AK19" s="9" t="s">
        <v>377</v>
      </c>
      <c r="AL19" s="8">
        <v>5</v>
      </c>
      <c r="AM19" s="81">
        <v>106</v>
      </c>
      <c r="AN19">
        <f t="shared" si="1"/>
        <v>4.716981132075472</v>
      </c>
      <c r="AQ19" t="s">
        <v>23</v>
      </c>
      <c r="AR19" t="s">
        <v>21</v>
      </c>
      <c r="AS19" t="s">
        <v>371</v>
      </c>
      <c r="AT19">
        <v>10794.666666666666</v>
      </c>
      <c r="AU19">
        <v>64</v>
      </c>
      <c r="AV19">
        <v>0.59288537549407117</v>
      </c>
    </row>
    <row r="20" spans="1:48" x14ac:dyDescent="0.2">
      <c r="A20" t="s">
        <v>8</v>
      </c>
      <c r="B20" t="s">
        <v>286</v>
      </c>
      <c r="C20" t="s">
        <v>140</v>
      </c>
      <c r="D20" t="s">
        <v>107</v>
      </c>
      <c r="E20" t="s">
        <v>375</v>
      </c>
      <c r="F20">
        <v>5</v>
      </c>
      <c r="G20" t="s">
        <v>89</v>
      </c>
      <c r="I20">
        <v>1</v>
      </c>
      <c r="J20">
        <v>0.22800000000000001</v>
      </c>
      <c r="K20">
        <v>1</v>
      </c>
      <c r="L20">
        <f t="shared" si="2"/>
        <v>1.125</v>
      </c>
      <c r="M20">
        <f t="shared" si="0"/>
        <v>1.125</v>
      </c>
      <c r="N20">
        <f t="shared" si="3"/>
        <v>4.4444444444444446</v>
      </c>
      <c r="P20" s="9" t="s">
        <v>113</v>
      </c>
      <c r="Q20" s="8">
        <v>2</v>
      </c>
      <c r="S20" s="9" t="s">
        <v>377</v>
      </c>
      <c r="T20" s="8">
        <v>6.2222222222222214</v>
      </c>
      <c r="V20" s="8"/>
      <c r="W20" s="7" t="s">
        <v>4</v>
      </c>
      <c r="X20" s="9" t="s">
        <v>375</v>
      </c>
      <c r="Y20" s="8">
        <v>104.88888888888889</v>
      </c>
      <c r="AC20" s="7" t="s">
        <v>3</v>
      </c>
      <c r="AD20" s="9" t="s">
        <v>377</v>
      </c>
      <c r="AE20" s="8">
        <v>17.777777777777779</v>
      </c>
      <c r="AF20" s="82">
        <v>375.99999999999989</v>
      </c>
      <c r="AG20">
        <f t="shared" si="4"/>
        <v>4.7281323877068582</v>
      </c>
      <c r="AI20" t="s">
        <v>23</v>
      </c>
      <c r="AJ20" t="s">
        <v>22</v>
      </c>
      <c r="AK20" s="9" t="s">
        <v>379</v>
      </c>
      <c r="AL20" s="8">
        <v>20</v>
      </c>
      <c r="AM20" s="81">
        <v>106</v>
      </c>
      <c r="AN20">
        <f t="shared" si="1"/>
        <v>18.867924528301888</v>
      </c>
      <c r="AQ20" t="s">
        <v>23</v>
      </c>
      <c r="AR20" t="s">
        <v>21</v>
      </c>
      <c r="AS20" t="s">
        <v>373</v>
      </c>
      <c r="AT20">
        <v>10794.666666666666</v>
      </c>
      <c r="AU20">
        <v>3677.3333333333335</v>
      </c>
      <c r="AV20" s="88">
        <v>34.066205533596843</v>
      </c>
    </row>
    <row r="21" spans="1:48" x14ac:dyDescent="0.2">
      <c r="A21" t="s">
        <v>2</v>
      </c>
      <c r="B21" t="s">
        <v>169</v>
      </c>
      <c r="C21" t="s">
        <v>195</v>
      </c>
      <c r="D21" s="35" t="s">
        <v>123</v>
      </c>
      <c r="E21" s="35"/>
      <c r="F21">
        <v>1</v>
      </c>
      <c r="G21" t="s">
        <v>80</v>
      </c>
      <c r="I21">
        <v>1</v>
      </c>
      <c r="J21">
        <v>0.04</v>
      </c>
      <c r="K21">
        <v>1</v>
      </c>
      <c r="L21">
        <f t="shared" si="2"/>
        <v>1.125</v>
      </c>
      <c r="M21">
        <f t="shared" si="0"/>
        <v>1.125</v>
      </c>
      <c r="N21">
        <f t="shared" si="3"/>
        <v>0.88888888888888884</v>
      </c>
      <c r="P21" s="86" t="s">
        <v>159</v>
      </c>
      <c r="Q21" s="87">
        <v>24</v>
      </c>
      <c r="S21" s="9" t="s">
        <v>379</v>
      </c>
      <c r="T21" s="8">
        <v>201.77777777777777</v>
      </c>
      <c r="V21" s="8"/>
      <c r="W21" s="7" t="s">
        <v>4</v>
      </c>
      <c r="X21" s="9" t="s">
        <v>377</v>
      </c>
      <c r="Y21" s="8">
        <v>1.7777777777777777</v>
      </c>
      <c r="AC21" s="7" t="s">
        <v>3</v>
      </c>
      <c r="AD21" s="9" t="s">
        <v>379</v>
      </c>
      <c r="AE21" s="8">
        <v>141.33333333333331</v>
      </c>
      <c r="AF21" s="82">
        <v>375.99999999999989</v>
      </c>
      <c r="AG21">
        <f t="shared" si="4"/>
        <v>37.588652482269509</v>
      </c>
      <c r="AI21" t="s">
        <v>23</v>
      </c>
      <c r="AJ21" t="s">
        <v>22</v>
      </c>
      <c r="AK21" s="9" t="s">
        <v>321</v>
      </c>
      <c r="AL21" s="8">
        <v>2</v>
      </c>
      <c r="AM21" s="81">
        <v>106</v>
      </c>
      <c r="AN21">
        <f t="shared" si="1"/>
        <v>1.8867924528301887</v>
      </c>
      <c r="AQ21" t="s">
        <v>23</v>
      </c>
      <c r="AR21" t="s">
        <v>21</v>
      </c>
      <c r="AS21" t="s">
        <v>419</v>
      </c>
      <c r="AT21">
        <v>10794.666666666666</v>
      </c>
      <c r="AU21">
        <v>2.6666666666666665</v>
      </c>
      <c r="AV21">
        <v>2.4703557312252964E-2</v>
      </c>
    </row>
    <row r="22" spans="1:48" x14ac:dyDescent="0.2">
      <c r="A22" t="s">
        <v>1</v>
      </c>
      <c r="B22" t="s">
        <v>149</v>
      </c>
      <c r="C22" t="s">
        <v>48</v>
      </c>
      <c r="D22" t="s">
        <v>52</v>
      </c>
      <c r="E22" t="s">
        <v>373</v>
      </c>
      <c r="F22">
        <v>1</v>
      </c>
      <c r="G22" t="s">
        <v>41</v>
      </c>
      <c r="I22">
        <v>2.1</v>
      </c>
      <c r="J22">
        <v>2.8504155999999999E-2</v>
      </c>
      <c r="K22">
        <v>1</v>
      </c>
      <c r="L22">
        <f t="shared" si="2"/>
        <v>1.125</v>
      </c>
      <c r="M22">
        <f t="shared" si="0"/>
        <v>1.125</v>
      </c>
      <c r="N22">
        <f t="shared" si="3"/>
        <v>0.88888888888888884</v>
      </c>
      <c r="P22" s="9" t="s">
        <v>44</v>
      </c>
      <c r="Q22" s="8">
        <v>88</v>
      </c>
      <c r="S22" s="9" t="s">
        <v>321</v>
      </c>
      <c r="T22" s="8">
        <v>48</v>
      </c>
      <c r="V22" s="8"/>
      <c r="W22" s="7" t="s">
        <v>4</v>
      </c>
      <c r="X22" s="9" t="s">
        <v>379</v>
      </c>
      <c r="Y22" s="8">
        <v>347.55555555555554</v>
      </c>
      <c r="AC22" s="7" t="s">
        <v>4</v>
      </c>
      <c r="AD22" s="9" t="s">
        <v>321</v>
      </c>
      <c r="AE22" s="8">
        <v>29.333333333333332</v>
      </c>
      <c r="AF22" s="82">
        <v>375.99999999999989</v>
      </c>
      <c r="AG22">
        <f t="shared" si="4"/>
        <v>7.801418439716314</v>
      </c>
      <c r="AI22" t="s">
        <v>24</v>
      </c>
      <c r="AJ22" t="s">
        <v>21</v>
      </c>
      <c r="AK22" s="83" t="s">
        <v>373</v>
      </c>
      <c r="AL22">
        <v>151.11111111111111</v>
      </c>
      <c r="AM22">
        <v>216</v>
      </c>
      <c r="AN22" s="35">
        <f t="shared" si="1"/>
        <v>69.958847736625515</v>
      </c>
      <c r="AQ22" t="s">
        <v>23</v>
      </c>
      <c r="AR22" t="s">
        <v>21</v>
      </c>
      <c r="AS22" t="s">
        <v>375</v>
      </c>
      <c r="AT22">
        <v>10794.666666666666</v>
      </c>
      <c r="AU22">
        <v>1882.6666666666667</v>
      </c>
      <c r="AV22">
        <v>17.440711462450594</v>
      </c>
    </row>
    <row r="23" spans="1:48" x14ac:dyDescent="0.2">
      <c r="A23" t="s">
        <v>2</v>
      </c>
      <c r="B23" t="s">
        <v>169</v>
      </c>
      <c r="C23" t="s">
        <v>48</v>
      </c>
      <c r="D23" t="s">
        <v>52</v>
      </c>
      <c r="E23" t="s">
        <v>373</v>
      </c>
      <c r="F23">
        <v>19</v>
      </c>
      <c r="G23" t="s">
        <v>41</v>
      </c>
      <c r="I23">
        <v>1.4</v>
      </c>
      <c r="J23">
        <v>0.21141221299999999</v>
      </c>
      <c r="K23">
        <v>1</v>
      </c>
      <c r="L23">
        <f t="shared" si="2"/>
        <v>1.125</v>
      </c>
      <c r="M23">
        <f t="shared" si="0"/>
        <v>1.125</v>
      </c>
      <c r="N23">
        <f t="shared" si="3"/>
        <v>16.888888888888889</v>
      </c>
      <c r="P23" s="9" t="s">
        <v>336</v>
      </c>
      <c r="Q23" s="8">
        <v>3</v>
      </c>
      <c r="S23" s="7" t="s">
        <v>429</v>
      </c>
      <c r="T23" s="8">
        <v>567.11111111111097</v>
      </c>
      <c r="V23" s="8"/>
      <c r="W23" s="7" t="s">
        <v>4</v>
      </c>
      <c r="X23" s="9" t="s">
        <v>321</v>
      </c>
      <c r="Y23" s="8">
        <v>0.88888888888888884</v>
      </c>
      <c r="AC23" s="7" t="s">
        <v>4</v>
      </c>
      <c r="AD23" s="9" t="s">
        <v>373</v>
      </c>
      <c r="AE23" s="8">
        <v>1257.7777777777774</v>
      </c>
      <c r="AF23" s="82">
        <v>1712.8888888888885</v>
      </c>
      <c r="AG23" s="35">
        <f t="shared" si="4"/>
        <v>73.430202387130251</v>
      </c>
      <c r="AI23" t="s">
        <v>24</v>
      </c>
      <c r="AJ23" t="s">
        <v>21</v>
      </c>
      <c r="AK23" s="9" t="s">
        <v>375</v>
      </c>
      <c r="AL23">
        <v>9.7777777777777786</v>
      </c>
      <c r="AM23">
        <v>216</v>
      </c>
      <c r="AN23">
        <f t="shared" si="1"/>
        <v>4.5267489711934159</v>
      </c>
      <c r="AQ23" t="s">
        <v>23</v>
      </c>
      <c r="AR23" t="s">
        <v>21</v>
      </c>
      <c r="AS23" s="35" t="s">
        <v>377</v>
      </c>
      <c r="AT23">
        <v>10794.666666666666</v>
      </c>
      <c r="AU23">
        <v>3949.333333333333</v>
      </c>
      <c r="AV23" s="35">
        <v>36.585968379446641</v>
      </c>
    </row>
    <row r="24" spans="1:48" x14ac:dyDescent="0.2">
      <c r="A24" t="s">
        <v>2</v>
      </c>
      <c r="B24" t="s">
        <v>169</v>
      </c>
      <c r="C24" t="s">
        <v>48</v>
      </c>
      <c r="D24" t="s">
        <v>52</v>
      </c>
      <c r="E24" t="s">
        <v>373</v>
      </c>
      <c r="F24">
        <v>19</v>
      </c>
      <c r="G24" t="s">
        <v>41</v>
      </c>
      <c r="I24">
        <v>2</v>
      </c>
      <c r="J24">
        <v>0.48361818200000001</v>
      </c>
      <c r="K24">
        <v>1</v>
      </c>
      <c r="L24">
        <f t="shared" si="2"/>
        <v>1.125</v>
      </c>
      <c r="M24">
        <f t="shared" si="0"/>
        <v>1.125</v>
      </c>
      <c r="N24">
        <f t="shared" si="3"/>
        <v>16.888888888888889</v>
      </c>
      <c r="P24" s="83" t="s">
        <v>368</v>
      </c>
      <c r="Q24" s="84">
        <v>127</v>
      </c>
      <c r="S24" s="7" t="s">
        <v>3</v>
      </c>
      <c r="T24" s="8"/>
      <c r="V24" s="8"/>
      <c r="AC24" s="7" t="s">
        <v>4</v>
      </c>
      <c r="AD24" s="9" t="s">
        <v>375</v>
      </c>
      <c r="AE24" s="8">
        <v>104.88888888888889</v>
      </c>
      <c r="AF24" s="82">
        <v>1712.8888888888885</v>
      </c>
      <c r="AG24">
        <f t="shared" si="4"/>
        <v>6.1235080435910758</v>
      </c>
      <c r="AI24" t="s">
        <v>24</v>
      </c>
      <c r="AJ24" t="s">
        <v>21</v>
      </c>
      <c r="AK24" s="9" t="s">
        <v>377</v>
      </c>
      <c r="AL24">
        <v>2.2222222222222223</v>
      </c>
      <c r="AM24">
        <v>216</v>
      </c>
      <c r="AN24">
        <f t="shared" si="1"/>
        <v>1.0288065843621399</v>
      </c>
      <c r="AQ24" t="s">
        <v>23</v>
      </c>
      <c r="AR24" t="s">
        <v>21</v>
      </c>
      <c r="AS24" t="s">
        <v>379</v>
      </c>
      <c r="AT24">
        <v>10794.666666666666</v>
      </c>
      <c r="AU24">
        <v>1218.6666666666667</v>
      </c>
      <c r="AV24">
        <v>11.289525691699605</v>
      </c>
    </row>
    <row r="25" spans="1:48" x14ac:dyDescent="0.2">
      <c r="A25" t="s">
        <v>2</v>
      </c>
      <c r="B25" t="s">
        <v>169</v>
      </c>
      <c r="C25" t="s">
        <v>48</v>
      </c>
      <c r="D25" t="s">
        <v>52</v>
      </c>
      <c r="E25" t="s">
        <v>373</v>
      </c>
      <c r="F25">
        <v>19</v>
      </c>
      <c r="G25" t="s">
        <v>41</v>
      </c>
      <c r="I25">
        <v>2.7</v>
      </c>
      <c r="J25">
        <v>0.97023505799999998</v>
      </c>
      <c r="K25">
        <v>1</v>
      </c>
      <c r="L25">
        <f t="shared" si="2"/>
        <v>1.125</v>
      </c>
      <c r="M25">
        <f t="shared" si="0"/>
        <v>1.125</v>
      </c>
      <c r="N25">
        <f t="shared" si="3"/>
        <v>16.888888888888889</v>
      </c>
      <c r="P25" s="9" t="s">
        <v>342</v>
      </c>
      <c r="Q25" s="8">
        <v>4</v>
      </c>
      <c r="S25" s="9" t="s">
        <v>371</v>
      </c>
      <c r="T25" s="8">
        <v>1.7777777777777777</v>
      </c>
      <c r="V25" s="8"/>
      <c r="W25" s="7" t="s">
        <v>6</v>
      </c>
      <c r="X25" s="9" t="s">
        <v>371</v>
      </c>
      <c r="Y25" s="8">
        <v>0.88888888888888884</v>
      </c>
      <c r="AC25" s="7" t="s">
        <v>4</v>
      </c>
      <c r="AD25" s="9" t="s">
        <v>377</v>
      </c>
      <c r="AE25" s="8">
        <v>1.7777777777777777</v>
      </c>
      <c r="AF25" s="82">
        <v>1712.8888888888885</v>
      </c>
      <c r="AG25">
        <f t="shared" si="4"/>
        <v>0.10378827192527246</v>
      </c>
      <c r="AI25" t="s">
        <v>24</v>
      </c>
      <c r="AJ25" t="s">
        <v>21</v>
      </c>
      <c r="AK25" s="9" t="s">
        <v>379</v>
      </c>
      <c r="AL25">
        <v>40.444444444444443</v>
      </c>
      <c r="AM25">
        <v>216</v>
      </c>
      <c r="AN25">
        <f t="shared" si="1"/>
        <v>18.724279835390945</v>
      </c>
      <c r="AQ25" t="s">
        <v>24</v>
      </c>
      <c r="AR25" t="s">
        <v>22</v>
      </c>
      <c r="AS25" t="s">
        <v>371</v>
      </c>
      <c r="AT25">
        <v>6681.7777777777774</v>
      </c>
      <c r="AU25">
        <v>76.444444444444443</v>
      </c>
      <c r="AV25">
        <v>1.1440734335506186</v>
      </c>
    </row>
    <row r="26" spans="1:48" x14ac:dyDescent="0.2">
      <c r="A26" t="s">
        <v>2</v>
      </c>
      <c r="B26" t="s">
        <v>169</v>
      </c>
      <c r="C26" t="s">
        <v>48</v>
      </c>
      <c r="D26" t="s">
        <v>52</v>
      </c>
      <c r="E26" t="s">
        <v>373</v>
      </c>
      <c r="F26">
        <v>19</v>
      </c>
      <c r="G26" t="s">
        <v>41</v>
      </c>
      <c r="I26">
        <v>3.8</v>
      </c>
      <c r="J26">
        <v>2.1439318420000002</v>
      </c>
      <c r="K26">
        <v>1</v>
      </c>
      <c r="L26">
        <f t="shared" si="2"/>
        <v>1.125</v>
      </c>
      <c r="M26">
        <f t="shared" si="0"/>
        <v>1.125</v>
      </c>
      <c r="N26">
        <f t="shared" si="3"/>
        <v>16.888888888888889</v>
      </c>
      <c r="P26" s="9" t="s">
        <v>382</v>
      </c>
      <c r="Q26" s="8">
        <v>4</v>
      </c>
      <c r="S26" s="9" t="s">
        <v>373</v>
      </c>
      <c r="T26" s="8">
        <v>154.6666666666666</v>
      </c>
      <c r="V26" s="8"/>
      <c r="W26" s="7" t="s">
        <v>6</v>
      </c>
      <c r="X26" s="9" t="s">
        <v>373</v>
      </c>
      <c r="Y26" s="8">
        <v>50.666666666666643</v>
      </c>
      <c r="Z26">
        <f>AVERAGE(Y26,Y31)</f>
        <v>151.11111111111111</v>
      </c>
      <c r="AA26">
        <f>AVERAGE(T54,T61)</f>
        <v>216</v>
      </c>
      <c r="AC26" s="7" t="s">
        <v>4</v>
      </c>
      <c r="AD26" s="9" t="s">
        <v>379</v>
      </c>
      <c r="AE26" s="8">
        <v>347.55555555555554</v>
      </c>
      <c r="AF26" s="82">
        <v>1712.8888888888885</v>
      </c>
      <c r="AG26">
        <f t="shared" si="4"/>
        <v>20.290607161390767</v>
      </c>
      <c r="AI26" t="s">
        <v>24</v>
      </c>
      <c r="AJ26" t="s">
        <v>21</v>
      </c>
      <c r="AK26" s="9" t="s">
        <v>321</v>
      </c>
      <c r="AL26">
        <v>12</v>
      </c>
      <c r="AM26">
        <v>216</v>
      </c>
      <c r="AN26">
        <f t="shared" si="1"/>
        <v>5.5555555555555554</v>
      </c>
      <c r="AQ26" t="s">
        <v>24</v>
      </c>
      <c r="AR26" t="s">
        <v>22</v>
      </c>
      <c r="AS26" t="s">
        <v>373</v>
      </c>
      <c r="AT26">
        <v>6681.7777777777774</v>
      </c>
      <c r="AU26">
        <v>969.77777777777771</v>
      </c>
      <c r="AV26">
        <v>14.513768790740986</v>
      </c>
    </row>
    <row r="27" spans="1:48" x14ac:dyDescent="0.2">
      <c r="A27" t="s">
        <v>2</v>
      </c>
      <c r="B27" t="s">
        <v>169</v>
      </c>
      <c r="C27" t="s">
        <v>48</v>
      </c>
      <c r="D27" t="s">
        <v>52</v>
      </c>
      <c r="E27" t="s">
        <v>373</v>
      </c>
      <c r="F27">
        <v>19</v>
      </c>
      <c r="G27" t="s">
        <v>41</v>
      </c>
      <c r="I27">
        <v>6.4</v>
      </c>
      <c r="J27">
        <v>7.185393725</v>
      </c>
      <c r="K27">
        <v>1</v>
      </c>
      <c r="L27">
        <f t="shared" si="2"/>
        <v>1.125</v>
      </c>
      <c r="M27">
        <f t="shared" si="0"/>
        <v>1.125</v>
      </c>
      <c r="N27">
        <f t="shared" si="3"/>
        <v>16.888888888888889</v>
      </c>
      <c r="P27" s="9" t="s">
        <v>94</v>
      </c>
      <c r="Q27" s="8">
        <v>13</v>
      </c>
      <c r="S27" s="9" t="s">
        <v>375</v>
      </c>
      <c r="T27" s="8">
        <v>31.111111111111111</v>
      </c>
      <c r="V27" s="8"/>
      <c r="W27" s="7" t="s">
        <v>6</v>
      </c>
      <c r="X27" s="9" t="s">
        <v>375</v>
      </c>
      <c r="Y27" s="8">
        <v>11.555555555555555</v>
      </c>
      <c r="Z27">
        <f>AVERAGE(Y27,Y32)</f>
        <v>9.7777777777777786</v>
      </c>
      <c r="AC27" s="7" t="s">
        <v>4</v>
      </c>
      <c r="AD27" s="9" t="s">
        <v>321</v>
      </c>
      <c r="AE27" s="8">
        <v>0.88888888888888884</v>
      </c>
      <c r="AF27" s="82">
        <v>1712.8888888888885</v>
      </c>
      <c r="AG27">
        <f t="shared" si="4"/>
        <v>5.1894135962636229E-2</v>
      </c>
      <c r="AI27" t="s">
        <v>24</v>
      </c>
      <c r="AJ27" t="s">
        <v>22</v>
      </c>
      <c r="AK27" s="9" t="s">
        <v>371</v>
      </c>
      <c r="AL27" s="8">
        <v>8</v>
      </c>
      <c r="AM27" s="81">
        <v>124</v>
      </c>
      <c r="AN27">
        <f t="shared" si="1"/>
        <v>6.4516129032258061</v>
      </c>
      <c r="AQ27" t="s">
        <v>24</v>
      </c>
      <c r="AR27" t="s">
        <v>22</v>
      </c>
      <c r="AS27" t="s">
        <v>419</v>
      </c>
      <c r="AT27">
        <v>6681.7777777777774</v>
      </c>
      <c r="AU27">
        <v>426.66666666666669</v>
      </c>
      <c r="AV27">
        <v>6.3855261407476398</v>
      </c>
    </row>
    <row r="28" spans="1:48" x14ac:dyDescent="0.2">
      <c r="A28" t="s">
        <v>4</v>
      </c>
      <c r="B28" t="s">
        <v>226</v>
      </c>
      <c r="C28" t="s">
        <v>48</v>
      </c>
      <c r="D28" t="s">
        <v>52</v>
      </c>
      <c r="E28" t="s">
        <v>373</v>
      </c>
      <c r="F28">
        <v>3</v>
      </c>
      <c r="G28" t="s">
        <v>41</v>
      </c>
      <c r="I28">
        <v>3.6</v>
      </c>
      <c r="J28">
        <v>0.29860871999999999</v>
      </c>
      <c r="K28">
        <v>1</v>
      </c>
      <c r="L28">
        <f t="shared" si="2"/>
        <v>1.125</v>
      </c>
      <c r="M28">
        <f t="shared" si="0"/>
        <v>1.125</v>
      </c>
      <c r="N28">
        <f t="shared" si="3"/>
        <v>2.6666666666666665</v>
      </c>
      <c r="P28" s="9" t="s">
        <v>340</v>
      </c>
      <c r="Q28" s="8">
        <v>12</v>
      </c>
      <c r="S28" s="9" t="s">
        <v>377</v>
      </c>
      <c r="T28" s="8">
        <v>17.777777777777779</v>
      </c>
      <c r="V28" s="8"/>
      <c r="W28" s="7" t="s">
        <v>6</v>
      </c>
      <c r="X28" s="9" t="s">
        <v>377</v>
      </c>
      <c r="Y28" s="8">
        <v>2.6666666666666665</v>
      </c>
      <c r="Z28">
        <f>AVERAGE(Y28,Y33)</f>
        <v>2.2222222222222223</v>
      </c>
      <c r="AC28" s="7" t="s">
        <v>5</v>
      </c>
      <c r="AD28" s="9" t="s">
        <v>371</v>
      </c>
      <c r="AE28" s="8">
        <v>2.8070175438596494</v>
      </c>
      <c r="AF28" s="82">
        <v>2509.4736842105262</v>
      </c>
      <c r="AG28">
        <f t="shared" si="4"/>
        <v>0.11185682326621926</v>
      </c>
      <c r="AI28" t="s">
        <v>24</v>
      </c>
      <c r="AJ28" t="s">
        <v>22</v>
      </c>
      <c r="AK28" s="83" t="s">
        <v>373</v>
      </c>
      <c r="AL28" s="8">
        <v>57</v>
      </c>
      <c r="AM28" s="81">
        <v>124</v>
      </c>
      <c r="AN28" s="35">
        <f t="shared" si="1"/>
        <v>45.967741935483872</v>
      </c>
      <c r="AQ28" t="s">
        <v>24</v>
      </c>
      <c r="AR28" t="s">
        <v>22</v>
      </c>
      <c r="AS28" t="s">
        <v>375</v>
      </c>
      <c r="AT28">
        <v>6681.7777777777774</v>
      </c>
      <c r="AU28">
        <v>1403.5555555555557</v>
      </c>
      <c r="AV28">
        <v>21.005720367167758</v>
      </c>
    </row>
    <row r="29" spans="1:48" x14ac:dyDescent="0.2">
      <c r="A29" t="s">
        <v>4</v>
      </c>
      <c r="B29" t="s">
        <v>226</v>
      </c>
      <c r="C29" t="s">
        <v>48</v>
      </c>
      <c r="D29" t="s">
        <v>52</v>
      </c>
      <c r="E29" t="s">
        <v>373</v>
      </c>
      <c r="F29">
        <v>3</v>
      </c>
      <c r="G29" t="s">
        <v>41</v>
      </c>
      <c r="I29">
        <v>5.7</v>
      </c>
      <c r="J29">
        <v>0.86718218999999996</v>
      </c>
      <c r="K29">
        <v>1</v>
      </c>
      <c r="L29">
        <f t="shared" si="2"/>
        <v>1.125</v>
      </c>
      <c r="M29">
        <f t="shared" si="0"/>
        <v>1.125</v>
      </c>
      <c r="N29">
        <f t="shared" si="3"/>
        <v>2.6666666666666665</v>
      </c>
      <c r="P29" s="7" t="s">
        <v>427</v>
      </c>
      <c r="Q29" s="8">
        <v>288</v>
      </c>
      <c r="S29" s="9" t="s">
        <v>379</v>
      </c>
      <c r="T29" s="8">
        <v>141.33333333333331</v>
      </c>
      <c r="V29" s="8"/>
      <c r="W29" s="7" t="s">
        <v>6</v>
      </c>
      <c r="X29" s="9" t="s">
        <v>379</v>
      </c>
      <c r="Y29" s="8">
        <v>30.222222222222225</v>
      </c>
      <c r="Z29">
        <f>AVERAGE(Y29,Y34)</f>
        <v>40.444444444444443</v>
      </c>
      <c r="AC29" s="7" t="s">
        <v>5</v>
      </c>
      <c r="AD29" s="9" t="s">
        <v>373</v>
      </c>
      <c r="AE29" s="8">
        <v>1752.9824561403507</v>
      </c>
      <c r="AF29" s="82">
        <v>2509.4736842105262</v>
      </c>
      <c r="AG29" s="35">
        <f t="shared" si="4"/>
        <v>69.854586129753898</v>
      </c>
      <c r="AI29" t="s">
        <v>24</v>
      </c>
      <c r="AJ29" t="s">
        <v>22</v>
      </c>
      <c r="AK29" s="9" t="s">
        <v>375</v>
      </c>
      <c r="AL29" s="8">
        <v>22</v>
      </c>
      <c r="AM29" s="81">
        <v>124</v>
      </c>
      <c r="AN29">
        <f t="shared" si="1"/>
        <v>17.741935483870968</v>
      </c>
      <c r="AQ29" t="s">
        <v>24</v>
      </c>
      <c r="AR29" t="s">
        <v>22</v>
      </c>
      <c r="AS29" s="35" t="s">
        <v>377</v>
      </c>
      <c r="AT29">
        <v>6681.7777777777774</v>
      </c>
      <c r="AU29">
        <v>2383.1111111111113</v>
      </c>
      <c r="AV29" s="35">
        <v>35.665824131967547</v>
      </c>
    </row>
    <row r="30" spans="1:48" x14ac:dyDescent="0.2">
      <c r="A30" t="s">
        <v>5</v>
      </c>
      <c r="B30" t="s">
        <v>246</v>
      </c>
      <c r="C30" t="s">
        <v>48</v>
      </c>
      <c r="D30" t="s">
        <v>52</v>
      </c>
      <c r="E30" t="s">
        <v>373</v>
      </c>
      <c r="F30">
        <v>1</v>
      </c>
      <c r="G30" t="s">
        <v>41</v>
      </c>
      <c r="I30">
        <v>1.2</v>
      </c>
      <c r="J30">
        <v>7.7814390000000002E-3</v>
      </c>
      <c r="K30" s="11">
        <v>0.6333333333333333</v>
      </c>
      <c r="L30">
        <f t="shared" si="2"/>
        <v>1.125</v>
      </c>
      <c r="M30">
        <f t="shared" si="0"/>
        <v>0.71249999999999991</v>
      </c>
      <c r="N30">
        <f t="shared" si="3"/>
        <v>1.4035087719298247</v>
      </c>
      <c r="P30" s="7" t="s">
        <v>1</v>
      </c>
      <c r="Q30" s="8"/>
      <c r="S30" s="9" t="s">
        <v>321</v>
      </c>
      <c r="T30" s="8">
        <v>29.333333333333332</v>
      </c>
      <c r="V30" s="8"/>
      <c r="W30" s="7" t="s">
        <v>6</v>
      </c>
      <c r="X30" s="9" t="s">
        <v>321</v>
      </c>
      <c r="Y30" s="8">
        <v>23.111111111111111</v>
      </c>
      <c r="Z30">
        <f>AVERAGE(Y30,Y35)</f>
        <v>12</v>
      </c>
      <c r="AC30" s="7" t="s">
        <v>5</v>
      </c>
      <c r="AD30" s="9" t="s">
        <v>375</v>
      </c>
      <c r="AE30" s="8">
        <v>151.57894736842107</v>
      </c>
      <c r="AF30" s="82">
        <v>2509.4736842105262</v>
      </c>
      <c r="AG30">
        <f t="shared" si="4"/>
        <v>6.0402684563758395</v>
      </c>
      <c r="AI30" t="s">
        <v>24</v>
      </c>
      <c r="AJ30" t="s">
        <v>22</v>
      </c>
      <c r="AK30" s="9" t="s">
        <v>377</v>
      </c>
      <c r="AL30" s="8">
        <v>10</v>
      </c>
      <c r="AM30" s="81">
        <v>124</v>
      </c>
      <c r="AN30">
        <f t="shared" si="1"/>
        <v>8.064516129032258</v>
      </c>
      <c r="AQ30" t="s">
        <v>24</v>
      </c>
      <c r="AR30" t="s">
        <v>22</v>
      </c>
      <c r="AS30" t="s">
        <v>379</v>
      </c>
      <c r="AT30">
        <v>6681.7777777777774</v>
      </c>
      <c r="AU30">
        <v>1422.2222222222222</v>
      </c>
      <c r="AV30">
        <v>21.28508713582546</v>
      </c>
    </row>
    <row r="31" spans="1:48" x14ac:dyDescent="0.2">
      <c r="A31" t="s">
        <v>8</v>
      </c>
      <c r="B31" t="s">
        <v>286</v>
      </c>
      <c r="C31" t="s">
        <v>48</v>
      </c>
      <c r="D31" t="s">
        <v>52</v>
      </c>
      <c r="E31" t="s">
        <v>373</v>
      </c>
      <c r="F31">
        <v>5</v>
      </c>
      <c r="G31" t="s">
        <v>41</v>
      </c>
      <c r="I31">
        <v>1.9</v>
      </c>
      <c r="J31">
        <v>0.11298942200000001</v>
      </c>
      <c r="K31">
        <v>1</v>
      </c>
      <c r="L31">
        <f t="shared" si="2"/>
        <v>1.125</v>
      </c>
      <c r="M31">
        <f t="shared" si="0"/>
        <v>1.125</v>
      </c>
      <c r="N31">
        <f t="shared" si="3"/>
        <v>4.4444444444444446</v>
      </c>
      <c r="P31" s="9" t="s">
        <v>107</v>
      </c>
      <c r="Q31" s="8">
        <v>10</v>
      </c>
      <c r="S31" s="7" t="s">
        <v>430</v>
      </c>
      <c r="T31" s="8">
        <v>375.99999999999989</v>
      </c>
      <c r="V31" s="8"/>
      <c r="W31" s="7" t="s">
        <v>7</v>
      </c>
      <c r="X31" s="9" t="s">
        <v>373</v>
      </c>
      <c r="Y31" s="8">
        <v>251.55555555555557</v>
      </c>
      <c r="AC31" s="7" t="s">
        <v>5</v>
      </c>
      <c r="AD31" s="9" t="s">
        <v>377</v>
      </c>
      <c r="AE31" s="8">
        <v>87.017543859649123</v>
      </c>
      <c r="AF31" s="82">
        <v>2509.4736842105262</v>
      </c>
      <c r="AG31">
        <f t="shared" si="4"/>
        <v>3.4675615212527968</v>
      </c>
      <c r="AI31" t="s">
        <v>24</v>
      </c>
      <c r="AJ31" t="s">
        <v>22</v>
      </c>
      <c r="AK31" s="9" t="s">
        <v>379</v>
      </c>
      <c r="AL31" s="8">
        <v>18</v>
      </c>
      <c r="AM31" s="81">
        <v>124</v>
      </c>
      <c r="AN31">
        <f t="shared" si="1"/>
        <v>14.516129032258066</v>
      </c>
      <c r="AQ31" t="s">
        <v>24</v>
      </c>
      <c r="AR31" t="s">
        <v>21</v>
      </c>
      <c r="AS31" t="s">
        <v>371</v>
      </c>
      <c r="AT31">
        <v>7960.8888888888887</v>
      </c>
      <c r="AU31">
        <v>128</v>
      </c>
      <c r="AV31">
        <v>1.6078606520768202</v>
      </c>
    </row>
    <row r="32" spans="1:48" x14ac:dyDescent="0.2">
      <c r="A32" t="s">
        <v>8</v>
      </c>
      <c r="B32" t="s">
        <v>286</v>
      </c>
      <c r="C32" t="s">
        <v>48</v>
      </c>
      <c r="D32" t="s">
        <v>52</v>
      </c>
      <c r="E32" t="s">
        <v>373</v>
      </c>
      <c r="F32">
        <v>5</v>
      </c>
      <c r="G32" t="s">
        <v>41</v>
      </c>
      <c r="I32">
        <v>3.2</v>
      </c>
      <c r="J32">
        <v>0.37868437300000002</v>
      </c>
      <c r="K32">
        <v>1</v>
      </c>
      <c r="L32">
        <f t="shared" si="2"/>
        <v>1.125</v>
      </c>
      <c r="M32">
        <f t="shared" si="0"/>
        <v>1.125</v>
      </c>
      <c r="N32">
        <f t="shared" si="3"/>
        <v>4.4444444444444446</v>
      </c>
      <c r="P32" s="9" t="s">
        <v>52</v>
      </c>
      <c r="Q32" s="8">
        <v>1</v>
      </c>
      <c r="S32" s="7" t="s">
        <v>4</v>
      </c>
      <c r="T32" s="8"/>
      <c r="V32" s="8"/>
      <c r="W32" s="7" t="s">
        <v>7</v>
      </c>
      <c r="X32" s="9" t="s">
        <v>375</v>
      </c>
      <c r="Y32" s="8">
        <v>8.0000000000000018</v>
      </c>
      <c r="AC32" s="7" t="s">
        <v>5</v>
      </c>
      <c r="AD32" s="9" t="s">
        <v>379</v>
      </c>
      <c r="AE32" s="8">
        <v>495.43859649122817</v>
      </c>
      <c r="AF32" s="82">
        <v>2509.4736842105262</v>
      </c>
      <c r="AG32">
        <f t="shared" si="4"/>
        <v>19.7427293064877</v>
      </c>
      <c r="AI32" t="s">
        <v>24</v>
      </c>
      <c r="AJ32" t="s">
        <v>22</v>
      </c>
      <c r="AK32" s="9" t="s">
        <v>321</v>
      </c>
      <c r="AL32" s="8">
        <v>9</v>
      </c>
      <c r="AM32" s="81">
        <v>124</v>
      </c>
      <c r="AN32">
        <f t="shared" si="1"/>
        <v>7.2580645161290329</v>
      </c>
      <c r="AQ32" t="s">
        <v>24</v>
      </c>
      <c r="AR32" t="s">
        <v>21</v>
      </c>
      <c r="AS32" t="s">
        <v>373</v>
      </c>
      <c r="AT32">
        <v>7960.8888888888887</v>
      </c>
      <c r="AU32">
        <v>1152</v>
      </c>
      <c r="AV32">
        <v>14.470745868691381</v>
      </c>
    </row>
    <row r="33" spans="1:48" x14ac:dyDescent="0.2">
      <c r="A33" t="s">
        <v>8</v>
      </c>
      <c r="B33" t="s">
        <v>286</v>
      </c>
      <c r="C33" t="s">
        <v>48</v>
      </c>
      <c r="D33" t="s">
        <v>52</v>
      </c>
      <c r="E33" t="s">
        <v>373</v>
      </c>
      <c r="F33">
        <v>5</v>
      </c>
      <c r="G33" t="s">
        <v>41</v>
      </c>
      <c r="I33">
        <v>3.8</v>
      </c>
      <c r="J33">
        <v>0.56419258999999999</v>
      </c>
      <c r="K33">
        <v>1</v>
      </c>
      <c r="L33">
        <f t="shared" si="2"/>
        <v>1.125</v>
      </c>
      <c r="M33">
        <f t="shared" si="0"/>
        <v>1.125</v>
      </c>
      <c r="N33">
        <f t="shared" si="3"/>
        <v>4.4444444444444446</v>
      </c>
      <c r="P33" s="9" t="s">
        <v>337</v>
      </c>
      <c r="Q33" s="8">
        <v>11</v>
      </c>
      <c r="S33" s="9" t="s">
        <v>373</v>
      </c>
      <c r="T33" s="8">
        <v>1257.7777777777774</v>
      </c>
      <c r="V33" s="8"/>
      <c r="W33" s="7" t="s">
        <v>7</v>
      </c>
      <c r="X33" s="9" t="s">
        <v>377</v>
      </c>
      <c r="Y33" s="8">
        <v>1.7777777777777777</v>
      </c>
      <c r="AC33" s="7" t="s">
        <v>5</v>
      </c>
      <c r="AD33" s="9" t="s">
        <v>321</v>
      </c>
      <c r="AE33" s="8">
        <v>19.649122807017545</v>
      </c>
      <c r="AF33" s="82">
        <v>2509.4736842105262</v>
      </c>
      <c r="AG33">
        <f t="shared" si="4"/>
        <v>0.78299776286353473</v>
      </c>
      <c r="AQ33" t="s">
        <v>24</v>
      </c>
      <c r="AR33" t="s">
        <v>21</v>
      </c>
      <c r="AS33" t="s">
        <v>419</v>
      </c>
      <c r="AT33">
        <v>7960.8888888888887</v>
      </c>
      <c r="AU33">
        <v>312.88888888888891</v>
      </c>
      <c r="AV33">
        <v>3.9303260384100049</v>
      </c>
    </row>
    <row r="34" spans="1:48" x14ac:dyDescent="0.2">
      <c r="A34" t="s">
        <v>8</v>
      </c>
      <c r="B34" t="s">
        <v>286</v>
      </c>
      <c r="C34" t="s">
        <v>48</v>
      </c>
      <c r="D34" t="s">
        <v>52</v>
      </c>
      <c r="E34" t="s">
        <v>373</v>
      </c>
      <c r="F34">
        <v>5</v>
      </c>
      <c r="G34" t="s">
        <v>41</v>
      </c>
      <c r="I34">
        <v>4.7</v>
      </c>
      <c r="J34">
        <v>0.92383936600000005</v>
      </c>
      <c r="K34">
        <v>1</v>
      </c>
      <c r="L34">
        <f t="shared" si="2"/>
        <v>1.125</v>
      </c>
      <c r="M34">
        <f t="shared" si="0"/>
        <v>1.125</v>
      </c>
      <c r="N34">
        <f t="shared" si="3"/>
        <v>4.4444444444444446</v>
      </c>
      <c r="P34" s="86" t="s">
        <v>159</v>
      </c>
      <c r="Q34" s="87">
        <v>21</v>
      </c>
      <c r="S34" s="9" t="s">
        <v>375</v>
      </c>
      <c r="T34" s="8">
        <v>104.88888888888889</v>
      </c>
      <c r="V34" s="8"/>
      <c r="W34" s="7" t="s">
        <v>7</v>
      </c>
      <c r="X34" s="9" t="s">
        <v>379</v>
      </c>
      <c r="Y34" s="8">
        <v>50.666666666666657</v>
      </c>
      <c r="AC34" s="7" t="s">
        <v>6</v>
      </c>
      <c r="AD34" s="9" t="s">
        <v>371</v>
      </c>
      <c r="AE34" s="8">
        <v>0.88888888888888884</v>
      </c>
      <c r="AF34" s="82">
        <v>119.1111111111111</v>
      </c>
      <c r="AG34">
        <f t="shared" si="4"/>
        <v>0.74626865671641784</v>
      </c>
      <c r="AQ34" t="s">
        <v>24</v>
      </c>
      <c r="AR34" t="s">
        <v>21</v>
      </c>
      <c r="AS34" t="s">
        <v>375</v>
      </c>
      <c r="AT34">
        <v>7960.8888888888887</v>
      </c>
      <c r="AU34">
        <v>1260.4444444444443</v>
      </c>
      <c r="AV34">
        <v>15.832961143367575</v>
      </c>
    </row>
    <row r="35" spans="1:48" x14ac:dyDescent="0.2">
      <c r="A35" t="s">
        <v>5</v>
      </c>
      <c r="B35" t="s">
        <v>246</v>
      </c>
      <c r="C35" t="s">
        <v>247</v>
      </c>
      <c r="D35" t="s">
        <v>337</v>
      </c>
      <c r="E35" t="s">
        <v>377</v>
      </c>
      <c r="F35">
        <v>1</v>
      </c>
      <c r="G35" t="s">
        <v>41</v>
      </c>
      <c r="I35">
        <v>5.0999999999999996</v>
      </c>
      <c r="J35">
        <v>0.84414206599999997</v>
      </c>
      <c r="K35" s="11">
        <v>0.6333333333333333</v>
      </c>
      <c r="L35">
        <f t="shared" si="2"/>
        <v>1.125</v>
      </c>
      <c r="M35">
        <f t="shared" si="0"/>
        <v>0.71249999999999991</v>
      </c>
      <c r="N35">
        <f t="shared" si="3"/>
        <v>1.4035087719298247</v>
      </c>
      <c r="P35" s="9" t="s">
        <v>44</v>
      </c>
      <c r="Q35" s="8">
        <v>21</v>
      </c>
      <c r="S35" s="9" t="s">
        <v>377</v>
      </c>
      <c r="T35" s="8">
        <v>1.7777777777777777</v>
      </c>
      <c r="V35" s="8"/>
      <c r="W35" s="7" t="s">
        <v>7</v>
      </c>
      <c r="X35" s="9" t="s">
        <v>321</v>
      </c>
      <c r="Y35" s="8">
        <v>0.88888888888888884</v>
      </c>
      <c r="AC35" s="7" t="s">
        <v>6</v>
      </c>
      <c r="AD35" s="9" t="s">
        <v>373</v>
      </c>
      <c r="AE35" s="8">
        <v>50.666666666666643</v>
      </c>
      <c r="AF35" s="82">
        <v>119.1111111111111</v>
      </c>
      <c r="AG35" s="35">
        <f t="shared" si="4"/>
        <v>42.537313432835802</v>
      </c>
      <c r="AQ35" t="s">
        <v>24</v>
      </c>
      <c r="AR35" t="s">
        <v>21</v>
      </c>
      <c r="AS35" s="35" t="s">
        <v>377</v>
      </c>
      <c r="AT35">
        <v>7960.8888888888887</v>
      </c>
      <c r="AU35">
        <v>3214.2222222222222</v>
      </c>
      <c r="AV35" s="35">
        <v>40.375167485484589</v>
      </c>
    </row>
    <row r="36" spans="1:48" x14ac:dyDescent="0.2">
      <c r="A36" t="s">
        <v>6</v>
      </c>
      <c r="B36" t="s">
        <v>265</v>
      </c>
      <c r="C36" t="s">
        <v>266</v>
      </c>
      <c r="D36" t="s">
        <v>337</v>
      </c>
      <c r="E36" t="s">
        <v>373</v>
      </c>
      <c r="F36">
        <v>8</v>
      </c>
      <c r="G36" t="s">
        <v>41</v>
      </c>
      <c r="I36">
        <v>2</v>
      </c>
      <c r="J36">
        <v>1.1759999999999999</v>
      </c>
      <c r="K36">
        <v>1</v>
      </c>
      <c r="L36">
        <f t="shared" si="2"/>
        <v>1.125</v>
      </c>
      <c r="M36">
        <f t="shared" si="0"/>
        <v>1.125</v>
      </c>
      <c r="N36">
        <f t="shared" si="3"/>
        <v>7.1111111111111107</v>
      </c>
      <c r="P36" s="9" t="s">
        <v>160</v>
      </c>
      <c r="Q36" s="8">
        <v>1</v>
      </c>
      <c r="S36" s="9" t="s">
        <v>379</v>
      </c>
      <c r="T36" s="8">
        <v>347.55555555555554</v>
      </c>
      <c r="V36" s="8"/>
      <c r="AC36" s="7" t="s">
        <v>6</v>
      </c>
      <c r="AD36" s="9" t="s">
        <v>375</v>
      </c>
      <c r="AE36" s="8">
        <v>11.555555555555555</v>
      </c>
      <c r="AF36" s="82">
        <v>119.1111111111111</v>
      </c>
      <c r="AG36">
        <f t="shared" si="4"/>
        <v>9.7014925373134329</v>
      </c>
      <c r="AQ36" t="s">
        <v>24</v>
      </c>
      <c r="AR36" t="s">
        <v>21</v>
      </c>
      <c r="AS36" t="s">
        <v>379</v>
      </c>
      <c r="AT36">
        <v>7960.8888888888887</v>
      </c>
      <c r="AU36">
        <v>642.66666666666663</v>
      </c>
      <c r="AV36">
        <v>8.0728003573023663</v>
      </c>
    </row>
    <row r="37" spans="1:48" x14ac:dyDescent="0.2">
      <c r="A37" t="s">
        <v>8</v>
      </c>
      <c r="B37" t="s">
        <v>286</v>
      </c>
      <c r="C37" t="s">
        <v>266</v>
      </c>
      <c r="D37" t="s">
        <v>337</v>
      </c>
      <c r="E37" t="s">
        <v>373</v>
      </c>
      <c r="F37">
        <v>19</v>
      </c>
      <c r="G37" t="s">
        <v>41</v>
      </c>
      <c r="I37">
        <v>2</v>
      </c>
      <c r="J37">
        <v>2.7930000000000001</v>
      </c>
      <c r="K37">
        <v>1</v>
      </c>
      <c r="L37">
        <f t="shared" si="2"/>
        <v>1.125</v>
      </c>
      <c r="M37">
        <f t="shared" si="0"/>
        <v>1.125</v>
      </c>
      <c r="N37">
        <f t="shared" si="3"/>
        <v>16.888888888888889</v>
      </c>
      <c r="P37" s="83" t="s">
        <v>368</v>
      </c>
      <c r="Q37" s="84">
        <v>100</v>
      </c>
      <c r="S37" s="9" t="s">
        <v>321</v>
      </c>
      <c r="T37" s="8">
        <v>0.88888888888888884</v>
      </c>
      <c r="V37" s="8"/>
      <c r="AC37" s="7" t="s">
        <v>6</v>
      </c>
      <c r="AD37" s="9" t="s">
        <v>377</v>
      </c>
      <c r="AE37" s="8">
        <v>2.6666666666666665</v>
      </c>
      <c r="AF37" s="82">
        <v>119.1111111111111</v>
      </c>
      <c r="AG37">
        <f t="shared" si="4"/>
        <v>2.238805970149254</v>
      </c>
    </row>
    <row r="38" spans="1:48" x14ac:dyDescent="0.2">
      <c r="A38" t="s">
        <v>8</v>
      </c>
      <c r="B38" t="s">
        <v>286</v>
      </c>
      <c r="C38" t="s">
        <v>266</v>
      </c>
      <c r="D38" t="s">
        <v>337</v>
      </c>
      <c r="E38" t="s">
        <v>373</v>
      </c>
      <c r="F38">
        <v>19</v>
      </c>
      <c r="G38" t="s">
        <v>41</v>
      </c>
      <c r="I38">
        <v>3</v>
      </c>
      <c r="J38">
        <v>2.7930000000000001</v>
      </c>
      <c r="K38">
        <v>1</v>
      </c>
      <c r="L38">
        <f t="shared" si="2"/>
        <v>1.125</v>
      </c>
      <c r="M38">
        <f t="shared" si="0"/>
        <v>1.125</v>
      </c>
      <c r="N38">
        <f t="shared" si="3"/>
        <v>16.888888888888889</v>
      </c>
      <c r="P38" s="9" t="s">
        <v>94</v>
      </c>
      <c r="Q38" s="8">
        <v>28</v>
      </c>
      <c r="S38" s="7" t="s">
        <v>431</v>
      </c>
      <c r="T38" s="8">
        <v>1712.8888888888885</v>
      </c>
      <c r="V38" s="8"/>
      <c r="AC38" s="7" t="s">
        <v>6</v>
      </c>
      <c r="AD38" s="9" t="s">
        <v>379</v>
      </c>
      <c r="AE38" s="8">
        <v>30.222222222222225</v>
      </c>
      <c r="AF38" s="82">
        <v>119.1111111111111</v>
      </c>
      <c r="AG38">
        <f t="shared" si="4"/>
        <v>25.373134328358216</v>
      </c>
    </row>
    <row r="39" spans="1:48" x14ac:dyDescent="0.2">
      <c r="A39" t="s">
        <v>8</v>
      </c>
      <c r="B39" t="s">
        <v>286</v>
      </c>
      <c r="C39" t="s">
        <v>266</v>
      </c>
      <c r="D39" t="s">
        <v>337</v>
      </c>
      <c r="E39" t="s">
        <v>373</v>
      </c>
      <c r="F39">
        <v>19</v>
      </c>
      <c r="G39" t="s">
        <v>41</v>
      </c>
      <c r="I39">
        <v>4</v>
      </c>
      <c r="J39">
        <v>2.7930000000000001</v>
      </c>
      <c r="K39">
        <v>1</v>
      </c>
      <c r="L39">
        <f t="shared" si="2"/>
        <v>1.125</v>
      </c>
      <c r="M39">
        <f t="shared" si="0"/>
        <v>1.125</v>
      </c>
      <c r="N39">
        <f t="shared" si="3"/>
        <v>16.888888888888889</v>
      </c>
      <c r="P39" s="7" t="s">
        <v>428</v>
      </c>
      <c r="Q39" s="8">
        <v>193</v>
      </c>
      <c r="S39" s="7" t="s">
        <v>5</v>
      </c>
      <c r="T39" s="8"/>
      <c r="V39" s="8"/>
      <c r="AC39" s="7" t="s">
        <v>6</v>
      </c>
      <c r="AD39" s="9" t="s">
        <v>321</v>
      </c>
      <c r="AE39" s="8">
        <v>23.111111111111111</v>
      </c>
      <c r="AF39" s="82">
        <v>119.1111111111111</v>
      </c>
      <c r="AG39">
        <f t="shared" si="4"/>
        <v>19.402985074626866</v>
      </c>
    </row>
    <row r="40" spans="1:48" x14ac:dyDescent="0.2">
      <c r="A40" t="s">
        <v>1</v>
      </c>
      <c r="B40" t="s">
        <v>149</v>
      </c>
      <c r="C40" t="s">
        <v>155</v>
      </c>
      <c r="D40" t="s">
        <v>337</v>
      </c>
      <c r="E40" t="s">
        <v>377</v>
      </c>
      <c r="F40">
        <v>8</v>
      </c>
      <c r="G40" t="s">
        <v>89</v>
      </c>
      <c r="I40">
        <v>2.5</v>
      </c>
      <c r="J40">
        <v>3.2008000000000001</v>
      </c>
      <c r="K40">
        <v>1</v>
      </c>
      <c r="L40">
        <f t="shared" si="2"/>
        <v>1.125</v>
      </c>
      <c r="M40">
        <f t="shared" si="0"/>
        <v>1.125</v>
      </c>
      <c r="N40">
        <f t="shared" si="3"/>
        <v>7.1111111111111107</v>
      </c>
      <c r="P40" s="7" t="s">
        <v>2</v>
      </c>
      <c r="Q40" s="8"/>
      <c r="S40" s="9" t="s">
        <v>371</v>
      </c>
      <c r="T40" s="8">
        <v>2.8070175438596494</v>
      </c>
      <c r="V40" s="8"/>
      <c r="AC40" s="7" t="s">
        <v>7</v>
      </c>
      <c r="AD40" s="9" t="s">
        <v>373</v>
      </c>
      <c r="AE40" s="8">
        <v>251.55555555555557</v>
      </c>
      <c r="AF40" s="82">
        <v>312.88888888888891</v>
      </c>
      <c r="AG40" s="35">
        <f t="shared" si="4"/>
        <v>80.397727272727266</v>
      </c>
    </row>
    <row r="41" spans="1:48" x14ac:dyDescent="0.2">
      <c r="A41" t="s">
        <v>1</v>
      </c>
      <c r="B41" t="s">
        <v>149</v>
      </c>
      <c r="C41" t="s">
        <v>155</v>
      </c>
      <c r="D41" t="s">
        <v>337</v>
      </c>
      <c r="E41" t="s">
        <v>377</v>
      </c>
      <c r="F41">
        <v>1</v>
      </c>
      <c r="G41" t="s">
        <v>41</v>
      </c>
      <c r="I41">
        <v>1.4</v>
      </c>
      <c r="J41">
        <v>0.14699999999999999</v>
      </c>
      <c r="K41">
        <v>1</v>
      </c>
      <c r="L41">
        <f t="shared" si="2"/>
        <v>1.125</v>
      </c>
      <c r="M41">
        <f t="shared" si="0"/>
        <v>1.125</v>
      </c>
      <c r="N41">
        <f t="shared" si="3"/>
        <v>0.88888888888888884</v>
      </c>
      <c r="P41" s="9" t="s">
        <v>107</v>
      </c>
      <c r="Q41" s="8">
        <v>18</v>
      </c>
      <c r="S41" s="9" t="s">
        <v>373</v>
      </c>
      <c r="T41" s="8">
        <v>1752.9824561403507</v>
      </c>
      <c r="V41" s="8"/>
      <c r="AC41" s="7" t="s">
        <v>7</v>
      </c>
      <c r="AD41" s="9" t="s">
        <v>375</v>
      </c>
      <c r="AE41" s="8">
        <v>8.0000000000000018</v>
      </c>
      <c r="AF41" s="82">
        <v>312.88888888888891</v>
      </c>
      <c r="AG41">
        <f t="shared" si="4"/>
        <v>2.5568181818181825</v>
      </c>
    </row>
    <row r="42" spans="1:48" x14ac:dyDescent="0.2">
      <c r="A42" t="s">
        <v>2</v>
      </c>
      <c r="B42" t="s">
        <v>169</v>
      </c>
      <c r="C42" t="s">
        <v>155</v>
      </c>
      <c r="D42" t="s">
        <v>337</v>
      </c>
      <c r="E42" t="s">
        <v>377</v>
      </c>
      <c r="F42">
        <v>1</v>
      </c>
      <c r="G42" t="s">
        <v>89</v>
      </c>
      <c r="I42">
        <v>2.5</v>
      </c>
      <c r="J42">
        <v>0.40010000000000001</v>
      </c>
      <c r="K42">
        <v>1</v>
      </c>
      <c r="L42">
        <f t="shared" si="2"/>
        <v>1.125</v>
      </c>
      <c r="M42">
        <f t="shared" si="0"/>
        <v>1.125</v>
      </c>
      <c r="N42">
        <f t="shared" si="3"/>
        <v>0.88888888888888884</v>
      </c>
      <c r="P42" s="9" t="s">
        <v>123</v>
      </c>
      <c r="Q42" s="8">
        <v>1</v>
      </c>
      <c r="S42" s="9" t="s">
        <v>375</v>
      </c>
      <c r="T42" s="8">
        <v>151.57894736842107</v>
      </c>
      <c r="V42" s="8"/>
      <c r="AC42" s="7" t="s">
        <v>7</v>
      </c>
      <c r="AD42" s="9" t="s">
        <v>377</v>
      </c>
      <c r="AE42" s="8">
        <v>1.7777777777777777</v>
      </c>
      <c r="AF42" s="82">
        <v>312.88888888888891</v>
      </c>
      <c r="AG42">
        <f t="shared" si="4"/>
        <v>0.56818181818181812</v>
      </c>
    </row>
    <row r="43" spans="1:48" x14ac:dyDescent="0.2">
      <c r="A43" t="s">
        <v>4</v>
      </c>
      <c r="B43" t="s">
        <v>226</v>
      </c>
      <c r="C43" t="s">
        <v>155</v>
      </c>
      <c r="D43" t="s">
        <v>337</v>
      </c>
      <c r="E43" t="s">
        <v>377</v>
      </c>
      <c r="F43">
        <v>1</v>
      </c>
      <c r="G43" t="s">
        <v>89</v>
      </c>
      <c r="I43">
        <v>3</v>
      </c>
      <c r="J43">
        <v>0.40010000000000001</v>
      </c>
      <c r="K43">
        <v>1</v>
      </c>
      <c r="L43">
        <f t="shared" si="2"/>
        <v>1.125</v>
      </c>
      <c r="M43">
        <f t="shared" si="0"/>
        <v>1.125</v>
      </c>
      <c r="N43">
        <f t="shared" si="3"/>
        <v>0.88888888888888884</v>
      </c>
      <c r="P43" s="9" t="s">
        <v>52</v>
      </c>
      <c r="Q43" s="8">
        <v>95</v>
      </c>
      <c r="S43" s="9" t="s">
        <v>377</v>
      </c>
      <c r="T43" s="8">
        <v>87.017543859649123</v>
      </c>
      <c r="V43" s="8"/>
      <c r="AC43" s="7" t="s">
        <v>7</v>
      </c>
      <c r="AD43" s="9" t="s">
        <v>379</v>
      </c>
      <c r="AE43" s="8">
        <v>50.666666666666657</v>
      </c>
      <c r="AF43" s="82">
        <v>312.88888888888891</v>
      </c>
      <c r="AG43">
        <f t="shared" si="4"/>
        <v>16.193181818181817</v>
      </c>
    </row>
    <row r="44" spans="1:48" x14ac:dyDescent="0.2">
      <c r="A44" t="s">
        <v>0</v>
      </c>
      <c r="B44" t="s">
        <v>39</v>
      </c>
      <c r="C44" t="s">
        <v>88</v>
      </c>
      <c r="D44" t="s">
        <v>337</v>
      </c>
      <c r="E44" t="s">
        <v>373</v>
      </c>
      <c r="F44">
        <v>1</v>
      </c>
      <c r="G44" t="s">
        <v>89</v>
      </c>
      <c r="I44">
        <v>2.4</v>
      </c>
      <c r="J44">
        <v>0.40010000000000001</v>
      </c>
      <c r="K44">
        <v>1</v>
      </c>
      <c r="L44">
        <f t="shared" si="2"/>
        <v>1.125</v>
      </c>
      <c r="M44">
        <f t="shared" si="0"/>
        <v>1.125</v>
      </c>
      <c r="N44">
        <f t="shared" si="3"/>
        <v>0.88888888888888884</v>
      </c>
      <c r="P44" s="9" t="s">
        <v>337</v>
      </c>
      <c r="Q44" s="8">
        <v>5</v>
      </c>
      <c r="S44" s="9" t="s">
        <v>379</v>
      </c>
      <c r="T44" s="8">
        <v>495.43859649122817</v>
      </c>
      <c r="V44" s="8"/>
      <c r="AC44" s="7" t="s">
        <v>7</v>
      </c>
      <c r="AD44" s="9" t="s">
        <v>321</v>
      </c>
      <c r="AE44" s="8">
        <v>0.88888888888888884</v>
      </c>
      <c r="AF44" s="82">
        <v>312.88888888888891</v>
      </c>
      <c r="AG44">
        <f t="shared" si="4"/>
        <v>0.28409090909090906</v>
      </c>
    </row>
    <row r="45" spans="1:48" x14ac:dyDescent="0.2">
      <c r="A45" t="s">
        <v>0</v>
      </c>
      <c r="B45" t="s">
        <v>39</v>
      </c>
      <c r="C45" t="s">
        <v>88</v>
      </c>
      <c r="D45" t="s">
        <v>337</v>
      </c>
      <c r="E45" t="s">
        <v>373</v>
      </c>
      <c r="F45">
        <v>2</v>
      </c>
      <c r="G45" t="s">
        <v>41</v>
      </c>
      <c r="I45">
        <v>3.3</v>
      </c>
      <c r="J45">
        <v>0.29399999999999998</v>
      </c>
      <c r="K45">
        <v>1</v>
      </c>
      <c r="L45">
        <f t="shared" si="2"/>
        <v>1.125</v>
      </c>
      <c r="M45">
        <f t="shared" si="0"/>
        <v>1.125</v>
      </c>
      <c r="N45">
        <f t="shared" si="3"/>
        <v>1.7777777777777777</v>
      </c>
      <c r="P45" s="9" t="s">
        <v>113</v>
      </c>
      <c r="Q45" s="8">
        <v>1</v>
      </c>
      <c r="S45" s="9" t="s">
        <v>321</v>
      </c>
      <c r="T45" s="8">
        <v>19.649122807017545</v>
      </c>
      <c r="V45" s="8"/>
      <c r="AC45" s="7" t="s">
        <v>8</v>
      </c>
      <c r="AD45" s="9" t="s">
        <v>371</v>
      </c>
      <c r="AE45" s="8">
        <v>25.777777777777779</v>
      </c>
      <c r="AF45" s="82">
        <v>1080</v>
      </c>
      <c r="AG45">
        <f t="shared" si="4"/>
        <v>2.3868312757201648</v>
      </c>
    </row>
    <row r="46" spans="1:48" x14ac:dyDescent="0.2">
      <c r="A46" t="s">
        <v>0</v>
      </c>
      <c r="B46" t="s">
        <v>39</v>
      </c>
      <c r="C46" t="s">
        <v>88</v>
      </c>
      <c r="D46" t="s">
        <v>337</v>
      </c>
      <c r="E46" t="s">
        <v>373</v>
      </c>
      <c r="F46">
        <v>2</v>
      </c>
      <c r="G46" t="s">
        <v>41</v>
      </c>
      <c r="I46">
        <v>3.7</v>
      </c>
      <c r="J46">
        <v>0.29399999999999998</v>
      </c>
      <c r="K46">
        <v>1</v>
      </c>
      <c r="L46">
        <f t="shared" si="2"/>
        <v>1.125</v>
      </c>
      <c r="M46">
        <f t="shared" si="0"/>
        <v>1.125</v>
      </c>
      <c r="N46">
        <f t="shared" si="3"/>
        <v>1.7777777777777777</v>
      </c>
      <c r="P46" s="86" t="s">
        <v>159</v>
      </c>
      <c r="Q46" s="87">
        <v>47</v>
      </c>
      <c r="S46" s="7" t="s">
        <v>432</v>
      </c>
      <c r="T46" s="8">
        <v>2509.4736842105262</v>
      </c>
      <c r="V46" s="8"/>
      <c r="AC46" s="7" t="s">
        <v>8</v>
      </c>
      <c r="AD46" s="9" t="s">
        <v>373</v>
      </c>
      <c r="AE46" s="8">
        <v>760.00000000000011</v>
      </c>
      <c r="AF46" s="82">
        <v>1080</v>
      </c>
      <c r="AG46" s="35">
        <f t="shared" si="4"/>
        <v>70.370370370370381</v>
      </c>
    </row>
    <row r="47" spans="1:48" x14ac:dyDescent="0.2">
      <c r="A47" t="s">
        <v>1</v>
      </c>
      <c r="B47" t="s">
        <v>149</v>
      </c>
      <c r="C47" t="s">
        <v>88</v>
      </c>
      <c r="D47" t="s">
        <v>337</v>
      </c>
      <c r="E47" t="s">
        <v>373</v>
      </c>
      <c r="F47">
        <v>1</v>
      </c>
      <c r="G47" t="s">
        <v>89</v>
      </c>
      <c r="I47">
        <v>2.5</v>
      </c>
      <c r="J47">
        <v>0.40010000000000001</v>
      </c>
      <c r="K47">
        <v>1</v>
      </c>
      <c r="L47">
        <f t="shared" si="2"/>
        <v>1.125</v>
      </c>
      <c r="M47">
        <f t="shared" si="0"/>
        <v>1.125</v>
      </c>
      <c r="N47">
        <f t="shared" si="3"/>
        <v>0.88888888888888884</v>
      </c>
      <c r="P47" s="9" t="s">
        <v>44</v>
      </c>
      <c r="Q47" s="8">
        <v>104</v>
      </c>
      <c r="S47" s="7" t="s">
        <v>6</v>
      </c>
      <c r="T47" s="8"/>
      <c r="V47" s="8"/>
      <c r="AC47" s="7" t="s">
        <v>8</v>
      </c>
      <c r="AD47" s="9" t="s">
        <v>375</v>
      </c>
      <c r="AE47" s="8">
        <v>81.777777777777757</v>
      </c>
      <c r="AF47" s="82">
        <v>1080</v>
      </c>
      <c r="AG47">
        <f t="shared" si="4"/>
        <v>7.5720164609053482</v>
      </c>
    </row>
    <row r="48" spans="1:48" x14ac:dyDescent="0.2">
      <c r="A48" t="s">
        <v>1</v>
      </c>
      <c r="B48" t="s">
        <v>149</v>
      </c>
      <c r="C48" t="s">
        <v>88</v>
      </c>
      <c r="D48" t="s">
        <v>337</v>
      </c>
      <c r="E48" t="s">
        <v>373</v>
      </c>
      <c r="F48">
        <v>1</v>
      </c>
      <c r="G48" t="s">
        <v>41</v>
      </c>
      <c r="I48">
        <v>3.8</v>
      </c>
      <c r="J48">
        <v>0.14699999999999999</v>
      </c>
      <c r="K48">
        <v>1</v>
      </c>
      <c r="L48">
        <f t="shared" si="2"/>
        <v>1.125</v>
      </c>
      <c r="M48">
        <f t="shared" si="0"/>
        <v>1.125</v>
      </c>
      <c r="N48">
        <f t="shared" si="3"/>
        <v>0.88888888888888884</v>
      </c>
      <c r="P48" s="9" t="s">
        <v>336</v>
      </c>
      <c r="Q48" s="8">
        <v>45</v>
      </c>
      <c r="S48" s="9" t="s">
        <v>371</v>
      </c>
      <c r="T48" s="8">
        <v>0.88888888888888884</v>
      </c>
      <c r="V48" s="8"/>
      <c r="AC48" s="7" t="s">
        <v>8</v>
      </c>
      <c r="AD48" s="9" t="s">
        <v>377</v>
      </c>
      <c r="AE48" s="8">
        <v>39.111111111111107</v>
      </c>
      <c r="AF48" s="82">
        <v>1080</v>
      </c>
      <c r="AG48">
        <f t="shared" si="4"/>
        <v>3.6213991769547325</v>
      </c>
    </row>
    <row r="49" spans="1:33" x14ac:dyDescent="0.2">
      <c r="A49" t="s">
        <v>2</v>
      </c>
      <c r="B49" t="s">
        <v>169</v>
      </c>
      <c r="C49" t="s">
        <v>88</v>
      </c>
      <c r="D49" t="s">
        <v>337</v>
      </c>
      <c r="E49" t="s">
        <v>373</v>
      </c>
      <c r="F49">
        <v>2</v>
      </c>
      <c r="G49" t="s">
        <v>41</v>
      </c>
      <c r="I49">
        <v>3.8</v>
      </c>
      <c r="J49">
        <v>0.29399999999999998</v>
      </c>
      <c r="K49">
        <v>1</v>
      </c>
      <c r="L49">
        <f t="shared" si="2"/>
        <v>1.125</v>
      </c>
      <c r="M49">
        <f t="shared" si="0"/>
        <v>1.125</v>
      </c>
      <c r="N49">
        <f t="shared" si="3"/>
        <v>1.7777777777777777</v>
      </c>
      <c r="P49" s="83" t="s">
        <v>368</v>
      </c>
      <c r="Q49" s="84">
        <v>271</v>
      </c>
      <c r="S49" s="9" t="s">
        <v>373</v>
      </c>
      <c r="T49" s="8">
        <v>50.666666666666643</v>
      </c>
      <c r="V49" s="8"/>
      <c r="AC49" s="7" t="s">
        <v>8</v>
      </c>
      <c r="AD49" s="9" t="s">
        <v>379</v>
      </c>
      <c r="AE49" s="8">
        <v>111.99999999999997</v>
      </c>
      <c r="AF49" s="82">
        <v>1080</v>
      </c>
      <c r="AG49">
        <f t="shared" si="4"/>
        <v>10.370370370370367</v>
      </c>
    </row>
    <row r="50" spans="1:33" x14ac:dyDescent="0.2">
      <c r="A50" t="s">
        <v>2</v>
      </c>
      <c r="B50" t="s">
        <v>169</v>
      </c>
      <c r="C50" t="s">
        <v>88</v>
      </c>
      <c r="D50" t="s">
        <v>337</v>
      </c>
      <c r="E50" t="s">
        <v>373</v>
      </c>
      <c r="F50">
        <v>2</v>
      </c>
      <c r="G50" t="s">
        <v>41</v>
      </c>
      <c r="I50">
        <v>4.7</v>
      </c>
      <c r="J50">
        <v>0.29399999999999998</v>
      </c>
      <c r="K50">
        <v>1</v>
      </c>
      <c r="L50">
        <f t="shared" si="2"/>
        <v>1.125</v>
      </c>
      <c r="M50">
        <f t="shared" si="0"/>
        <v>1.125</v>
      </c>
      <c r="N50">
        <f t="shared" si="3"/>
        <v>1.7777777777777777</v>
      </c>
      <c r="P50" s="9" t="s">
        <v>342</v>
      </c>
      <c r="Q50" s="8">
        <v>2</v>
      </c>
      <c r="S50" s="9" t="s">
        <v>375</v>
      </c>
      <c r="T50" s="8">
        <v>11.555555555555555</v>
      </c>
      <c r="V50" s="8"/>
      <c r="AC50" s="7" t="s">
        <v>8</v>
      </c>
      <c r="AD50" s="9" t="s">
        <v>321</v>
      </c>
      <c r="AE50" s="8">
        <v>61.333333333333329</v>
      </c>
      <c r="AF50" s="82">
        <v>1080</v>
      </c>
      <c r="AG50">
        <f t="shared" si="4"/>
        <v>5.6790123456790118</v>
      </c>
    </row>
    <row r="51" spans="1:33" x14ac:dyDescent="0.2">
      <c r="A51" t="s">
        <v>3</v>
      </c>
      <c r="B51" t="s">
        <v>202</v>
      </c>
      <c r="C51" t="s">
        <v>88</v>
      </c>
      <c r="D51" t="s">
        <v>337</v>
      </c>
      <c r="E51" t="s">
        <v>373</v>
      </c>
      <c r="F51">
        <v>1</v>
      </c>
      <c r="G51" t="s">
        <v>41</v>
      </c>
      <c r="I51">
        <v>3.9</v>
      </c>
      <c r="J51">
        <v>0.14699999999999999</v>
      </c>
      <c r="K51">
        <v>1</v>
      </c>
      <c r="L51">
        <f t="shared" si="2"/>
        <v>1.125</v>
      </c>
      <c r="M51">
        <f t="shared" si="0"/>
        <v>1.125</v>
      </c>
      <c r="N51">
        <f t="shared" si="3"/>
        <v>0.88888888888888884</v>
      </c>
      <c r="P51" s="9" t="s">
        <v>94</v>
      </c>
      <c r="Q51" s="8">
        <v>42</v>
      </c>
      <c r="S51" s="9" t="s">
        <v>377</v>
      </c>
      <c r="T51" s="8">
        <v>2.6666666666666665</v>
      </c>
      <c r="V51" s="8"/>
      <c r="AC51" s="7"/>
      <c r="AD51" s="9"/>
    </row>
    <row r="52" spans="1:33" x14ac:dyDescent="0.2">
      <c r="A52" t="s">
        <v>5</v>
      </c>
      <c r="B52" t="s">
        <v>246</v>
      </c>
      <c r="C52" t="s">
        <v>88</v>
      </c>
      <c r="D52" t="s">
        <v>337</v>
      </c>
      <c r="E52" t="s">
        <v>373</v>
      </c>
      <c r="F52">
        <v>1</v>
      </c>
      <c r="G52" t="s">
        <v>89</v>
      </c>
      <c r="I52">
        <v>3</v>
      </c>
      <c r="J52">
        <v>0.40010000000000001</v>
      </c>
      <c r="K52" s="11">
        <v>0.6333333333333333</v>
      </c>
      <c r="L52">
        <f t="shared" si="2"/>
        <v>1.125</v>
      </c>
      <c r="M52">
        <f t="shared" si="0"/>
        <v>0.71249999999999991</v>
      </c>
      <c r="N52">
        <f t="shared" si="3"/>
        <v>1.4035087719298247</v>
      </c>
      <c r="P52" s="9" t="s">
        <v>339</v>
      </c>
      <c r="Q52" s="8">
        <v>2</v>
      </c>
      <c r="S52" s="9" t="s">
        <v>379</v>
      </c>
      <c r="T52" s="8">
        <v>30.222222222222225</v>
      </c>
      <c r="V52" s="8"/>
    </row>
    <row r="53" spans="1:33" x14ac:dyDescent="0.2">
      <c r="A53" t="s">
        <v>5</v>
      </c>
      <c r="B53" t="s">
        <v>246</v>
      </c>
      <c r="C53" t="s">
        <v>88</v>
      </c>
      <c r="D53" t="s">
        <v>337</v>
      </c>
      <c r="E53" t="s">
        <v>373</v>
      </c>
      <c r="F53">
        <v>2</v>
      </c>
      <c r="G53" t="s">
        <v>41</v>
      </c>
      <c r="I53">
        <v>1.9</v>
      </c>
      <c r="J53">
        <v>0.29399999999999998</v>
      </c>
      <c r="K53" s="11">
        <v>0.6333333333333333</v>
      </c>
      <c r="L53">
        <f t="shared" si="2"/>
        <v>1.125</v>
      </c>
      <c r="M53">
        <f t="shared" si="0"/>
        <v>0.71249999999999991</v>
      </c>
      <c r="N53">
        <f t="shared" si="3"/>
        <v>2.8070175438596494</v>
      </c>
      <c r="P53" s="9" t="s">
        <v>340</v>
      </c>
      <c r="Q53" s="8">
        <v>5</v>
      </c>
      <c r="S53" s="9" t="s">
        <v>321</v>
      </c>
      <c r="T53" s="8">
        <v>23.111111111111111</v>
      </c>
      <c r="V53" s="8"/>
    </row>
    <row r="54" spans="1:33" x14ac:dyDescent="0.2">
      <c r="A54" t="s">
        <v>5</v>
      </c>
      <c r="B54" t="s">
        <v>246</v>
      </c>
      <c r="C54" t="s">
        <v>88</v>
      </c>
      <c r="D54" t="s">
        <v>337</v>
      </c>
      <c r="E54" t="s">
        <v>373</v>
      </c>
      <c r="F54">
        <v>2</v>
      </c>
      <c r="G54" t="s">
        <v>41</v>
      </c>
      <c r="I54">
        <v>5.6</v>
      </c>
      <c r="J54">
        <v>0.29399999999999998</v>
      </c>
      <c r="K54" s="11">
        <v>0.6333333333333333</v>
      </c>
      <c r="L54">
        <f t="shared" si="2"/>
        <v>1.125</v>
      </c>
      <c r="M54">
        <f t="shared" si="0"/>
        <v>0.71249999999999991</v>
      </c>
      <c r="N54">
        <f t="shared" si="3"/>
        <v>2.8070175438596494</v>
      </c>
      <c r="P54" s="7" t="s">
        <v>429</v>
      </c>
      <c r="Q54" s="8">
        <v>638</v>
      </c>
      <c r="S54" s="7" t="s">
        <v>433</v>
      </c>
      <c r="T54" s="8">
        <v>119.1111111111111</v>
      </c>
      <c r="V54" s="8"/>
    </row>
    <row r="55" spans="1:33" x14ac:dyDescent="0.2">
      <c r="A55" t="s">
        <v>6</v>
      </c>
      <c r="B55" t="s">
        <v>265</v>
      </c>
      <c r="C55" t="s">
        <v>88</v>
      </c>
      <c r="D55" t="s">
        <v>337</v>
      </c>
      <c r="E55" t="s">
        <v>373</v>
      </c>
      <c r="F55">
        <v>8</v>
      </c>
      <c r="G55" t="s">
        <v>41</v>
      </c>
      <c r="I55">
        <v>2</v>
      </c>
      <c r="J55">
        <v>1.1759999999999999</v>
      </c>
      <c r="K55">
        <v>1</v>
      </c>
      <c r="L55">
        <f t="shared" si="2"/>
        <v>1.125</v>
      </c>
      <c r="M55">
        <f t="shared" si="0"/>
        <v>1.125</v>
      </c>
      <c r="N55">
        <f t="shared" si="3"/>
        <v>7.1111111111111107</v>
      </c>
      <c r="P55" s="7" t="s">
        <v>3</v>
      </c>
      <c r="Q55" s="8"/>
      <c r="S55" s="7" t="s">
        <v>7</v>
      </c>
      <c r="T55" s="8"/>
      <c r="V55" s="8"/>
    </row>
    <row r="56" spans="1:33" x14ac:dyDescent="0.2">
      <c r="A56" t="s">
        <v>6</v>
      </c>
      <c r="B56" t="s">
        <v>265</v>
      </c>
      <c r="C56" t="s">
        <v>88</v>
      </c>
      <c r="D56" t="s">
        <v>337</v>
      </c>
      <c r="E56" t="s">
        <v>373</v>
      </c>
      <c r="F56">
        <v>8</v>
      </c>
      <c r="G56" t="s">
        <v>41</v>
      </c>
      <c r="I56">
        <v>3</v>
      </c>
      <c r="J56">
        <v>1.1759999999999999</v>
      </c>
      <c r="K56">
        <v>1</v>
      </c>
      <c r="L56">
        <f t="shared" si="2"/>
        <v>1.125</v>
      </c>
      <c r="M56">
        <f t="shared" si="0"/>
        <v>1.125</v>
      </c>
      <c r="N56">
        <f t="shared" si="3"/>
        <v>7.1111111111111107</v>
      </c>
      <c r="P56" s="9" t="s">
        <v>107</v>
      </c>
      <c r="Q56" s="8">
        <v>12</v>
      </c>
      <c r="S56" s="9" t="s">
        <v>373</v>
      </c>
      <c r="T56" s="8">
        <v>251.55555555555557</v>
      </c>
      <c r="V56" s="8"/>
    </row>
    <row r="57" spans="1:33" x14ac:dyDescent="0.2">
      <c r="A57" t="s">
        <v>7</v>
      </c>
      <c r="B57" t="s">
        <v>277</v>
      </c>
      <c r="C57" t="s">
        <v>88</v>
      </c>
      <c r="D57" t="s">
        <v>337</v>
      </c>
      <c r="E57" t="s">
        <v>373</v>
      </c>
      <c r="F57">
        <v>2</v>
      </c>
      <c r="G57" t="s">
        <v>89</v>
      </c>
      <c r="I57">
        <v>2.2999999999999998</v>
      </c>
      <c r="J57">
        <v>0.80020000000000002</v>
      </c>
      <c r="K57">
        <v>1</v>
      </c>
      <c r="L57">
        <f t="shared" si="2"/>
        <v>1.125</v>
      </c>
      <c r="M57">
        <f t="shared" si="0"/>
        <v>1.125</v>
      </c>
      <c r="N57">
        <f t="shared" si="3"/>
        <v>1.7777777777777777</v>
      </c>
      <c r="P57" s="9" t="s">
        <v>337</v>
      </c>
      <c r="Q57" s="8">
        <v>2</v>
      </c>
      <c r="S57" s="9" t="s">
        <v>375</v>
      </c>
      <c r="T57" s="8">
        <v>8.0000000000000018</v>
      </c>
      <c r="V57" s="8"/>
    </row>
    <row r="58" spans="1:33" x14ac:dyDescent="0.2">
      <c r="A58" t="s">
        <v>7</v>
      </c>
      <c r="B58" t="s">
        <v>277</v>
      </c>
      <c r="C58" t="s">
        <v>88</v>
      </c>
      <c r="D58" t="s">
        <v>337</v>
      </c>
      <c r="E58" t="s">
        <v>373</v>
      </c>
      <c r="F58">
        <v>17</v>
      </c>
      <c r="G58" t="s">
        <v>41</v>
      </c>
      <c r="I58">
        <v>3.5</v>
      </c>
      <c r="J58">
        <v>2.4990000000000001</v>
      </c>
      <c r="K58">
        <v>1</v>
      </c>
      <c r="L58">
        <f t="shared" si="2"/>
        <v>1.125</v>
      </c>
      <c r="M58">
        <f t="shared" si="0"/>
        <v>1.125</v>
      </c>
      <c r="N58">
        <f t="shared" si="3"/>
        <v>15.111111111111111</v>
      </c>
      <c r="P58" s="9" t="s">
        <v>113</v>
      </c>
      <c r="Q58" s="8">
        <v>3</v>
      </c>
      <c r="S58" s="9" t="s">
        <v>377</v>
      </c>
      <c r="T58" s="8">
        <v>1.7777777777777777</v>
      </c>
      <c r="V58" s="8"/>
    </row>
    <row r="59" spans="1:33" x14ac:dyDescent="0.2">
      <c r="A59" t="s">
        <v>8</v>
      </c>
      <c r="B59" t="s">
        <v>286</v>
      </c>
      <c r="C59" t="s">
        <v>88</v>
      </c>
      <c r="D59" t="s">
        <v>337</v>
      </c>
      <c r="E59" t="s">
        <v>373</v>
      </c>
      <c r="F59">
        <v>1</v>
      </c>
      <c r="G59" t="s">
        <v>89</v>
      </c>
      <c r="I59">
        <v>2.2999999999999998</v>
      </c>
      <c r="J59">
        <v>0.40010000000000001</v>
      </c>
      <c r="K59">
        <v>1</v>
      </c>
      <c r="L59">
        <f t="shared" si="2"/>
        <v>1.125</v>
      </c>
      <c r="M59">
        <f t="shared" si="0"/>
        <v>1.125</v>
      </c>
      <c r="N59">
        <f t="shared" si="3"/>
        <v>0.88888888888888884</v>
      </c>
      <c r="P59" s="86" t="s">
        <v>159</v>
      </c>
      <c r="Q59" s="87">
        <v>121</v>
      </c>
      <c r="S59" s="9" t="s">
        <v>379</v>
      </c>
      <c r="T59" s="8">
        <v>50.666666666666657</v>
      </c>
      <c r="V59" s="8"/>
    </row>
    <row r="60" spans="1:33" x14ac:dyDescent="0.2">
      <c r="A60" t="s">
        <v>8</v>
      </c>
      <c r="B60" t="s">
        <v>286</v>
      </c>
      <c r="C60" t="s">
        <v>88</v>
      </c>
      <c r="D60" t="s">
        <v>337</v>
      </c>
      <c r="E60" t="s">
        <v>373</v>
      </c>
      <c r="F60">
        <v>35</v>
      </c>
      <c r="G60" t="s">
        <v>41</v>
      </c>
      <c r="I60">
        <v>2</v>
      </c>
      <c r="J60">
        <v>5.1449999999999996</v>
      </c>
      <c r="K60">
        <v>1</v>
      </c>
      <c r="L60">
        <f t="shared" si="2"/>
        <v>1.125</v>
      </c>
      <c r="M60">
        <f t="shared" si="0"/>
        <v>1.125</v>
      </c>
      <c r="N60">
        <f t="shared" si="3"/>
        <v>31.111111111111111</v>
      </c>
      <c r="P60" s="9" t="s">
        <v>44</v>
      </c>
      <c r="Q60" s="8">
        <v>74</v>
      </c>
      <c r="S60" s="9" t="s">
        <v>321</v>
      </c>
      <c r="T60" s="8">
        <v>0.88888888888888884</v>
      </c>
      <c r="V60" s="8"/>
    </row>
    <row r="61" spans="1:33" x14ac:dyDescent="0.2">
      <c r="A61" t="s">
        <v>8</v>
      </c>
      <c r="B61" t="s">
        <v>286</v>
      </c>
      <c r="C61" t="s">
        <v>88</v>
      </c>
      <c r="D61" t="s">
        <v>337</v>
      </c>
      <c r="E61" t="s">
        <v>373</v>
      </c>
      <c r="F61">
        <v>35</v>
      </c>
      <c r="G61" t="s">
        <v>41</v>
      </c>
      <c r="I61">
        <v>4</v>
      </c>
      <c r="J61">
        <v>5.1449999999999996</v>
      </c>
      <c r="K61">
        <v>1</v>
      </c>
      <c r="L61">
        <f t="shared" si="2"/>
        <v>1.125</v>
      </c>
      <c r="M61">
        <f t="shared" si="0"/>
        <v>1.125</v>
      </c>
      <c r="N61">
        <f t="shared" si="3"/>
        <v>31.111111111111111</v>
      </c>
      <c r="P61" s="9" t="s">
        <v>336</v>
      </c>
      <c r="Q61" s="8">
        <v>30</v>
      </c>
      <c r="S61" s="7" t="s">
        <v>434</v>
      </c>
      <c r="T61" s="8">
        <v>312.88888888888891</v>
      </c>
      <c r="V61" s="8"/>
    </row>
    <row r="62" spans="1:33" x14ac:dyDescent="0.2">
      <c r="A62" t="s">
        <v>8</v>
      </c>
      <c r="B62" t="s">
        <v>286</v>
      </c>
      <c r="C62" t="s">
        <v>293</v>
      </c>
      <c r="D62" t="s">
        <v>337</v>
      </c>
      <c r="E62" t="s">
        <v>375</v>
      </c>
      <c r="F62">
        <v>1</v>
      </c>
      <c r="G62" t="s">
        <v>89</v>
      </c>
      <c r="I62">
        <v>1.7</v>
      </c>
      <c r="J62">
        <v>4.2324901999999998E-2</v>
      </c>
      <c r="K62">
        <v>1</v>
      </c>
      <c r="L62">
        <f t="shared" si="2"/>
        <v>1.125</v>
      </c>
      <c r="M62">
        <f t="shared" si="0"/>
        <v>1.125</v>
      </c>
      <c r="N62">
        <f t="shared" si="3"/>
        <v>0.88888888888888884</v>
      </c>
      <c r="P62" s="9" t="s">
        <v>84</v>
      </c>
      <c r="Q62" s="8">
        <v>1</v>
      </c>
      <c r="S62" s="7" t="s">
        <v>8</v>
      </c>
      <c r="T62" s="8"/>
      <c r="V62" s="8"/>
    </row>
    <row r="63" spans="1:33" x14ac:dyDescent="0.2">
      <c r="A63" t="s">
        <v>3</v>
      </c>
      <c r="B63" t="s">
        <v>202</v>
      </c>
      <c r="C63" t="s">
        <v>216</v>
      </c>
      <c r="D63" t="s">
        <v>337</v>
      </c>
      <c r="E63" t="s">
        <v>377</v>
      </c>
      <c r="F63">
        <v>1</v>
      </c>
      <c r="G63" t="s">
        <v>89</v>
      </c>
      <c r="I63">
        <v>2.5</v>
      </c>
      <c r="J63">
        <v>0.40010000000000001</v>
      </c>
      <c r="K63">
        <v>1</v>
      </c>
      <c r="L63">
        <f t="shared" si="2"/>
        <v>1.125</v>
      </c>
      <c r="M63">
        <f t="shared" si="0"/>
        <v>1.125</v>
      </c>
      <c r="N63">
        <f t="shared" si="3"/>
        <v>0.88888888888888884</v>
      </c>
      <c r="P63" s="83" t="s">
        <v>368</v>
      </c>
      <c r="Q63" s="84">
        <v>163</v>
      </c>
      <c r="S63" s="9" t="s">
        <v>371</v>
      </c>
      <c r="T63" s="8">
        <v>25.777777777777779</v>
      </c>
      <c r="V63" s="8"/>
    </row>
    <row r="64" spans="1:33" x14ac:dyDescent="0.2">
      <c r="A64" t="s">
        <v>8</v>
      </c>
      <c r="B64" t="s">
        <v>286</v>
      </c>
      <c r="C64" t="s">
        <v>216</v>
      </c>
      <c r="D64" t="s">
        <v>337</v>
      </c>
      <c r="E64" t="s">
        <v>377</v>
      </c>
      <c r="F64">
        <v>1</v>
      </c>
      <c r="G64" t="s">
        <v>89</v>
      </c>
      <c r="I64">
        <v>2.2999999999999998</v>
      </c>
      <c r="J64">
        <v>0.40010000000000001</v>
      </c>
      <c r="K64">
        <v>1</v>
      </c>
      <c r="L64">
        <f t="shared" si="2"/>
        <v>1.125</v>
      </c>
      <c r="M64">
        <f t="shared" si="0"/>
        <v>1.125</v>
      </c>
      <c r="N64">
        <f t="shared" si="3"/>
        <v>0.88888888888888884</v>
      </c>
      <c r="P64" s="9" t="s">
        <v>94</v>
      </c>
      <c r="Q64" s="8">
        <v>17</v>
      </c>
      <c r="S64" s="9" t="s">
        <v>373</v>
      </c>
      <c r="T64" s="8">
        <v>760.00000000000011</v>
      </c>
      <c r="V64" s="8"/>
    </row>
    <row r="65" spans="1:22" x14ac:dyDescent="0.2">
      <c r="A65" t="s">
        <v>8</v>
      </c>
      <c r="B65" t="s">
        <v>286</v>
      </c>
      <c r="C65" t="s">
        <v>312</v>
      </c>
      <c r="D65" t="s">
        <v>337</v>
      </c>
      <c r="E65" t="s">
        <v>377</v>
      </c>
      <c r="F65">
        <v>2</v>
      </c>
      <c r="G65" t="s">
        <v>41</v>
      </c>
      <c r="I65">
        <v>2.5</v>
      </c>
      <c r="J65">
        <v>0.29399999999999998</v>
      </c>
      <c r="K65">
        <v>1</v>
      </c>
      <c r="L65">
        <f t="shared" si="2"/>
        <v>1.125</v>
      </c>
      <c r="M65">
        <f t="shared" si="0"/>
        <v>1.125</v>
      </c>
      <c r="N65">
        <f t="shared" si="3"/>
        <v>1.7777777777777777</v>
      </c>
      <c r="P65" s="7" t="s">
        <v>430</v>
      </c>
      <c r="Q65" s="8">
        <v>423</v>
      </c>
      <c r="S65" s="9" t="s">
        <v>375</v>
      </c>
      <c r="T65" s="8">
        <v>81.777777777777757</v>
      </c>
      <c r="V65" s="8"/>
    </row>
    <row r="66" spans="1:22" x14ac:dyDescent="0.2">
      <c r="A66" t="s">
        <v>0</v>
      </c>
      <c r="B66" t="s">
        <v>39</v>
      </c>
      <c r="C66" t="s">
        <v>110</v>
      </c>
      <c r="D66" s="35" t="s">
        <v>113</v>
      </c>
      <c r="E66" s="35"/>
      <c r="F66">
        <v>2</v>
      </c>
      <c r="G66" t="s">
        <v>80</v>
      </c>
      <c r="I66">
        <v>1.1000000000000001</v>
      </c>
      <c r="J66">
        <v>0.11428000000000001</v>
      </c>
      <c r="K66">
        <v>1</v>
      </c>
      <c r="L66">
        <f t="shared" si="2"/>
        <v>1.125</v>
      </c>
      <c r="M66">
        <f t="shared" ref="M66:M129" si="5">K66*L66</f>
        <v>1.125</v>
      </c>
      <c r="N66">
        <f t="shared" si="3"/>
        <v>1.7777777777777777</v>
      </c>
      <c r="P66" s="7" t="s">
        <v>4</v>
      </c>
      <c r="Q66" s="8"/>
      <c r="S66" s="9" t="s">
        <v>377</v>
      </c>
      <c r="T66" s="8">
        <v>39.111111111111107</v>
      </c>
      <c r="V66" s="8"/>
    </row>
    <row r="67" spans="1:22" x14ac:dyDescent="0.2">
      <c r="A67" t="s">
        <v>2</v>
      </c>
      <c r="B67" t="s">
        <v>169</v>
      </c>
      <c r="C67" t="s">
        <v>110</v>
      </c>
      <c r="D67" s="35" t="s">
        <v>113</v>
      </c>
      <c r="E67" s="35"/>
      <c r="F67">
        <v>1</v>
      </c>
      <c r="G67" t="s">
        <v>80</v>
      </c>
      <c r="I67">
        <v>0.6</v>
      </c>
      <c r="J67">
        <v>5.7140000000000003E-2</v>
      </c>
      <c r="K67">
        <v>1</v>
      </c>
      <c r="L67">
        <f t="shared" ref="L67:L130" si="6">0.375*3</f>
        <v>1.125</v>
      </c>
      <c r="M67">
        <f t="shared" si="5"/>
        <v>1.125</v>
      </c>
      <c r="N67">
        <f t="shared" ref="N67:N130" si="7">F67/M67</f>
        <v>0.88888888888888884</v>
      </c>
      <c r="P67" s="9" t="s">
        <v>107</v>
      </c>
      <c r="Q67" s="8">
        <v>48</v>
      </c>
      <c r="S67" s="9" t="s">
        <v>379</v>
      </c>
      <c r="T67" s="8">
        <v>111.99999999999997</v>
      </c>
      <c r="V67" s="8"/>
    </row>
    <row r="68" spans="1:22" x14ac:dyDescent="0.2">
      <c r="A68" t="s">
        <v>3</v>
      </c>
      <c r="B68" t="s">
        <v>202</v>
      </c>
      <c r="C68" t="s">
        <v>110</v>
      </c>
      <c r="D68" s="35" t="s">
        <v>113</v>
      </c>
      <c r="E68" s="35"/>
      <c r="F68">
        <v>3</v>
      </c>
      <c r="G68" t="s">
        <v>80</v>
      </c>
      <c r="I68">
        <v>1</v>
      </c>
      <c r="J68">
        <v>0.17141999999999999</v>
      </c>
      <c r="K68">
        <v>1</v>
      </c>
      <c r="L68">
        <f t="shared" si="6"/>
        <v>1.125</v>
      </c>
      <c r="M68">
        <f t="shared" si="5"/>
        <v>1.125</v>
      </c>
      <c r="N68">
        <f t="shared" si="7"/>
        <v>2.6666666666666665</v>
      </c>
      <c r="P68" s="9" t="s">
        <v>52</v>
      </c>
      <c r="Q68" s="8">
        <v>6</v>
      </c>
      <c r="S68" s="9" t="s">
        <v>321</v>
      </c>
      <c r="T68" s="8">
        <v>61.333333333333329</v>
      </c>
      <c r="V68" s="8"/>
    </row>
    <row r="69" spans="1:22" x14ac:dyDescent="0.2">
      <c r="A69" t="s">
        <v>4</v>
      </c>
      <c r="B69" t="s">
        <v>226</v>
      </c>
      <c r="C69" t="s">
        <v>229</v>
      </c>
      <c r="D69" s="35" t="s">
        <v>233</v>
      </c>
      <c r="E69" s="35"/>
      <c r="F69">
        <v>1</v>
      </c>
      <c r="G69" t="s">
        <v>80</v>
      </c>
      <c r="I69">
        <v>1.1000000000000001</v>
      </c>
      <c r="J69" s="4">
        <v>1.03183E-7</v>
      </c>
      <c r="K69">
        <v>1</v>
      </c>
      <c r="L69">
        <f t="shared" si="6"/>
        <v>1.125</v>
      </c>
      <c r="M69">
        <f t="shared" si="5"/>
        <v>1.125</v>
      </c>
      <c r="N69">
        <f t="shared" si="7"/>
        <v>0.88888888888888884</v>
      </c>
      <c r="P69" s="9" t="s">
        <v>337</v>
      </c>
      <c r="Q69" s="8">
        <v>1</v>
      </c>
      <c r="S69" s="7" t="s">
        <v>435</v>
      </c>
      <c r="T69" s="8">
        <v>1080</v>
      </c>
      <c r="V69" s="8"/>
    </row>
    <row r="70" spans="1:22" x14ac:dyDescent="0.2">
      <c r="A70" t="s">
        <v>1</v>
      </c>
      <c r="B70" t="s">
        <v>149</v>
      </c>
      <c r="C70" t="s">
        <v>150</v>
      </c>
      <c r="D70" t="s">
        <v>159</v>
      </c>
      <c r="E70" t="s">
        <v>373</v>
      </c>
      <c r="F70">
        <v>1</v>
      </c>
      <c r="G70" t="s">
        <v>41</v>
      </c>
      <c r="I70">
        <v>8</v>
      </c>
      <c r="J70">
        <v>0.95611057399999999</v>
      </c>
      <c r="K70">
        <v>1</v>
      </c>
      <c r="L70">
        <f t="shared" si="6"/>
        <v>1.125</v>
      </c>
      <c r="M70">
        <f t="shared" si="5"/>
        <v>1.125</v>
      </c>
      <c r="N70">
        <f t="shared" si="7"/>
        <v>0.88888888888888884</v>
      </c>
      <c r="P70" s="9" t="s">
        <v>233</v>
      </c>
      <c r="Q70" s="8">
        <v>1</v>
      </c>
      <c r="S70" s="7" t="s">
        <v>321</v>
      </c>
      <c r="T70" s="8"/>
      <c r="V70" s="8"/>
    </row>
    <row r="71" spans="1:22" x14ac:dyDescent="0.2">
      <c r="A71" t="s">
        <v>8</v>
      </c>
      <c r="B71" t="s">
        <v>286</v>
      </c>
      <c r="C71" t="s">
        <v>150</v>
      </c>
      <c r="D71" t="s">
        <v>159</v>
      </c>
      <c r="E71" t="s">
        <v>373</v>
      </c>
      <c r="F71">
        <v>2</v>
      </c>
      <c r="G71" t="s">
        <v>41</v>
      </c>
      <c r="I71">
        <v>3</v>
      </c>
      <c r="J71">
        <v>0.149872961</v>
      </c>
      <c r="K71">
        <v>1</v>
      </c>
      <c r="L71">
        <f t="shared" si="6"/>
        <v>1.125</v>
      </c>
      <c r="M71">
        <f t="shared" si="5"/>
        <v>1.125</v>
      </c>
      <c r="N71">
        <f t="shared" si="7"/>
        <v>1.7777777777777777</v>
      </c>
      <c r="P71" s="83" t="s">
        <v>159</v>
      </c>
      <c r="Q71" s="84">
        <v>1192</v>
      </c>
      <c r="S71" s="9" t="s">
        <v>321</v>
      </c>
      <c r="T71" s="8"/>
      <c r="V71" s="8"/>
    </row>
    <row r="72" spans="1:22" x14ac:dyDescent="0.2">
      <c r="A72" t="s">
        <v>8</v>
      </c>
      <c r="B72" t="s">
        <v>286</v>
      </c>
      <c r="C72" t="s">
        <v>150</v>
      </c>
      <c r="D72" t="s">
        <v>159</v>
      </c>
      <c r="E72" t="s">
        <v>373</v>
      </c>
      <c r="F72">
        <v>2</v>
      </c>
      <c r="G72" t="s">
        <v>41</v>
      </c>
      <c r="I72">
        <v>4</v>
      </c>
      <c r="J72">
        <v>0.31627455100000001</v>
      </c>
      <c r="K72">
        <v>1</v>
      </c>
      <c r="L72">
        <f t="shared" si="6"/>
        <v>1.125</v>
      </c>
      <c r="M72">
        <f t="shared" si="5"/>
        <v>1.125</v>
      </c>
      <c r="N72">
        <f t="shared" si="7"/>
        <v>1.7777777777777777</v>
      </c>
      <c r="P72" s="9" t="s">
        <v>44</v>
      </c>
      <c r="Q72" s="8">
        <v>233</v>
      </c>
      <c r="S72" s="7" t="s">
        <v>436</v>
      </c>
      <c r="T72" s="8"/>
      <c r="V72" s="8"/>
    </row>
    <row r="73" spans="1:22" x14ac:dyDescent="0.2">
      <c r="A73" t="s">
        <v>0</v>
      </c>
      <c r="B73" t="s">
        <v>39</v>
      </c>
      <c r="C73" t="s">
        <v>48</v>
      </c>
      <c r="D73" t="s">
        <v>159</v>
      </c>
      <c r="E73" t="s">
        <v>373</v>
      </c>
      <c r="F73">
        <v>3</v>
      </c>
      <c r="G73" t="s">
        <v>41</v>
      </c>
      <c r="I73">
        <v>1.2</v>
      </c>
      <c r="J73">
        <v>2.3344317E-2</v>
      </c>
      <c r="K73">
        <v>1</v>
      </c>
      <c r="L73">
        <f t="shared" si="6"/>
        <v>1.125</v>
      </c>
      <c r="M73">
        <f t="shared" si="5"/>
        <v>1.125</v>
      </c>
      <c r="N73">
        <f t="shared" si="7"/>
        <v>2.6666666666666665</v>
      </c>
      <c r="P73" s="9" t="s">
        <v>338</v>
      </c>
      <c r="Q73" s="8">
        <v>4</v>
      </c>
      <c r="S73" s="7" t="s">
        <v>322</v>
      </c>
      <c r="T73" s="8">
        <v>7105.0292397660796</v>
      </c>
      <c r="V73" s="8"/>
    </row>
    <row r="74" spans="1:22" x14ac:dyDescent="0.2">
      <c r="A74" t="s">
        <v>0</v>
      </c>
      <c r="B74" t="s">
        <v>39</v>
      </c>
      <c r="C74" t="s">
        <v>48</v>
      </c>
      <c r="D74" t="s">
        <v>159</v>
      </c>
      <c r="E74" t="s">
        <v>373</v>
      </c>
      <c r="F74">
        <v>3</v>
      </c>
      <c r="G74" t="s">
        <v>41</v>
      </c>
      <c r="I74">
        <v>3.4</v>
      </c>
      <c r="J74">
        <v>0.26152413299999999</v>
      </c>
      <c r="K74">
        <v>1</v>
      </c>
      <c r="L74">
        <f t="shared" si="6"/>
        <v>1.125</v>
      </c>
      <c r="M74">
        <f t="shared" si="5"/>
        <v>1.125</v>
      </c>
      <c r="N74">
        <f t="shared" si="7"/>
        <v>2.6666666666666665</v>
      </c>
      <c r="P74" s="9" t="s">
        <v>368</v>
      </c>
      <c r="Q74" s="8">
        <v>410</v>
      </c>
    </row>
    <row r="75" spans="1:22" x14ac:dyDescent="0.2">
      <c r="A75" t="s">
        <v>0</v>
      </c>
      <c r="B75" t="s">
        <v>39</v>
      </c>
      <c r="C75" t="s">
        <v>48</v>
      </c>
      <c r="D75" t="s">
        <v>159</v>
      </c>
      <c r="E75" t="s">
        <v>373</v>
      </c>
      <c r="F75">
        <v>3</v>
      </c>
      <c r="G75" t="s">
        <v>41</v>
      </c>
      <c r="I75">
        <v>4.0999999999999996</v>
      </c>
      <c r="J75">
        <v>0.40377481999999998</v>
      </c>
      <c r="K75">
        <v>1</v>
      </c>
      <c r="L75">
        <f t="shared" si="6"/>
        <v>1.125</v>
      </c>
      <c r="M75">
        <f t="shared" si="5"/>
        <v>1.125</v>
      </c>
      <c r="N75">
        <f t="shared" si="7"/>
        <v>2.6666666666666665</v>
      </c>
      <c r="P75" s="9" t="s">
        <v>94</v>
      </c>
      <c r="Q75" s="8">
        <v>28</v>
      </c>
    </row>
    <row r="76" spans="1:22" x14ac:dyDescent="0.2">
      <c r="A76" t="s">
        <v>6</v>
      </c>
      <c r="B76" t="s">
        <v>265</v>
      </c>
      <c r="C76" t="s">
        <v>48</v>
      </c>
      <c r="D76" t="s">
        <v>159</v>
      </c>
      <c r="E76" t="s">
        <v>373</v>
      </c>
      <c r="F76">
        <v>1</v>
      </c>
      <c r="G76" t="s">
        <v>41</v>
      </c>
      <c r="I76">
        <v>2.4</v>
      </c>
      <c r="J76">
        <v>3.8855232000000003E-2</v>
      </c>
      <c r="K76">
        <v>1</v>
      </c>
      <c r="L76">
        <f t="shared" si="6"/>
        <v>1.125</v>
      </c>
      <c r="M76">
        <f t="shared" si="5"/>
        <v>1.125</v>
      </c>
      <c r="N76">
        <f t="shared" si="7"/>
        <v>0.88888888888888884</v>
      </c>
      <c r="P76" s="9" t="s">
        <v>339</v>
      </c>
      <c r="Q76" s="8">
        <v>4</v>
      </c>
    </row>
    <row r="77" spans="1:22" x14ac:dyDescent="0.2">
      <c r="A77" t="s">
        <v>0</v>
      </c>
      <c r="B77" t="s">
        <v>39</v>
      </c>
      <c r="C77" t="s">
        <v>57</v>
      </c>
      <c r="D77" t="s">
        <v>159</v>
      </c>
      <c r="E77" t="s">
        <v>375</v>
      </c>
      <c r="F77">
        <v>2</v>
      </c>
      <c r="G77" t="s">
        <v>41</v>
      </c>
      <c r="I77">
        <v>5.7</v>
      </c>
      <c r="J77">
        <v>0.42268051800000001</v>
      </c>
      <c r="K77">
        <v>1</v>
      </c>
      <c r="L77">
        <f t="shared" si="6"/>
        <v>1.125</v>
      </c>
      <c r="M77">
        <f t="shared" si="5"/>
        <v>1.125</v>
      </c>
      <c r="N77">
        <f t="shared" si="7"/>
        <v>1.7777777777777777</v>
      </c>
      <c r="P77" s="7" t="s">
        <v>431</v>
      </c>
      <c r="Q77" s="8">
        <v>1927</v>
      </c>
    </row>
    <row r="78" spans="1:22" x14ac:dyDescent="0.2">
      <c r="A78" t="s">
        <v>2</v>
      </c>
      <c r="B78" t="s">
        <v>169</v>
      </c>
      <c r="C78" t="s">
        <v>57</v>
      </c>
      <c r="D78" t="s">
        <v>159</v>
      </c>
      <c r="E78" t="s">
        <v>375</v>
      </c>
      <c r="F78">
        <v>2</v>
      </c>
      <c r="G78" t="s">
        <v>41</v>
      </c>
      <c r="I78">
        <v>5.3</v>
      </c>
      <c r="J78">
        <v>0.355214474</v>
      </c>
      <c r="K78">
        <v>1</v>
      </c>
      <c r="L78">
        <f t="shared" si="6"/>
        <v>1.125</v>
      </c>
      <c r="M78">
        <f t="shared" si="5"/>
        <v>1.125</v>
      </c>
      <c r="N78">
        <f t="shared" si="7"/>
        <v>1.7777777777777777</v>
      </c>
      <c r="P78" s="7" t="s">
        <v>5</v>
      </c>
      <c r="Q78" s="8"/>
    </row>
    <row r="79" spans="1:22" x14ac:dyDescent="0.2">
      <c r="A79" t="s">
        <v>3</v>
      </c>
      <c r="B79" t="s">
        <v>202</v>
      </c>
      <c r="C79" t="s">
        <v>57</v>
      </c>
      <c r="D79" t="s">
        <v>159</v>
      </c>
      <c r="E79" t="s">
        <v>375</v>
      </c>
      <c r="F79">
        <v>1</v>
      </c>
      <c r="G79" t="s">
        <v>41</v>
      </c>
      <c r="I79">
        <v>6</v>
      </c>
      <c r="J79">
        <v>0.23890366800000001</v>
      </c>
      <c r="K79">
        <v>1</v>
      </c>
      <c r="L79">
        <f t="shared" si="6"/>
        <v>1.125</v>
      </c>
      <c r="M79">
        <f t="shared" si="5"/>
        <v>1.125</v>
      </c>
      <c r="N79">
        <f t="shared" si="7"/>
        <v>0.88888888888888884</v>
      </c>
      <c r="P79" s="9" t="s">
        <v>107</v>
      </c>
      <c r="Q79" s="8">
        <v>13</v>
      </c>
    </row>
    <row r="80" spans="1:22" x14ac:dyDescent="0.2">
      <c r="A80" t="s">
        <v>4</v>
      </c>
      <c r="B80" t="s">
        <v>226</v>
      </c>
      <c r="C80" t="s">
        <v>57</v>
      </c>
      <c r="D80" t="s">
        <v>159</v>
      </c>
      <c r="E80" t="s">
        <v>375</v>
      </c>
      <c r="F80">
        <v>5</v>
      </c>
      <c r="G80" t="s">
        <v>41</v>
      </c>
      <c r="I80">
        <v>4.2</v>
      </c>
      <c r="J80">
        <v>0.50930405999999995</v>
      </c>
      <c r="K80">
        <v>1</v>
      </c>
      <c r="L80">
        <f t="shared" si="6"/>
        <v>1.125</v>
      </c>
      <c r="M80">
        <f t="shared" si="5"/>
        <v>1.125</v>
      </c>
      <c r="N80">
        <f t="shared" si="7"/>
        <v>4.4444444444444446</v>
      </c>
      <c r="P80" s="9" t="s">
        <v>52</v>
      </c>
      <c r="Q80" s="8">
        <v>1</v>
      </c>
    </row>
    <row r="81" spans="1:17" x14ac:dyDescent="0.2">
      <c r="A81" t="s">
        <v>4</v>
      </c>
      <c r="B81" t="s">
        <v>226</v>
      </c>
      <c r="C81" t="s">
        <v>57</v>
      </c>
      <c r="D81" t="s">
        <v>159</v>
      </c>
      <c r="E81" t="s">
        <v>375</v>
      </c>
      <c r="F81">
        <v>5</v>
      </c>
      <c r="G81" t="s">
        <v>41</v>
      </c>
      <c r="I81">
        <v>6.5</v>
      </c>
      <c r="J81">
        <v>1.4463528539999999</v>
      </c>
      <c r="K81">
        <v>1</v>
      </c>
      <c r="L81">
        <f t="shared" si="6"/>
        <v>1.125</v>
      </c>
      <c r="M81">
        <f t="shared" si="5"/>
        <v>1.125</v>
      </c>
      <c r="N81">
        <f t="shared" si="7"/>
        <v>4.4444444444444446</v>
      </c>
      <c r="P81" s="9" t="s">
        <v>337</v>
      </c>
      <c r="Q81" s="8">
        <v>6</v>
      </c>
    </row>
    <row r="82" spans="1:17" x14ac:dyDescent="0.2">
      <c r="A82" t="s">
        <v>6</v>
      </c>
      <c r="B82" t="s">
        <v>265</v>
      </c>
      <c r="C82" t="s">
        <v>57</v>
      </c>
      <c r="D82" t="s">
        <v>159</v>
      </c>
      <c r="E82" t="s">
        <v>375</v>
      </c>
      <c r="F82">
        <v>2</v>
      </c>
      <c r="G82" t="s">
        <v>41</v>
      </c>
      <c r="I82">
        <v>5</v>
      </c>
      <c r="J82">
        <v>0.30903639999999999</v>
      </c>
      <c r="K82">
        <v>1</v>
      </c>
      <c r="L82">
        <f t="shared" si="6"/>
        <v>1.125</v>
      </c>
      <c r="M82">
        <f t="shared" si="5"/>
        <v>1.125</v>
      </c>
      <c r="N82">
        <f t="shared" si="7"/>
        <v>1.7777777777777777</v>
      </c>
      <c r="P82" s="86" t="s">
        <v>159</v>
      </c>
      <c r="Q82" s="87">
        <v>369</v>
      </c>
    </row>
    <row r="83" spans="1:17" x14ac:dyDescent="0.2">
      <c r="A83" t="s">
        <v>6</v>
      </c>
      <c r="B83" t="s">
        <v>265</v>
      </c>
      <c r="C83" t="s">
        <v>57</v>
      </c>
      <c r="D83" t="s">
        <v>159</v>
      </c>
      <c r="E83" t="s">
        <v>375</v>
      </c>
      <c r="F83">
        <v>2</v>
      </c>
      <c r="G83" t="s">
        <v>41</v>
      </c>
      <c r="I83">
        <v>7</v>
      </c>
      <c r="J83">
        <v>0.69064622399999998</v>
      </c>
      <c r="K83">
        <v>1</v>
      </c>
      <c r="L83">
        <f t="shared" si="6"/>
        <v>1.125</v>
      </c>
      <c r="M83">
        <f t="shared" si="5"/>
        <v>1.125</v>
      </c>
      <c r="N83">
        <f t="shared" si="7"/>
        <v>1.7777777777777777</v>
      </c>
      <c r="P83" s="83" t="s">
        <v>44</v>
      </c>
      <c r="Q83" s="84">
        <v>937</v>
      </c>
    </row>
    <row r="84" spans="1:17" x14ac:dyDescent="0.2">
      <c r="A84" t="s">
        <v>8</v>
      </c>
      <c r="B84" t="s">
        <v>286</v>
      </c>
      <c r="C84" t="s">
        <v>57</v>
      </c>
      <c r="D84" t="s">
        <v>159</v>
      </c>
      <c r="E84" t="s">
        <v>375</v>
      </c>
      <c r="F84">
        <v>1</v>
      </c>
      <c r="G84" t="s">
        <v>41</v>
      </c>
      <c r="I84">
        <v>4</v>
      </c>
      <c r="J84">
        <v>9.0649353000000002E-2</v>
      </c>
      <c r="K84">
        <v>1</v>
      </c>
      <c r="L84">
        <f t="shared" si="6"/>
        <v>1.125</v>
      </c>
      <c r="M84">
        <f t="shared" si="5"/>
        <v>1.125</v>
      </c>
      <c r="N84">
        <f t="shared" si="7"/>
        <v>0.88888888888888884</v>
      </c>
      <c r="P84" s="9" t="s">
        <v>336</v>
      </c>
      <c r="Q84" s="8">
        <v>14</v>
      </c>
    </row>
    <row r="85" spans="1:17" x14ac:dyDescent="0.2">
      <c r="A85" t="s">
        <v>8</v>
      </c>
      <c r="B85" t="s">
        <v>286</v>
      </c>
      <c r="C85" t="s">
        <v>276</v>
      </c>
      <c r="D85" t="s">
        <v>159</v>
      </c>
      <c r="E85" t="s">
        <v>371</v>
      </c>
      <c r="F85">
        <v>1</v>
      </c>
      <c r="G85" t="s">
        <v>41</v>
      </c>
      <c r="I85">
        <v>1.4</v>
      </c>
      <c r="J85">
        <v>1.8900270000000001E-3</v>
      </c>
      <c r="K85">
        <v>1</v>
      </c>
      <c r="L85">
        <f t="shared" si="6"/>
        <v>1.125</v>
      </c>
      <c r="M85">
        <f t="shared" si="5"/>
        <v>1.125</v>
      </c>
      <c r="N85">
        <f t="shared" si="7"/>
        <v>0.88888888888888884</v>
      </c>
      <c r="P85" s="9" t="s">
        <v>368</v>
      </c>
      <c r="Q85" s="8">
        <v>380</v>
      </c>
    </row>
    <row r="86" spans="1:17" x14ac:dyDescent="0.2">
      <c r="A86" t="s">
        <v>7</v>
      </c>
      <c r="B86" t="s">
        <v>277</v>
      </c>
      <c r="C86" t="s">
        <v>279</v>
      </c>
      <c r="D86" t="s">
        <v>159</v>
      </c>
      <c r="E86" t="s">
        <v>375</v>
      </c>
      <c r="F86">
        <v>1</v>
      </c>
      <c r="G86" t="s">
        <v>41</v>
      </c>
      <c r="I86">
        <v>3</v>
      </c>
      <c r="J86">
        <v>9.5111367000000002E-2</v>
      </c>
      <c r="K86">
        <v>1</v>
      </c>
      <c r="L86">
        <f t="shared" si="6"/>
        <v>1.125</v>
      </c>
      <c r="M86">
        <f t="shared" si="5"/>
        <v>1.125</v>
      </c>
      <c r="N86">
        <f t="shared" si="7"/>
        <v>0.88888888888888884</v>
      </c>
      <c r="P86" s="9" t="s">
        <v>94</v>
      </c>
      <c r="Q86" s="8">
        <v>62</v>
      </c>
    </row>
    <row r="87" spans="1:17" x14ac:dyDescent="0.2">
      <c r="A87" t="s">
        <v>2</v>
      </c>
      <c r="B87" t="s">
        <v>169</v>
      </c>
      <c r="C87" t="s">
        <v>171</v>
      </c>
      <c r="D87" t="s">
        <v>159</v>
      </c>
      <c r="E87" t="s">
        <v>373</v>
      </c>
      <c r="F87">
        <v>1</v>
      </c>
      <c r="G87" t="s">
        <v>41</v>
      </c>
      <c r="I87">
        <v>1.4</v>
      </c>
      <c r="J87">
        <v>1.1126959000000001E-2</v>
      </c>
      <c r="K87">
        <v>1</v>
      </c>
      <c r="L87">
        <f t="shared" si="6"/>
        <v>1.125</v>
      </c>
      <c r="M87">
        <f t="shared" si="5"/>
        <v>1.125</v>
      </c>
      <c r="N87">
        <f t="shared" si="7"/>
        <v>0.88888888888888884</v>
      </c>
      <c r="P87" s="9" t="s">
        <v>339</v>
      </c>
      <c r="Q87" s="8">
        <v>6</v>
      </c>
    </row>
    <row r="88" spans="1:17" x14ac:dyDescent="0.2">
      <c r="A88" t="s">
        <v>4</v>
      </c>
      <c r="B88" t="s">
        <v>226</v>
      </c>
      <c r="C88" t="s">
        <v>234</v>
      </c>
      <c r="D88" t="s">
        <v>159</v>
      </c>
      <c r="E88" t="s">
        <v>373</v>
      </c>
      <c r="F88">
        <v>1</v>
      </c>
      <c r="G88" t="s">
        <v>75</v>
      </c>
      <c r="I88">
        <v>2.6</v>
      </c>
      <c r="J88">
        <v>4.4172432999999997E-2</v>
      </c>
      <c r="K88">
        <v>1</v>
      </c>
      <c r="L88">
        <f t="shared" si="6"/>
        <v>1.125</v>
      </c>
      <c r="M88">
        <f t="shared" si="5"/>
        <v>1.125</v>
      </c>
      <c r="N88">
        <f t="shared" si="7"/>
        <v>0.88888888888888884</v>
      </c>
      <c r="P88" s="7" t="s">
        <v>432</v>
      </c>
      <c r="Q88" s="8">
        <v>1788</v>
      </c>
    </row>
    <row r="89" spans="1:17" x14ac:dyDescent="0.2">
      <c r="A89" t="s">
        <v>5</v>
      </c>
      <c r="B89" t="s">
        <v>246</v>
      </c>
      <c r="C89" t="s">
        <v>234</v>
      </c>
      <c r="D89" t="s">
        <v>159</v>
      </c>
      <c r="E89" t="s">
        <v>373</v>
      </c>
      <c r="F89">
        <v>1</v>
      </c>
      <c r="G89" t="s">
        <v>75</v>
      </c>
      <c r="I89">
        <v>3.9</v>
      </c>
      <c r="J89">
        <v>0.109545803</v>
      </c>
      <c r="K89" s="11">
        <v>0.6333333333333333</v>
      </c>
      <c r="L89">
        <f t="shared" si="6"/>
        <v>1.125</v>
      </c>
      <c r="M89">
        <f t="shared" si="5"/>
        <v>0.71249999999999991</v>
      </c>
      <c r="N89">
        <f t="shared" si="7"/>
        <v>1.4035087719298247</v>
      </c>
      <c r="P89" s="7" t="s">
        <v>6</v>
      </c>
      <c r="Q89" s="8"/>
    </row>
    <row r="90" spans="1:17" x14ac:dyDescent="0.2">
      <c r="A90" t="s">
        <v>8</v>
      </c>
      <c r="B90" t="s">
        <v>286</v>
      </c>
      <c r="C90" t="s">
        <v>234</v>
      </c>
      <c r="D90" t="s">
        <v>159</v>
      </c>
      <c r="E90" t="s">
        <v>373</v>
      </c>
      <c r="F90">
        <v>1</v>
      </c>
      <c r="G90" t="s">
        <v>75</v>
      </c>
      <c r="I90">
        <v>2.5</v>
      </c>
      <c r="J90">
        <v>4.0457277E-2</v>
      </c>
      <c r="K90">
        <v>1</v>
      </c>
      <c r="L90">
        <f t="shared" si="6"/>
        <v>1.125</v>
      </c>
      <c r="M90">
        <f t="shared" si="5"/>
        <v>1.125</v>
      </c>
      <c r="N90">
        <f t="shared" si="7"/>
        <v>0.88888888888888884</v>
      </c>
      <c r="P90" s="9" t="s">
        <v>337</v>
      </c>
      <c r="Q90" s="8">
        <v>24</v>
      </c>
    </row>
    <row r="91" spans="1:17" x14ac:dyDescent="0.2">
      <c r="A91" t="s">
        <v>5</v>
      </c>
      <c r="B91" t="s">
        <v>246</v>
      </c>
      <c r="C91" t="s">
        <v>253</v>
      </c>
      <c r="D91" t="s">
        <v>159</v>
      </c>
      <c r="E91" t="s">
        <v>373</v>
      </c>
      <c r="F91">
        <v>2</v>
      </c>
      <c r="G91" t="s">
        <v>41</v>
      </c>
      <c r="I91">
        <v>4.5999999999999996</v>
      </c>
      <c r="J91">
        <v>0.35155039900000001</v>
      </c>
      <c r="K91" s="11">
        <v>0.6333333333333333</v>
      </c>
      <c r="L91">
        <f t="shared" si="6"/>
        <v>1.125</v>
      </c>
      <c r="M91">
        <f t="shared" si="5"/>
        <v>0.71249999999999991</v>
      </c>
      <c r="N91">
        <f t="shared" si="7"/>
        <v>2.8070175438596494</v>
      </c>
      <c r="P91" s="86" t="s">
        <v>159</v>
      </c>
      <c r="Q91" s="87">
        <v>31</v>
      </c>
    </row>
    <row r="92" spans="1:17" x14ac:dyDescent="0.2">
      <c r="A92" t="s">
        <v>7</v>
      </c>
      <c r="B92" t="s">
        <v>277</v>
      </c>
      <c r="C92" t="s">
        <v>253</v>
      </c>
      <c r="D92" t="s">
        <v>159</v>
      </c>
      <c r="E92" t="s">
        <v>373</v>
      </c>
      <c r="F92">
        <v>1</v>
      </c>
      <c r="G92" t="s">
        <v>41</v>
      </c>
      <c r="I92">
        <v>3.8</v>
      </c>
      <c r="J92">
        <v>0.112838518</v>
      </c>
      <c r="K92">
        <v>1</v>
      </c>
      <c r="L92">
        <f t="shared" si="6"/>
        <v>1.125</v>
      </c>
      <c r="M92">
        <f t="shared" si="5"/>
        <v>1.125</v>
      </c>
      <c r="N92">
        <f t="shared" si="7"/>
        <v>0.88888888888888884</v>
      </c>
      <c r="P92" s="9" t="s">
        <v>44</v>
      </c>
      <c r="Q92" s="8">
        <v>10</v>
      </c>
    </row>
    <row r="93" spans="1:17" x14ac:dyDescent="0.2">
      <c r="A93" t="s">
        <v>8</v>
      </c>
      <c r="B93" t="s">
        <v>286</v>
      </c>
      <c r="C93" t="s">
        <v>253</v>
      </c>
      <c r="D93" t="s">
        <v>159</v>
      </c>
      <c r="E93" t="s">
        <v>373</v>
      </c>
      <c r="F93">
        <v>3</v>
      </c>
      <c r="G93" t="s">
        <v>41</v>
      </c>
      <c r="I93">
        <v>3.2</v>
      </c>
      <c r="J93">
        <v>0.227210624</v>
      </c>
      <c r="K93">
        <v>1</v>
      </c>
      <c r="L93">
        <f t="shared" si="6"/>
        <v>1.125</v>
      </c>
      <c r="M93">
        <f t="shared" si="5"/>
        <v>1.125</v>
      </c>
      <c r="N93">
        <f t="shared" si="7"/>
        <v>2.6666666666666665</v>
      </c>
      <c r="P93" s="9" t="s">
        <v>336</v>
      </c>
      <c r="Q93" s="8">
        <v>24</v>
      </c>
    </row>
    <row r="94" spans="1:17" x14ac:dyDescent="0.2">
      <c r="A94" t="s">
        <v>8</v>
      </c>
      <c r="B94" t="s">
        <v>286</v>
      </c>
      <c r="C94" t="s">
        <v>253</v>
      </c>
      <c r="D94" t="s">
        <v>159</v>
      </c>
      <c r="E94" t="s">
        <v>373</v>
      </c>
      <c r="F94">
        <v>3</v>
      </c>
      <c r="G94" t="s">
        <v>41</v>
      </c>
      <c r="I94">
        <v>4.2</v>
      </c>
      <c r="J94">
        <v>0.42699131099999998</v>
      </c>
      <c r="K94">
        <v>1</v>
      </c>
      <c r="L94">
        <f t="shared" si="6"/>
        <v>1.125</v>
      </c>
      <c r="M94">
        <f t="shared" si="5"/>
        <v>1.125</v>
      </c>
      <c r="N94">
        <f t="shared" si="7"/>
        <v>2.6666666666666665</v>
      </c>
      <c r="P94" s="9" t="s">
        <v>338</v>
      </c>
      <c r="Q94" s="8">
        <v>1</v>
      </c>
    </row>
    <row r="95" spans="1:17" x14ac:dyDescent="0.2">
      <c r="A95" t="s">
        <v>6</v>
      </c>
      <c r="B95" t="s">
        <v>265</v>
      </c>
      <c r="C95" t="s">
        <v>268</v>
      </c>
      <c r="D95" t="s">
        <v>159</v>
      </c>
      <c r="E95" t="s">
        <v>373</v>
      </c>
      <c r="F95">
        <v>3</v>
      </c>
      <c r="G95" t="s">
        <v>41</v>
      </c>
      <c r="I95">
        <v>0.9</v>
      </c>
      <c r="J95">
        <v>1.1976318E-2</v>
      </c>
      <c r="K95">
        <v>1</v>
      </c>
      <c r="L95">
        <f t="shared" si="6"/>
        <v>1.125</v>
      </c>
      <c r="M95">
        <f t="shared" si="5"/>
        <v>1.125</v>
      </c>
      <c r="N95">
        <f t="shared" si="7"/>
        <v>2.6666666666666665</v>
      </c>
      <c r="P95" s="9" t="s">
        <v>343</v>
      </c>
      <c r="Q95" s="8">
        <v>6</v>
      </c>
    </row>
    <row r="96" spans="1:17" x14ac:dyDescent="0.2">
      <c r="A96" t="s">
        <v>6</v>
      </c>
      <c r="B96" t="s">
        <v>265</v>
      </c>
      <c r="C96" t="s">
        <v>268</v>
      </c>
      <c r="D96" t="s">
        <v>159</v>
      </c>
      <c r="E96" t="s">
        <v>373</v>
      </c>
      <c r="F96">
        <v>3</v>
      </c>
      <c r="G96" t="s">
        <v>41</v>
      </c>
      <c r="I96">
        <v>2.6</v>
      </c>
      <c r="J96">
        <v>0.14035207899999999</v>
      </c>
      <c r="K96">
        <v>1</v>
      </c>
      <c r="L96">
        <f t="shared" si="6"/>
        <v>1.125</v>
      </c>
      <c r="M96">
        <f t="shared" si="5"/>
        <v>1.125</v>
      </c>
      <c r="N96">
        <f t="shared" si="7"/>
        <v>2.6666666666666665</v>
      </c>
      <c r="P96" s="83" t="s">
        <v>368</v>
      </c>
      <c r="Q96" s="84">
        <v>34</v>
      </c>
    </row>
    <row r="97" spans="1:17" x14ac:dyDescent="0.2">
      <c r="A97" t="s">
        <v>7</v>
      </c>
      <c r="B97" t="s">
        <v>277</v>
      </c>
      <c r="C97" t="s">
        <v>268</v>
      </c>
      <c r="D97" t="s">
        <v>159</v>
      </c>
      <c r="E97" t="s">
        <v>373</v>
      </c>
      <c r="F97">
        <v>50</v>
      </c>
      <c r="G97" t="s">
        <v>41</v>
      </c>
      <c r="I97">
        <v>0.9</v>
      </c>
      <c r="J97">
        <v>0.19960529399999999</v>
      </c>
      <c r="K97">
        <v>1</v>
      </c>
      <c r="L97">
        <f t="shared" si="6"/>
        <v>1.125</v>
      </c>
      <c r="M97">
        <f t="shared" si="5"/>
        <v>1.125</v>
      </c>
      <c r="N97">
        <f t="shared" si="7"/>
        <v>44.444444444444443</v>
      </c>
      <c r="P97" s="9" t="s">
        <v>94</v>
      </c>
      <c r="Q97" s="8">
        <v>1</v>
      </c>
    </row>
    <row r="98" spans="1:17" x14ac:dyDescent="0.2">
      <c r="A98" t="s">
        <v>7</v>
      </c>
      <c r="B98" t="s">
        <v>277</v>
      </c>
      <c r="C98" t="s">
        <v>268</v>
      </c>
      <c r="D98" t="s">
        <v>159</v>
      </c>
      <c r="E98" t="s">
        <v>373</v>
      </c>
      <c r="F98">
        <v>50</v>
      </c>
      <c r="G98" t="s">
        <v>41</v>
      </c>
      <c r="I98">
        <v>2.2000000000000002</v>
      </c>
      <c r="J98">
        <v>1.5876327649999999</v>
      </c>
      <c r="K98">
        <v>1</v>
      </c>
      <c r="L98">
        <f t="shared" si="6"/>
        <v>1.125</v>
      </c>
      <c r="M98">
        <f t="shared" si="5"/>
        <v>1.125</v>
      </c>
      <c r="N98">
        <f t="shared" si="7"/>
        <v>44.444444444444443</v>
      </c>
      <c r="P98" s="9" t="s">
        <v>339</v>
      </c>
      <c r="Q98" s="8">
        <v>1</v>
      </c>
    </row>
    <row r="99" spans="1:17" x14ac:dyDescent="0.2">
      <c r="A99" t="s">
        <v>7</v>
      </c>
      <c r="B99" t="s">
        <v>277</v>
      </c>
      <c r="C99" t="s">
        <v>268</v>
      </c>
      <c r="D99" t="s">
        <v>159</v>
      </c>
      <c r="E99" t="s">
        <v>373</v>
      </c>
      <c r="F99">
        <v>50</v>
      </c>
      <c r="G99" t="s">
        <v>41</v>
      </c>
      <c r="I99">
        <v>2.5</v>
      </c>
      <c r="J99">
        <v>2.1357492069999999</v>
      </c>
      <c r="K99">
        <v>1</v>
      </c>
      <c r="L99">
        <f t="shared" si="6"/>
        <v>1.125</v>
      </c>
      <c r="M99">
        <f t="shared" si="5"/>
        <v>1.125</v>
      </c>
      <c r="N99">
        <f t="shared" si="7"/>
        <v>44.444444444444443</v>
      </c>
      <c r="P99" s="9" t="s">
        <v>340</v>
      </c>
      <c r="Q99" s="8">
        <v>2</v>
      </c>
    </row>
    <row r="100" spans="1:17" x14ac:dyDescent="0.2">
      <c r="A100" t="s">
        <v>7</v>
      </c>
      <c r="B100" t="s">
        <v>277</v>
      </c>
      <c r="C100" t="s">
        <v>268</v>
      </c>
      <c r="D100" t="s">
        <v>159</v>
      </c>
      <c r="E100" t="s">
        <v>373</v>
      </c>
      <c r="F100">
        <v>50</v>
      </c>
      <c r="G100" t="s">
        <v>41</v>
      </c>
      <c r="I100">
        <v>3.3</v>
      </c>
      <c r="J100">
        <v>4.067071189</v>
      </c>
      <c r="K100">
        <v>1</v>
      </c>
      <c r="L100">
        <f t="shared" si="6"/>
        <v>1.125</v>
      </c>
      <c r="M100">
        <f t="shared" si="5"/>
        <v>1.125</v>
      </c>
      <c r="N100">
        <f t="shared" si="7"/>
        <v>44.444444444444443</v>
      </c>
      <c r="P100" s="7" t="s">
        <v>433</v>
      </c>
      <c r="Q100" s="8">
        <v>134</v>
      </c>
    </row>
    <row r="101" spans="1:17" x14ac:dyDescent="0.2">
      <c r="A101" t="s">
        <v>7</v>
      </c>
      <c r="B101" t="s">
        <v>277</v>
      </c>
      <c r="C101" t="s">
        <v>268</v>
      </c>
      <c r="D101" t="s">
        <v>159</v>
      </c>
      <c r="E101" t="s">
        <v>373</v>
      </c>
      <c r="F101">
        <v>50</v>
      </c>
      <c r="G101" t="s">
        <v>41</v>
      </c>
      <c r="I101">
        <v>4.7</v>
      </c>
      <c r="J101">
        <v>9.2383936640000002</v>
      </c>
      <c r="K101">
        <v>1</v>
      </c>
      <c r="L101">
        <f t="shared" si="6"/>
        <v>1.125</v>
      </c>
      <c r="M101">
        <f t="shared" si="5"/>
        <v>1.125</v>
      </c>
      <c r="N101">
        <f t="shared" si="7"/>
        <v>44.444444444444443</v>
      </c>
      <c r="P101" s="7" t="s">
        <v>7</v>
      </c>
      <c r="Q101" s="8"/>
    </row>
    <row r="102" spans="1:17" x14ac:dyDescent="0.2">
      <c r="A102" t="s">
        <v>8</v>
      </c>
      <c r="B102" t="s">
        <v>286</v>
      </c>
      <c r="C102" t="s">
        <v>268</v>
      </c>
      <c r="D102" t="s">
        <v>159</v>
      </c>
      <c r="E102" t="s">
        <v>373</v>
      </c>
      <c r="F102">
        <v>78</v>
      </c>
      <c r="G102" t="s">
        <v>41</v>
      </c>
      <c r="I102">
        <v>0.9</v>
      </c>
      <c r="J102">
        <v>0.31138425800000002</v>
      </c>
      <c r="K102">
        <v>1</v>
      </c>
      <c r="L102">
        <f t="shared" si="6"/>
        <v>1.125</v>
      </c>
      <c r="M102">
        <f t="shared" si="5"/>
        <v>1.125</v>
      </c>
      <c r="N102">
        <f t="shared" si="7"/>
        <v>69.333333333333329</v>
      </c>
      <c r="P102" s="9" t="s">
        <v>107</v>
      </c>
      <c r="Q102" s="8">
        <v>2</v>
      </c>
    </row>
    <row r="103" spans="1:17" x14ac:dyDescent="0.2">
      <c r="A103" t="s">
        <v>8</v>
      </c>
      <c r="B103" t="s">
        <v>286</v>
      </c>
      <c r="C103" t="s">
        <v>268</v>
      </c>
      <c r="D103" t="s">
        <v>159</v>
      </c>
      <c r="E103" t="s">
        <v>373</v>
      </c>
      <c r="F103">
        <v>78</v>
      </c>
      <c r="G103" t="s">
        <v>41</v>
      </c>
      <c r="I103">
        <v>1.3</v>
      </c>
      <c r="J103">
        <v>0.73080684900000004</v>
      </c>
      <c r="K103">
        <v>1</v>
      </c>
      <c r="L103">
        <f t="shared" si="6"/>
        <v>1.125</v>
      </c>
      <c r="M103">
        <f t="shared" si="5"/>
        <v>1.125</v>
      </c>
      <c r="N103">
        <f t="shared" si="7"/>
        <v>69.333333333333329</v>
      </c>
      <c r="P103" s="9" t="s">
        <v>337</v>
      </c>
      <c r="Q103" s="8">
        <v>19</v>
      </c>
    </row>
    <row r="104" spans="1:17" x14ac:dyDescent="0.2">
      <c r="A104" t="s">
        <v>8</v>
      </c>
      <c r="B104" t="s">
        <v>286</v>
      </c>
      <c r="C104" t="s">
        <v>268</v>
      </c>
      <c r="D104" t="s">
        <v>159</v>
      </c>
      <c r="E104" t="s">
        <v>373</v>
      </c>
      <c r="F104">
        <v>78</v>
      </c>
      <c r="G104" t="s">
        <v>41</v>
      </c>
      <c r="I104">
        <v>1.6</v>
      </c>
      <c r="J104">
        <v>1.1830753110000001</v>
      </c>
      <c r="K104">
        <v>1</v>
      </c>
      <c r="L104">
        <f t="shared" si="6"/>
        <v>1.125</v>
      </c>
      <c r="M104">
        <f t="shared" si="5"/>
        <v>1.125</v>
      </c>
      <c r="N104">
        <f t="shared" si="7"/>
        <v>69.333333333333329</v>
      </c>
      <c r="P104" s="83" t="s">
        <v>159</v>
      </c>
      <c r="Q104" s="84">
        <v>267</v>
      </c>
    </row>
    <row r="105" spans="1:17" x14ac:dyDescent="0.2">
      <c r="A105" t="s">
        <v>8</v>
      </c>
      <c r="B105" t="s">
        <v>286</v>
      </c>
      <c r="C105" t="s">
        <v>268</v>
      </c>
      <c r="D105" t="s">
        <v>159</v>
      </c>
      <c r="E105" t="s">
        <v>373</v>
      </c>
      <c r="F105">
        <v>78</v>
      </c>
      <c r="G105" t="s">
        <v>41</v>
      </c>
      <c r="I105">
        <v>1.9</v>
      </c>
      <c r="J105">
        <v>1.7626349859999999</v>
      </c>
      <c r="K105">
        <v>1</v>
      </c>
      <c r="L105">
        <f t="shared" si="6"/>
        <v>1.125</v>
      </c>
      <c r="M105">
        <f t="shared" si="5"/>
        <v>1.125</v>
      </c>
      <c r="N105">
        <f t="shared" si="7"/>
        <v>69.333333333333329</v>
      </c>
      <c r="P105" s="9" t="s">
        <v>44</v>
      </c>
      <c r="Q105" s="8">
        <v>1</v>
      </c>
    </row>
    <row r="106" spans="1:17" x14ac:dyDescent="0.2">
      <c r="A106" t="s">
        <v>8</v>
      </c>
      <c r="B106" t="s">
        <v>286</v>
      </c>
      <c r="C106" t="s">
        <v>268</v>
      </c>
      <c r="D106" t="s">
        <v>159</v>
      </c>
      <c r="E106" t="s">
        <v>373</v>
      </c>
      <c r="F106">
        <v>78</v>
      </c>
      <c r="G106" t="s">
        <v>41</v>
      </c>
      <c r="I106">
        <v>4.5999999999999996</v>
      </c>
      <c r="J106">
        <v>13.71046555</v>
      </c>
      <c r="K106">
        <v>1</v>
      </c>
      <c r="L106">
        <f t="shared" si="6"/>
        <v>1.125</v>
      </c>
      <c r="M106">
        <f t="shared" si="5"/>
        <v>1.125</v>
      </c>
      <c r="N106">
        <f t="shared" si="7"/>
        <v>69.333333333333329</v>
      </c>
      <c r="P106" s="9" t="s">
        <v>368</v>
      </c>
      <c r="Q106" s="8">
        <v>55</v>
      </c>
    </row>
    <row r="107" spans="1:17" x14ac:dyDescent="0.2">
      <c r="A107" t="s">
        <v>3</v>
      </c>
      <c r="B107" t="s">
        <v>202</v>
      </c>
      <c r="C107" t="s">
        <v>206</v>
      </c>
      <c r="D107" t="s">
        <v>159</v>
      </c>
      <c r="E107" t="s">
        <v>373</v>
      </c>
      <c r="F107">
        <v>1</v>
      </c>
      <c r="G107" t="s">
        <v>41</v>
      </c>
      <c r="I107">
        <v>8.6</v>
      </c>
      <c r="J107">
        <v>1</v>
      </c>
      <c r="K107">
        <v>1</v>
      </c>
      <c r="L107">
        <f t="shared" si="6"/>
        <v>1.125</v>
      </c>
      <c r="M107">
        <f t="shared" si="5"/>
        <v>1.125</v>
      </c>
      <c r="N107">
        <f t="shared" si="7"/>
        <v>0.88888888888888884</v>
      </c>
      <c r="P107" s="9" t="s">
        <v>94</v>
      </c>
      <c r="Q107" s="8">
        <v>7</v>
      </c>
    </row>
    <row r="108" spans="1:17" x14ac:dyDescent="0.2">
      <c r="A108" t="s">
        <v>5</v>
      </c>
      <c r="B108" t="s">
        <v>246</v>
      </c>
      <c r="C108" t="s">
        <v>206</v>
      </c>
      <c r="D108" t="s">
        <v>159</v>
      </c>
      <c r="E108" t="s">
        <v>373</v>
      </c>
      <c r="F108">
        <v>1</v>
      </c>
      <c r="G108" t="s">
        <v>41</v>
      </c>
      <c r="I108">
        <v>9.3000000000000007</v>
      </c>
      <c r="J108">
        <v>1</v>
      </c>
      <c r="K108" s="11">
        <v>0.6333333333333333</v>
      </c>
      <c r="L108">
        <f t="shared" si="6"/>
        <v>1.125</v>
      </c>
      <c r="M108">
        <f t="shared" si="5"/>
        <v>0.71249999999999991</v>
      </c>
      <c r="N108">
        <f t="shared" si="7"/>
        <v>1.4035087719298247</v>
      </c>
      <c r="P108" s="9" t="s">
        <v>340</v>
      </c>
      <c r="Q108" s="8">
        <v>1</v>
      </c>
    </row>
    <row r="109" spans="1:17" x14ac:dyDescent="0.2">
      <c r="A109" t="s">
        <v>0</v>
      </c>
      <c r="B109" t="s">
        <v>39</v>
      </c>
      <c r="C109" t="s">
        <v>66</v>
      </c>
      <c r="D109" t="s">
        <v>159</v>
      </c>
      <c r="E109" t="s">
        <v>375</v>
      </c>
      <c r="F109">
        <v>2</v>
      </c>
      <c r="G109" t="s">
        <v>41</v>
      </c>
      <c r="I109">
        <v>9.8000000000000007</v>
      </c>
      <c r="J109">
        <v>2.2195090560000001</v>
      </c>
      <c r="K109">
        <v>1</v>
      </c>
      <c r="L109">
        <f t="shared" si="6"/>
        <v>1.125</v>
      </c>
      <c r="M109">
        <f t="shared" si="5"/>
        <v>1.125</v>
      </c>
      <c r="N109">
        <f t="shared" si="7"/>
        <v>1.7777777777777777</v>
      </c>
      <c r="P109" s="7" t="s">
        <v>434</v>
      </c>
      <c r="Q109" s="8">
        <v>352</v>
      </c>
    </row>
    <row r="110" spans="1:17" x14ac:dyDescent="0.2">
      <c r="A110" t="s">
        <v>0</v>
      </c>
      <c r="B110" t="s">
        <v>39</v>
      </c>
      <c r="C110" t="s">
        <v>66</v>
      </c>
      <c r="D110" t="s">
        <v>159</v>
      </c>
      <c r="E110" t="s">
        <v>375</v>
      </c>
      <c r="F110">
        <v>2</v>
      </c>
      <c r="G110" t="s">
        <v>41</v>
      </c>
      <c r="I110">
        <v>10.8</v>
      </c>
      <c r="J110">
        <v>2.8676900079999998</v>
      </c>
      <c r="K110">
        <v>1</v>
      </c>
      <c r="L110">
        <f t="shared" si="6"/>
        <v>1.125</v>
      </c>
      <c r="M110">
        <f t="shared" si="5"/>
        <v>1.125</v>
      </c>
      <c r="N110">
        <f t="shared" si="7"/>
        <v>1.7777777777777777</v>
      </c>
      <c r="P110" s="7" t="s">
        <v>8</v>
      </c>
      <c r="Q110" s="8"/>
    </row>
    <row r="111" spans="1:17" x14ac:dyDescent="0.2">
      <c r="A111" t="s">
        <v>1</v>
      </c>
      <c r="B111" t="s">
        <v>149</v>
      </c>
      <c r="C111" t="s">
        <v>66</v>
      </c>
      <c r="D111" t="s">
        <v>159</v>
      </c>
      <c r="E111" t="s">
        <v>375</v>
      </c>
      <c r="F111">
        <v>6</v>
      </c>
      <c r="G111" t="s">
        <v>41</v>
      </c>
      <c r="I111">
        <v>11.4</v>
      </c>
      <c r="J111">
        <v>9.9214033839999995</v>
      </c>
      <c r="K111">
        <v>1</v>
      </c>
      <c r="L111">
        <f t="shared" si="6"/>
        <v>1.125</v>
      </c>
      <c r="M111">
        <f t="shared" si="5"/>
        <v>1.125</v>
      </c>
      <c r="N111">
        <f t="shared" si="7"/>
        <v>5.333333333333333</v>
      </c>
      <c r="P111" s="9" t="s">
        <v>107</v>
      </c>
      <c r="Q111" s="8">
        <v>6</v>
      </c>
    </row>
    <row r="112" spans="1:17" x14ac:dyDescent="0.2">
      <c r="A112" t="s">
        <v>2</v>
      </c>
      <c r="B112" t="s">
        <v>169</v>
      </c>
      <c r="C112" t="s">
        <v>66</v>
      </c>
      <c r="D112" t="s">
        <v>159</v>
      </c>
      <c r="E112" t="s">
        <v>375</v>
      </c>
      <c r="F112">
        <v>3</v>
      </c>
      <c r="G112" t="s">
        <v>41</v>
      </c>
      <c r="I112">
        <v>10.7</v>
      </c>
      <c r="J112">
        <v>4.1973002829999997</v>
      </c>
      <c r="K112">
        <v>1</v>
      </c>
      <c r="L112">
        <f t="shared" si="6"/>
        <v>1.125</v>
      </c>
      <c r="M112">
        <f t="shared" si="5"/>
        <v>1.125</v>
      </c>
      <c r="N112">
        <f t="shared" si="7"/>
        <v>2.6666666666666665</v>
      </c>
      <c r="P112" s="9" t="s">
        <v>52</v>
      </c>
      <c r="Q112" s="8">
        <v>20</v>
      </c>
    </row>
    <row r="113" spans="1:17" x14ac:dyDescent="0.2">
      <c r="A113" t="s">
        <v>3</v>
      </c>
      <c r="B113" t="s">
        <v>202</v>
      </c>
      <c r="C113" t="s">
        <v>66</v>
      </c>
      <c r="D113" t="s">
        <v>159</v>
      </c>
      <c r="E113" t="s">
        <v>375</v>
      </c>
      <c r="F113">
        <v>4</v>
      </c>
      <c r="G113" t="s">
        <v>41</v>
      </c>
      <c r="I113">
        <v>6.1</v>
      </c>
      <c r="J113">
        <v>1.2715648980000001</v>
      </c>
      <c r="K113">
        <v>1</v>
      </c>
      <c r="L113">
        <f t="shared" si="6"/>
        <v>1.125</v>
      </c>
      <c r="M113">
        <f t="shared" si="5"/>
        <v>1.125</v>
      </c>
      <c r="N113">
        <f t="shared" si="7"/>
        <v>3.5555555555555554</v>
      </c>
      <c r="P113" s="9" t="s">
        <v>337</v>
      </c>
      <c r="Q113" s="8">
        <v>132</v>
      </c>
    </row>
    <row r="114" spans="1:17" x14ac:dyDescent="0.2">
      <c r="A114" t="s">
        <v>0</v>
      </c>
      <c r="B114" t="s">
        <v>39</v>
      </c>
      <c r="C114" t="s">
        <v>74</v>
      </c>
      <c r="D114" t="s">
        <v>159</v>
      </c>
      <c r="E114" t="s">
        <v>375</v>
      </c>
      <c r="F114">
        <v>1</v>
      </c>
      <c r="G114" t="s">
        <v>75</v>
      </c>
      <c r="I114">
        <v>3.5</v>
      </c>
      <c r="J114">
        <v>8.5965351999999995E-2</v>
      </c>
      <c r="K114">
        <v>1</v>
      </c>
      <c r="L114">
        <f t="shared" si="6"/>
        <v>1.125</v>
      </c>
      <c r="M114">
        <f t="shared" si="5"/>
        <v>1.125</v>
      </c>
      <c r="N114">
        <f t="shared" si="7"/>
        <v>0.88888888888888884</v>
      </c>
      <c r="P114" s="83" t="s">
        <v>159</v>
      </c>
      <c r="Q114" s="84">
        <v>471</v>
      </c>
    </row>
    <row r="115" spans="1:17" x14ac:dyDescent="0.2">
      <c r="A115" t="s">
        <v>5</v>
      </c>
      <c r="B115" t="s">
        <v>246</v>
      </c>
      <c r="C115" t="s">
        <v>74</v>
      </c>
      <c r="D115" t="s">
        <v>159</v>
      </c>
      <c r="E115" t="s">
        <v>375</v>
      </c>
      <c r="F115">
        <v>1</v>
      </c>
      <c r="G115" t="s">
        <v>75</v>
      </c>
      <c r="I115">
        <v>4</v>
      </c>
      <c r="J115">
        <v>0.115937893</v>
      </c>
      <c r="K115" s="11">
        <v>0.6333333333333333</v>
      </c>
      <c r="L115">
        <f t="shared" si="6"/>
        <v>1.125</v>
      </c>
      <c r="M115">
        <f t="shared" si="5"/>
        <v>0.71249999999999991</v>
      </c>
      <c r="N115">
        <f t="shared" si="7"/>
        <v>1.4035087719298247</v>
      </c>
      <c r="P115" s="9" t="s">
        <v>82</v>
      </c>
      <c r="Q115" s="8">
        <v>1</v>
      </c>
    </row>
    <row r="116" spans="1:17" x14ac:dyDescent="0.2">
      <c r="A116" t="s">
        <v>5</v>
      </c>
      <c r="B116" t="s">
        <v>246</v>
      </c>
      <c r="C116" t="s">
        <v>235</v>
      </c>
      <c r="D116" t="s">
        <v>159</v>
      </c>
      <c r="E116" t="s">
        <v>373</v>
      </c>
      <c r="F116">
        <v>4</v>
      </c>
      <c r="G116" t="s">
        <v>41</v>
      </c>
      <c r="I116">
        <v>2</v>
      </c>
      <c r="J116">
        <v>0.245739293</v>
      </c>
      <c r="K116" s="11">
        <v>0.6333333333333333</v>
      </c>
      <c r="L116">
        <f t="shared" si="6"/>
        <v>1.125</v>
      </c>
      <c r="M116">
        <f t="shared" si="5"/>
        <v>0.71249999999999991</v>
      </c>
      <c r="N116">
        <f t="shared" si="7"/>
        <v>5.6140350877192988</v>
      </c>
      <c r="P116" s="9" t="s">
        <v>44</v>
      </c>
      <c r="Q116" s="8">
        <v>241</v>
      </c>
    </row>
    <row r="117" spans="1:17" x14ac:dyDescent="0.2">
      <c r="A117" t="s">
        <v>3</v>
      </c>
      <c r="B117" t="s">
        <v>202</v>
      </c>
      <c r="C117" t="s">
        <v>211</v>
      </c>
      <c r="D117" t="s">
        <v>159</v>
      </c>
      <c r="E117" t="s">
        <v>373</v>
      </c>
      <c r="F117">
        <v>2</v>
      </c>
      <c r="G117" t="s">
        <v>75</v>
      </c>
      <c r="I117">
        <v>2</v>
      </c>
      <c r="J117">
        <v>4.9084933999999997E-2</v>
      </c>
      <c r="K117">
        <v>1</v>
      </c>
      <c r="L117">
        <f t="shared" si="6"/>
        <v>1.125</v>
      </c>
      <c r="M117">
        <f t="shared" si="5"/>
        <v>1.125</v>
      </c>
      <c r="N117">
        <f t="shared" si="7"/>
        <v>1.7777777777777777</v>
      </c>
      <c r="P117" s="9" t="s">
        <v>336</v>
      </c>
      <c r="Q117" s="8">
        <v>60</v>
      </c>
    </row>
    <row r="118" spans="1:17" x14ac:dyDescent="0.2">
      <c r="A118" t="s">
        <v>3</v>
      </c>
      <c r="B118" t="s">
        <v>202</v>
      </c>
      <c r="C118" t="s">
        <v>211</v>
      </c>
      <c r="D118" t="s">
        <v>159</v>
      </c>
      <c r="E118" t="s">
        <v>373</v>
      </c>
      <c r="F118">
        <v>2</v>
      </c>
      <c r="G118" t="s">
        <v>75</v>
      </c>
      <c r="I118">
        <v>2.4</v>
      </c>
      <c r="J118">
        <v>7.3843828E-2</v>
      </c>
      <c r="K118">
        <v>1</v>
      </c>
      <c r="L118">
        <f t="shared" si="6"/>
        <v>1.125</v>
      </c>
      <c r="M118">
        <f t="shared" si="5"/>
        <v>1.125</v>
      </c>
      <c r="N118">
        <f t="shared" si="7"/>
        <v>1.7777777777777777</v>
      </c>
      <c r="P118" s="9" t="s">
        <v>300</v>
      </c>
      <c r="Q118" s="8">
        <v>8</v>
      </c>
    </row>
    <row r="119" spans="1:17" x14ac:dyDescent="0.2">
      <c r="A119" t="s">
        <v>8</v>
      </c>
      <c r="B119" t="s">
        <v>286</v>
      </c>
      <c r="C119" t="s">
        <v>211</v>
      </c>
      <c r="D119" t="s">
        <v>159</v>
      </c>
      <c r="E119" t="s">
        <v>373</v>
      </c>
      <c r="F119">
        <v>1</v>
      </c>
      <c r="G119" t="s">
        <v>41</v>
      </c>
      <c r="I119">
        <v>1.8</v>
      </c>
      <c r="J119">
        <v>1.9933870999999999E-2</v>
      </c>
      <c r="K119">
        <v>1</v>
      </c>
      <c r="L119">
        <f t="shared" si="6"/>
        <v>1.125</v>
      </c>
      <c r="M119">
        <f t="shared" si="5"/>
        <v>1.125</v>
      </c>
      <c r="N119">
        <f t="shared" si="7"/>
        <v>0.88888888888888884</v>
      </c>
      <c r="P119" s="9" t="s">
        <v>65</v>
      </c>
      <c r="Q119" s="8">
        <v>4</v>
      </c>
    </row>
    <row r="120" spans="1:17" x14ac:dyDescent="0.2">
      <c r="A120" t="s">
        <v>8</v>
      </c>
      <c r="B120" t="s">
        <v>286</v>
      </c>
      <c r="C120" t="s">
        <v>291</v>
      </c>
      <c r="D120" t="s">
        <v>159</v>
      </c>
      <c r="E120" t="s">
        <v>373</v>
      </c>
      <c r="F120">
        <v>1</v>
      </c>
      <c r="G120" t="s">
        <v>41</v>
      </c>
      <c r="I120">
        <v>2.6</v>
      </c>
      <c r="J120">
        <v>4.6784025999999999E-2</v>
      </c>
      <c r="K120">
        <v>1</v>
      </c>
      <c r="L120">
        <f t="shared" si="6"/>
        <v>1.125</v>
      </c>
      <c r="M120">
        <f t="shared" si="5"/>
        <v>1.125</v>
      </c>
      <c r="N120">
        <f t="shared" si="7"/>
        <v>0.88888888888888884</v>
      </c>
      <c r="P120" s="9" t="s">
        <v>338</v>
      </c>
      <c r="Q120" s="8">
        <v>1</v>
      </c>
    </row>
    <row r="121" spans="1:17" x14ac:dyDescent="0.2">
      <c r="A121" t="s">
        <v>2</v>
      </c>
      <c r="B121" t="s">
        <v>169</v>
      </c>
      <c r="C121" t="s">
        <v>172</v>
      </c>
      <c r="D121" t="s">
        <v>159</v>
      </c>
      <c r="E121" t="s">
        <v>373</v>
      </c>
      <c r="F121">
        <v>2</v>
      </c>
      <c r="G121" t="s">
        <v>41</v>
      </c>
      <c r="I121">
        <v>2.2999999999999998</v>
      </c>
      <c r="J121">
        <v>7.0404109000000006E-2</v>
      </c>
      <c r="K121">
        <v>1</v>
      </c>
      <c r="L121">
        <f t="shared" si="6"/>
        <v>1.125</v>
      </c>
      <c r="M121">
        <f t="shared" si="5"/>
        <v>1.125</v>
      </c>
      <c r="N121">
        <f t="shared" si="7"/>
        <v>1.7777777777777777</v>
      </c>
      <c r="P121" s="9" t="s">
        <v>302</v>
      </c>
      <c r="Q121" s="8">
        <v>2</v>
      </c>
    </row>
    <row r="122" spans="1:17" x14ac:dyDescent="0.2">
      <c r="A122" t="s">
        <v>2</v>
      </c>
      <c r="B122" t="s">
        <v>169</v>
      </c>
      <c r="C122" t="s">
        <v>172</v>
      </c>
      <c r="D122" t="s">
        <v>159</v>
      </c>
      <c r="E122" t="s">
        <v>373</v>
      </c>
      <c r="F122">
        <v>2</v>
      </c>
      <c r="G122" t="s">
        <v>41</v>
      </c>
      <c r="I122">
        <v>3.7</v>
      </c>
      <c r="J122">
        <v>0.21213749000000001</v>
      </c>
      <c r="K122">
        <v>1</v>
      </c>
      <c r="L122">
        <f t="shared" si="6"/>
        <v>1.125</v>
      </c>
      <c r="M122">
        <f t="shared" si="5"/>
        <v>1.125</v>
      </c>
      <c r="N122">
        <f t="shared" si="7"/>
        <v>1.7777777777777777</v>
      </c>
      <c r="P122" s="9" t="s">
        <v>368</v>
      </c>
      <c r="Q122" s="8">
        <v>157</v>
      </c>
    </row>
    <row r="123" spans="1:17" x14ac:dyDescent="0.2">
      <c r="A123" t="s">
        <v>5</v>
      </c>
      <c r="B123" t="s">
        <v>246</v>
      </c>
      <c r="C123" t="s">
        <v>255</v>
      </c>
      <c r="D123" t="s">
        <v>159</v>
      </c>
      <c r="E123" t="s">
        <v>373</v>
      </c>
      <c r="F123">
        <v>1</v>
      </c>
      <c r="G123" t="s">
        <v>41</v>
      </c>
      <c r="I123">
        <v>2.2000000000000002</v>
      </c>
      <c r="J123">
        <v>3.1752654999999998E-2</v>
      </c>
      <c r="K123" s="11">
        <v>0.6333333333333333</v>
      </c>
      <c r="L123">
        <f t="shared" si="6"/>
        <v>1.125</v>
      </c>
      <c r="M123">
        <f t="shared" si="5"/>
        <v>0.71249999999999991</v>
      </c>
      <c r="N123">
        <f t="shared" si="7"/>
        <v>1.4035087719298247</v>
      </c>
      <c r="P123" s="9" t="s">
        <v>342</v>
      </c>
      <c r="Q123" s="8">
        <v>1</v>
      </c>
    </row>
    <row r="124" spans="1:17" x14ac:dyDescent="0.2">
      <c r="A124" t="s">
        <v>8</v>
      </c>
      <c r="B124" t="s">
        <v>286</v>
      </c>
      <c r="C124" t="s">
        <v>255</v>
      </c>
      <c r="D124" t="s">
        <v>159</v>
      </c>
      <c r="E124" t="s">
        <v>373</v>
      </c>
      <c r="F124">
        <v>1</v>
      </c>
      <c r="G124" t="s">
        <v>41</v>
      </c>
      <c r="I124">
        <v>1.6</v>
      </c>
      <c r="J124">
        <v>1.5167632E-2</v>
      </c>
      <c r="K124">
        <v>1</v>
      </c>
      <c r="L124">
        <f t="shared" si="6"/>
        <v>1.125</v>
      </c>
      <c r="M124">
        <f t="shared" si="5"/>
        <v>1.125</v>
      </c>
      <c r="N124">
        <f t="shared" si="7"/>
        <v>0.88888888888888884</v>
      </c>
      <c r="P124" s="9" t="s">
        <v>94</v>
      </c>
      <c r="Q124" s="8">
        <v>90</v>
      </c>
    </row>
    <row r="125" spans="1:17" x14ac:dyDescent="0.2">
      <c r="A125" t="s">
        <v>4</v>
      </c>
      <c r="B125" t="s">
        <v>226</v>
      </c>
      <c r="C125" t="s">
        <v>236</v>
      </c>
      <c r="D125" t="s">
        <v>159</v>
      </c>
      <c r="E125" t="s">
        <v>373</v>
      </c>
      <c r="F125">
        <v>4</v>
      </c>
      <c r="G125" t="s">
        <v>41</v>
      </c>
      <c r="I125">
        <v>2.7</v>
      </c>
      <c r="J125">
        <v>0.20426001199999999</v>
      </c>
      <c r="K125">
        <v>1</v>
      </c>
      <c r="L125">
        <f t="shared" si="6"/>
        <v>1.125</v>
      </c>
      <c r="M125">
        <f t="shared" si="5"/>
        <v>1.125</v>
      </c>
      <c r="N125">
        <f t="shared" si="7"/>
        <v>3.5555555555555554</v>
      </c>
      <c r="P125" s="9" t="s">
        <v>339</v>
      </c>
      <c r="Q125" s="8">
        <v>16</v>
      </c>
    </row>
    <row r="126" spans="1:17" x14ac:dyDescent="0.2">
      <c r="A126" t="s">
        <v>4</v>
      </c>
      <c r="B126" t="s">
        <v>226</v>
      </c>
      <c r="C126" t="s">
        <v>236</v>
      </c>
      <c r="D126" t="s">
        <v>159</v>
      </c>
      <c r="E126" t="s">
        <v>373</v>
      </c>
      <c r="F126">
        <v>4</v>
      </c>
      <c r="G126" t="s">
        <v>41</v>
      </c>
      <c r="I126">
        <v>3.3</v>
      </c>
      <c r="J126">
        <v>0.32536569500000001</v>
      </c>
      <c r="K126">
        <v>1</v>
      </c>
      <c r="L126">
        <f t="shared" si="6"/>
        <v>1.125</v>
      </c>
      <c r="M126">
        <f t="shared" si="5"/>
        <v>1.125</v>
      </c>
      <c r="N126">
        <f t="shared" si="7"/>
        <v>3.5555555555555554</v>
      </c>
      <c r="P126" s="9" t="s">
        <v>340</v>
      </c>
      <c r="Q126" s="8">
        <v>5</v>
      </c>
    </row>
    <row r="127" spans="1:17" x14ac:dyDescent="0.2">
      <c r="A127" t="s">
        <v>5</v>
      </c>
      <c r="B127" t="s">
        <v>246</v>
      </c>
      <c r="C127" t="s">
        <v>236</v>
      </c>
      <c r="D127" t="s">
        <v>159</v>
      </c>
      <c r="E127" t="s">
        <v>373</v>
      </c>
      <c r="F127">
        <v>7</v>
      </c>
      <c r="G127" t="s">
        <v>41</v>
      </c>
      <c r="I127">
        <v>1.4</v>
      </c>
      <c r="J127">
        <v>7.788871E-2</v>
      </c>
      <c r="K127" s="11">
        <v>0.6333333333333333</v>
      </c>
      <c r="L127">
        <f t="shared" si="6"/>
        <v>1.125</v>
      </c>
      <c r="M127">
        <f t="shared" si="5"/>
        <v>0.71249999999999991</v>
      </c>
      <c r="N127">
        <f t="shared" si="7"/>
        <v>9.8245614035087723</v>
      </c>
      <c r="P127" s="7" t="s">
        <v>435</v>
      </c>
      <c r="Q127" s="8">
        <v>1215</v>
      </c>
    </row>
    <row r="128" spans="1:17" x14ac:dyDescent="0.2">
      <c r="A128" t="s">
        <v>5</v>
      </c>
      <c r="B128" t="s">
        <v>246</v>
      </c>
      <c r="C128" t="s">
        <v>236</v>
      </c>
      <c r="D128" t="s">
        <v>159</v>
      </c>
      <c r="E128" t="s">
        <v>373</v>
      </c>
      <c r="F128">
        <v>7</v>
      </c>
      <c r="G128" t="s">
        <v>41</v>
      </c>
      <c r="I128">
        <v>1.9</v>
      </c>
      <c r="J128">
        <v>0.158185191</v>
      </c>
      <c r="K128" s="11">
        <v>0.6333333333333333</v>
      </c>
      <c r="L128">
        <f t="shared" si="6"/>
        <v>1.125</v>
      </c>
      <c r="M128">
        <f t="shared" si="5"/>
        <v>0.71249999999999991</v>
      </c>
      <c r="N128">
        <f t="shared" si="7"/>
        <v>9.8245614035087723</v>
      </c>
      <c r="P128" s="7" t="s">
        <v>321</v>
      </c>
      <c r="Q128" s="8"/>
    </row>
    <row r="129" spans="1:17" x14ac:dyDescent="0.2">
      <c r="A129" t="s">
        <v>5</v>
      </c>
      <c r="B129" t="s">
        <v>246</v>
      </c>
      <c r="C129" t="s">
        <v>236</v>
      </c>
      <c r="D129" t="s">
        <v>159</v>
      </c>
      <c r="E129" t="s">
        <v>373</v>
      </c>
      <c r="F129">
        <v>7</v>
      </c>
      <c r="G129" t="s">
        <v>41</v>
      </c>
      <c r="I129">
        <v>3.2</v>
      </c>
      <c r="J129">
        <v>0.53015812200000001</v>
      </c>
      <c r="K129" s="11">
        <v>0.6333333333333333</v>
      </c>
      <c r="L129">
        <f t="shared" si="6"/>
        <v>1.125</v>
      </c>
      <c r="M129">
        <f t="shared" si="5"/>
        <v>0.71249999999999991</v>
      </c>
      <c r="N129">
        <f t="shared" si="7"/>
        <v>9.8245614035087723</v>
      </c>
      <c r="P129" s="9" t="s">
        <v>321</v>
      </c>
      <c r="Q129" s="8"/>
    </row>
    <row r="130" spans="1:17" x14ac:dyDescent="0.2">
      <c r="A130" t="s">
        <v>1</v>
      </c>
      <c r="B130" t="s">
        <v>149</v>
      </c>
      <c r="C130" t="s">
        <v>156</v>
      </c>
      <c r="D130" t="s">
        <v>159</v>
      </c>
      <c r="E130" t="s">
        <v>373</v>
      </c>
      <c r="F130">
        <v>1</v>
      </c>
      <c r="G130" t="s">
        <v>41</v>
      </c>
      <c r="I130">
        <v>4.0999999999999996</v>
      </c>
      <c r="J130">
        <v>0.134591607</v>
      </c>
      <c r="K130">
        <v>1</v>
      </c>
      <c r="L130">
        <f t="shared" si="6"/>
        <v>1.125</v>
      </c>
      <c r="M130">
        <f t="shared" ref="M130:M193" si="8">K130*L130</f>
        <v>1.125</v>
      </c>
      <c r="N130">
        <f t="shared" si="7"/>
        <v>0.88888888888888884</v>
      </c>
      <c r="P130" s="7" t="s">
        <v>436</v>
      </c>
      <c r="Q130" s="8"/>
    </row>
    <row r="131" spans="1:17" x14ac:dyDescent="0.2">
      <c r="A131" t="s">
        <v>4</v>
      </c>
      <c r="B131" t="s">
        <v>226</v>
      </c>
      <c r="C131" t="s">
        <v>156</v>
      </c>
      <c r="D131" t="s">
        <v>159</v>
      </c>
      <c r="E131" t="s">
        <v>373</v>
      </c>
      <c r="F131">
        <v>3</v>
      </c>
      <c r="G131" t="s">
        <v>41</v>
      </c>
      <c r="I131">
        <v>3.6</v>
      </c>
      <c r="J131">
        <v>0.29860871999999999</v>
      </c>
      <c r="K131">
        <v>1</v>
      </c>
      <c r="L131">
        <f t="shared" ref="L131:L194" si="9">0.375*3</f>
        <v>1.125</v>
      </c>
      <c r="M131">
        <f t="shared" si="8"/>
        <v>1.125</v>
      </c>
      <c r="N131">
        <f t="shared" ref="N131:N194" si="10">F131/M131</f>
        <v>2.6666666666666665</v>
      </c>
      <c r="P131" s="7" t="s">
        <v>322</v>
      </c>
      <c r="Q131" s="8">
        <v>6958</v>
      </c>
    </row>
    <row r="132" spans="1:17" x14ac:dyDescent="0.2">
      <c r="A132" t="s">
        <v>5</v>
      </c>
      <c r="B132" t="s">
        <v>246</v>
      </c>
      <c r="C132" t="s">
        <v>156</v>
      </c>
      <c r="D132" t="s">
        <v>159</v>
      </c>
      <c r="E132" t="s">
        <v>373</v>
      </c>
      <c r="F132">
        <v>1</v>
      </c>
      <c r="G132" t="s">
        <v>41</v>
      </c>
      <c r="I132">
        <v>2.6</v>
      </c>
      <c r="J132">
        <v>4.6784025999999999E-2</v>
      </c>
      <c r="K132" s="11">
        <v>0.6333333333333333</v>
      </c>
      <c r="L132">
        <f t="shared" si="9"/>
        <v>1.125</v>
      </c>
      <c r="M132">
        <f t="shared" si="8"/>
        <v>0.71249999999999991</v>
      </c>
      <c r="N132">
        <f t="shared" si="10"/>
        <v>1.4035087719298247</v>
      </c>
    </row>
    <row r="133" spans="1:17" x14ac:dyDescent="0.2">
      <c r="A133" t="s">
        <v>1</v>
      </c>
      <c r="B133" t="s">
        <v>149</v>
      </c>
      <c r="C133" t="s">
        <v>157</v>
      </c>
      <c r="D133" t="s">
        <v>159</v>
      </c>
      <c r="E133" t="s">
        <v>375</v>
      </c>
      <c r="F133">
        <v>1</v>
      </c>
      <c r="G133" t="s">
        <v>41</v>
      </c>
      <c r="I133">
        <v>7.1</v>
      </c>
      <c r="J133">
        <v>0.632566658</v>
      </c>
      <c r="K133">
        <v>1</v>
      </c>
      <c r="L133">
        <f t="shared" si="9"/>
        <v>1.125</v>
      </c>
      <c r="M133">
        <f t="shared" si="8"/>
        <v>1.125</v>
      </c>
      <c r="N133">
        <f t="shared" si="10"/>
        <v>0.88888888888888884</v>
      </c>
    </row>
    <row r="134" spans="1:17" x14ac:dyDescent="0.2">
      <c r="A134" t="s">
        <v>5</v>
      </c>
      <c r="B134" t="s">
        <v>246</v>
      </c>
      <c r="C134" t="s">
        <v>157</v>
      </c>
      <c r="D134" t="s">
        <v>159</v>
      </c>
      <c r="E134" t="s">
        <v>375</v>
      </c>
      <c r="F134">
        <v>2</v>
      </c>
      <c r="G134" t="s">
        <v>41</v>
      </c>
      <c r="I134">
        <v>4.4000000000000004</v>
      </c>
      <c r="J134">
        <v>0.39552005499999998</v>
      </c>
      <c r="K134" s="11">
        <v>0.6333333333333333</v>
      </c>
      <c r="L134">
        <f t="shared" si="9"/>
        <v>1.125</v>
      </c>
      <c r="M134">
        <f t="shared" si="8"/>
        <v>0.71249999999999991</v>
      </c>
      <c r="N134">
        <f t="shared" si="10"/>
        <v>2.8070175438596494</v>
      </c>
    </row>
    <row r="135" spans="1:17" x14ac:dyDescent="0.2">
      <c r="A135" t="s">
        <v>5</v>
      </c>
      <c r="B135" t="s">
        <v>246</v>
      </c>
      <c r="C135" t="s">
        <v>157</v>
      </c>
      <c r="D135" t="s">
        <v>159</v>
      </c>
      <c r="E135" t="s">
        <v>375</v>
      </c>
      <c r="F135">
        <v>2</v>
      </c>
      <c r="G135" t="s">
        <v>41</v>
      </c>
      <c r="I135">
        <v>5.2</v>
      </c>
      <c r="J135">
        <v>0.59356273900000001</v>
      </c>
      <c r="K135" s="11">
        <v>0.6333333333333333</v>
      </c>
      <c r="L135">
        <f t="shared" si="9"/>
        <v>1.125</v>
      </c>
      <c r="M135">
        <f t="shared" si="8"/>
        <v>0.71249999999999991</v>
      </c>
      <c r="N135">
        <f t="shared" si="10"/>
        <v>2.8070175438596494</v>
      </c>
    </row>
    <row r="136" spans="1:17" x14ac:dyDescent="0.2">
      <c r="A136" t="s">
        <v>6</v>
      </c>
      <c r="B136" t="s">
        <v>265</v>
      </c>
      <c r="C136" t="s">
        <v>160</v>
      </c>
      <c r="D136" t="s">
        <v>159</v>
      </c>
      <c r="E136" t="s">
        <v>375</v>
      </c>
      <c r="F136">
        <v>1</v>
      </c>
      <c r="G136" t="s">
        <v>41</v>
      </c>
      <c r="I136">
        <v>11</v>
      </c>
      <c r="J136">
        <v>2.1218012509999999</v>
      </c>
      <c r="K136">
        <v>1</v>
      </c>
      <c r="L136">
        <f t="shared" si="9"/>
        <v>1.125</v>
      </c>
      <c r="M136">
        <f t="shared" si="8"/>
        <v>1.125</v>
      </c>
      <c r="N136">
        <f t="shared" si="10"/>
        <v>0.88888888888888884</v>
      </c>
    </row>
    <row r="137" spans="1:17" x14ac:dyDescent="0.2">
      <c r="A137" t="s">
        <v>7</v>
      </c>
      <c r="B137" t="s">
        <v>277</v>
      </c>
      <c r="C137" t="s">
        <v>160</v>
      </c>
      <c r="D137" t="s">
        <v>159</v>
      </c>
      <c r="E137" t="s">
        <v>375</v>
      </c>
      <c r="F137">
        <v>1</v>
      </c>
      <c r="G137" t="s">
        <v>41</v>
      </c>
      <c r="I137">
        <v>17</v>
      </c>
      <c r="J137">
        <v>6.5689308520000003</v>
      </c>
      <c r="K137">
        <v>1</v>
      </c>
      <c r="L137">
        <f t="shared" si="9"/>
        <v>1.125</v>
      </c>
      <c r="M137">
        <f t="shared" si="8"/>
        <v>1.125</v>
      </c>
      <c r="N137">
        <f t="shared" si="10"/>
        <v>0.88888888888888884</v>
      </c>
    </row>
    <row r="138" spans="1:17" x14ac:dyDescent="0.2">
      <c r="A138" t="s">
        <v>8</v>
      </c>
      <c r="B138" t="s">
        <v>286</v>
      </c>
      <c r="C138" t="s">
        <v>160</v>
      </c>
      <c r="D138" t="s">
        <v>159</v>
      </c>
      <c r="E138" t="s">
        <v>375</v>
      </c>
      <c r="F138">
        <v>3</v>
      </c>
      <c r="G138" t="s">
        <v>41</v>
      </c>
      <c r="I138">
        <v>8.5</v>
      </c>
      <c r="J138">
        <v>3.2594331350000001</v>
      </c>
      <c r="K138">
        <v>1</v>
      </c>
      <c r="L138">
        <f t="shared" si="9"/>
        <v>1.125</v>
      </c>
      <c r="M138">
        <f t="shared" si="8"/>
        <v>1.125</v>
      </c>
      <c r="N138">
        <f t="shared" si="10"/>
        <v>2.6666666666666665</v>
      </c>
    </row>
    <row r="139" spans="1:17" x14ac:dyDescent="0.2">
      <c r="A139" t="s">
        <v>8</v>
      </c>
      <c r="B139" t="s">
        <v>286</v>
      </c>
      <c r="C139" t="s">
        <v>160</v>
      </c>
      <c r="D139" t="s">
        <v>159</v>
      </c>
      <c r="E139" t="s">
        <v>375</v>
      </c>
      <c r="F139">
        <v>3</v>
      </c>
      <c r="G139" t="s">
        <v>41</v>
      </c>
      <c r="I139">
        <v>15</v>
      </c>
      <c r="J139">
        <v>14.239785700000001</v>
      </c>
      <c r="K139">
        <v>1</v>
      </c>
      <c r="L139">
        <f t="shared" si="9"/>
        <v>1.125</v>
      </c>
      <c r="M139">
        <f t="shared" si="8"/>
        <v>1.125</v>
      </c>
      <c r="N139">
        <f t="shared" si="10"/>
        <v>2.6666666666666665</v>
      </c>
    </row>
    <row r="140" spans="1:17" x14ac:dyDescent="0.2">
      <c r="A140" t="s">
        <v>5</v>
      </c>
      <c r="B140" t="s">
        <v>246</v>
      </c>
      <c r="C140" t="s">
        <v>256</v>
      </c>
      <c r="D140" t="s">
        <v>159</v>
      </c>
      <c r="E140" t="s">
        <v>373</v>
      </c>
      <c r="F140">
        <v>1</v>
      </c>
      <c r="G140" t="s">
        <v>41</v>
      </c>
      <c r="I140">
        <v>5.6</v>
      </c>
      <c r="J140">
        <v>0.27743142500000001</v>
      </c>
      <c r="K140" s="11">
        <v>0.6333333333333333</v>
      </c>
      <c r="L140">
        <f t="shared" si="9"/>
        <v>1.125</v>
      </c>
      <c r="M140">
        <f t="shared" si="8"/>
        <v>0.71249999999999991</v>
      </c>
      <c r="N140">
        <f t="shared" si="10"/>
        <v>1.4035087719298247</v>
      </c>
    </row>
    <row r="141" spans="1:17" x14ac:dyDescent="0.2">
      <c r="A141" t="s">
        <v>5</v>
      </c>
      <c r="B141" t="s">
        <v>246</v>
      </c>
      <c r="C141" t="s">
        <v>257</v>
      </c>
      <c r="D141" t="s">
        <v>159</v>
      </c>
      <c r="E141" t="s">
        <v>375</v>
      </c>
      <c r="F141">
        <v>1</v>
      </c>
      <c r="G141" t="s">
        <v>41</v>
      </c>
      <c r="I141">
        <v>2.2000000000000002</v>
      </c>
      <c r="J141">
        <v>1.870929E-2</v>
      </c>
      <c r="K141" s="11">
        <v>0.6333333333333333</v>
      </c>
      <c r="L141">
        <f t="shared" si="9"/>
        <v>1.125</v>
      </c>
      <c r="M141">
        <f t="shared" si="8"/>
        <v>0.71249999999999991</v>
      </c>
      <c r="N141">
        <f t="shared" si="10"/>
        <v>1.4035087719298247</v>
      </c>
    </row>
    <row r="142" spans="1:17" x14ac:dyDescent="0.2">
      <c r="A142" t="s">
        <v>0</v>
      </c>
      <c r="B142" t="s">
        <v>39</v>
      </c>
      <c r="C142" t="s">
        <v>102</v>
      </c>
      <c r="D142" t="s">
        <v>159</v>
      </c>
      <c r="E142" t="s">
        <v>373</v>
      </c>
      <c r="F142">
        <v>1</v>
      </c>
      <c r="G142" t="s">
        <v>41</v>
      </c>
      <c r="I142">
        <v>4.7</v>
      </c>
      <c r="J142">
        <v>5.4522146E-2</v>
      </c>
      <c r="K142">
        <v>1</v>
      </c>
      <c r="L142">
        <f t="shared" si="9"/>
        <v>1.125</v>
      </c>
      <c r="M142">
        <f t="shared" si="8"/>
        <v>1.125</v>
      </c>
      <c r="N142">
        <f t="shared" si="10"/>
        <v>0.88888888888888884</v>
      </c>
    </row>
    <row r="143" spans="1:17" x14ac:dyDescent="0.2">
      <c r="A143" t="s">
        <v>0</v>
      </c>
      <c r="B143" t="s">
        <v>39</v>
      </c>
      <c r="C143" t="s">
        <v>102</v>
      </c>
      <c r="D143" t="s">
        <v>159</v>
      </c>
      <c r="E143" t="s">
        <v>373</v>
      </c>
      <c r="F143">
        <v>1</v>
      </c>
      <c r="G143" t="s">
        <v>75</v>
      </c>
      <c r="I143">
        <v>1.6</v>
      </c>
      <c r="J143">
        <v>1.4888116999999999E-2</v>
      </c>
      <c r="K143">
        <v>1</v>
      </c>
      <c r="L143">
        <f t="shared" si="9"/>
        <v>1.125</v>
      </c>
      <c r="M143">
        <f t="shared" si="8"/>
        <v>1.125</v>
      </c>
      <c r="N143">
        <f t="shared" si="10"/>
        <v>0.88888888888888884</v>
      </c>
    </row>
    <row r="144" spans="1:17" x14ac:dyDescent="0.2">
      <c r="A144" t="s">
        <v>2</v>
      </c>
      <c r="B144" t="s">
        <v>169</v>
      </c>
      <c r="C144" t="s">
        <v>102</v>
      </c>
      <c r="D144" t="s">
        <v>159</v>
      </c>
      <c r="E144" t="s">
        <v>373</v>
      </c>
      <c r="F144">
        <v>9</v>
      </c>
      <c r="G144" t="s">
        <v>41</v>
      </c>
      <c r="I144">
        <v>2.2999999999999998</v>
      </c>
      <c r="J144">
        <v>6.9843506E-2</v>
      </c>
      <c r="K144">
        <v>1</v>
      </c>
      <c r="L144">
        <f t="shared" si="9"/>
        <v>1.125</v>
      </c>
      <c r="M144">
        <f t="shared" si="8"/>
        <v>1.125</v>
      </c>
      <c r="N144">
        <f t="shared" si="10"/>
        <v>8</v>
      </c>
    </row>
    <row r="145" spans="1:14" x14ac:dyDescent="0.2">
      <c r="A145" t="s">
        <v>2</v>
      </c>
      <c r="B145" t="s">
        <v>169</v>
      </c>
      <c r="C145" t="s">
        <v>102</v>
      </c>
      <c r="D145" t="s">
        <v>159</v>
      </c>
      <c r="E145" t="s">
        <v>373</v>
      </c>
      <c r="F145">
        <v>9</v>
      </c>
      <c r="G145" t="s">
        <v>41</v>
      </c>
      <c r="I145">
        <v>3.7</v>
      </c>
      <c r="J145">
        <v>0.25549758500000003</v>
      </c>
      <c r="K145">
        <v>1</v>
      </c>
      <c r="L145">
        <f t="shared" si="9"/>
        <v>1.125</v>
      </c>
      <c r="M145">
        <f t="shared" si="8"/>
        <v>1.125</v>
      </c>
      <c r="N145">
        <f t="shared" si="10"/>
        <v>8</v>
      </c>
    </row>
    <row r="146" spans="1:14" x14ac:dyDescent="0.2">
      <c r="A146" t="s">
        <v>3</v>
      </c>
      <c r="B146" t="s">
        <v>202</v>
      </c>
      <c r="C146" t="s">
        <v>102</v>
      </c>
      <c r="D146" t="s">
        <v>159</v>
      </c>
      <c r="E146" t="s">
        <v>373</v>
      </c>
      <c r="F146">
        <v>9</v>
      </c>
      <c r="G146" t="s">
        <v>41</v>
      </c>
      <c r="I146">
        <v>2.9</v>
      </c>
      <c r="J146">
        <v>0.131448076</v>
      </c>
      <c r="K146">
        <v>1</v>
      </c>
      <c r="L146">
        <f t="shared" si="9"/>
        <v>1.125</v>
      </c>
      <c r="M146">
        <f t="shared" si="8"/>
        <v>1.125</v>
      </c>
      <c r="N146">
        <f t="shared" si="10"/>
        <v>8</v>
      </c>
    </row>
    <row r="147" spans="1:14" x14ac:dyDescent="0.2">
      <c r="A147" t="s">
        <v>3</v>
      </c>
      <c r="B147" t="s">
        <v>202</v>
      </c>
      <c r="C147" t="s">
        <v>102</v>
      </c>
      <c r="D147" t="s">
        <v>159</v>
      </c>
      <c r="E147" t="s">
        <v>373</v>
      </c>
      <c r="F147">
        <v>9</v>
      </c>
      <c r="G147" t="s">
        <v>41</v>
      </c>
      <c r="I147">
        <v>3.5</v>
      </c>
      <c r="J147">
        <v>0.219558432</v>
      </c>
      <c r="K147">
        <v>1</v>
      </c>
      <c r="L147">
        <f t="shared" si="9"/>
        <v>1.125</v>
      </c>
      <c r="M147">
        <f t="shared" si="8"/>
        <v>1.125</v>
      </c>
      <c r="N147">
        <f t="shared" si="10"/>
        <v>8</v>
      </c>
    </row>
    <row r="148" spans="1:14" x14ac:dyDescent="0.2">
      <c r="A148" t="s">
        <v>3</v>
      </c>
      <c r="B148" t="s">
        <v>202</v>
      </c>
      <c r="C148" t="s">
        <v>102</v>
      </c>
      <c r="D148" t="s">
        <v>159</v>
      </c>
      <c r="E148" t="s">
        <v>373</v>
      </c>
      <c r="F148">
        <v>9</v>
      </c>
      <c r="G148" t="s">
        <v>41</v>
      </c>
      <c r="I148">
        <v>4.5999999999999996</v>
      </c>
      <c r="J148">
        <v>0.46273874199999998</v>
      </c>
      <c r="K148">
        <v>1</v>
      </c>
      <c r="L148">
        <f t="shared" si="9"/>
        <v>1.125</v>
      </c>
      <c r="M148">
        <f t="shared" si="8"/>
        <v>1.125</v>
      </c>
      <c r="N148">
        <f t="shared" si="10"/>
        <v>8</v>
      </c>
    </row>
    <row r="149" spans="1:14" x14ac:dyDescent="0.2">
      <c r="A149" t="s">
        <v>3</v>
      </c>
      <c r="B149" t="s">
        <v>202</v>
      </c>
      <c r="C149" t="s">
        <v>102</v>
      </c>
      <c r="D149" t="s">
        <v>159</v>
      </c>
      <c r="E149" t="s">
        <v>373</v>
      </c>
      <c r="F149">
        <v>1</v>
      </c>
      <c r="G149" t="s">
        <v>75</v>
      </c>
      <c r="I149">
        <v>2.8</v>
      </c>
      <c r="J149">
        <v>5.2148883E-2</v>
      </c>
      <c r="K149">
        <v>1</v>
      </c>
      <c r="L149">
        <f t="shared" si="9"/>
        <v>1.125</v>
      </c>
      <c r="M149">
        <f t="shared" si="8"/>
        <v>1.125</v>
      </c>
      <c r="N149">
        <f t="shared" si="10"/>
        <v>0.88888888888888884</v>
      </c>
    </row>
    <row r="150" spans="1:14" x14ac:dyDescent="0.2">
      <c r="A150" t="s">
        <v>4</v>
      </c>
      <c r="B150" t="s">
        <v>226</v>
      </c>
      <c r="C150" t="s">
        <v>102</v>
      </c>
      <c r="D150" t="s">
        <v>159</v>
      </c>
      <c r="E150" t="s">
        <v>373</v>
      </c>
      <c r="F150">
        <v>4</v>
      </c>
      <c r="G150" t="s">
        <v>41</v>
      </c>
      <c r="I150">
        <v>4.0999999999999996</v>
      </c>
      <c r="J150">
        <v>0.150253411</v>
      </c>
      <c r="K150">
        <v>1</v>
      </c>
      <c r="L150">
        <f t="shared" si="9"/>
        <v>1.125</v>
      </c>
      <c r="M150">
        <f t="shared" si="8"/>
        <v>1.125</v>
      </c>
      <c r="N150">
        <f t="shared" si="10"/>
        <v>3.5555555555555554</v>
      </c>
    </row>
    <row r="151" spans="1:14" x14ac:dyDescent="0.2">
      <c r="A151" t="s">
        <v>4</v>
      </c>
      <c r="B151" t="s">
        <v>226</v>
      </c>
      <c r="C151" t="s">
        <v>102</v>
      </c>
      <c r="D151" t="s">
        <v>159</v>
      </c>
      <c r="E151" t="s">
        <v>373</v>
      </c>
      <c r="F151">
        <v>4</v>
      </c>
      <c r="G151" t="s">
        <v>41</v>
      </c>
      <c r="I151">
        <v>5.7</v>
      </c>
      <c r="J151">
        <v>0.36912765600000003</v>
      </c>
      <c r="K151">
        <v>1</v>
      </c>
      <c r="L151">
        <f t="shared" si="9"/>
        <v>1.125</v>
      </c>
      <c r="M151">
        <f t="shared" si="8"/>
        <v>1.125</v>
      </c>
      <c r="N151">
        <f t="shared" si="10"/>
        <v>3.5555555555555554</v>
      </c>
    </row>
    <row r="152" spans="1:14" x14ac:dyDescent="0.2">
      <c r="A152" t="s">
        <v>5</v>
      </c>
      <c r="B152" t="s">
        <v>246</v>
      </c>
      <c r="C152" t="s">
        <v>102</v>
      </c>
      <c r="D152" t="s">
        <v>159</v>
      </c>
      <c r="E152" t="s">
        <v>373</v>
      </c>
      <c r="F152">
        <v>13</v>
      </c>
      <c r="G152" t="s">
        <v>41</v>
      </c>
      <c r="I152">
        <v>2.1</v>
      </c>
      <c r="J152">
        <v>7.8713200999999997E-2</v>
      </c>
      <c r="K152" s="11">
        <v>0.6333333333333333</v>
      </c>
      <c r="L152">
        <f t="shared" si="9"/>
        <v>1.125</v>
      </c>
      <c r="M152">
        <f t="shared" si="8"/>
        <v>0.71249999999999991</v>
      </c>
      <c r="N152">
        <f t="shared" si="10"/>
        <v>18.245614035087723</v>
      </c>
    </row>
    <row r="153" spans="1:14" x14ac:dyDescent="0.2">
      <c r="A153" t="s">
        <v>5</v>
      </c>
      <c r="B153" t="s">
        <v>246</v>
      </c>
      <c r="C153" t="s">
        <v>102</v>
      </c>
      <c r="D153" t="s">
        <v>159</v>
      </c>
      <c r="E153" t="s">
        <v>373</v>
      </c>
      <c r="F153">
        <v>13</v>
      </c>
      <c r="G153" t="s">
        <v>41</v>
      </c>
      <c r="I153">
        <v>3.7</v>
      </c>
      <c r="J153">
        <v>0.36905206699999998</v>
      </c>
      <c r="K153" s="11">
        <v>0.6333333333333333</v>
      </c>
      <c r="L153">
        <f t="shared" si="9"/>
        <v>1.125</v>
      </c>
      <c r="M153">
        <f t="shared" si="8"/>
        <v>0.71249999999999991</v>
      </c>
      <c r="N153">
        <f t="shared" si="10"/>
        <v>18.245614035087723</v>
      </c>
    </row>
    <row r="154" spans="1:14" x14ac:dyDescent="0.2">
      <c r="A154" t="s">
        <v>5</v>
      </c>
      <c r="B154" t="s">
        <v>246</v>
      </c>
      <c r="C154" t="s">
        <v>102</v>
      </c>
      <c r="D154" t="s">
        <v>159</v>
      </c>
      <c r="E154" t="s">
        <v>373</v>
      </c>
      <c r="F154">
        <v>13</v>
      </c>
      <c r="G154" t="s">
        <v>41</v>
      </c>
      <c r="I154">
        <v>4.2</v>
      </c>
      <c r="J154">
        <v>0.52150371100000004</v>
      </c>
      <c r="K154" s="11">
        <v>0.6333333333333333</v>
      </c>
      <c r="L154">
        <f t="shared" si="9"/>
        <v>1.125</v>
      </c>
      <c r="M154">
        <f t="shared" si="8"/>
        <v>0.71249999999999991</v>
      </c>
      <c r="N154">
        <f t="shared" si="10"/>
        <v>18.245614035087723</v>
      </c>
    </row>
    <row r="155" spans="1:14" x14ac:dyDescent="0.2">
      <c r="A155" t="s">
        <v>5</v>
      </c>
      <c r="B155" t="s">
        <v>246</v>
      </c>
      <c r="C155" t="s">
        <v>102</v>
      </c>
      <c r="D155" t="s">
        <v>159</v>
      </c>
      <c r="E155" t="s">
        <v>373</v>
      </c>
      <c r="F155">
        <v>1</v>
      </c>
      <c r="G155" t="s">
        <v>75</v>
      </c>
      <c r="I155">
        <v>2.5</v>
      </c>
      <c r="J155">
        <v>4.0457277E-2</v>
      </c>
      <c r="K155" s="11">
        <v>0.6333333333333333</v>
      </c>
      <c r="L155">
        <f t="shared" si="9"/>
        <v>1.125</v>
      </c>
      <c r="M155">
        <f t="shared" si="8"/>
        <v>0.71249999999999991</v>
      </c>
      <c r="N155">
        <f t="shared" si="10"/>
        <v>1.4035087719298247</v>
      </c>
    </row>
    <row r="156" spans="1:14" x14ac:dyDescent="0.2">
      <c r="A156" t="s">
        <v>6</v>
      </c>
      <c r="B156" t="s">
        <v>265</v>
      </c>
      <c r="C156" t="s">
        <v>102</v>
      </c>
      <c r="D156" t="s">
        <v>159</v>
      </c>
      <c r="E156" t="s">
        <v>373</v>
      </c>
      <c r="F156">
        <v>1</v>
      </c>
      <c r="G156" t="s">
        <v>41</v>
      </c>
      <c r="I156">
        <v>1.9</v>
      </c>
      <c r="J156">
        <v>4.6081840000000004E-3</v>
      </c>
      <c r="K156">
        <v>1</v>
      </c>
      <c r="L156">
        <f t="shared" si="9"/>
        <v>1.125</v>
      </c>
      <c r="M156">
        <f t="shared" si="8"/>
        <v>1.125</v>
      </c>
      <c r="N156">
        <f t="shared" si="10"/>
        <v>0.88888888888888884</v>
      </c>
    </row>
    <row r="157" spans="1:14" x14ac:dyDescent="0.2">
      <c r="A157" t="s">
        <v>8</v>
      </c>
      <c r="B157" t="s">
        <v>286</v>
      </c>
      <c r="C157" t="s">
        <v>102</v>
      </c>
      <c r="D157" t="s">
        <v>159</v>
      </c>
      <c r="E157" t="s">
        <v>373</v>
      </c>
      <c r="F157">
        <v>2</v>
      </c>
      <c r="G157" t="s">
        <v>41</v>
      </c>
      <c r="I157">
        <v>2.2999999999999998</v>
      </c>
      <c r="J157">
        <v>1.5520779E-2</v>
      </c>
      <c r="K157">
        <v>1</v>
      </c>
      <c r="L157">
        <f t="shared" si="9"/>
        <v>1.125</v>
      </c>
      <c r="M157">
        <f t="shared" si="8"/>
        <v>1.125</v>
      </c>
      <c r="N157">
        <f t="shared" si="10"/>
        <v>1.7777777777777777</v>
      </c>
    </row>
    <row r="158" spans="1:14" x14ac:dyDescent="0.2">
      <c r="A158" t="s">
        <v>6</v>
      </c>
      <c r="B158" t="s">
        <v>265</v>
      </c>
      <c r="C158" t="s">
        <v>274</v>
      </c>
      <c r="D158" t="s">
        <v>159</v>
      </c>
      <c r="E158" t="s">
        <v>371</v>
      </c>
      <c r="F158">
        <v>1</v>
      </c>
      <c r="G158" t="s">
        <v>41</v>
      </c>
      <c r="I158">
        <v>3.2</v>
      </c>
      <c r="J158">
        <v>2.1692059E-2</v>
      </c>
      <c r="K158">
        <v>1</v>
      </c>
      <c r="L158">
        <f t="shared" si="9"/>
        <v>1.125</v>
      </c>
      <c r="M158">
        <f t="shared" si="8"/>
        <v>1.125</v>
      </c>
      <c r="N158">
        <f t="shared" si="10"/>
        <v>0.88888888888888884</v>
      </c>
    </row>
    <row r="159" spans="1:14" x14ac:dyDescent="0.2">
      <c r="A159" t="s">
        <v>0</v>
      </c>
      <c r="B159" t="s">
        <v>39</v>
      </c>
      <c r="C159" t="s">
        <v>108</v>
      </c>
      <c r="D159" t="s">
        <v>159</v>
      </c>
      <c r="E159" t="s">
        <v>375</v>
      </c>
      <c r="F159">
        <v>1</v>
      </c>
      <c r="G159" t="s">
        <v>41</v>
      </c>
      <c r="I159">
        <v>2.2999999999999998</v>
      </c>
      <c r="J159">
        <v>4.6062432E-2</v>
      </c>
      <c r="K159">
        <v>1</v>
      </c>
      <c r="L159">
        <f t="shared" si="9"/>
        <v>1.125</v>
      </c>
      <c r="M159">
        <f t="shared" si="8"/>
        <v>1.125</v>
      </c>
      <c r="N159">
        <f t="shared" si="10"/>
        <v>0.88888888888888884</v>
      </c>
    </row>
    <row r="160" spans="1:14" x14ac:dyDescent="0.2">
      <c r="A160" t="s">
        <v>8</v>
      </c>
      <c r="B160" t="s">
        <v>286</v>
      </c>
      <c r="C160" t="s">
        <v>304</v>
      </c>
      <c r="D160" t="s">
        <v>159</v>
      </c>
      <c r="E160" t="s">
        <v>375</v>
      </c>
      <c r="F160">
        <v>1</v>
      </c>
      <c r="G160" t="s">
        <v>41</v>
      </c>
      <c r="I160">
        <v>2</v>
      </c>
      <c r="J160">
        <v>1.4738437E-2</v>
      </c>
      <c r="K160">
        <v>1</v>
      </c>
      <c r="L160">
        <f t="shared" si="9"/>
        <v>1.125</v>
      </c>
      <c r="M160">
        <f t="shared" si="8"/>
        <v>1.125</v>
      </c>
      <c r="N160">
        <f t="shared" si="10"/>
        <v>0.88888888888888884</v>
      </c>
    </row>
    <row r="161" spans="1:14" x14ac:dyDescent="0.2">
      <c r="A161" t="s">
        <v>3</v>
      </c>
      <c r="B161" t="s">
        <v>202</v>
      </c>
      <c r="C161" t="s">
        <v>217</v>
      </c>
      <c r="D161" t="s">
        <v>159</v>
      </c>
      <c r="E161" t="s">
        <v>375</v>
      </c>
      <c r="F161">
        <v>1</v>
      </c>
      <c r="G161" t="s">
        <v>89</v>
      </c>
      <c r="I161">
        <v>2.8</v>
      </c>
      <c r="J161">
        <v>0.81062359500000003</v>
      </c>
      <c r="K161">
        <v>1</v>
      </c>
      <c r="L161">
        <f t="shared" si="9"/>
        <v>1.125</v>
      </c>
      <c r="M161">
        <f t="shared" si="8"/>
        <v>1.125</v>
      </c>
      <c r="N161">
        <f t="shared" si="10"/>
        <v>0.88888888888888884</v>
      </c>
    </row>
    <row r="162" spans="1:14" x14ac:dyDescent="0.2">
      <c r="A162" t="s">
        <v>7</v>
      </c>
      <c r="B162" t="s">
        <v>277</v>
      </c>
      <c r="C162" t="s">
        <v>217</v>
      </c>
      <c r="D162" t="s">
        <v>159</v>
      </c>
      <c r="E162" t="s">
        <v>375</v>
      </c>
      <c r="F162">
        <v>1</v>
      </c>
      <c r="G162" t="s">
        <v>89</v>
      </c>
      <c r="I162">
        <v>2.2999999999999998</v>
      </c>
      <c r="J162">
        <v>0.49572834500000001</v>
      </c>
      <c r="K162">
        <v>1</v>
      </c>
      <c r="L162">
        <f t="shared" si="9"/>
        <v>1.125</v>
      </c>
      <c r="M162">
        <f t="shared" si="8"/>
        <v>1.125</v>
      </c>
      <c r="N162">
        <f t="shared" si="10"/>
        <v>0.88888888888888884</v>
      </c>
    </row>
    <row r="163" spans="1:14" x14ac:dyDescent="0.2">
      <c r="A163" t="s">
        <v>3</v>
      </c>
      <c r="B163" t="s">
        <v>202</v>
      </c>
      <c r="C163" t="s">
        <v>220</v>
      </c>
      <c r="D163" t="s">
        <v>159</v>
      </c>
      <c r="E163" t="s">
        <v>375</v>
      </c>
      <c r="F163">
        <v>2</v>
      </c>
      <c r="G163" t="s">
        <v>41</v>
      </c>
      <c r="I163">
        <v>3.6</v>
      </c>
      <c r="J163">
        <v>0.31284715099999999</v>
      </c>
      <c r="K163">
        <v>1</v>
      </c>
      <c r="L163">
        <f t="shared" si="9"/>
        <v>1.125</v>
      </c>
      <c r="M163">
        <f t="shared" si="8"/>
        <v>1.125</v>
      </c>
      <c r="N163">
        <f t="shared" si="10"/>
        <v>1.7777777777777777</v>
      </c>
    </row>
    <row r="164" spans="1:14" x14ac:dyDescent="0.2">
      <c r="A164" t="s">
        <v>4</v>
      </c>
      <c r="B164" t="s">
        <v>226</v>
      </c>
      <c r="C164" t="s">
        <v>220</v>
      </c>
      <c r="D164" t="s">
        <v>159</v>
      </c>
      <c r="E164" t="s">
        <v>375</v>
      </c>
      <c r="F164">
        <v>2</v>
      </c>
      <c r="G164" t="s">
        <v>41</v>
      </c>
      <c r="I164">
        <v>3.5</v>
      </c>
      <c r="J164">
        <v>0.28969888199999999</v>
      </c>
      <c r="K164">
        <v>1</v>
      </c>
      <c r="L164">
        <f t="shared" si="9"/>
        <v>1.125</v>
      </c>
      <c r="M164">
        <f t="shared" si="8"/>
        <v>1.125</v>
      </c>
      <c r="N164">
        <f t="shared" si="10"/>
        <v>1.7777777777777777</v>
      </c>
    </row>
    <row r="165" spans="1:14" x14ac:dyDescent="0.2">
      <c r="A165" t="s">
        <v>4</v>
      </c>
      <c r="B165" t="s">
        <v>226</v>
      </c>
      <c r="C165" t="s">
        <v>220</v>
      </c>
      <c r="D165" t="s">
        <v>159</v>
      </c>
      <c r="E165" t="s">
        <v>375</v>
      </c>
      <c r="F165">
        <v>2</v>
      </c>
      <c r="G165" t="s">
        <v>41</v>
      </c>
      <c r="I165">
        <v>7.5</v>
      </c>
      <c r="J165">
        <v>2.318254526</v>
      </c>
      <c r="K165">
        <v>1</v>
      </c>
      <c r="L165">
        <f t="shared" si="9"/>
        <v>1.125</v>
      </c>
      <c r="M165">
        <f t="shared" si="8"/>
        <v>1.125</v>
      </c>
      <c r="N165">
        <f t="shared" si="10"/>
        <v>1.7777777777777777</v>
      </c>
    </row>
    <row r="166" spans="1:14" x14ac:dyDescent="0.2">
      <c r="A166" t="s">
        <v>7</v>
      </c>
      <c r="B166" t="s">
        <v>277</v>
      </c>
      <c r="C166" t="s">
        <v>220</v>
      </c>
      <c r="D166" t="s">
        <v>159</v>
      </c>
      <c r="E166" t="s">
        <v>375</v>
      </c>
      <c r="F166">
        <v>1</v>
      </c>
      <c r="G166" t="s">
        <v>41</v>
      </c>
      <c r="I166">
        <v>3</v>
      </c>
      <c r="J166">
        <v>9.5111367000000002E-2</v>
      </c>
      <c r="K166">
        <v>1</v>
      </c>
      <c r="L166">
        <f t="shared" si="9"/>
        <v>1.125</v>
      </c>
      <c r="M166">
        <f t="shared" si="8"/>
        <v>1.125</v>
      </c>
      <c r="N166">
        <f t="shared" si="10"/>
        <v>0.88888888888888884</v>
      </c>
    </row>
    <row r="167" spans="1:14" x14ac:dyDescent="0.2">
      <c r="A167" t="s">
        <v>5</v>
      </c>
      <c r="B167" t="s">
        <v>246</v>
      </c>
      <c r="C167" t="s">
        <v>259</v>
      </c>
      <c r="D167" t="s">
        <v>159</v>
      </c>
      <c r="E167" t="s">
        <v>373</v>
      </c>
      <c r="F167">
        <v>1</v>
      </c>
      <c r="G167" t="s">
        <v>41</v>
      </c>
      <c r="I167">
        <v>2.2000000000000002</v>
      </c>
      <c r="J167">
        <v>3.1752654999999998E-2</v>
      </c>
      <c r="K167" s="11">
        <v>0.6333333333333333</v>
      </c>
      <c r="L167">
        <f t="shared" si="9"/>
        <v>1.125</v>
      </c>
      <c r="M167">
        <f t="shared" si="8"/>
        <v>0.71249999999999991</v>
      </c>
      <c r="N167">
        <f t="shared" si="10"/>
        <v>1.4035087719298247</v>
      </c>
    </row>
    <row r="168" spans="1:14" x14ac:dyDescent="0.2">
      <c r="A168" t="s">
        <v>5</v>
      </c>
      <c r="B168" t="s">
        <v>246</v>
      </c>
      <c r="C168" t="s">
        <v>259</v>
      </c>
      <c r="D168" t="s">
        <v>159</v>
      </c>
      <c r="E168" t="s">
        <v>373</v>
      </c>
      <c r="F168">
        <v>1</v>
      </c>
      <c r="G168" t="s">
        <v>75</v>
      </c>
      <c r="I168">
        <v>2.2999999999999998</v>
      </c>
      <c r="J168">
        <v>3.3564591999999997E-2</v>
      </c>
      <c r="K168" s="11">
        <v>0.6333333333333333</v>
      </c>
      <c r="L168">
        <f t="shared" si="9"/>
        <v>1.125</v>
      </c>
      <c r="M168">
        <f t="shared" si="8"/>
        <v>0.71249999999999991</v>
      </c>
      <c r="N168">
        <f t="shared" si="10"/>
        <v>1.4035087719298247</v>
      </c>
    </row>
    <row r="169" spans="1:14" x14ac:dyDescent="0.2">
      <c r="A169" t="s">
        <v>8</v>
      </c>
      <c r="B169" t="s">
        <v>286</v>
      </c>
      <c r="C169" t="s">
        <v>259</v>
      </c>
      <c r="D169" t="s">
        <v>159</v>
      </c>
      <c r="E169" t="s">
        <v>373</v>
      </c>
      <c r="F169">
        <v>1</v>
      </c>
      <c r="G169" t="s">
        <v>75</v>
      </c>
      <c r="I169">
        <v>3</v>
      </c>
      <c r="J169">
        <v>6.0864300000000003E-2</v>
      </c>
      <c r="K169">
        <v>1</v>
      </c>
      <c r="L169">
        <f t="shared" si="9"/>
        <v>1.125</v>
      </c>
      <c r="M169">
        <f t="shared" si="8"/>
        <v>1.125</v>
      </c>
      <c r="N169">
        <f t="shared" si="10"/>
        <v>0.88888888888888884</v>
      </c>
    </row>
    <row r="170" spans="1:14" x14ac:dyDescent="0.2">
      <c r="A170" t="s">
        <v>2</v>
      </c>
      <c r="B170" t="s">
        <v>169</v>
      </c>
      <c r="C170" t="s">
        <v>183</v>
      </c>
      <c r="D170" t="s">
        <v>159</v>
      </c>
      <c r="E170" t="s">
        <v>373</v>
      </c>
      <c r="F170">
        <v>1</v>
      </c>
      <c r="G170" t="s">
        <v>41</v>
      </c>
      <c r="I170">
        <v>4.2</v>
      </c>
      <c r="J170">
        <v>0.142330437</v>
      </c>
      <c r="K170">
        <v>1</v>
      </c>
      <c r="L170">
        <f t="shared" si="9"/>
        <v>1.125</v>
      </c>
      <c r="M170">
        <f t="shared" si="8"/>
        <v>1.125</v>
      </c>
      <c r="N170">
        <f t="shared" si="10"/>
        <v>0.88888888888888884</v>
      </c>
    </row>
    <row r="171" spans="1:14" x14ac:dyDescent="0.2">
      <c r="A171" t="s">
        <v>4</v>
      </c>
      <c r="B171" t="s">
        <v>226</v>
      </c>
      <c r="C171" t="s">
        <v>183</v>
      </c>
      <c r="D171" t="s">
        <v>159</v>
      </c>
      <c r="E171" t="s">
        <v>373</v>
      </c>
      <c r="F171">
        <v>1</v>
      </c>
      <c r="G171" t="s">
        <v>41</v>
      </c>
      <c r="I171">
        <v>4.7</v>
      </c>
      <c r="J171">
        <v>0.184767873</v>
      </c>
      <c r="K171">
        <v>1</v>
      </c>
      <c r="L171">
        <f t="shared" si="9"/>
        <v>1.125</v>
      </c>
      <c r="M171">
        <f t="shared" si="8"/>
        <v>1.125</v>
      </c>
      <c r="N171">
        <f t="shared" si="10"/>
        <v>0.88888888888888884</v>
      </c>
    </row>
    <row r="172" spans="1:14" x14ac:dyDescent="0.2">
      <c r="A172" t="s">
        <v>2</v>
      </c>
      <c r="B172" t="s">
        <v>169</v>
      </c>
      <c r="C172" t="s">
        <v>184</v>
      </c>
      <c r="D172" t="s">
        <v>159</v>
      </c>
      <c r="E172" t="s">
        <v>373</v>
      </c>
      <c r="F172">
        <v>2</v>
      </c>
      <c r="G172" t="s">
        <v>41</v>
      </c>
      <c r="I172">
        <v>0.8</v>
      </c>
      <c r="J172">
        <v>6.0751670000000002E-3</v>
      </c>
      <c r="K172">
        <v>1</v>
      </c>
      <c r="L172">
        <f t="shared" si="9"/>
        <v>1.125</v>
      </c>
      <c r="M172">
        <f t="shared" si="8"/>
        <v>1.125</v>
      </c>
      <c r="N172">
        <f t="shared" si="10"/>
        <v>1.7777777777777777</v>
      </c>
    </row>
    <row r="173" spans="1:14" x14ac:dyDescent="0.2">
      <c r="A173" t="s">
        <v>3</v>
      </c>
      <c r="B173" t="s">
        <v>202</v>
      </c>
      <c r="C173" t="s">
        <v>184</v>
      </c>
      <c r="D173" t="s">
        <v>159</v>
      </c>
      <c r="E173" t="s">
        <v>373</v>
      </c>
      <c r="F173">
        <v>7</v>
      </c>
      <c r="G173" t="s">
        <v>41</v>
      </c>
      <c r="I173">
        <v>1.8</v>
      </c>
      <c r="J173">
        <v>0.139537096</v>
      </c>
      <c r="K173">
        <v>1</v>
      </c>
      <c r="L173">
        <f t="shared" si="9"/>
        <v>1.125</v>
      </c>
      <c r="M173">
        <f t="shared" si="8"/>
        <v>1.125</v>
      </c>
      <c r="N173">
        <f t="shared" si="10"/>
        <v>6.2222222222222223</v>
      </c>
    </row>
    <row r="174" spans="1:14" x14ac:dyDescent="0.2">
      <c r="A174" t="s">
        <v>3</v>
      </c>
      <c r="B174" t="s">
        <v>202</v>
      </c>
      <c r="C174" t="s">
        <v>184</v>
      </c>
      <c r="D174" t="s">
        <v>159</v>
      </c>
      <c r="E174" t="s">
        <v>373</v>
      </c>
      <c r="F174">
        <v>7</v>
      </c>
      <c r="G174" t="s">
        <v>41</v>
      </c>
      <c r="I174">
        <v>3.2</v>
      </c>
      <c r="J174">
        <v>0.53015812200000001</v>
      </c>
      <c r="K174">
        <v>1</v>
      </c>
      <c r="L174">
        <f t="shared" si="9"/>
        <v>1.125</v>
      </c>
      <c r="M174">
        <f t="shared" si="8"/>
        <v>1.125</v>
      </c>
      <c r="N174">
        <f t="shared" si="10"/>
        <v>6.2222222222222223</v>
      </c>
    </row>
    <row r="175" spans="1:14" x14ac:dyDescent="0.2">
      <c r="A175" t="s">
        <v>3</v>
      </c>
      <c r="B175" t="s">
        <v>202</v>
      </c>
      <c r="C175" t="s">
        <v>184</v>
      </c>
      <c r="D175" t="s">
        <v>159</v>
      </c>
      <c r="E175" t="s">
        <v>373</v>
      </c>
      <c r="F175">
        <v>7</v>
      </c>
      <c r="G175" t="s">
        <v>41</v>
      </c>
      <c r="I175">
        <v>4.3</v>
      </c>
      <c r="J175">
        <v>1.05221451</v>
      </c>
      <c r="K175">
        <v>1</v>
      </c>
      <c r="L175">
        <f t="shared" si="9"/>
        <v>1.125</v>
      </c>
      <c r="M175">
        <f t="shared" si="8"/>
        <v>1.125</v>
      </c>
      <c r="N175">
        <f t="shared" si="10"/>
        <v>6.2222222222222223</v>
      </c>
    </row>
    <row r="176" spans="1:14" x14ac:dyDescent="0.2">
      <c r="A176" t="s">
        <v>3</v>
      </c>
      <c r="B176" t="s">
        <v>202</v>
      </c>
      <c r="C176" t="s">
        <v>184</v>
      </c>
      <c r="D176" t="s">
        <v>159</v>
      </c>
      <c r="E176" t="s">
        <v>373</v>
      </c>
      <c r="F176">
        <v>1</v>
      </c>
      <c r="G176" t="s">
        <v>75</v>
      </c>
      <c r="I176">
        <v>2.8</v>
      </c>
      <c r="J176">
        <v>5.2148883E-2</v>
      </c>
      <c r="K176">
        <v>1</v>
      </c>
      <c r="L176">
        <f t="shared" si="9"/>
        <v>1.125</v>
      </c>
      <c r="M176">
        <f t="shared" si="8"/>
        <v>1.125</v>
      </c>
      <c r="N176">
        <f t="shared" si="10"/>
        <v>0.88888888888888884</v>
      </c>
    </row>
    <row r="177" spans="1:14" x14ac:dyDescent="0.2">
      <c r="A177" t="s">
        <v>4</v>
      </c>
      <c r="B177" t="s">
        <v>226</v>
      </c>
      <c r="C177" t="s">
        <v>184</v>
      </c>
      <c r="D177" t="s">
        <v>159</v>
      </c>
      <c r="E177" t="s">
        <v>373</v>
      </c>
      <c r="F177">
        <v>234</v>
      </c>
      <c r="G177" t="s">
        <v>41</v>
      </c>
      <c r="I177">
        <v>2.6</v>
      </c>
      <c r="J177">
        <v>10.94746219</v>
      </c>
      <c r="K177">
        <v>1</v>
      </c>
      <c r="L177">
        <f t="shared" si="9"/>
        <v>1.125</v>
      </c>
      <c r="M177">
        <f t="shared" si="8"/>
        <v>1.125</v>
      </c>
      <c r="N177">
        <f t="shared" si="10"/>
        <v>208</v>
      </c>
    </row>
    <row r="178" spans="1:14" x14ac:dyDescent="0.2">
      <c r="A178" t="s">
        <v>4</v>
      </c>
      <c r="B178" t="s">
        <v>226</v>
      </c>
      <c r="C178" t="s">
        <v>184</v>
      </c>
      <c r="D178" t="s">
        <v>159</v>
      </c>
      <c r="E178" t="s">
        <v>373</v>
      </c>
      <c r="F178">
        <v>234</v>
      </c>
      <c r="G178" t="s">
        <v>41</v>
      </c>
      <c r="I178">
        <v>4.7</v>
      </c>
      <c r="J178">
        <v>43.235682349999998</v>
      </c>
      <c r="K178">
        <v>1</v>
      </c>
      <c r="L178">
        <f t="shared" si="9"/>
        <v>1.125</v>
      </c>
      <c r="M178">
        <f t="shared" si="8"/>
        <v>1.125</v>
      </c>
      <c r="N178">
        <f t="shared" si="10"/>
        <v>208</v>
      </c>
    </row>
    <row r="179" spans="1:14" x14ac:dyDescent="0.2">
      <c r="A179" t="s">
        <v>4</v>
      </c>
      <c r="B179" t="s">
        <v>226</v>
      </c>
      <c r="C179" t="s">
        <v>184</v>
      </c>
      <c r="D179" t="s">
        <v>159</v>
      </c>
      <c r="E179" t="s">
        <v>373</v>
      </c>
      <c r="F179">
        <v>234</v>
      </c>
      <c r="G179" t="s">
        <v>41</v>
      </c>
      <c r="I179">
        <v>6.6</v>
      </c>
      <c r="J179">
        <v>95.042361299999996</v>
      </c>
      <c r="K179">
        <v>1</v>
      </c>
      <c r="L179">
        <f t="shared" si="9"/>
        <v>1.125</v>
      </c>
      <c r="M179">
        <f t="shared" si="8"/>
        <v>1.125</v>
      </c>
      <c r="N179">
        <f t="shared" si="10"/>
        <v>208</v>
      </c>
    </row>
    <row r="180" spans="1:14" x14ac:dyDescent="0.2">
      <c r="A180" t="s">
        <v>4</v>
      </c>
      <c r="B180" t="s">
        <v>226</v>
      </c>
      <c r="C180" t="s">
        <v>184</v>
      </c>
      <c r="D180" t="s">
        <v>159</v>
      </c>
      <c r="E180" t="s">
        <v>373</v>
      </c>
      <c r="F180">
        <v>234</v>
      </c>
      <c r="G180" t="s">
        <v>41</v>
      </c>
      <c r="I180">
        <v>7.9</v>
      </c>
      <c r="J180">
        <v>144.2348274</v>
      </c>
      <c r="K180">
        <v>1</v>
      </c>
      <c r="L180">
        <f t="shared" si="9"/>
        <v>1.125</v>
      </c>
      <c r="M180">
        <f t="shared" si="8"/>
        <v>1.125</v>
      </c>
      <c r="N180">
        <f t="shared" si="10"/>
        <v>208</v>
      </c>
    </row>
    <row r="181" spans="1:14" x14ac:dyDescent="0.2">
      <c r="A181" t="s">
        <v>4</v>
      </c>
      <c r="B181" t="s">
        <v>226</v>
      </c>
      <c r="C181" t="s">
        <v>184</v>
      </c>
      <c r="D181" t="s">
        <v>159</v>
      </c>
      <c r="E181" t="s">
        <v>373</v>
      </c>
      <c r="F181">
        <v>1</v>
      </c>
      <c r="G181" t="s">
        <v>75</v>
      </c>
      <c r="I181">
        <v>3.1</v>
      </c>
      <c r="J181">
        <v>6.5503004000000004E-2</v>
      </c>
      <c r="K181">
        <v>1</v>
      </c>
      <c r="L181">
        <f t="shared" si="9"/>
        <v>1.125</v>
      </c>
      <c r="M181">
        <f t="shared" si="8"/>
        <v>1.125</v>
      </c>
      <c r="N181">
        <f t="shared" si="10"/>
        <v>0.88888888888888884</v>
      </c>
    </row>
    <row r="182" spans="1:14" x14ac:dyDescent="0.2">
      <c r="A182" t="s">
        <v>5</v>
      </c>
      <c r="B182" t="s">
        <v>246</v>
      </c>
      <c r="C182" t="s">
        <v>184</v>
      </c>
      <c r="D182" t="s">
        <v>159</v>
      </c>
      <c r="E182" t="s">
        <v>373</v>
      </c>
      <c r="F182">
        <v>11</v>
      </c>
      <c r="G182" t="s">
        <v>41</v>
      </c>
      <c r="I182">
        <v>2.2999999999999998</v>
      </c>
      <c r="J182">
        <v>0.38722259799999997</v>
      </c>
      <c r="K182" s="11">
        <v>0.6333333333333333</v>
      </c>
      <c r="L182">
        <f t="shared" si="9"/>
        <v>1.125</v>
      </c>
      <c r="M182">
        <f t="shared" si="8"/>
        <v>0.71249999999999991</v>
      </c>
      <c r="N182">
        <f t="shared" si="10"/>
        <v>15.438596491228072</v>
      </c>
    </row>
    <row r="183" spans="1:14" x14ac:dyDescent="0.2">
      <c r="A183" t="s">
        <v>5</v>
      </c>
      <c r="B183" t="s">
        <v>246</v>
      </c>
      <c r="C183" t="s">
        <v>184</v>
      </c>
      <c r="D183" t="s">
        <v>159</v>
      </c>
      <c r="E183" t="s">
        <v>373</v>
      </c>
      <c r="F183">
        <v>11</v>
      </c>
      <c r="G183" t="s">
        <v>41</v>
      </c>
      <c r="I183">
        <v>2.8</v>
      </c>
      <c r="J183">
        <v>0.61116538300000001</v>
      </c>
      <c r="K183" s="11">
        <v>0.6333333333333333</v>
      </c>
      <c r="L183">
        <f t="shared" si="9"/>
        <v>1.125</v>
      </c>
      <c r="M183">
        <f t="shared" si="8"/>
        <v>0.71249999999999991</v>
      </c>
      <c r="N183">
        <f t="shared" si="10"/>
        <v>15.438596491228072</v>
      </c>
    </row>
    <row r="184" spans="1:14" x14ac:dyDescent="0.2">
      <c r="A184" t="s">
        <v>5</v>
      </c>
      <c r="B184" t="s">
        <v>246</v>
      </c>
      <c r="C184" t="s">
        <v>184</v>
      </c>
      <c r="D184" t="s">
        <v>159</v>
      </c>
      <c r="E184" t="s">
        <v>373</v>
      </c>
      <c r="F184">
        <v>11</v>
      </c>
      <c r="G184" t="s">
        <v>41</v>
      </c>
      <c r="I184">
        <v>3.5</v>
      </c>
      <c r="J184">
        <v>1.0256282569999999</v>
      </c>
      <c r="K184" s="11">
        <v>0.6333333333333333</v>
      </c>
      <c r="L184">
        <f t="shared" si="9"/>
        <v>1.125</v>
      </c>
      <c r="M184">
        <f t="shared" si="8"/>
        <v>0.71249999999999991</v>
      </c>
      <c r="N184">
        <f t="shared" si="10"/>
        <v>15.438596491228072</v>
      </c>
    </row>
    <row r="185" spans="1:14" x14ac:dyDescent="0.2">
      <c r="A185" t="s">
        <v>5</v>
      </c>
      <c r="B185" t="s">
        <v>246</v>
      </c>
      <c r="C185" t="s">
        <v>184</v>
      </c>
      <c r="D185" t="s">
        <v>159</v>
      </c>
      <c r="E185" t="s">
        <v>373</v>
      </c>
      <c r="F185">
        <v>11</v>
      </c>
      <c r="G185" t="s">
        <v>41</v>
      </c>
      <c r="I185">
        <v>4.7</v>
      </c>
      <c r="J185">
        <v>2.0324466060000002</v>
      </c>
      <c r="K185" s="11">
        <v>0.6333333333333333</v>
      </c>
      <c r="L185">
        <f t="shared" si="9"/>
        <v>1.125</v>
      </c>
      <c r="M185">
        <f t="shared" si="8"/>
        <v>0.71249999999999991</v>
      </c>
      <c r="N185">
        <f t="shared" si="10"/>
        <v>15.438596491228072</v>
      </c>
    </row>
    <row r="186" spans="1:14" x14ac:dyDescent="0.2">
      <c r="A186" t="s">
        <v>5</v>
      </c>
      <c r="B186" t="s">
        <v>246</v>
      </c>
      <c r="C186" t="s">
        <v>184</v>
      </c>
      <c r="D186" t="s">
        <v>159</v>
      </c>
      <c r="E186" t="s">
        <v>373</v>
      </c>
      <c r="F186">
        <v>2</v>
      </c>
      <c r="G186" t="s">
        <v>75</v>
      </c>
      <c r="I186">
        <v>2.8</v>
      </c>
      <c r="J186">
        <v>0.104297767</v>
      </c>
      <c r="K186" s="11">
        <v>0.6333333333333333</v>
      </c>
      <c r="L186">
        <f t="shared" si="9"/>
        <v>1.125</v>
      </c>
      <c r="M186">
        <f t="shared" si="8"/>
        <v>0.71249999999999991</v>
      </c>
      <c r="N186">
        <f t="shared" si="10"/>
        <v>2.8070175438596494</v>
      </c>
    </row>
    <row r="187" spans="1:14" x14ac:dyDescent="0.2">
      <c r="A187" t="s">
        <v>8</v>
      </c>
      <c r="B187" t="s">
        <v>286</v>
      </c>
      <c r="C187" t="s">
        <v>184</v>
      </c>
      <c r="D187" t="s">
        <v>159</v>
      </c>
      <c r="E187" t="s">
        <v>373</v>
      </c>
      <c r="F187">
        <v>2</v>
      </c>
      <c r="G187" t="s">
        <v>41</v>
      </c>
      <c r="I187">
        <v>2.2000000000000002</v>
      </c>
      <c r="J187">
        <v>6.3505310999999995E-2</v>
      </c>
      <c r="K187">
        <v>1</v>
      </c>
      <c r="L187">
        <f t="shared" si="9"/>
        <v>1.125</v>
      </c>
      <c r="M187">
        <f t="shared" si="8"/>
        <v>1.125</v>
      </c>
      <c r="N187">
        <f t="shared" si="10"/>
        <v>1.7777777777777777</v>
      </c>
    </row>
    <row r="188" spans="1:14" x14ac:dyDescent="0.2">
      <c r="A188" t="s">
        <v>1</v>
      </c>
      <c r="B188" t="s">
        <v>149</v>
      </c>
      <c r="C188" t="s">
        <v>165</v>
      </c>
      <c r="D188" t="s">
        <v>159</v>
      </c>
      <c r="E188" t="s">
        <v>373</v>
      </c>
      <c r="F188">
        <v>3</v>
      </c>
      <c r="G188" t="s">
        <v>41</v>
      </c>
      <c r="I188">
        <v>3.8</v>
      </c>
      <c r="J188">
        <v>3</v>
      </c>
      <c r="K188">
        <v>1</v>
      </c>
      <c r="L188">
        <f t="shared" si="9"/>
        <v>1.125</v>
      </c>
      <c r="M188">
        <f t="shared" si="8"/>
        <v>1.125</v>
      </c>
      <c r="N188">
        <f t="shared" si="10"/>
        <v>2.6666666666666665</v>
      </c>
    </row>
    <row r="189" spans="1:14" x14ac:dyDescent="0.2">
      <c r="A189" t="s">
        <v>1</v>
      </c>
      <c r="B189" t="s">
        <v>149</v>
      </c>
      <c r="C189" t="s">
        <v>165</v>
      </c>
      <c r="D189" t="s">
        <v>159</v>
      </c>
      <c r="E189" t="s">
        <v>373</v>
      </c>
      <c r="F189">
        <v>3</v>
      </c>
      <c r="G189" t="s">
        <v>41</v>
      </c>
      <c r="I189">
        <v>4.5999999999999996</v>
      </c>
      <c r="J189">
        <v>3</v>
      </c>
      <c r="K189">
        <v>1</v>
      </c>
      <c r="L189">
        <f t="shared" si="9"/>
        <v>1.125</v>
      </c>
      <c r="M189">
        <f t="shared" si="8"/>
        <v>1.125</v>
      </c>
      <c r="N189">
        <f t="shared" si="10"/>
        <v>2.6666666666666665</v>
      </c>
    </row>
    <row r="190" spans="1:14" x14ac:dyDescent="0.2">
      <c r="A190" t="s">
        <v>4</v>
      </c>
      <c r="B190" t="s">
        <v>226</v>
      </c>
      <c r="C190" t="s">
        <v>165</v>
      </c>
      <c r="D190" t="s">
        <v>159</v>
      </c>
      <c r="E190" t="s">
        <v>373</v>
      </c>
      <c r="F190">
        <v>18</v>
      </c>
      <c r="G190" t="s">
        <v>41</v>
      </c>
      <c r="I190">
        <v>3.4</v>
      </c>
      <c r="J190">
        <v>18</v>
      </c>
      <c r="K190">
        <v>1</v>
      </c>
      <c r="L190">
        <f t="shared" si="9"/>
        <v>1.125</v>
      </c>
      <c r="M190">
        <f t="shared" si="8"/>
        <v>1.125</v>
      </c>
      <c r="N190">
        <f t="shared" si="10"/>
        <v>16</v>
      </c>
    </row>
    <row r="191" spans="1:14" x14ac:dyDescent="0.2">
      <c r="A191" t="s">
        <v>4</v>
      </c>
      <c r="B191" t="s">
        <v>226</v>
      </c>
      <c r="C191" t="s">
        <v>165</v>
      </c>
      <c r="D191" t="s">
        <v>159</v>
      </c>
      <c r="E191" t="s">
        <v>373</v>
      </c>
      <c r="F191">
        <v>18</v>
      </c>
      <c r="G191" t="s">
        <v>41</v>
      </c>
      <c r="I191">
        <v>4.2</v>
      </c>
      <c r="J191">
        <v>18</v>
      </c>
      <c r="K191">
        <v>1</v>
      </c>
      <c r="L191">
        <f t="shared" si="9"/>
        <v>1.125</v>
      </c>
      <c r="M191">
        <f t="shared" si="8"/>
        <v>1.125</v>
      </c>
      <c r="N191">
        <f t="shared" si="10"/>
        <v>16</v>
      </c>
    </row>
    <row r="192" spans="1:14" x14ac:dyDescent="0.2">
      <c r="A192" t="s">
        <v>4</v>
      </c>
      <c r="B192" t="s">
        <v>226</v>
      </c>
      <c r="C192" t="s">
        <v>165</v>
      </c>
      <c r="D192" t="s">
        <v>159</v>
      </c>
      <c r="E192" t="s">
        <v>373</v>
      </c>
      <c r="F192">
        <v>18</v>
      </c>
      <c r="G192" t="s">
        <v>41</v>
      </c>
      <c r="I192">
        <v>5.7</v>
      </c>
      <c r="J192">
        <v>18</v>
      </c>
      <c r="K192">
        <v>1</v>
      </c>
      <c r="L192">
        <f t="shared" si="9"/>
        <v>1.125</v>
      </c>
      <c r="M192">
        <f t="shared" si="8"/>
        <v>1.125</v>
      </c>
      <c r="N192">
        <f t="shared" si="10"/>
        <v>16</v>
      </c>
    </row>
    <row r="193" spans="1:14" x14ac:dyDescent="0.2">
      <c r="A193" t="s">
        <v>4</v>
      </c>
      <c r="B193" t="s">
        <v>226</v>
      </c>
      <c r="C193" t="s">
        <v>165</v>
      </c>
      <c r="D193" t="s">
        <v>159</v>
      </c>
      <c r="E193" t="s">
        <v>373</v>
      </c>
      <c r="F193">
        <v>18</v>
      </c>
      <c r="G193" t="s">
        <v>41</v>
      </c>
      <c r="I193">
        <v>9.8000000000000007</v>
      </c>
      <c r="J193">
        <v>18</v>
      </c>
      <c r="K193">
        <v>1</v>
      </c>
      <c r="L193">
        <f t="shared" si="9"/>
        <v>1.125</v>
      </c>
      <c r="M193">
        <f t="shared" si="8"/>
        <v>1.125</v>
      </c>
      <c r="N193">
        <f t="shared" si="10"/>
        <v>16</v>
      </c>
    </row>
    <row r="194" spans="1:14" x14ac:dyDescent="0.2">
      <c r="A194" t="s">
        <v>5</v>
      </c>
      <c r="B194" t="s">
        <v>246</v>
      </c>
      <c r="C194" t="s">
        <v>165</v>
      </c>
      <c r="D194" t="s">
        <v>159</v>
      </c>
      <c r="E194" t="s">
        <v>373</v>
      </c>
      <c r="F194">
        <v>19</v>
      </c>
      <c r="G194" t="s">
        <v>41</v>
      </c>
      <c r="I194">
        <v>2.6</v>
      </c>
      <c r="J194">
        <v>19</v>
      </c>
      <c r="K194" s="11">
        <v>0.6333333333333333</v>
      </c>
      <c r="L194">
        <f t="shared" si="9"/>
        <v>1.125</v>
      </c>
      <c r="M194">
        <f t="shared" ref="M194:M257" si="11">K194*L194</f>
        <v>0.71249999999999991</v>
      </c>
      <c r="N194">
        <f t="shared" si="10"/>
        <v>26.666666666666671</v>
      </c>
    </row>
    <row r="195" spans="1:14" x14ac:dyDescent="0.2">
      <c r="A195" t="s">
        <v>5</v>
      </c>
      <c r="B195" t="s">
        <v>246</v>
      </c>
      <c r="C195" t="s">
        <v>165</v>
      </c>
      <c r="D195" t="s">
        <v>159</v>
      </c>
      <c r="E195" t="s">
        <v>373</v>
      </c>
      <c r="F195">
        <v>19</v>
      </c>
      <c r="G195" t="s">
        <v>41</v>
      </c>
      <c r="I195">
        <v>4.3</v>
      </c>
      <c r="J195">
        <v>19</v>
      </c>
      <c r="K195" s="11">
        <v>0.6333333333333333</v>
      </c>
      <c r="L195">
        <f t="shared" ref="L195:L258" si="12">0.375*3</f>
        <v>1.125</v>
      </c>
      <c r="M195">
        <f t="shared" si="11"/>
        <v>0.71249999999999991</v>
      </c>
      <c r="N195">
        <f t="shared" ref="N195:N258" si="13">F195/M195</f>
        <v>26.666666666666671</v>
      </c>
    </row>
    <row r="196" spans="1:14" x14ac:dyDescent="0.2">
      <c r="A196" t="s">
        <v>5</v>
      </c>
      <c r="B196" t="s">
        <v>246</v>
      </c>
      <c r="C196" t="s">
        <v>165</v>
      </c>
      <c r="D196" t="s">
        <v>159</v>
      </c>
      <c r="E196" t="s">
        <v>373</v>
      </c>
      <c r="F196">
        <v>19</v>
      </c>
      <c r="G196" t="s">
        <v>41</v>
      </c>
      <c r="I196">
        <v>5.2</v>
      </c>
      <c r="J196">
        <v>19</v>
      </c>
      <c r="K196" s="11">
        <v>0.6333333333333333</v>
      </c>
      <c r="L196">
        <f t="shared" si="12"/>
        <v>1.125</v>
      </c>
      <c r="M196">
        <f t="shared" si="11"/>
        <v>0.71249999999999991</v>
      </c>
      <c r="N196">
        <f t="shared" si="13"/>
        <v>26.666666666666671</v>
      </c>
    </row>
    <row r="197" spans="1:14" x14ac:dyDescent="0.2">
      <c r="A197" t="s">
        <v>5</v>
      </c>
      <c r="B197" t="s">
        <v>246</v>
      </c>
      <c r="C197" t="s">
        <v>165</v>
      </c>
      <c r="D197" t="s">
        <v>159</v>
      </c>
      <c r="E197" t="s">
        <v>373</v>
      </c>
      <c r="F197">
        <v>19</v>
      </c>
      <c r="G197" t="s">
        <v>41</v>
      </c>
      <c r="I197">
        <v>6.8</v>
      </c>
      <c r="J197">
        <v>19</v>
      </c>
      <c r="K197" s="11">
        <v>0.6333333333333333</v>
      </c>
      <c r="L197">
        <f t="shared" si="12"/>
        <v>1.125</v>
      </c>
      <c r="M197">
        <f t="shared" si="11"/>
        <v>0.71249999999999991</v>
      </c>
      <c r="N197">
        <f t="shared" si="13"/>
        <v>26.666666666666671</v>
      </c>
    </row>
    <row r="198" spans="1:14" x14ac:dyDescent="0.2">
      <c r="A198" t="s">
        <v>8</v>
      </c>
      <c r="B198" t="s">
        <v>286</v>
      </c>
      <c r="C198" t="s">
        <v>165</v>
      </c>
      <c r="D198" t="s">
        <v>159</v>
      </c>
      <c r="E198" t="s">
        <v>373</v>
      </c>
      <c r="F198">
        <v>1</v>
      </c>
      <c r="G198" t="s">
        <v>41</v>
      </c>
      <c r="I198">
        <v>3.1</v>
      </c>
      <c r="J198">
        <v>1</v>
      </c>
      <c r="K198">
        <v>1</v>
      </c>
      <c r="L198">
        <f t="shared" si="12"/>
        <v>1.125</v>
      </c>
      <c r="M198">
        <f t="shared" si="11"/>
        <v>1.125</v>
      </c>
      <c r="N198">
        <f t="shared" si="13"/>
        <v>0.88888888888888884</v>
      </c>
    </row>
    <row r="199" spans="1:14" x14ac:dyDescent="0.2">
      <c r="A199" t="s">
        <v>2</v>
      </c>
      <c r="B199" t="s">
        <v>169</v>
      </c>
      <c r="C199" t="s">
        <v>185</v>
      </c>
      <c r="D199" t="s">
        <v>159</v>
      </c>
      <c r="E199" t="s">
        <v>373</v>
      </c>
      <c r="F199">
        <v>1</v>
      </c>
      <c r="G199" t="s">
        <v>41</v>
      </c>
      <c r="I199">
        <v>3.2</v>
      </c>
      <c r="J199">
        <v>7.5736874999999995E-2</v>
      </c>
      <c r="K199">
        <v>1</v>
      </c>
      <c r="L199">
        <f t="shared" si="12"/>
        <v>1.125</v>
      </c>
      <c r="M199">
        <f t="shared" si="11"/>
        <v>1.125</v>
      </c>
      <c r="N199">
        <f t="shared" si="13"/>
        <v>0.88888888888888884</v>
      </c>
    </row>
    <row r="200" spans="1:14" x14ac:dyDescent="0.2">
      <c r="A200" t="s">
        <v>5</v>
      </c>
      <c r="B200" t="s">
        <v>246</v>
      </c>
      <c r="C200" t="s">
        <v>185</v>
      </c>
      <c r="D200" t="s">
        <v>159</v>
      </c>
      <c r="E200" t="s">
        <v>373</v>
      </c>
      <c r="F200">
        <v>2</v>
      </c>
      <c r="G200" t="s">
        <v>41</v>
      </c>
      <c r="I200">
        <v>4.5</v>
      </c>
      <c r="J200">
        <v>0.33407383099999999</v>
      </c>
      <c r="K200" s="11">
        <v>0.6333333333333333</v>
      </c>
      <c r="L200">
        <f t="shared" si="12"/>
        <v>1.125</v>
      </c>
      <c r="M200">
        <f t="shared" si="11"/>
        <v>0.71249999999999991</v>
      </c>
      <c r="N200">
        <f t="shared" si="13"/>
        <v>2.8070175438596494</v>
      </c>
    </row>
    <row r="201" spans="1:14" x14ac:dyDescent="0.2">
      <c r="A201" t="s">
        <v>6</v>
      </c>
      <c r="B201" t="s">
        <v>265</v>
      </c>
      <c r="C201" t="s">
        <v>185</v>
      </c>
      <c r="D201" t="s">
        <v>159</v>
      </c>
      <c r="E201" t="s">
        <v>373</v>
      </c>
      <c r="F201">
        <v>1</v>
      </c>
      <c r="G201" t="s">
        <v>41</v>
      </c>
      <c r="I201">
        <v>4.7</v>
      </c>
      <c r="J201">
        <v>0.184767873</v>
      </c>
      <c r="K201">
        <v>1</v>
      </c>
      <c r="L201">
        <f t="shared" si="12"/>
        <v>1.125</v>
      </c>
      <c r="M201">
        <f t="shared" si="11"/>
        <v>1.125</v>
      </c>
      <c r="N201">
        <f t="shared" si="13"/>
        <v>0.88888888888888884</v>
      </c>
    </row>
    <row r="202" spans="1:14" x14ac:dyDescent="0.2">
      <c r="A202" t="s">
        <v>6</v>
      </c>
      <c r="B202" t="s">
        <v>265</v>
      </c>
      <c r="C202" t="s">
        <v>185</v>
      </c>
      <c r="D202" t="s">
        <v>159</v>
      </c>
      <c r="E202" t="s">
        <v>373</v>
      </c>
      <c r="F202">
        <v>1</v>
      </c>
      <c r="G202" t="s">
        <v>75</v>
      </c>
      <c r="I202">
        <v>3.4</v>
      </c>
      <c r="J202">
        <v>8.0560804999999999E-2</v>
      </c>
      <c r="K202">
        <v>1</v>
      </c>
      <c r="L202">
        <f t="shared" si="12"/>
        <v>1.125</v>
      </c>
      <c r="M202">
        <f t="shared" si="11"/>
        <v>1.125</v>
      </c>
      <c r="N202">
        <f t="shared" si="13"/>
        <v>0.88888888888888884</v>
      </c>
    </row>
    <row r="203" spans="1:14" x14ac:dyDescent="0.2">
      <c r="A203" t="s">
        <v>8</v>
      </c>
      <c r="B203" t="s">
        <v>286</v>
      </c>
      <c r="C203" t="s">
        <v>185</v>
      </c>
      <c r="D203" t="s">
        <v>159</v>
      </c>
      <c r="E203" t="s">
        <v>373</v>
      </c>
      <c r="F203">
        <v>4</v>
      </c>
      <c r="G203" t="s">
        <v>41</v>
      </c>
      <c r="I203">
        <v>3.7</v>
      </c>
      <c r="J203">
        <v>0.424274979</v>
      </c>
      <c r="K203">
        <v>1</v>
      </c>
      <c r="L203">
        <f t="shared" si="12"/>
        <v>1.125</v>
      </c>
      <c r="M203">
        <f t="shared" si="11"/>
        <v>1.125</v>
      </c>
      <c r="N203">
        <f t="shared" si="13"/>
        <v>3.5555555555555554</v>
      </c>
    </row>
    <row r="204" spans="1:14" x14ac:dyDescent="0.2">
      <c r="A204" t="s">
        <v>8</v>
      </c>
      <c r="B204" t="s">
        <v>286</v>
      </c>
      <c r="C204" t="s">
        <v>185</v>
      </c>
      <c r="D204" t="s">
        <v>159</v>
      </c>
      <c r="E204" t="s">
        <v>373</v>
      </c>
      <c r="F204">
        <v>4</v>
      </c>
      <c r="G204" t="s">
        <v>41</v>
      </c>
      <c r="I204">
        <v>4.0999999999999996</v>
      </c>
      <c r="J204">
        <v>0.53836642599999995</v>
      </c>
      <c r="K204">
        <v>1</v>
      </c>
      <c r="L204">
        <f t="shared" si="12"/>
        <v>1.125</v>
      </c>
      <c r="M204">
        <f t="shared" si="11"/>
        <v>1.125</v>
      </c>
      <c r="N204">
        <f t="shared" si="13"/>
        <v>3.5555555555555554</v>
      </c>
    </row>
    <row r="205" spans="1:14" x14ac:dyDescent="0.2">
      <c r="A205" t="s">
        <v>8</v>
      </c>
      <c r="B205" t="s">
        <v>286</v>
      </c>
      <c r="C205" t="s">
        <v>185</v>
      </c>
      <c r="D205" t="s">
        <v>159</v>
      </c>
      <c r="E205" t="s">
        <v>373</v>
      </c>
      <c r="F205">
        <v>4</v>
      </c>
      <c r="G205" t="s">
        <v>41</v>
      </c>
      <c r="I205">
        <v>4.5999999999999996</v>
      </c>
      <c r="J205">
        <v>0.70310079700000006</v>
      </c>
      <c r="K205">
        <v>1</v>
      </c>
      <c r="L205">
        <f t="shared" si="12"/>
        <v>1.125</v>
      </c>
      <c r="M205">
        <f t="shared" si="11"/>
        <v>1.125</v>
      </c>
      <c r="N205">
        <f t="shared" si="13"/>
        <v>3.5555555555555554</v>
      </c>
    </row>
    <row r="206" spans="1:14" x14ac:dyDescent="0.2">
      <c r="A206" t="s">
        <v>2</v>
      </c>
      <c r="B206" t="s">
        <v>169</v>
      </c>
      <c r="C206" t="s">
        <v>190</v>
      </c>
      <c r="D206" t="s">
        <v>159</v>
      </c>
      <c r="E206" t="s">
        <v>373</v>
      </c>
      <c r="F206">
        <v>1</v>
      </c>
      <c r="G206" t="s">
        <v>41</v>
      </c>
      <c r="I206">
        <v>3.4</v>
      </c>
      <c r="J206">
        <v>8.7174711000000002E-2</v>
      </c>
      <c r="K206">
        <v>1</v>
      </c>
      <c r="L206">
        <f t="shared" si="12"/>
        <v>1.125</v>
      </c>
      <c r="M206">
        <f t="shared" si="11"/>
        <v>1.125</v>
      </c>
      <c r="N206">
        <f t="shared" si="13"/>
        <v>0.88888888888888884</v>
      </c>
    </row>
    <row r="207" spans="1:14" x14ac:dyDescent="0.2">
      <c r="A207" t="s">
        <v>3</v>
      </c>
      <c r="B207" t="s">
        <v>202</v>
      </c>
      <c r="C207" t="s">
        <v>190</v>
      </c>
      <c r="D207" t="s">
        <v>159</v>
      </c>
      <c r="E207" t="s">
        <v>373</v>
      </c>
      <c r="F207">
        <v>3</v>
      </c>
      <c r="G207" t="s">
        <v>41</v>
      </c>
      <c r="I207">
        <v>2.9</v>
      </c>
      <c r="J207">
        <v>0.18081899000000001</v>
      </c>
      <c r="K207">
        <v>1</v>
      </c>
      <c r="L207">
        <f t="shared" si="12"/>
        <v>1.125</v>
      </c>
      <c r="M207">
        <f t="shared" si="11"/>
        <v>1.125</v>
      </c>
      <c r="N207">
        <f t="shared" si="13"/>
        <v>2.6666666666666665</v>
      </c>
    </row>
    <row r="208" spans="1:14" x14ac:dyDescent="0.2">
      <c r="A208" t="s">
        <v>3</v>
      </c>
      <c r="B208" t="s">
        <v>202</v>
      </c>
      <c r="C208" t="s">
        <v>190</v>
      </c>
      <c r="D208" t="s">
        <v>159</v>
      </c>
      <c r="E208" t="s">
        <v>373</v>
      </c>
      <c r="F208">
        <v>3</v>
      </c>
      <c r="G208" t="s">
        <v>41</v>
      </c>
      <c r="I208">
        <v>3.8</v>
      </c>
      <c r="J208">
        <v>0.338515554</v>
      </c>
      <c r="K208">
        <v>1</v>
      </c>
      <c r="L208">
        <f t="shared" si="12"/>
        <v>1.125</v>
      </c>
      <c r="M208">
        <f t="shared" si="11"/>
        <v>1.125</v>
      </c>
      <c r="N208">
        <f t="shared" si="13"/>
        <v>2.6666666666666665</v>
      </c>
    </row>
    <row r="209" spans="1:14" x14ac:dyDescent="0.2">
      <c r="A209" t="s">
        <v>4</v>
      </c>
      <c r="B209" t="s">
        <v>226</v>
      </c>
      <c r="C209" t="s">
        <v>190</v>
      </c>
      <c r="D209" t="s">
        <v>159</v>
      </c>
      <c r="E209" t="s">
        <v>373</v>
      </c>
      <c r="F209">
        <v>8</v>
      </c>
      <c r="G209" t="s">
        <v>41</v>
      </c>
      <c r="I209">
        <v>3.4</v>
      </c>
      <c r="J209">
        <v>0.69739768899999999</v>
      </c>
      <c r="K209">
        <v>1</v>
      </c>
      <c r="L209">
        <f t="shared" si="12"/>
        <v>1.125</v>
      </c>
      <c r="M209">
        <f t="shared" si="11"/>
        <v>1.125</v>
      </c>
      <c r="N209">
        <f t="shared" si="13"/>
        <v>7.1111111111111107</v>
      </c>
    </row>
    <row r="210" spans="1:14" x14ac:dyDescent="0.2">
      <c r="A210" t="s">
        <v>4</v>
      </c>
      <c r="B210" t="s">
        <v>226</v>
      </c>
      <c r="C210" t="s">
        <v>190</v>
      </c>
      <c r="D210" t="s">
        <v>159</v>
      </c>
      <c r="E210" t="s">
        <v>373</v>
      </c>
      <c r="F210">
        <v>8</v>
      </c>
      <c r="G210" t="s">
        <v>41</v>
      </c>
      <c r="I210">
        <v>4.0999999999999996</v>
      </c>
      <c r="J210">
        <v>1.0767328519999999</v>
      </c>
      <c r="K210">
        <v>1</v>
      </c>
      <c r="L210">
        <f t="shared" si="12"/>
        <v>1.125</v>
      </c>
      <c r="M210">
        <f t="shared" si="11"/>
        <v>1.125</v>
      </c>
      <c r="N210">
        <f t="shared" si="13"/>
        <v>7.1111111111111107</v>
      </c>
    </row>
    <row r="211" spans="1:14" x14ac:dyDescent="0.2">
      <c r="A211" t="s">
        <v>5</v>
      </c>
      <c r="B211" t="s">
        <v>246</v>
      </c>
      <c r="C211" t="s">
        <v>190</v>
      </c>
      <c r="D211" t="s">
        <v>159</v>
      </c>
      <c r="E211" t="s">
        <v>373</v>
      </c>
      <c r="F211">
        <v>43</v>
      </c>
      <c r="G211" t="s">
        <v>41</v>
      </c>
      <c r="I211">
        <v>1.9</v>
      </c>
      <c r="J211">
        <v>0.97170903099999995</v>
      </c>
      <c r="K211" s="11">
        <v>0.6333333333333333</v>
      </c>
      <c r="L211">
        <f t="shared" si="12"/>
        <v>1.125</v>
      </c>
      <c r="M211">
        <f t="shared" si="11"/>
        <v>0.71249999999999991</v>
      </c>
      <c r="N211">
        <f t="shared" si="13"/>
        <v>60.350877192982466</v>
      </c>
    </row>
    <row r="212" spans="1:14" x14ac:dyDescent="0.2">
      <c r="A212" t="s">
        <v>5</v>
      </c>
      <c r="B212" t="s">
        <v>246</v>
      </c>
      <c r="C212" t="s">
        <v>190</v>
      </c>
      <c r="D212" t="s">
        <v>159</v>
      </c>
      <c r="E212" t="s">
        <v>373</v>
      </c>
      <c r="F212">
        <v>43</v>
      </c>
      <c r="G212" t="s">
        <v>41</v>
      </c>
      <c r="I212">
        <v>2.6</v>
      </c>
      <c r="J212">
        <v>2.0117131380000002</v>
      </c>
      <c r="K212" s="11">
        <v>0.6333333333333333</v>
      </c>
      <c r="L212">
        <f t="shared" si="12"/>
        <v>1.125</v>
      </c>
      <c r="M212">
        <f t="shared" si="11"/>
        <v>0.71249999999999991</v>
      </c>
      <c r="N212">
        <f t="shared" si="13"/>
        <v>60.350877192982466</v>
      </c>
    </row>
    <row r="213" spans="1:14" x14ac:dyDescent="0.2">
      <c r="A213" t="s">
        <v>5</v>
      </c>
      <c r="B213" t="s">
        <v>246</v>
      </c>
      <c r="C213" t="s">
        <v>190</v>
      </c>
      <c r="D213" t="s">
        <v>159</v>
      </c>
      <c r="E213" t="s">
        <v>373</v>
      </c>
      <c r="F213">
        <v>43</v>
      </c>
      <c r="G213" t="s">
        <v>41</v>
      </c>
      <c r="I213">
        <v>4.3</v>
      </c>
      <c r="J213">
        <v>6.4636034200000001</v>
      </c>
      <c r="K213" s="11">
        <v>0.6333333333333333</v>
      </c>
      <c r="L213">
        <f t="shared" si="12"/>
        <v>1.125</v>
      </c>
      <c r="M213">
        <f t="shared" si="11"/>
        <v>0.71249999999999991</v>
      </c>
      <c r="N213">
        <f t="shared" si="13"/>
        <v>60.350877192982466</v>
      </c>
    </row>
    <row r="214" spans="1:14" x14ac:dyDescent="0.2">
      <c r="A214" t="s">
        <v>5</v>
      </c>
      <c r="B214" t="s">
        <v>246</v>
      </c>
      <c r="C214" t="s">
        <v>190</v>
      </c>
      <c r="D214" t="s">
        <v>159</v>
      </c>
      <c r="E214" t="s">
        <v>373</v>
      </c>
      <c r="F214">
        <v>1</v>
      </c>
      <c r="G214" t="s">
        <v>75</v>
      </c>
      <c r="I214">
        <v>2.2999999999999998</v>
      </c>
      <c r="J214">
        <v>3.3564591999999997E-2</v>
      </c>
      <c r="K214" s="11">
        <v>0.6333333333333333</v>
      </c>
      <c r="L214">
        <f t="shared" si="12"/>
        <v>1.125</v>
      </c>
      <c r="M214">
        <f t="shared" si="11"/>
        <v>0.71249999999999991</v>
      </c>
      <c r="N214">
        <f t="shared" si="13"/>
        <v>1.4035087719298247</v>
      </c>
    </row>
    <row r="215" spans="1:14" x14ac:dyDescent="0.2">
      <c r="A215" t="s">
        <v>3</v>
      </c>
      <c r="B215" t="s">
        <v>202</v>
      </c>
      <c r="C215" t="s">
        <v>221</v>
      </c>
      <c r="D215" t="s">
        <v>159</v>
      </c>
      <c r="E215" t="s">
        <v>379</v>
      </c>
      <c r="F215">
        <v>1</v>
      </c>
      <c r="G215" t="s">
        <v>41</v>
      </c>
      <c r="I215">
        <v>12</v>
      </c>
      <c r="J215">
        <v>2.7393090340000001</v>
      </c>
      <c r="K215">
        <v>1</v>
      </c>
      <c r="L215">
        <f t="shared" si="12"/>
        <v>1.125</v>
      </c>
      <c r="M215">
        <f t="shared" si="11"/>
        <v>1.125</v>
      </c>
      <c r="N215">
        <f t="shared" si="13"/>
        <v>0.88888888888888884</v>
      </c>
    </row>
    <row r="216" spans="1:14" x14ac:dyDescent="0.2">
      <c r="A216" t="s">
        <v>4</v>
      </c>
      <c r="B216" t="s">
        <v>226</v>
      </c>
      <c r="C216" t="s">
        <v>241</v>
      </c>
      <c r="D216" t="s">
        <v>159</v>
      </c>
      <c r="E216" t="s">
        <v>373</v>
      </c>
      <c r="F216">
        <v>21</v>
      </c>
      <c r="G216" t="s">
        <v>41</v>
      </c>
      <c r="I216">
        <v>3</v>
      </c>
      <c r="J216">
        <v>21</v>
      </c>
      <c r="K216">
        <v>1</v>
      </c>
      <c r="L216">
        <f t="shared" si="12"/>
        <v>1.125</v>
      </c>
      <c r="M216">
        <f t="shared" si="11"/>
        <v>1.125</v>
      </c>
      <c r="N216">
        <f t="shared" si="13"/>
        <v>18.666666666666668</v>
      </c>
    </row>
    <row r="217" spans="1:14" x14ac:dyDescent="0.2">
      <c r="A217" t="s">
        <v>4</v>
      </c>
      <c r="B217" t="s">
        <v>226</v>
      </c>
      <c r="C217" t="s">
        <v>241</v>
      </c>
      <c r="D217" t="s">
        <v>159</v>
      </c>
      <c r="E217" t="s">
        <v>373</v>
      </c>
      <c r="F217">
        <v>21</v>
      </c>
      <c r="G217" t="s">
        <v>41</v>
      </c>
      <c r="I217">
        <v>4.0999999999999996</v>
      </c>
      <c r="J217">
        <v>21</v>
      </c>
      <c r="K217">
        <v>1</v>
      </c>
      <c r="L217">
        <f t="shared" si="12"/>
        <v>1.125</v>
      </c>
      <c r="M217">
        <f t="shared" si="11"/>
        <v>1.125</v>
      </c>
      <c r="N217">
        <f t="shared" si="13"/>
        <v>18.666666666666668</v>
      </c>
    </row>
    <row r="218" spans="1:14" x14ac:dyDescent="0.2">
      <c r="A218" t="s">
        <v>4</v>
      </c>
      <c r="B218" t="s">
        <v>226</v>
      </c>
      <c r="C218" t="s">
        <v>241</v>
      </c>
      <c r="D218" t="s">
        <v>159</v>
      </c>
      <c r="E218" t="s">
        <v>373</v>
      </c>
      <c r="F218">
        <v>21</v>
      </c>
      <c r="G218" t="s">
        <v>41</v>
      </c>
      <c r="I218">
        <v>5.0999999999999996</v>
      </c>
      <c r="J218">
        <v>21</v>
      </c>
      <c r="K218">
        <v>1</v>
      </c>
      <c r="L218">
        <f t="shared" si="12"/>
        <v>1.125</v>
      </c>
      <c r="M218">
        <f t="shared" si="11"/>
        <v>1.125</v>
      </c>
      <c r="N218">
        <f t="shared" si="13"/>
        <v>18.666666666666668</v>
      </c>
    </row>
    <row r="219" spans="1:14" x14ac:dyDescent="0.2">
      <c r="A219" t="s">
        <v>4</v>
      </c>
      <c r="B219" t="s">
        <v>226</v>
      </c>
      <c r="C219" t="s">
        <v>241</v>
      </c>
      <c r="D219" t="s">
        <v>159</v>
      </c>
      <c r="E219" t="s">
        <v>373</v>
      </c>
      <c r="F219">
        <v>21</v>
      </c>
      <c r="G219" t="s">
        <v>41</v>
      </c>
      <c r="I219">
        <v>7.4</v>
      </c>
      <c r="J219">
        <v>21</v>
      </c>
      <c r="K219">
        <v>1</v>
      </c>
      <c r="L219">
        <f t="shared" si="12"/>
        <v>1.125</v>
      </c>
      <c r="M219">
        <f t="shared" si="11"/>
        <v>1.125</v>
      </c>
      <c r="N219">
        <f t="shared" si="13"/>
        <v>18.666666666666668</v>
      </c>
    </row>
    <row r="220" spans="1:14" x14ac:dyDescent="0.2">
      <c r="A220" t="s">
        <v>4</v>
      </c>
      <c r="B220" t="s">
        <v>226</v>
      </c>
      <c r="C220" t="s">
        <v>241</v>
      </c>
      <c r="D220" t="s">
        <v>159</v>
      </c>
      <c r="E220" t="s">
        <v>373</v>
      </c>
      <c r="F220">
        <v>21</v>
      </c>
      <c r="G220" t="s">
        <v>41</v>
      </c>
      <c r="I220">
        <v>9.8000000000000007</v>
      </c>
      <c r="J220">
        <v>21</v>
      </c>
      <c r="K220">
        <v>1</v>
      </c>
      <c r="L220">
        <f t="shared" si="12"/>
        <v>1.125</v>
      </c>
      <c r="M220">
        <f t="shared" si="11"/>
        <v>1.125</v>
      </c>
      <c r="N220">
        <f t="shared" si="13"/>
        <v>18.666666666666668</v>
      </c>
    </row>
    <row r="221" spans="1:14" x14ac:dyDescent="0.2">
      <c r="A221" t="s">
        <v>0</v>
      </c>
      <c r="B221" t="s">
        <v>39</v>
      </c>
      <c r="C221" t="s">
        <v>127</v>
      </c>
      <c r="D221" t="s">
        <v>159</v>
      </c>
      <c r="E221" t="s">
        <v>373</v>
      </c>
      <c r="F221">
        <v>1</v>
      </c>
      <c r="G221" t="s">
        <v>41</v>
      </c>
      <c r="I221">
        <v>3.4</v>
      </c>
      <c r="J221">
        <v>8.7174711000000002E-2</v>
      </c>
      <c r="K221">
        <v>1</v>
      </c>
      <c r="L221">
        <f t="shared" si="12"/>
        <v>1.125</v>
      </c>
      <c r="M221">
        <f t="shared" si="11"/>
        <v>1.125</v>
      </c>
      <c r="N221">
        <f t="shared" si="13"/>
        <v>0.88888888888888884</v>
      </c>
    </row>
    <row r="222" spans="1:14" x14ac:dyDescent="0.2">
      <c r="A222" t="s">
        <v>2</v>
      </c>
      <c r="B222" t="s">
        <v>169</v>
      </c>
      <c r="C222" t="s">
        <v>127</v>
      </c>
      <c r="D222" t="s">
        <v>159</v>
      </c>
      <c r="E222" t="s">
        <v>373</v>
      </c>
      <c r="F222">
        <v>1</v>
      </c>
      <c r="G222" t="s">
        <v>41</v>
      </c>
      <c r="I222">
        <v>4.3</v>
      </c>
      <c r="J222">
        <v>0.15031635900000001</v>
      </c>
      <c r="K222">
        <v>1</v>
      </c>
      <c r="L222">
        <f t="shared" si="12"/>
        <v>1.125</v>
      </c>
      <c r="M222">
        <f t="shared" si="11"/>
        <v>1.125</v>
      </c>
      <c r="N222">
        <f t="shared" si="13"/>
        <v>0.88888888888888884</v>
      </c>
    </row>
    <row r="223" spans="1:14" x14ac:dyDescent="0.2">
      <c r="A223" t="s">
        <v>8</v>
      </c>
      <c r="B223" t="s">
        <v>286</v>
      </c>
      <c r="C223" t="s">
        <v>308</v>
      </c>
      <c r="D223" t="s">
        <v>159</v>
      </c>
      <c r="E223" t="s">
        <v>373</v>
      </c>
      <c r="F223">
        <v>1</v>
      </c>
      <c r="G223" t="s">
        <v>75</v>
      </c>
      <c r="I223">
        <v>3.8</v>
      </c>
      <c r="J223">
        <v>0.10335376</v>
      </c>
      <c r="K223">
        <v>1</v>
      </c>
      <c r="L223">
        <f t="shared" si="12"/>
        <v>1.125</v>
      </c>
      <c r="M223">
        <f t="shared" si="11"/>
        <v>1.125</v>
      </c>
      <c r="N223">
        <f t="shared" si="13"/>
        <v>0.88888888888888884</v>
      </c>
    </row>
    <row r="224" spans="1:14" x14ac:dyDescent="0.2">
      <c r="A224" t="s">
        <v>0</v>
      </c>
      <c r="B224" t="s">
        <v>39</v>
      </c>
      <c r="C224" t="s">
        <v>128</v>
      </c>
      <c r="D224" t="s">
        <v>159</v>
      </c>
      <c r="E224" t="s">
        <v>373</v>
      </c>
      <c r="F224">
        <v>2</v>
      </c>
      <c r="G224" t="s">
        <v>41</v>
      </c>
      <c r="I224">
        <v>3.9</v>
      </c>
      <c r="J224">
        <v>6.5545703999999996E-2</v>
      </c>
      <c r="K224">
        <v>1</v>
      </c>
      <c r="L224">
        <f t="shared" si="12"/>
        <v>1.125</v>
      </c>
      <c r="M224">
        <f t="shared" si="11"/>
        <v>1.125</v>
      </c>
      <c r="N224">
        <f t="shared" si="13"/>
        <v>1.7777777777777777</v>
      </c>
    </row>
    <row r="225" spans="1:14" x14ac:dyDescent="0.2">
      <c r="A225" t="s">
        <v>2</v>
      </c>
      <c r="B225" t="s">
        <v>169</v>
      </c>
      <c r="C225" t="s">
        <v>128</v>
      </c>
      <c r="D225" t="s">
        <v>159</v>
      </c>
      <c r="E225" t="s">
        <v>373</v>
      </c>
      <c r="F225">
        <v>1</v>
      </c>
      <c r="G225" t="s">
        <v>75</v>
      </c>
      <c r="I225">
        <v>3.9</v>
      </c>
      <c r="J225">
        <v>0.109545803</v>
      </c>
      <c r="K225">
        <v>1</v>
      </c>
      <c r="L225">
        <f t="shared" si="12"/>
        <v>1.125</v>
      </c>
      <c r="M225">
        <f t="shared" si="11"/>
        <v>1.125</v>
      </c>
      <c r="N225">
        <f t="shared" si="13"/>
        <v>0.88888888888888884</v>
      </c>
    </row>
    <row r="226" spans="1:14" x14ac:dyDescent="0.2">
      <c r="A226" t="s">
        <v>3</v>
      </c>
      <c r="B226" t="s">
        <v>202</v>
      </c>
      <c r="C226" t="s">
        <v>128</v>
      </c>
      <c r="D226" t="s">
        <v>159</v>
      </c>
      <c r="E226" t="s">
        <v>373</v>
      </c>
      <c r="F226">
        <v>8</v>
      </c>
      <c r="G226" t="s">
        <v>41</v>
      </c>
      <c r="I226">
        <v>2.2999999999999998</v>
      </c>
      <c r="J226">
        <v>6.2083117E-2</v>
      </c>
      <c r="K226">
        <v>1</v>
      </c>
      <c r="L226">
        <f t="shared" si="12"/>
        <v>1.125</v>
      </c>
      <c r="M226">
        <f t="shared" si="11"/>
        <v>1.125</v>
      </c>
      <c r="N226">
        <f t="shared" si="13"/>
        <v>7.1111111111111107</v>
      </c>
    </row>
    <row r="227" spans="1:14" x14ac:dyDescent="0.2">
      <c r="A227" t="s">
        <v>3</v>
      </c>
      <c r="B227" t="s">
        <v>202</v>
      </c>
      <c r="C227" t="s">
        <v>128</v>
      </c>
      <c r="D227" t="s">
        <v>159</v>
      </c>
      <c r="E227" t="s">
        <v>373</v>
      </c>
      <c r="F227">
        <v>8</v>
      </c>
      <c r="G227" t="s">
        <v>41</v>
      </c>
      <c r="I227">
        <v>2.9</v>
      </c>
      <c r="J227">
        <v>0.116842734</v>
      </c>
      <c r="K227">
        <v>1</v>
      </c>
      <c r="L227">
        <f t="shared" si="12"/>
        <v>1.125</v>
      </c>
      <c r="M227">
        <f t="shared" si="11"/>
        <v>1.125</v>
      </c>
      <c r="N227">
        <f t="shared" si="13"/>
        <v>7.1111111111111107</v>
      </c>
    </row>
    <row r="228" spans="1:14" x14ac:dyDescent="0.2">
      <c r="A228" t="s">
        <v>3</v>
      </c>
      <c r="B228" t="s">
        <v>202</v>
      </c>
      <c r="C228" t="s">
        <v>128</v>
      </c>
      <c r="D228" t="s">
        <v>159</v>
      </c>
      <c r="E228" t="s">
        <v>373</v>
      </c>
      <c r="F228">
        <v>8</v>
      </c>
      <c r="G228" t="s">
        <v>41</v>
      </c>
      <c r="I228">
        <v>3.7</v>
      </c>
      <c r="J228">
        <v>0.227108965</v>
      </c>
      <c r="K228">
        <v>1</v>
      </c>
      <c r="L228">
        <f t="shared" si="12"/>
        <v>1.125</v>
      </c>
      <c r="M228">
        <f t="shared" si="11"/>
        <v>1.125</v>
      </c>
      <c r="N228">
        <f t="shared" si="13"/>
        <v>7.1111111111111107</v>
      </c>
    </row>
    <row r="229" spans="1:14" x14ac:dyDescent="0.2">
      <c r="A229" t="s">
        <v>3</v>
      </c>
      <c r="B229" t="s">
        <v>202</v>
      </c>
      <c r="C229" t="s">
        <v>128</v>
      </c>
      <c r="D229" t="s">
        <v>159</v>
      </c>
      <c r="E229" t="s">
        <v>373</v>
      </c>
      <c r="F229">
        <v>8</v>
      </c>
      <c r="G229" t="s">
        <v>41</v>
      </c>
      <c r="I229">
        <v>4.7</v>
      </c>
      <c r="J229">
        <v>0.43617717</v>
      </c>
      <c r="K229">
        <v>1</v>
      </c>
      <c r="L229">
        <f t="shared" si="12"/>
        <v>1.125</v>
      </c>
      <c r="M229">
        <f t="shared" si="11"/>
        <v>1.125</v>
      </c>
      <c r="N229">
        <f t="shared" si="13"/>
        <v>7.1111111111111107</v>
      </c>
    </row>
    <row r="230" spans="1:14" x14ac:dyDescent="0.2">
      <c r="A230" t="s">
        <v>3</v>
      </c>
      <c r="B230" t="s">
        <v>202</v>
      </c>
      <c r="C230" t="s">
        <v>128</v>
      </c>
      <c r="D230" t="s">
        <v>159</v>
      </c>
      <c r="E230" t="s">
        <v>373</v>
      </c>
      <c r="F230">
        <v>1</v>
      </c>
      <c r="G230" t="s">
        <v>75</v>
      </c>
      <c r="I230">
        <v>3.3</v>
      </c>
      <c r="J230">
        <v>7.5349824999999995E-2</v>
      </c>
      <c r="K230">
        <v>1</v>
      </c>
      <c r="L230">
        <f t="shared" si="12"/>
        <v>1.125</v>
      </c>
      <c r="M230">
        <f t="shared" si="11"/>
        <v>1.125</v>
      </c>
      <c r="N230">
        <f t="shared" si="13"/>
        <v>0.88888888888888884</v>
      </c>
    </row>
    <row r="231" spans="1:14" x14ac:dyDescent="0.2">
      <c r="A231" t="s">
        <v>4</v>
      </c>
      <c r="B231" t="s">
        <v>226</v>
      </c>
      <c r="C231" t="s">
        <v>128</v>
      </c>
      <c r="D231" t="s">
        <v>159</v>
      </c>
      <c r="E231" t="s">
        <v>373</v>
      </c>
      <c r="F231">
        <v>6</v>
      </c>
      <c r="G231" t="s">
        <v>41</v>
      </c>
      <c r="I231">
        <v>3.2</v>
      </c>
      <c r="J231">
        <v>0.114627911</v>
      </c>
      <c r="K231">
        <v>1</v>
      </c>
      <c r="L231">
        <f t="shared" si="12"/>
        <v>1.125</v>
      </c>
      <c r="M231">
        <f t="shared" si="11"/>
        <v>1.125</v>
      </c>
      <c r="N231">
        <f t="shared" si="13"/>
        <v>5.333333333333333</v>
      </c>
    </row>
    <row r="232" spans="1:14" x14ac:dyDescent="0.2">
      <c r="A232" t="s">
        <v>4</v>
      </c>
      <c r="B232" t="s">
        <v>226</v>
      </c>
      <c r="C232" t="s">
        <v>128</v>
      </c>
      <c r="D232" t="s">
        <v>159</v>
      </c>
      <c r="E232" t="s">
        <v>373</v>
      </c>
      <c r="F232">
        <v>6</v>
      </c>
      <c r="G232" t="s">
        <v>41</v>
      </c>
      <c r="I232">
        <v>4.4000000000000004</v>
      </c>
      <c r="J232">
        <v>0.27326256399999999</v>
      </c>
      <c r="K232">
        <v>1</v>
      </c>
      <c r="L232">
        <f t="shared" si="12"/>
        <v>1.125</v>
      </c>
      <c r="M232">
        <f t="shared" si="11"/>
        <v>1.125</v>
      </c>
      <c r="N232">
        <f t="shared" si="13"/>
        <v>5.333333333333333</v>
      </c>
    </row>
    <row r="233" spans="1:14" x14ac:dyDescent="0.2">
      <c r="A233" t="s">
        <v>4</v>
      </c>
      <c r="B233" t="s">
        <v>226</v>
      </c>
      <c r="C233" t="s">
        <v>128</v>
      </c>
      <c r="D233" t="s">
        <v>159</v>
      </c>
      <c r="E233" t="s">
        <v>373</v>
      </c>
      <c r="F233">
        <v>2</v>
      </c>
      <c r="G233" t="s">
        <v>75</v>
      </c>
      <c r="I233">
        <v>3.5</v>
      </c>
      <c r="J233">
        <v>0.17193070299999999</v>
      </c>
      <c r="K233">
        <v>1</v>
      </c>
      <c r="L233">
        <f t="shared" si="12"/>
        <v>1.125</v>
      </c>
      <c r="M233">
        <f t="shared" si="11"/>
        <v>1.125</v>
      </c>
      <c r="N233">
        <f t="shared" si="13"/>
        <v>1.7777777777777777</v>
      </c>
    </row>
    <row r="234" spans="1:14" x14ac:dyDescent="0.2">
      <c r="A234" t="s">
        <v>5</v>
      </c>
      <c r="B234" t="s">
        <v>246</v>
      </c>
      <c r="C234" t="s">
        <v>128</v>
      </c>
      <c r="D234" t="s">
        <v>159</v>
      </c>
      <c r="E234" t="s">
        <v>373</v>
      </c>
      <c r="F234">
        <v>9</v>
      </c>
      <c r="G234" t="s">
        <v>41</v>
      </c>
      <c r="I234">
        <v>3.2</v>
      </c>
      <c r="J234">
        <v>0.171941867</v>
      </c>
      <c r="K234" s="11">
        <v>0.6333333333333333</v>
      </c>
      <c r="L234">
        <f t="shared" si="12"/>
        <v>1.125</v>
      </c>
      <c r="M234">
        <f t="shared" si="11"/>
        <v>0.71249999999999991</v>
      </c>
      <c r="N234">
        <f t="shared" si="13"/>
        <v>12.631578947368423</v>
      </c>
    </row>
    <row r="235" spans="1:14" x14ac:dyDescent="0.2">
      <c r="A235" t="s">
        <v>5</v>
      </c>
      <c r="B235" t="s">
        <v>246</v>
      </c>
      <c r="C235" t="s">
        <v>128</v>
      </c>
      <c r="D235" t="s">
        <v>159</v>
      </c>
      <c r="E235" t="s">
        <v>373</v>
      </c>
      <c r="F235">
        <v>9</v>
      </c>
      <c r="G235" t="s">
        <v>41</v>
      </c>
      <c r="I235">
        <v>3.9</v>
      </c>
      <c r="J235">
        <v>0.29495566699999998</v>
      </c>
      <c r="K235" s="11">
        <v>0.6333333333333333</v>
      </c>
      <c r="L235">
        <f t="shared" si="12"/>
        <v>1.125</v>
      </c>
      <c r="M235">
        <f t="shared" si="11"/>
        <v>0.71249999999999991</v>
      </c>
      <c r="N235">
        <f t="shared" si="13"/>
        <v>12.631578947368423</v>
      </c>
    </row>
    <row r="236" spans="1:14" x14ac:dyDescent="0.2">
      <c r="A236" t="s">
        <v>5</v>
      </c>
      <c r="B236" t="s">
        <v>246</v>
      </c>
      <c r="C236" t="s">
        <v>128</v>
      </c>
      <c r="D236" t="s">
        <v>159</v>
      </c>
      <c r="E236" t="s">
        <v>373</v>
      </c>
      <c r="F236">
        <v>1</v>
      </c>
      <c r="G236" t="s">
        <v>75</v>
      </c>
      <c r="I236">
        <v>3.4</v>
      </c>
      <c r="J236">
        <v>8.0560804999999999E-2</v>
      </c>
      <c r="K236" s="11">
        <v>0.6333333333333333</v>
      </c>
      <c r="L236">
        <f t="shared" si="12"/>
        <v>1.125</v>
      </c>
      <c r="M236">
        <f t="shared" si="11"/>
        <v>0.71249999999999991</v>
      </c>
      <c r="N236">
        <f t="shared" si="13"/>
        <v>1.4035087719298247</v>
      </c>
    </row>
    <row r="237" spans="1:14" x14ac:dyDescent="0.2">
      <c r="A237" t="s">
        <v>6</v>
      </c>
      <c r="B237" t="s">
        <v>265</v>
      </c>
      <c r="C237" t="s">
        <v>128</v>
      </c>
      <c r="D237" t="s">
        <v>159</v>
      </c>
      <c r="E237" t="s">
        <v>373</v>
      </c>
      <c r="F237">
        <v>2</v>
      </c>
      <c r="G237" t="s">
        <v>41</v>
      </c>
      <c r="I237">
        <v>2.9</v>
      </c>
      <c r="J237">
        <v>2.9210684000000001E-2</v>
      </c>
      <c r="K237">
        <v>1</v>
      </c>
      <c r="L237">
        <f t="shared" si="12"/>
        <v>1.125</v>
      </c>
      <c r="M237">
        <f t="shared" si="11"/>
        <v>1.125</v>
      </c>
      <c r="N237">
        <f t="shared" si="13"/>
        <v>1.7777777777777777</v>
      </c>
    </row>
    <row r="238" spans="1:14" x14ac:dyDescent="0.2">
      <c r="A238" t="s">
        <v>8</v>
      </c>
      <c r="B238" t="s">
        <v>286</v>
      </c>
      <c r="C238" t="s">
        <v>128</v>
      </c>
      <c r="D238" t="s">
        <v>159</v>
      </c>
      <c r="E238" t="s">
        <v>373</v>
      </c>
      <c r="F238">
        <v>2</v>
      </c>
      <c r="G238" t="s">
        <v>41</v>
      </c>
      <c r="I238">
        <v>2.7</v>
      </c>
      <c r="J238">
        <v>2.4037004000000001E-2</v>
      </c>
      <c r="K238">
        <v>1</v>
      </c>
      <c r="L238">
        <f t="shared" si="12"/>
        <v>1.125</v>
      </c>
      <c r="M238">
        <f t="shared" si="11"/>
        <v>1.125</v>
      </c>
      <c r="N238">
        <f t="shared" si="13"/>
        <v>1.7777777777777777</v>
      </c>
    </row>
    <row r="239" spans="1:14" x14ac:dyDescent="0.2">
      <c r="A239" t="s">
        <v>8</v>
      </c>
      <c r="B239" t="s">
        <v>286</v>
      </c>
      <c r="C239" t="s">
        <v>128</v>
      </c>
      <c r="D239" t="s">
        <v>159</v>
      </c>
      <c r="E239" t="s">
        <v>373</v>
      </c>
      <c r="F239">
        <v>1</v>
      </c>
      <c r="G239" t="s">
        <v>75</v>
      </c>
      <c r="I239">
        <v>2.7</v>
      </c>
      <c r="J239">
        <v>4.8069084999999998E-2</v>
      </c>
      <c r="K239">
        <v>1</v>
      </c>
      <c r="L239">
        <f t="shared" si="12"/>
        <v>1.125</v>
      </c>
      <c r="M239">
        <f t="shared" si="11"/>
        <v>1.125</v>
      </c>
      <c r="N239">
        <f t="shared" si="13"/>
        <v>0.88888888888888884</v>
      </c>
    </row>
    <row r="240" spans="1:14" x14ac:dyDescent="0.2">
      <c r="A240" t="s">
        <v>3</v>
      </c>
      <c r="B240" t="s">
        <v>202</v>
      </c>
      <c r="C240" t="s">
        <v>223</v>
      </c>
      <c r="D240" t="s">
        <v>159</v>
      </c>
      <c r="E240" t="s">
        <v>371</v>
      </c>
      <c r="F240">
        <v>1</v>
      </c>
      <c r="G240" t="s">
        <v>41</v>
      </c>
      <c r="I240">
        <v>3.4</v>
      </c>
      <c r="J240">
        <v>1.4932845E-2</v>
      </c>
      <c r="K240">
        <v>1</v>
      </c>
      <c r="L240">
        <f t="shared" si="12"/>
        <v>1.125</v>
      </c>
      <c r="M240">
        <f t="shared" si="11"/>
        <v>1.125</v>
      </c>
      <c r="N240">
        <f t="shared" si="13"/>
        <v>0.88888888888888884</v>
      </c>
    </row>
    <row r="241" spans="1:14" x14ac:dyDescent="0.2">
      <c r="A241" t="s">
        <v>5</v>
      </c>
      <c r="B241" t="s">
        <v>246</v>
      </c>
      <c r="C241" t="s">
        <v>223</v>
      </c>
      <c r="D241" t="s">
        <v>159</v>
      </c>
      <c r="E241" t="s">
        <v>371</v>
      </c>
      <c r="F241">
        <v>1</v>
      </c>
      <c r="G241" t="s">
        <v>41</v>
      </c>
      <c r="I241">
        <v>3</v>
      </c>
      <c r="J241">
        <v>9.8283190000000003E-3</v>
      </c>
      <c r="K241" s="11">
        <v>0.6333333333333333</v>
      </c>
      <c r="L241">
        <f t="shared" si="12"/>
        <v>1.125</v>
      </c>
      <c r="M241">
        <f t="shared" si="11"/>
        <v>0.71249999999999991</v>
      </c>
      <c r="N241">
        <f t="shared" si="13"/>
        <v>1.4035087719298247</v>
      </c>
    </row>
    <row r="242" spans="1:14" x14ac:dyDescent="0.2">
      <c r="A242" t="s">
        <v>8</v>
      </c>
      <c r="B242" t="s">
        <v>286</v>
      </c>
      <c r="C242" t="s">
        <v>223</v>
      </c>
      <c r="D242" t="s">
        <v>159</v>
      </c>
      <c r="E242" t="s">
        <v>371</v>
      </c>
      <c r="F242">
        <v>6</v>
      </c>
      <c r="G242" t="s">
        <v>41</v>
      </c>
      <c r="I242">
        <v>2.5</v>
      </c>
      <c r="J242">
        <v>3.2063192999999997E-2</v>
      </c>
      <c r="K242">
        <v>1</v>
      </c>
      <c r="L242">
        <f t="shared" si="12"/>
        <v>1.125</v>
      </c>
      <c r="M242">
        <f t="shared" si="11"/>
        <v>1.125</v>
      </c>
      <c r="N242">
        <f t="shared" si="13"/>
        <v>5.333333333333333</v>
      </c>
    </row>
    <row r="243" spans="1:14" x14ac:dyDescent="0.2">
      <c r="A243" t="s">
        <v>8</v>
      </c>
      <c r="B243" t="s">
        <v>286</v>
      </c>
      <c r="C243" t="s">
        <v>223</v>
      </c>
      <c r="D243" t="s">
        <v>159</v>
      </c>
      <c r="E243" t="s">
        <v>371</v>
      </c>
      <c r="F243">
        <v>6</v>
      </c>
      <c r="G243" t="s">
        <v>41</v>
      </c>
      <c r="I243">
        <v>3</v>
      </c>
      <c r="J243">
        <v>5.8969913999999998E-2</v>
      </c>
      <c r="K243">
        <v>1</v>
      </c>
      <c r="L243">
        <f t="shared" si="12"/>
        <v>1.125</v>
      </c>
      <c r="M243">
        <f t="shared" si="11"/>
        <v>1.125</v>
      </c>
      <c r="N243">
        <f t="shared" si="13"/>
        <v>5.333333333333333</v>
      </c>
    </row>
    <row r="244" spans="1:14" x14ac:dyDescent="0.2">
      <c r="A244" t="s">
        <v>8</v>
      </c>
      <c r="B244" t="s">
        <v>286</v>
      </c>
      <c r="C244" t="s">
        <v>223</v>
      </c>
      <c r="D244" t="s">
        <v>159</v>
      </c>
      <c r="E244" t="s">
        <v>371</v>
      </c>
      <c r="F244">
        <v>6</v>
      </c>
      <c r="G244" t="s">
        <v>41</v>
      </c>
      <c r="I244">
        <v>4</v>
      </c>
      <c r="J244">
        <v>0.15423244699999999</v>
      </c>
      <c r="K244">
        <v>1</v>
      </c>
      <c r="L244">
        <f t="shared" si="12"/>
        <v>1.125</v>
      </c>
      <c r="M244">
        <f t="shared" si="11"/>
        <v>1.125</v>
      </c>
      <c r="N244">
        <f t="shared" si="13"/>
        <v>5.333333333333333</v>
      </c>
    </row>
    <row r="245" spans="1:14" x14ac:dyDescent="0.2">
      <c r="A245" t="s">
        <v>8</v>
      </c>
      <c r="B245" t="s">
        <v>286</v>
      </c>
      <c r="C245" t="s">
        <v>223</v>
      </c>
      <c r="D245" t="s">
        <v>159</v>
      </c>
      <c r="E245" t="s">
        <v>371</v>
      </c>
      <c r="F245">
        <v>1</v>
      </c>
      <c r="G245" t="s">
        <v>75</v>
      </c>
      <c r="I245">
        <v>3</v>
      </c>
      <c r="J245">
        <v>0.4929</v>
      </c>
      <c r="K245">
        <v>1</v>
      </c>
      <c r="L245">
        <f t="shared" si="12"/>
        <v>1.125</v>
      </c>
      <c r="M245">
        <f t="shared" si="11"/>
        <v>1.125</v>
      </c>
      <c r="N245">
        <f t="shared" si="13"/>
        <v>0.88888888888888884</v>
      </c>
    </row>
    <row r="246" spans="1:14" x14ac:dyDescent="0.2">
      <c r="A246" t="s">
        <v>0</v>
      </c>
      <c r="B246" t="s">
        <v>39</v>
      </c>
      <c r="C246" t="s">
        <v>137</v>
      </c>
      <c r="D246" t="s">
        <v>159</v>
      </c>
      <c r="E246" t="s">
        <v>373</v>
      </c>
      <c r="F246">
        <v>1</v>
      </c>
      <c r="G246" t="s">
        <v>41</v>
      </c>
      <c r="I246">
        <v>3.3</v>
      </c>
      <c r="J246">
        <v>2.0777629999999998E-2</v>
      </c>
      <c r="K246">
        <v>1</v>
      </c>
      <c r="L246">
        <f t="shared" si="12"/>
        <v>1.125</v>
      </c>
      <c r="M246">
        <f t="shared" si="11"/>
        <v>1.125</v>
      </c>
      <c r="N246">
        <f t="shared" si="13"/>
        <v>0.88888888888888884</v>
      </c>
    </row>
    <row r="247" spans="1:14" x14ac:dyDescent="0.2">
      <c r="A247" t="s">
        <v>2</v>
      </c>
      <c r="B247" t="s">
        <v>169</v>
      </c>
      <c r="C247" t="s">
        <v>137</v>
      </c>
      <c r="D247" t="s">
        <v>159</v>
      </c>
      <c r="E247" t="s">
        <v>373</v>
      </c>
      <c r="F247">
        <v>2</v>
      </c>
      <c r="G247" t="s">
        <v>41</v>
      </c>
      <c r="I247">
        <v>1.9</v>
      </c>
      <c r="J247">
        <v>9.2163680000000008E-3</v>
      </c>
      <c r="K247">
        <v>1</v>
      </c>
      <c r="L247">
        <f t="shared" si="12"/>
        <v>1.125</v>
      </c>
      <c r="M247">
        <f t="shared" si="11"/>
        <v>1.125</v>
      </c>
      <c r="N247">
        <f t="shared" si="13"/>
        <v>1.7777777777777777</v>
      </c>
    </row>
    <row r="248" spans="1:14" x14ac:dyDescent="0.2">
      <c r="A248" t="s">
        <v>3</v>
      </c>
      <c r="B248" t="s">
        <v>202</v>
      </c>
      <c r="C248" t="s">
        <v>137</v>
      </c>
      <c r="D248" t="s">
        <v>159</v>
      </c>
      <c r="E248" t="s">
        <v>373</v>
      </c>
      <c r="F248">
        <v>2</v>
      </c>
      <c r="G248" t="s">
        <v>41</v>
      </c>
      <c r="I248">
        <v>2.2000000000000002</v>
      </c>
      <c r="J248">
        <v>1.3748302E-2</v>
      </c>
      <c r="K248">
        <v>1</v>
      </c>
      <c r="L248">
        <f t="shared" si="12"/>
        <v>1.125</v>
      </c>
      <c r="M248">
        <f t="shared" si="11"/>
        <v>1.125</v>
      </c>
      <c r="N248">
        <f t="shared" si="13"/>
        <v>1.7777777777777777</v>
      </c>
    </row>
    <row r="249" spans="1:14" x14ac:dyDescent="0.2">
      <c r="A249" t="s">
        <v>5</v>
      </c>
      <c r="B249" t="s">
        <v>246</v>
      </c>
      <c r="C249" t="s">
        <v>137</v>
      </c>
      <c r="D249" t="s">
        <v>159</v>
      </c>
      <c r="E249" t="s">
        <v>373</v>
      </c>
      <c r="F249">
        <v>2</v>
      </c>
      <c r="G249" t="s">
        <v>41</v>
      </c>
      <c r="I249">
        <v>2.1</v>
      </c>
      <c r="J249">
        <v>1.2109722999999999E-2</v>
      </c>
      <c r="K249" s="11">
        <v>0.6333333333333333</v>
      </c>
      <c r="L249">
        <f t="shared" si="12"/>
        <v>1.125</v>
      </c>
      <c r="M249">
        <f t="shared" si="11"/>
        <v>0.71249999999999991</v>
      </c>
      <c r="N249">
        <f t="shared" si="13"/>
        <v>2.8070175438596494</v>
      </c>
    </row>
    <row r="250" spans="1:14" x14ac:dyDescent="0.2">
      <c r="A250" t="s">
        <v>8</v>
      </c>
      <c r="B250" t="s">
        <v>286</v>
      </c>
      <c r="C250" t="s">
        <v>137</v>
      </c>
      <c r="D250" t="s">
        <v>159</v>
      </c>
      <c r="E250" t="s">
        <v>373</v>
      </c>
      <c r="F250">
        <v>1</v>
      </c>
      <c r="G250" t="s">
        <v>41</v>
      </c>
      <c r="I250">
        <v>2</v>
      </c>
      <c r="J250">
        <v>5.3002919999999999E-3</v>
      </c>
      <c r="K250">
        <v>1</v>
      </c>
      <c r="L250">
        <f t="shared" si="12"/>
        <v>1.125</v>
      </c>
      <c r="M250">
        <f t="shared" si="11"/>
        <v>1.125</v>
      </c>
      <c r="N250">
        <f t="shared" si="13"/>
        <v>0.88888888888888884</v>
      </c>
    </row>
    <row r="251" spans="1:14" x14ac:dyDescent="0.2">
      <c r="A251" t="s">
        <v>2</v>
      </c>
      <c r="B251" t="s">
        <v>169</v>
      </c>
      <c r="C251" t="s">
        <v>196</v>
      </c>
      <c r="D251" t="s">
        <v>159</v>
      </c>
      <c r="E251" t="s">
        <v>373</v>
      </c>
      <c r="F251">
        <v>1</v>
      </c>
      <c r="G251" t="s">
        <v>41</v>
      </c>
      <c r="I251">
        <v>1.1000000000000001</v>
      </c>
      <c r="J251">
        <v>6.3590239999999996E-3</v>
      </c>
      <c r="K251">
        <v>1</v>
      </c>
      <c r="L251">
        <f t="shared" si="12"/>
        <v>1.125</v>
      </c>
      <c r="M251">
        <f t="shared" si="11"/>
        <v>1.125</v>
      </c>
      <c r="N251">
        <f t="shared" si="13"/>
        <v>0.88888888888888884</v>
      </c>
    </row>
    <row r="252" spans="1:14" x14ac:dyDescent="0.2">
      <c r="A252" t="s">
        <v>3</v>
      </c>
      <c r="B252" t="s">
        <v>202</v>
      </c>
      <c r="C252" t="s">
        <v>196</v>
      </c>
      <c r="D252" t="s">
        <v>159</v>
      </c>
      <c r="E252" t="s">
        <v>373</v>
      </c>
      <c r="F252">
        <v>1</v>
      </c>
      <c r="G252" t="s">
        <v>41</v>
      </c>
      <c r="I252">
        <v>3.1</v>
      </c>
      <c r="J252">
        <v>7.0358822000000001E-2</v>
      </c>
      <c r="K252">
        <v>1</v>
      </c>
      <c r="L252">
        <f t="shared" si="12"/>
        <v>1.125</v>
      </c>
      <c r="M252">
        <f t="shared" si="11"/>
        <v>1.125</v>
      </c>
      <c r="N252">
        <f t="shared" si="13"/>
        <v>0.88888888888888884</v>
      </c>
    </row>
    <row r="253" spans="1:14" x14ac:dyDescent="0.2">
      <c r="A253" t="s">
        <v>3</v>
      </c>
      <c r="B253" t="s">
        <v>202</v>
      </c>
      <c r="C253" t="s">
        <v>196</v>
      </c>
      <c r="D253" t="s">
        <v>159</v>
      </c>
      <c r="E253" t="s">
        <v>373</v>
      </c>
      <c r="F253">
        <v>1</v>
      </c>
      <c r="G253" t="s">
        <v>75</v>
      </c>
      <c r="I253">
        <v>2.2999999999999998</v>
      </c>
      <c r="J253">
        <v>3.5202054000000003E-2</v>
      </c>
      <c r="K253">
        <v>1</v>
      </c>
      <c r="L253">
        <f t="shared" si="12"/>
        <v>1.125</v>
      </c>
      <c r="M253">
        <f t="shared" si="11"/>
        <v>1.125</v>
      </c>
      <c r="N253">
        <f t="shared" si="13"/>
        <v>0.88888888888888884</v>
      </c>
    </row>
    <row r="254" spans="1:14" x14ac:dyDescent="0.2">
      <c r="A254" t="s">
        <v>5</v>
      </c>
      <c r="B254" t="s">
        <v>246</v>
      </c>
      <c r="C254" t="s">
        <v>196</v>
      </c>
      <c r="D254" t="s">
        <v>159</v>
      </c>
      <c r="E254" t="s">
        <v>373</v>
      </c>
      <c r="F254">
        <v>1</v>
      </c>
      <c r="G254" t="s">
        <v>41</v>
      </c>
      <c r="I254">
        <v>4.2</v>
      </c>
      <c r="J254">
        <v>0.142330437</v>
      </c>
      <c r="K254" s="11">
        <v>0.6333333333333333</v>
      </c>
      <c r="L254">
        <f t="shared" si="12"/>
        <v>1.125</v>
      </c>
      <c r="M254">
        <f t="shared" si="11"/>
        <v>0.71249999999999991</v>
      </c>
      <c r="N254">
        <f t="shared" si="13"/>
        <v>1.4035087719298247</v>
      </c>
    </row>
    <row r="255" spans="1:14" x14ac:dyDescent="0.2">
      <c r="A255" t="s">
        <v>5</v>
      </c>
      <c r="B255" t="s">
        <v>246</v>
      </c>
      <c r="C255" t="s">
        <v>196</v>
      </c>
      <c r="D255" t="s">
        <v>159</v>
      </c>
      <c r="E255" t="s">
        <v>373</v>
      </c>
      <c r="F255">
        <v>3</v>
      </c>
      <c r="G255" t="s">
        <v>75</v>
      </c>
      <c r="I255">
        <v>2.5</v>
      </c>
      <c r="J255">
        <v>0.12814495200000001</v>
      </c>
      <c r="K255" s="11">
        <v>0.6333333333333333</v>
      </c>
      <c r="L255">
        <f t="shared" si="12"/>
        <v>1.125</v>
      </c>
      <c r="M255">
        <f t="shared" si="11"/>
        <v>0.71249999999999991</v>
      </c>
      <c r="N255">
        <f t="shared" si="13"/>
        <v>4.2105263157894743</v>
      </c>
    </row>
    <row r="256" spans="1:14" x14ac:dyDescent="0.2">
      <c r="A256" t="s">
        <v>8</v>
      </c>
      <c r="B256" t="s">
        <v>286</v>
      </c>
      <c r="C256" t="s">
        <v>196</v>
      </c>
      <c r="D256" t="s">
        <v>159</v>
      </c>
      <c r="E256" t="s">
        <v>373</v>
      </c>
      <c r="F256">
        <v>1</v>
      </c>
      <c r="G256" t="s">
        <v>41</v>
      </c>
      <c r="I256">
        <v>2.1</v>
      </c>
      <c r="J256">
        <v>2.8504155999999999E-2</v>
      </c>
      <c r="K256">
        <v>1</v>
      </c>
      <c r="L256">
        <f t="shared" si="12"/>
        <v>1.125</v>
      </c>
      <c r="M256">
        <f t="shared" si="11"/>
        <v>1.125</v>
      </c>
      <c r="N256">
        <f t="shared" si="13"/>
        <v>0.88888888888888884</v>
      </c>
    </row>
    <row r="257" spans="1:14" x14ac:dyDescent="0.2">
      <c r="A257" t="s">
        <v>2</v>
      </c>
      <c r="B257" t="s">
        <v>169</v>
      </c>
      <c r="C257" t="s">
        <v>197</v>
      </c>
      <c r="D257" t="s">
        <v>159</v>
      </c>
      <c r="E257" t="s">
        <v>373</v>
      </c>
      <c r="F257">
        <v>1</v>
      </c>
      <c r="G257" t="s">
        <v>41</v>
      </c>
      <c r="I257">
        <v>0.9</v>
      </c>
      <c r="J257">
        <v>1.997296E-3</v>
      </c>
      <c r="K257">
        <v>1</v>
      </c>
      <c r="L257">
        <f t="shared" si="12"/>
        <v>1.125</v>
      </c>
      <c r="M257">
        <f t="shared" si="11"/>
        <v>1.125</v>
      </c>
      <c r="N257">
        <f t="shared" si="13"/>
        <v>0.88888888888888884</v>
      </c>
    </row>
    <row r="258" spans="1:14" x14ac:dyDescent="0.2">
      <c r="A258" t="s">
        <v>5</v>
      </c>
      <c r="B258" t="s">
        <v>246</v>
      </c>
      <c r="C258" t="s">
        <v>104</v>
      </c>
      <c r="D258" t="s">
        <v>159</v>
      </c>
      <c r="E258" t="s">
        <v>373</v>
      </c>
      <c r="F258">
        <v>1</v>
      </c>
      <c r="G258" t="s">
        <v>75</v>
      </c>
      <c r="I258">
        <v>2.7</v>
      </c>
      <c r="J258">
        <v>4.8069084999999998E-2</v>
      </c>
      <c r="K258" s="11">
        <v>0.6333333333333333</v>
      </c>
      <c r="L258">
        <f t="shared" si="12"/>
        <v>1.125</v>
      </c>
      <c r="M258">
        <f t="shared" ref="M258:M321" si="14">K258*L258</f>
        <v>0.71249999999999991</v>
      </c>
      <c r="N258">
        <f t="shared" si="13"/>
        <v>1.4035087719298247</v>
      </c>
    </row>
    <row r="259" spans="1:14" x14ac:dyDescent="0.2">
      <c r="A259" t="s">
        <v>6</v>
      </c>
      <c r="B259" t="s">
        <v>265</v>
      </c>
      <c r="C259" t="s">
        <v>104</v>
      </c>
      <c r="D259" t="s">
        <v>159</v>
      </c>
      <c r="E259" t="s">
        <v>373</v>
      </c>
      <c r="F259">
        <v>1</v>
      </c>
      <c r="G259" t="s">
        <v>75</v>
      </c>
      <c r="I259">
        <v>2.2000000000000002</v>
      </c>
      <c r="J259">
        <v>3.0383502E-2</v>
      </c>
      <c r="K259">
        <v>1</v>
      </c>
      <c r="L259">
        <f t="shared" ref="L259:L322" si="15">0.375*3</f>
        <v>1.125</v>
      </c>
      <c r="M259">
        <f t="shared" si="14"/>
        <v>1.125</v>
      </c>
      <c r="N259">
        <f t="shared" ref="N259:N322" si="16">F259/M259</f>
        <v>0.88888888888888884</v>
      </c>
    </row>
    <row r="260" spans="1:14" x14ac:dyDescent="0.2">
      <c r="A260" t="s">
        <v>5</v>
      </c>
      <c r="B260" t="s">
        <v>246</v>
      </c>
      <c r="C260" t="s">
        <v>262</v>
      </c>
      <c r="D260" t="s">
        <v>159</v>
      </c>
      <c r="E260" t="s">
        <v>377</v>
      </c>
      <c r="F260">
        <v>1</v>
      </c>
      <c r="G260" t="s">
        <v>75</v>
      </c>
      <c r="I260">
        <v>2.9</v>
      </c>
      <c r="J260">
        <v>5.6413433999999998E-2</v>
      </c>
      <c r="K260" s="11">
        <v>0.6333333333333333</v>
      </c>
      <c r="L260">
        <f t="shared" si="15"/>
        <v>1.125</v>
      </c>
      <c r="M260">
        <f t="shared" si="14"/>
        <v>0.71249999999999991</v>
      </c>
      <c r="N260">
        <f t="shared" si="16"/>
        <v>1.4035087719298247</v>
      </c>
    </row>
    <row r="261" spans="1:14" x14ac:dyDescent="0.2">
      <c r="A261" t="s">
        <v>2</v>
      </c>
      <c r="B261" t="s">
        <v>169</v>
      </c>
      <c r="C261" t="s">
        <v>199</v>
      </c>
      <c r="D261" t="s">
        <v>159</v>
      </c>
      <c r="E261" t="s">
        <v>373</v>
      </c>
      <c r="F261">
        <v>1</v>
      </c>
      <c r="G261" t="s">
        <v>41</v>
      </c>
      <c r="I261">
        <v>2.2999999999999998</v>
      </c>
      <c r="J261">
        <v>3.5202054000000003E-2</v>
      </c>
      <c r="K261">
        <v>1</v>
      </c>
      <c r="L261">
        <f t="shared" si="15"/>
        <v>1.125</v>
      </c>
      <c r="M261">
        <f t="shared" si="14"/>
        <v>1.125</v>
      </c>
      <c r="N261">
        <f t="shared" si="16"/>
        <v>0.88888888888888884</v>
      </c>
    </row>
    <row r="262" spans="1:14" x14ac:dyDescent="0.2">
      <c r="A262" t="s">
        <v>3</v>
      </c>
      <c r="B262" t="s">
        <v>202</v>
      </c>
      <c r="C262" t="s">
        <v>199</v>
      </c>
      <c r="D262" t="s">
        <v>159</v>
      </c>
      <c r="E262" t="s">
        <v>373</v>
      </c>
      <c r="F262">
        <v>1</v>
      </c>
      <c r="G262" t="s">
        <v>41</v>
      </c>
      <c r="I262">
        <v>2.6</v>
      </c>
      <c r="J262">
        <v>4.6784025999999999E-2</v>
      </c>
      <c r="K262">
        <v>1</v>
      </c>
      <c r="L262">
        <f t="shared" si="15"/>
        <v>1.125</v>
      </c>
      <c r="M262">
        <f t="shared" si="14"/>
        <v>1.125</v>
      </c>
      <c r="N262">
        <f t="shared" si="16"/>
        <v>0.88888888888888884</v>
      </c>
    </row>
    <row r="263" spans="1:14" x14ac:dyDescent="0.2">
      <c r="A263" t="s">
        <v>3</v>
      </c>
      <c r="B263" t="s">
        <v>202</v>
      </c>
      <c r="C263" t="s">
        <v>199</v>
      </c>
      <c r="D263" t="s">
        <v>159</v>
      </c>
      <c r="E263" t="s">
        <v>373</v>
      </c>
      <c r="F263">
        <v>1</v>
      </c>
      <c r="G263" t="s">
        <v>75</v>
      </c>
      <c r="I263">
        <v>2.1</v>
      </c>
      <c r="J263">
        <v>2.7376772000000001E-2</v>
      </c>
      <c r="K263">
        <v>1</v>
      </c>
      <c r="L263">
        <f t="shared" si="15"/>
        <v>1.125</v>
      </c>
      <c r="M263">
        <f t="shared" si="14"/>
        <v>1.125</v>
      </c>
      <c r="N263">
        <f t="shared" si="16"/>
        <v>0.88888888888888884</v>
      </c>
    </row>
    <row r="264" spans="1:14" x14ac:dyDescent="0.2">
      <c r="A264" t="s">
        <v>0</v>
      </c>
      <c r="B264" t="s">
        <v>39</v>
      </c>
      <c r="C264" t="s">
        <v>139</v>
      </c>
      <c r="D264" t="s">
        <v>159</v>
      </c>
      <c r="E264" t="s">
        <v>373</v>
      </c>
      <c r="F264">
        <v>1</v>
      </c>
      <c r="G264" t="s">
        <v>41</v>
      </c>
      <c r="I264">
        <v>5.7</v>
      </c>
      <c r="J264">
        <v>0.28906072999999999</v>
      </c>
      <c r="K264">
        <v>1</v>
      </c>
      <c r="L264">
        <f t="shared" si="15"/>
        <v>1.125</v>
      </c>
      <c r="M264">
        <f t="shared" si="14"/>
        <v>1.125</v>
      </c>
      <c r="N264">
        <f t="shared" si="16"/>
        <v>0.88888888888888884</v>
      </c>
    </row>
    <row r="265" spans="1:14" x14ac:dyDescent="0.2">
      <c r="A265" t="s">
        <v>1</v>
      </c>
      <c r="B265" t="s">
        <v>149</v>
      </c>
      <c r="C265" t="s">
        <v>139</v>
      </c>
      <c r="D265" t="s">
        <v>159</v>
      </c>
      <c r="E265" t="s">
        <v>373</v>
      </c>
      <c r="F265">
        <v>3</v>
      </c>
      <c r="G265" t="s">
        <v>41</v>
      </c>
      <c r="I265">
        <v>5.4</v>
      </c>
      <c r="J265">
        <v>0.76495204000000006</v>
      </c>
      <c r="K265">
        <v>1</v>
      </c>
      <c r="L265">
        <f t="shared" si="15"/>
        <v>1.125</v>
      </c>
      <c r="M265">
        <f t="shared" si="14"/>
        <v>1.125</v>
      </c>
      <c r="N265">
        <f t="shared" si="16"/>
        <v>2.6666666666666665</v>
      </c>
    </row>
    <row r="266" spans="1:14" x14ac:dyDescent="0.2">
      <c r="A266" t="s">
        <v>1</v>
      </c>
      <c r="B266" t="s">
        <v>149</v>
      </c>
      <c r="C266" t="s">
        <v>139</v>
      </c>
      <c r="D266" t="s">
        <v>159</v>
      </c>
      <c r="E266" t="s">
        <v>373</v>
      </c>
      <c r="F266">
        <v>3</v>
      </c>
      <c r="G266" t="s">
        <v>41</v>
      </c>
      <c r="I266">
        <v>6.6</v>
      </c>
      <c r="J266">
        <v>1.218491811</v>
      </c>
      <c r="K266">
        <v>1</v>
      </c>
      <c r="L266">
        <f t="shared" si="15"/>
        <v>1.125</v>
      </c>
      <c r="M266">
        <f t="shared" si="14"/>
        <v>1.125</v>
      </c>
      <c r="N266">
        <f t="shared" si="16"/>
        <v>2.6666666666666665</v>
      </c>
    </row>
    <row r="267" spans="1:14" x14ac:dyDescent="0.2">
      <c r="A267" t="s">
        <v>2</v>
      </c>
      <c r="B267" t="s">
        <v>169</v>
      </c>
      <c r="C267" t="s">
        <v>139</v>
      </c>
      <c r="D267" t="s">
        <v>159</v>
      </c>
      <c r="E267" t="s">
        <v>373</v>
      </c>
      <c r="F267">
        <v>2</v>
      </c>
      <c r="G267" t="s">
        <v>41</v>
      </c>
      <c r="I267">
        <v>3.6</v>
      </c>
      <c r="J267">
        <v>0.19907248</v>
      </c>
      <c r="K267">
        <v>1</v>
      </c>
      <c r="L267">
        <f t="shared" si="15"/>
        <v>1.125</v>
      </c>
      <c r="M267">
        <f t="shared" si="14"/>
        <v>1.125</v>
      </c>
      <c r="N267">
        <f t="shared" si="16"/>
        <v>1.7777777777777777</v>
      </c>
    </row>
    <row r="268" spans="1:14" x14ac:dyDescent="0.2">
      <c r="A268" t="s">
        <v>2</v>
      </c>
      <c r="B268" t="s">
        <v>169</v>
      </c>
      <c r="C268" t="s">
        <v>139</v>
      </c>
      <c r="D268" t="s">
        <v>159</v>
      </c>
      <c r="E268" t="s">
        <v>373</v>
      </c>
      <c r="F268">
        <v>2</v>
      </c>
      <c r="G268" t="s">
        <v>41</v>
      </c>
      <c r="I268">
        <v>6.4</v>
      </c>
      <c r="J268">
        <v>0.75635723399999999</v>
      </c>
      <c r="K268">
        <v>1</v>
      </c>
      <c r="L268">
        <f t="shared" si="15"/>
        <v>1.125</v>
      </c>
      <c r="M268">
        <f t="shared" si="14"/>
        <v>1.125</v>
      </c>
      <c r="N268">
        <f t="shared" si="16"/>
        <v>1.7777777777777777</v>
      </c>
    </row>
    <row r="269" spans="1:14" x14ac:dyDescent="0.2">
      <c r="A269" t="s">
        <v>3</v>
      </c>
      <c r="B269" t="s">
        <v>202</v>
      </c>
      <c r="C269" t="s">
        <v>139</v>
      </c>
      <c r="D269" t="s">
        <v>159</v>
      </c>
      <c r="E269" t="s">
        <v>373</v>
      </c>
      <c r="F269">
        <v>2</v>
      </c>
      <c r="G269" t="s">
        <v>41</v>
      </c>
      <c r="I269">
        <v>5.0999999999999996</v>
      </c>
      <c r="J269">
        <v>0.44663446600000001</v>
      </c>
      <c r="K269">
        <v>1</v>
      </c>
      <c r="L269">
        <f t="shared" si="15"/>
        <v>1.125</v>
      </c>
      <c r="M269">
        <f t="shared" si="14"/>
        <v>1.125</v>
      </c>
      <c r="N269">
        <f t="shared" si="16"/>
        <v>1.7777777777777777</v>
      </c>
    </row>
    <row r="270" spans="1:14" x14ac:dyDescent="0.2">
      <c r="A270" t="s">
        <v>3</v>
      </c>
      <c r="B270" t="s">
        <v>202</v>
      </c>
      <c r="C270" t="s">
        <v>139</v>
      </c>
      <c r="D270" t="s">
        <v>159</v>
      </c>
      <c r="E270" t="s">
        <v>373</v>
      </c>
      <c r="F270">
        <v>2</v>
      </c>
      <c r="G270" t="s">
        <v>41</v>
      </c>
      <c r="I270">
        <v>6.1</v>
      </c>
      <c r="J270">
        <v>0.67663528699999997</v>
      </c>
      <c r="K270">
        <v>1</v>
      </c>
      <c r="L270">
        <f t="shared" si="15"/>
        <v>1.125</v>
      </c>
      <c r="M270">
        <f t="shared" si="14"/>
        <v>1.125</v>
      </c>
      <c r="N270">
        <f t="shared" si="16"/>
        <v>1.7777777777777777</v>
      </c>
    </row>
    <row r="271" spans="1:14" x14ac:dyDescent="0.2">
      <c r="A271" t="s">
        <v>4</v>
      </c>
      <c r="B271" t="s">
        <v>226</v>
      </c>
      <c r="C271" t="s">
        <v>139</v>
      </c>
      <c r="D271" t="s">
        <v>159</v>
      </c>
      <c r="E271" t="s">
        <v>373</v>
      </c>
      <c r="F271">
        <v>5</v>
      </c>
      <c r="G271" t="s">
        <v>41</v>
      </c>
      <c r="I271">
        <v>3.3</v>
      </c>
      <c r="J271">
        <v>0.40670711900000001</v>
      </c>
      <c r="K271">
        <v>1</v>
      </c>
      <c r="L271">
        <f t="shared" si="15"/>
        <v>1.125</v>
      </c>
      <c r="M271">
        <f t="shared" si="14"/>
        <v>1.125</v>
      </c>
      <c r="N271">
        <f t="shared" si="16"/>
        <v>4.4444444444444446</v>
      </c>
    </row>
    <row r="272" spans="1:14" x14ac:dyDescent="0.2">
      <c r="A272" t="s">
        <v>4</v>
      </c>
      <c r="B272" t="s">
        <v>226</v>
      </c>
      <c r="C272" t="s">
        <v>139</v>
      </c>
      <c r="D272" t="s">
        <v>159</v>
      </c>
      <c r="E272" t="s">
        <v>373</v>
      </c>
      <c r="F272">
        <v>5</v>
      </c>
      <c r="G272" t="s">
        <v>41</v>
      </c>
      <c r="I272">
        <v>5.4</v>
      </c>
      <c r="J272">
        <v>1.274920067</v>
      </c>
      <c r="K272">
        <v>1</v>
      </c>
      <c r="L272">
        <f t="shared" si="15"/>
        <v>1.125</v>
      </c>
      <c r="M272">
        <f t="shared" si="14"/>
        <v>1.125</v>
      </c>
      <c r="N272">
        <f t="shared" si="16"/>
        <v>4.4444444444444446</v>
      </c>
    </row>
    <row r="273" spans="1:14" x14ac:dyDescent="0.2">
      <c r="A273" t="s">
        <v>5</v>
      </c>
      <c r="B273" t="s">
        <v>246</v>
      </c>
      <c r="C273" t="s">
        <v>139</v>
      </c>
      <c r="D273" t="s">
        <v>159</v>
      </c>
      <c r="E273" t="s">
        <v>373</v>
      </c>
      <c r="F273">
        <v>2</v>
      </c>
      <c r="G273" t="s">
        <v>41</v>
      </c>
      <c r="I273">
        <v>3.9</v>
      </c>
      <c r="J273">
        <v>0.239695187</v>
      </c>
      <c r="K273" s="11">
        <v>0.6333333333333333</v>
      </c>
      <c r="L273">
        <f t="shared" si="15"/>
        <v>1.125</v>
      </c>
      <c r="M273">
        <f t="shared" si="14"/>
        <v>0.71249999999999991</v>
      </c>
      <c r="N273">
        <f t="shared" si="16"/>
        <v>2.8070175438596494</v>
      </c>
    </row>
    <row r="274" spans="1:14" x14ac:dyDescent="0.2">
      <c r="A274" t="s">
        <v>5</v>
      </c>
      <c r="B274" t="s">
        <v>246</v>
      </c>
      <c r="C274" t="s">
        <v>139</v>
      </c>
      <c r="D274" t="s">
        <v>159</v>
      </c>
      <c r="E274" t="s">
        <v>373</v>
      </c>
      <c r="F274">
        <v>2</v>
      </c>
      <c r="G274" t="s">
        <v>41</v>
      </c>
      <c r="I274">
        <v>6.2</v>
      </c>
      <c r="J274">
        <v>0.70264853500000002</v>
      </c>
      <c r="K274" s="11">
        <v>0.6333333333333333</v>
      </c>
      <c r="L274">
        <f t="shared" si="15"/>
        <v>1.125</v>
      </c>
      <c r="M274">
        <f t="shared" si="14"/>
        <v>0.71249999999999991</v>
      </c>
      <c r="N274">
        <f t="shared" si="16"/>
        <v>2.8070175438596494</v>
      </c>
    </row>
    <row r="275" spans="1:14" x14ac:dyDescent="0.2">
      <c r="A275" t="s">
        <v>6</v>
      </c>
      <c r="B275" t="s">
        <v>265</v>
      </c>
      <c r="C275" t="s">
        <v>139</v>
      </c>
      <c r="D275" t="s">
        <v>159</v>
      </c>
      <c r="E275" t="s">
        <v>373</v>
      </c>
      <c r="F275">
        <v>3</v>
      </c>
      <c r="G275" t="s">
        <v>41</v>
      </c>
      <c r="I275">
        <v>3.8</v>
      </c>
      <c r="J275">
        <v>0.338515554</v>
      </c>
      <c r="K275">
        <v>1</v>
      </c>
      <c r="L275">
        <f t="shared" si="15"/>
        <v>1.125</v>
      </c>
      <c r="M275">
        <f t="shared" si="14"/>
        <v>1.125</v>
      </c>
      <c r="N275">
        <f t="shared" si="16"/>
        <v>2.6666666666666665</v>
      </c>
    </row>
    <row r="276" spans="1:14" x14ac:dyDescent="0.2">
      <c r="A276" t="s">
        <v>6</v>
      </c>
      <c r="B276" t="s">
        <v>265</v>
      </c>
      <c r="C276" t="s">
        <v>139</v>
      </c>
      <c r="D276" t="s">
        <v>159</v>
      </c>
      <c r="E276" t="s">
        <v>373</v>
      </c>
      <c r="F276">
        <v>3</v>
      </c>
      <c r="G276" t="s">
        <v>41</v>
      </c>
      <c r="I276">
        <v>4.5</v>
      </c>
      <c r="J276">
        <v>0.50111074600000005</v>
      </c>
      <c r="K276">
        <v>1</v>
      </c>
      <c r="L276">
        <f t="shared" si="15"/>
        <v>1.125</v>
      </c>
      <c r="M276">
        <f t="shared" si="14"/>
        <v>1.125</v>
      </c>
      <c r="N276">
        <f t="shared" si="16"/>
        <v>2.6666666666666665</v>
      </c>
    </row>
    <row r="277" spans="1:14" x14ac:dyDescent="0.2">
      <c r="A277" t="s">
        <v>6</v>
      </c>
      <c r="B277" t="s">
        <v>265</v>
      </c>
      <c r="C277" t="s">
        <v>139</v>
      </c>
      <c r="D277" t="s">
        <v>159</v>
      </c>
      <c r="E277" t="s">
        <v>373</v>
      </c>
      <c r="F277">
        <v>3</v>
      </c>
      <c r="G277" t="s">
        <v>41</v>
      </c>
      <c r="I277">
        <v>5.2</v>
      </c>
      <c r="J277">
        <v>0.70082315399999995</v>
      </c>
      <c r="K277">
        <v>1</v>
      </c>
      <c r="L277">
        <f t="shared" si="15"/>
        <v>1.125</v>
      </c>
      <c r="M277">
        <f t="shared" si="14"/>
        <v>1.125</v>
      </c>
      <c r="N277">
        <f t="shared" si="16"/>
        <v>2.6666666666666665</v>
      </c>
    </row>
    <row r="278" spans="1:14" x14ac:dyDescent="0.2">
      <c r="A278" t="s">
        <v>7</v>
      </c>
      <c r="B278" t="s">
        <v>277</v>
      </c>
      <c r="C278" t="s">
        <v>139</v>
      </c>
      <c r="D278" t="s">
        <v>159</v>
      </c>
      <c r="E278" t="s">
        <v>373</v>
      </c>
      <c r="F278">
        <v>6</v>
      </c>
      <c r="G278" t="s">
        <v>41</v>
      </c>
      <c r="I278">
        <v>4.5</v>
      </c>
      <c r="J278">
        <v>1.002221493</v>
      </c>
      <c r="K278">
        <v>1</v>
      </c>
      <c r="L278">
        <f t="shared" si="15"/>
        <v>1.125</v>
      </c>
      <c r="M278">
        <f t="shared" si="14"/>
        <v>1.125</v>
      </c>
      <c r="N278">
        <f t="shared" si="16"/>
        <v>5.333333333333333</v>
      </c>
    </row>
    <row r="279" spans="1:14" x14ac:dyDescent="0.2">
      <c r="A279" t="s">
        <v>7</v>
      </c>
      <c r="B279" t="s">
        <v>277</v>
      </c>
      <c r="C279" t="s">
        <v>139</v>
      </c>
      <c r="D279" t="s">
        <v>159</v>
      </c>
      <c r="E279" t="s">
        <v>373</v>
      </c>
      <c r="F279">
        <v>6</v>
      </c>
      <c r="G279" t="s">
        <v>41</v>
      </c>
      <c r="I279">
        <v>5.8</v>
      </c>
      <c r="J279">
        <v>1.8057749540000001</v>
      </c>
      <c r="K279">
        <v>1</v>
      </c>
      <c r="L279">
        <f t="shared" si="15"/>
        <v>1.125</v>
      </c>
      <c r="M279">
        <f t="shared" si="14"/>
        <v>1.125</v>
      </c>
      <c r="N279">
        <f t="shared" si="16"/>
        <v>5.333333333333333</v>
      </c>
    </row>
    <row r="280" spans="1:14" x14ac:dyDescent="0.2">
      <c r="A280" t="s">
        <v>8</v>
      </c>
      <c r="B280" t="s">
        <v>286</v>
      </c>
      <c r="C280" t="s">
        <v>139</v>
      </c>
      <c r="D280" t="s">
        <v>159</v>
      </c>
      <c r="E280" t="s">
        <v>373</v>
      </c>
      <c r="F280">
        <v>5</v>
      </c>
      <c r="G280" t="s">
        <v>41</v>
      </c>
      <c r="I280">
        <v>4.9000000000000004</v>
      </c>
      <c r="J280">
        <v>1.0176169669999999</v>
      </c>
      <c r="K280">
        <v>1</v>
      </c>
      <c r="L280">
        <f t="shared" si="15"/>
        <v>1.125</v>
      </c>
      <c r="M280">
        <f t="shared" si="14"/>
        <v>1.125</v>
      </c>
      <c r="N280">
        <f t="shared" si="16"/>
        <v>4.4444444444444446</v>
      </c>
    </row>
    <row r="281" spans="1:14" x14ac:dyDescent="0.2">
      <c r="A281" t="s">
        <v>8</v>
      </c>
      <c r="B281" t="s">
        <v>286</v>
      </c>
      <c r="C281" t="s">
        <v>139</v>
      </c>
      <c r="D281" t="s">
        <v>159</v>
      </c>
      <c r="E281" t="s">
        <v>373</v>
      </c>
      <c r="F281">
        <v>5</v>
      </c>
      <c r="G281" t="s">
        <v>41</v>
      </c>
      <c r="I281">
        <v>5.8</v>
      </c>
      <c r="J281">
        <v>1.5048124620000001</v>
      </c>
      <c r="K281">
        <v>1</v>
      </c>
      <c r="L281">
        <f t="shared" si="15"/>
        <v>1.125</v>
      </c>
      <c r="M281">
        <f t="shared" si="14"/>
        <v>1.125</v>
      </c>
      <c r="N281">
        <f t="shared" si="16"/>
        <v>4.4444444444444446</v>
      </c>
    </row>
    <row r="282" spans="1:14" x14ac:dyDescent="0.2">
      <c r="A282" t="s">
        <v>5</v>
      </c>
      <c r="B282" t="s">
        <v>246</v>
      </c>
      <c r="C282" t="s">
        <v>263</v>
      </c>
      <c r="D282" t="s">
        <v>159</v>
      </c>
      <c r="E282" t="s">
        <v>373</v>
      </c>
      <c r="F282">
        <v>1</v>
      </c>
      <c r="G282" t="s">
        <v>75</v>
      </c>
      <c r="I282">
        <v>1.8</v>
      </c>
      <c r="J282">
        <v>1.9383020000000001E-2</v>
      </c>
      <c r="K282" s="11">
        <v>0.6333333333333333</v>
      </c>
      <c r="L282">
        <f t="shared" si="15"/>
        <v>1.125</v>
      </c>
      <c r="M282">
        <f t="shared" si="14"/>
        <v>0.71249999999999991</v>
      </c>
      <c r="N282">
        <f t="shared" si="16"/>
        <v>1.4035087719298247</v>
      </c>
    </row>
    <row r="283" spans="1:14" x14ac:dyDescent="0.2">
      <c r="A283" t="s">
        <v>2</v>
      </c>
      <c r="B283" t="s">
        <v>169</v>
      </c>
      <c r="C283" t="s">
        <v>200</v>
      </c>
      <c r="D283" t="s">
        <v>159</v>
      </c>
      <c r="E283" t="s">
        <v>373</v>
      </c>
      <c r="F283">
        <v>2</v>
      </c>
      <c r="G283" t="s">
        <v>41</v>
      </c>
      <c r="I283">
        <v>2.2000000000000002</v>
      </c>
      <c r="J283">
        <v>6.3505310999999995E-2</v>
      </c>
      <c r="K283">
        <v>1</v>
      </c>
      <c r="L283">
        <f t="shared" si="15"/>
        <v>1.125</v>
      </c>
      <c r="M283">
        <f t="shared" si="14"/>
        <v>1.125</v>
      </c>
      <c r="N283">
        <f t="shared" si="16"/>
        <v>1.7777777777777777</v>
      </c>
    </row>
    <row r="284" spans="1:14" x14ac:dyDescent="0.2">
      <c r="A284" t="s">
        <v>3</v>
      </c>
      <c r="B284" t="s">
        <v>202</v>
      </c>
      <c r="C284" t="s">
        <v>200</v>
      </c>
      <c r="D284" t="s">
        <v>159</v>
      </c>
      <c r="E284" t="s">
        <v>373</v>
      </c>
      <c r="F284">
        <v>1</v>
      </c>
      <c r="G284" t="s">
        <v>41</v>
      </c>
      <c r="I284">
        <v>2.6</v>
      </c>
      <c r="J284">
        <v>4.6784025999999999E-2</v>
      </c>
      <c r="K284">
        <v>1</v>
      </c>
      <c r="L284">
        <f t="shared" si="15"/>
        <v>1.125</v>
      </c>
      <c r="M284">
        <f t="shared" si="14"/>
        <v>1.125</v>
      </c>
      <c r="N284">
        <f t="shared" si="16"/>
        <v>0.88888888888888884</v>
      </c>
    </row>
    <row r="285" spans="1:14" x14ac:dyDescent="0.2">
      <c r="A285" t="s">
        <v>5</v>
      </c>
      <c r="B285" t="s">
        <v>246</v>
      </c>
      <c r="C285" t="s">
        <v>200</v>
      </c>
      <c r="D285" t="s">
        <v>159</v>
      </c>
      <c r="E285" t="s">
        <v>373</v>
      </c>
      <c r="F285">
        <v>2</v>
      </c>
      <c r="G285" t="s">
        <v>41</v>
      </c>
      <c r="I285">
        <v>1.3</v>
      </c>
      <c r="J285">
        <v>1.8738636999999999E-2</v>
      </c>
      <c r="K285" s="11">
        <v>0.6333333333333333</v>
      </c>
      <c r="L285">
        <f t="shared" si="15"/>
        <v>1.125</v>
      </c>
      <c r="M285">
        <f t="shared" si="14"/>
        <v>0.71249999999999991</v>
      </c>
      <c r="N285">
        <f t="shared" si="16"/>
        <v>2.8070175438596494</v>
      </c>
    </row>
    <row r="286" spans="1:14" x14ac:dyDescent="0.2">
      <c r="A286" t="s">
        <v>6</v>
      </c>
      <c r="B286" t="s">
        <v>265</v>
      </c>
      <c r="C286" t="s">
        <v>200</v>
      </c>
      <c r="D286" t="s">
        <v>159</v>
      </c>
      <c r="E286" t="s">
        <v>373</v>
      </c>
      <c r="F286">
        <v>1</v>
      </c>
      <c r="G286" t="s">
        <v>41</v>
      </c>
      <c r="I286">
        <v>2.2999999999999998</v>
      </c>
      <c r="J286">
        <v>3.5202054000000003E-2</v>
      </c>
      <c r="K286">
        <v>1</v>
      </c>
      <c r="L286">
        <f t="shared" si="15"/>
        <v>1.125</v>
      </c>
      <c r="M286">
        <f t="shared" si="14"/>
        <v>1.125</v>
      </c>
      <c r="N286">
        <f t="shared" si="16"/>
        <v>0.88888888888888884</v>
      </c>
    </row>
    <row r="287" spans="1:14" x14ac:dyDescent="0.2">
      <c r="A287" t="s">
        <v>8</v>
      </c>
      <c r="B287" t="s">
        <v>286</v>
      </c>
      <c r="C287" t="s">
        <v>200</v>
      </c>
      <c r="D287" t="s">
        <v>159</v>
      </c>
      <c r="E287" t="s">
        <v>373</v>
      </c>
      <c r="F287">
        <v>1</v>
      </c>
      <c r="G287" t="s">
        <v>41</v>
      </c>
      <c r="I287">
        <v>1.3</v>
      </c>
      <c r="J287">
        <v>9.3693189999999992E-3</v>
      </c>
      <c r="K287">
        <v>1</v>
      </c>
      <c r="L287">
        <f t="shared" si="15"/>
        <v>1.125</v>
      </c>
      <c r="M287">
        <f t="shared" si="14"/>
        <v>1.125</v>
      </c>
      <c r="N287">
        <f t="shared" si="16"/>
        <v>0.88888888888888884</v>
      </c>
    </row>
    <row r="288" spans="1:14" x14ac:dyDescent="0.2">
      <c r="A288" t="s">
        <v>4</v>
      </c>
      <c r="B288" t="s">
        <v>226</v>
      </c>
      <c r="C288" t="s">
        <v>244</v>
      </c>
      <c r="D288" t="s">
        <v>159</v>
      </c>
      <c r="E288" t="s">
        <v>375</v>
      </c>
      <c r="F288">
        <v>2</v>
      </c>
      <c r="G288" t="s">
        <v>41</v>
      </c>
      <c r="I288">
        <v>3.5</v>
      </c>
      <c r="J288">
        <v>0.28969888199999999</v>
      </c>
      <c r="K288">
        <v>1</v>
      </c>
      <c r="L288">
        <f t="shared" si="15"/>
        <v>1.125</v>
      </c>
      <c r="M288">
        <f t="shared" si="14"/>
        <v>1.125</v>
      </c>
      <c r="N288">
        <f t="shared" si="16"/>
        <v>1.7777777777777777</v>
      </c>
    </row>
    <row r="289" spans="1:14" x14ac:dyDescent="0.2">
      <c r="A289" t="s">
        <v>2</v>
      </c>
      <c r="B289" t="s">
        <v>169</v>
      </c>
      <c r="C289" t="s">
        <v>201</v>
      </c>
      <c r="D289" t="s">
        <v>159</v>
      </c>
      <c r="E289" t="s">
        <v>373</v>
      </c>
      <c r="F289">
        <v>1</v>
      </c>
      <c r="G289" t="s">
        <v>41</v>
      </c>
      <c r="I289">
        <v>3.2</v>
      </c>
      <c r="J289">
        <v>4.7792939999999999E-2</v>
      </c>
      <c r="K289">
        <v>1</v>
      </c>
      <c r="L289">
        <f t="shared" si="15"/>
        <v>1.125</v>
      </c>
      <c r="M289">
        <f t="shared" si="14"/>
        <v>1.125</v>
      </c>
      <c r="N289">
        <f t="shared" si="16"/>
        <v>0.88888888888888884</v>
      </c>
    </row>
    <row r="290" spans="1:14" x14ac:dyDescent="0.2">
      <c r="A290" t="s">
        <v>3</v>
      </c>
      <c r="B290" t="s">
        <v>202</v>
      </c>
      <c r="C290" t="s">
        <v>201</v>
      </c>
      <c r="D290" t="s">
        <v>159</v>
      </c>
      <c r="E290" t="s">
        <v>373</v>
      </c>
      <c r="F290">
        <v>3</v>
      </c>
      <c r="G290" t="s">
        <v>41</v>
      </c>
      <c r="I290">
        <v>4.3</v>
      </c>
      <c r="J290">
        <v>0.30037663399999998</v>
      </c>
      <c r="K290">
        <v>1</v>
      </c>
      <c r="L290">
        <f t="shared" si="15"/>
        <v>1.125</v>
      </c>
      <c r="M290">
        <f t="shared" si="14"/>
        <v>1.125</v>
      </c>
      <c r="N290">
        <f t="shared" si="16"/>
        <v>2.6666666666666665</v>
      </c>
    </row>
    <row r="291" spans="1:14" x14ac:dyDescent="0.2">
      <c r="A291" t="s">
        <v>3</v>
      </c>
      <c r="B291" t="s">
        <v>202</v>
      </c>
      <c r="C291" t="s">
        <v>201</v>
      </c>
      <c r="D291" t="s">
        <v>159</v>
      </c>
      <c r="E291" t="s">
        <v>373</v>
      </c>
      <c r="F291">
        <v>3</v>
      </c>
      <c r="G291" t="s">
        <v>41</v>
      </c>
      <c r="I291">
        <v>5</v>
      </c>
      <c r="J291">
        <v>0.43814365199999999</v>
      </c>
      <c r="K291">
        <v>1</v>
      </c>
      <c r="L291">
        <f t="shared" si="15"/>
        <v>1.125</v>
      </c>
      <c r="M291">
        <f t="shared" si="14"/>
        <v>1.125</v>
      </c>
      <c r="N291">
        <f t="shared" si="16"/>
        <v>2.6666666666666665</v>
      </c>
    </row>
    <row r="292" spans="1:14" x14ac:dyDescent="0.2">
      <c r="A292" t="s">
        <v>4</v>
      </c>
      <c r="B292" t="s">
        <v>226</v>
      </c>
      <c r="C292" t="s">
        <v>201</v>
      </c>
      <c r="D292" t="s">
        <v>159</v>
      </c>
      <c r="E292" t="s">
        <v>373</v>
      </c>
      <c r="F292">
        <v>1</v>
      </c>
      <c r="G292" t="s">
        <v>41</v>
      </c>
      <c r="I292">
        <v>4.4000000000000004</v>
      </c>
      <c r="J292">
        <v>0.10605603800000001</v>
      </c>
      <c r="K292">
        <v>1</v>
      </c>
      <c r="L292">
        <f t="shared" si="15"/>
        <v>1.125</v>
      </c>
      <c r="M292">
        <f t="shared" si="14"/>
        <v>1.125</v>
      </c>
      <c r="N292">
        <f t="shared" si="16"/>
        <v>0.88888888888888884</v>
      </c>
    </row>
    <row r="293" spans="1:14" x14ac:dyDescent="0.2">
      <c r="A293" t="s">
        <v>6</v>
      </c>
      <c r="B293" t="s">
        <v>265</v>
      </c>
      <c r="C293" t="s">
        <v>201</v>
      </c>
      <c r="D293" t="s">
        <v>159</v>
      </c>
      <c r="E293" t="s">
        <v>373</v>
      </c>
      <c r="F293">
        <v>2</v>
      </c>
      <c r="G293" t="s">
        <v>41</v>
      </c>
      <c r="I293">
        <v>2.9</v>
      </c>
      <c r="J293">
        <v>7.4711168999999994E-2</v>
      </c>
      <c r="K293">
        <v>1</v>
      </c>
      <c r="L293">
        <f t="shared" si="15"/>
        <v>1.125</v>
      </c>
      <c r="M293">
        <f t="shared" si="14"/>
        <v>1.125</v>
      </c>
      <c r="N293">
        <f t="shared" si="16"/>
        <v>1.7777777777777777</v>
      </c>
    </row>
    <row r="294" spans="1:14" x14ac:dyDescent="0.2">
      <c r="A294" t="s">
        <v>8</v>
      </c>
      <c r="B294" t="s">
        <v>286</v>
      </c>
      <c r="C294" t="s">
        <v>201</v>
      </c>
      <c r="D294" t="s">
        <v>159</v>
      </c>
      <c r="E294" t="s">
        <v>373</v>
      </c>
      <c r="F294">
        <v>2</v>
      </c>
      <c r="G294" t="s">
        <v>41</v>
      </c>
      <c r="I294">
        <v>2.2000000000000002</v>
      </c>
      <c r="J294">
        <v>3.7418580999999999E-2</v>
      </c>
      <c r="K294">
        <v>1</v>
      </c>
      <c r="L294">
        <f t="shared" si="15"/>
        <v>1.125</v>
      </c>
      <c r="M294">
        <f t="shared" si="14"/>
        <v>1.125</v>
      </c>
      <c r="N294">
        <f t="shared" si="16"/>
        <v>1.7777777777777777</v>
      </c>
    </row>
    <row r="295" spans="1:14" x14ac:dyDescent="0.2">
      <c r="A295" t="s">
        <v>8</v>
      </c>
      <c r="B295" t="s">
        <v>286</v>
      </c>
      <c r="C295" t="s">
        <v>201</v>
      </c>
      <c r="D295" t="s">
        <v>159</v>
      </c>
      <c r="E295" t="s">
        <v>373</v>
      </c>
      <c r="F295">
        <v>2</v>
      </c>
      <c r="G295" t="s">
        <v>41</v>
      </c>
      <c r="I295">
        <v>4</v>
      </c>
      <c r="J295">
        <v>0.16709347899999999</v>
      </c>
      <c r="K295">
        <v>1</v>
      </c>
      <c r="L295">
        <f t="shared" si="15"/>
        <v>1.125</v>
      </c>
      <c r="M295">
        <f t="shared" si="14"/>
        <v>1.125</v>
      </c>
      <c r="N295">
        <f t="shared" si="16"/>
        <v>1.7777777777777777</v>
      </c>
    </row>
    <row r="296" spans="1:14" x14ac:dyDescent="0.2">
      <c r="A296" t="s">
        <v>8</v>
      </c>
      <c r="B296" t="s">
        <v>286</v>
      </c>
      <c r="C296" t="s">
        <v>267</v>
      </c>
      <c r="D296" s="35" t="s">
        <v>82</v>
      </c>
      <c r="E296" s="35"/>
      <c r="F296">
        <v>1</v>
      </c>
      <c r="G296" t="s">
        <v>80</v>
      </c>
      <c r="I296">
        <v>0.9</v>
      </c>
      <c r="J296">
        <v>0.12720000000000001</v>
      </c>
      <c r="K296">
        <v>1</v>
      </c>
      <c r="L296">
        <f t="shared" si="15"/>
        <v>1.125</v>
      </c>
      <c r="M296">
        <f t="shared" si="14"/>
        <v>1.125</v>
      </c>
      <c r="N296">
        <f t="shared" si="16"/>
        <v>0.88888888888888884</v>
      </c>
    </row>
    <row r="297" spans="1:14" x14ac:dyDescent="0.2">
      <c r="A297" t="s">
        <v>0</v>
      </c>
      <c r="B297" t="s">
        <v>39</v>
      </c>
      <c r="C297" t="s">
        <v>40</v>
      </c>
      <c r="D297" t="s">
        <v>44</v>
      </c>
      <c r="E297" t="s">
        <v>373</v>
      </c>
      <c r="F297">
        <v>2</v>
      </c>
      <c r="G297" t="s">
        <v>41</v>
      </c>
      <c r="I297">
        <v>4.5</v>
      </c>
      <c r="J297">
        <v>0.75515257300000005</v>
      </c>
      <c r="K297">
        <v>1</v>
      </c>
      <c r="L297">
        <f t="shared" si="15"/>
        <v>1.125</v>
      </c>
      <c r="M297">
        <f t="shared" si="14"/>
        <v>1.125</v>
      </c>
      <c r="N297">
        <f t="shared" si="16"/>
        <v>1.7777777777777777</v>
      </c>
    </row>
    <row r="298" spans="1:14" x14ac:dyDescent="0.2">
      <c r="A298" t="s">
        <v>0</v>
      </c>
      <c r="B298" t="s">
        <v>39</v>
      </c>
      <c r="C298" t="s">
        <v>40</v>
      </c>
      <c r="D298" t="s">
        <v>44</v>
      </c>
      <c r="E298" t="s">
        <v>373</v>
      </c>
      <c r="F298">
        <v>2</v>
      </c>
      <c r="G298" t="s">
        <v>41</v>
      </c>
      <c r="I298">
        <v>5</v>
      </c>
      <c r="J298">
        <v>0.99187077000000001</v>
      </c>
      <c r="K298">
        <v>1</v>
      </c>
      <c r="L298">
        <f t="shared" si="15"/>
        <v>1.125</v>
      </c>
      <c r="M298">
        <f t="shared" si="14"/>
        <v>1.125</v>
      </c>
      <c r="N298">
        <f t="shared" si="16"/>
        <v>1.7777777777777777</v>
      </c>
    </row>
    <row r="299" spans="1:14" x14ac:dyDescent="0.2">
      <c r="A299" t="s">
        <v>2</v>
      </c>
      <c r="B299" t="s">
        <v>169</v>
      </c>
      <c r="C299" t="s">
        <v>40</v>
      </c>
      <c r="D299" t="s">
        <v>44</v>
      </c>
      <c r="E299" t="s">
        <v>373</v>
      </c>
      <c r="F299">
        <v>1</v>
      </c>
      <c r="G299" t="s">
        <v>41</v>
      </c>
      <c r="I299">
        <v>5.3</v>
      </c>
      <c r="J299">
        <v>0.57665581499999996</v>
      </c>
      <c r="K299">
        <v>1</v>
      </c>
      <c r="L299">
        <f t="shared" si="15"/>
        <v>1.125</v>
      </c>
      <c r="M299">
        <f t="shared" si="14"/>
        <v>1.125</v>
      </c>
      <c r="N299">
        <f t="shared" si="16"/>
        <v>0.88888888888888884</v>
      </c>
    </row>
    <row r="300" spans="1:14" x14ac:dyDescent="0.2">
      <c r="A300" t="s">
        <v>3</v>
      </c>
      <c r="B300" t="s">
        <v>202</v>
      </c>
      <c r="C300" t="s">
        <v>40</v>
      </c>
      <c r="D300" t="s">
        <v>44</v>
      </c>
      <c r="E300" t="s">
        <v>373</v>
      </c>
      <c r="F300">
        <v>2</v>
      </c>
      <c r="G300" t="s">
        <v>41</v>
      </c>
      <c r="I300">
        <v>4.0999999999999996</v>
      </c>
      <c r="J300">
        <v>0.59347898099999996</v>
      </c>
      <c r="K300">
        <v>1</v>
      </c>
      <c r="L300">
        <f t="shared" si="15"/>
        <v>1.125</v>
      </c>
      <c r="M300">
        <f t="shared" si="14"/>
        <v>1.125</v>
      </c>
      <c r="N300">
        <f t="shared" si="16"/>
        <v>1.7777777777777777</v>
      </c>
    </row>
    <row r="301" spans="1:14" x14ac:dyDescent="0.2">
      <c r="A301" t="s">
        <v>4</v>
      </c>
      <c r="B301" t="s">
        <v>226</v>
      </c>
      <c r="C301" t="s">
        <v>40</v>
      </c>
      <c r="D301" t="s">
        <v>44</v>
      </c>
      <c r="E301" t="s">
        <v>373</v>
      </c>
      <c r="F301">
        <v>1</v>
      </c>
      <c r="G301" t="s">
        <v>41</v>
      </c>
      <c r="I301">
        <v>4</v>
      </c>
      <c r="J301">
        <v>0.27836971399999999</v>
      </c>
      <c r="K301">
        <v>1</v>
      </c>
      <c r="L301">
        <f t="shared" si="15"/>
        <v>1.125</v>
      </c>
      <c r="M301">
        <f t="shared" si="14"/>
        <v>1.125</v>
      </c>
      <c r="N301">
        <f t="shared" si="16"/>
        <v>0.88888888888888884</v>
      </c>
    </row>
    <row r="302" spans="1:14" x14ac:dyDescent="0.2">
      <c r="A302" t="s">
        <v>5</v>
      </c>
      <c r="B302" t="s">
        <v>246</v>
      </c>
      <c r="C302" t="s">
        <v>40</v>
      </c>
      <c r="D302" t="s">
        <v>44</v>
      </c>
      <c r="E302" t="s">
        <v>373</v>
      </c>
      <c r="F302">
        <v>1</v>
      </c>
      <c r="G302" t="s">
        <v>41</v>
      </c>
      <c r="I302">
        <v>1.7</v>
      </c>
      <c r="J302">
        <v>3.0401326999999999E-2</v>
      </c>
      <c r="K302" s="11">
        <v>0.6333333333333333</v>
      </c>
      <c r="L302">
        <f t="shared" si="15"/>
        <v>1.125</v>
      </c>
      <c r="M302">
        <f t="shared" si="14"/>
        <v>0.71249999999999991</v>
      </c>
      <c r="N302">
        <f t="shared" si="16"/>
        <v>1.4035087719298247</v>
      </c>
    </row>
    <row r="303" spans="1:14" x14ac:dyDescent="0.2">
      <c r="A303" t="s">
        <v>6</v>
      </c>
      <c r="B303" t="s">
        <v>265</v>
      </c>
      <c r="C303" t="s">
        <v>40</v>
      </c>
      <c r="D303" t="s">
        <v>44</v>
      </c>
      <c r="E303" t="s">
        <v>373</v>
      </c>
      <c r="F303">
        <v>1</v>
      </c>
      <c r="G303" t="s">
        <v>41</v>
      </c>
      <c r="I303">
        <v>3</v>
      </c>
      <c r="J303">
        <v>0.13221494</v>
      </c>
      <c r="K303">
        <v>1</v>
      </c>
      <c r="L303">
        <f t="shared" si="15"/>
        <v>1.125</v>
      </c>
      <c r="M303">
        <f t="shared" si="14"/>
        <v>1.125</v>
      </c>
      <c r="N303">
        <f t="shared" si="16"/>
        <v>0.88888888888888884</v>
      </c>
    </row>
    <row r="304" spans="1:14" x14ac:dyDescent="0.2">
      <c r="A304" t="s">
        <v>1</v>
      </c>
      <c r="B304" t="s">
        <v>149</v>
      </c>
      <c r="C304" t="s">
        <v>153</v>
      </c>
      <c r="D304" t="s">
        <v>44</v>
      </c>
      <c r="E304" t="s">
        <v>373</v>
      </c>
      <c r="F304">
        <v>7</v>
      </c>
      <c r="G304" t="s">
        <v>41</v>
      </c>
      <c r="I304">
        <v>4.2</v>
      </c>
      <c r="J304">
        <v>1.6993871659999999</v>
      </c>
      <c r="K304">
        <v>1</v>
      </c>
      <c r="L304">
        <f t="shared" si="15"/>
        <v>1.125</v>
      </c>
      <c r="M304">
        <f t="shared" si="14"/>
        <v>1.125</v>
      </c>
      <c r="N304">
        <f t="shared" si="16"/>
        <v>6.2222222222222223</v>
      </c>
    </row>
    <row r="305" spans="1:14" x14ac:dyDescent="0.2">
      <c r="A305" t="s">
        <v>2</v>
      </c>
      <c r="B305" t="s">
        <v>169</v>
      </c>
      <c r="C305" t="s">
        <v>153</v>
      </c>
      <c r="D305" t="s">
        <v>44</v>
      </c>
      <c r="E305" t="s">
        <v>373</v>
      </c>
      <c r="F305">
        <v>22</v>
      </c>
      <c r="G305" t="s">
        <v>41</v>
      </c>
      <c r="I305">
        <v>1.3</v>
      </c>
      <c r="J305">
        <v>0.31157936400000003</v>
      </c>
      <c r="K305">
        <v>1</v>
      </c>
      <c r="L305">
        <f t="shared" si="15"/>
        <v>1.125</v>
      </c>
      <c r="M305">
        <f t="shared" si="14"/>
        <v>1.125</v>
      </c>
      <c r="N305">
        <f t="shared" si="16"/>
        <v>19.555555555555557</v>
      </c>
    </row>
    <row r="306" spans="1:14" x14ac:dyDescent="0.2">
      <c r="A306" t="s">
        <v>2</v>
      </c>
      <c r="B306" t="s">
        <v>169</v>
      </c>
      <c r="C306" t="s">
        <v>153</v>
      </c>
      <c r="D306" t="s">
        <v>44</v>
      </c>
      <c r="E306" t="s">
        <v>373</v>
      </c>
      <c r="F306">
        <v>22</v>
      </c>
      <c r="G306" t="s">
        <v>41</v>
      </c>
      <c r="I306">
        <v>2.6</v>
      </c>
      <c r="J306">
        <v>1.670953508</v>
      </c>
      <c r="K306">
        <v>1</v>
      </c>
      <c r="L306">
        <f t="shared" si="15"/>
        <v>1.125</v>
      </c>
      <c r="M306">
        <f t="shared" si="14"/>
        <v>1.125</v>
      </c>
      <c r="N306">
        <f t="shared" si="16"/>
        <v>19.555555555555557</v>
      </c>
    </row>
    <row r="307" spans="1:14" x14ac:dyDescent="0.2">
      <c r="A307" t="s">
        <v>2</v>
      </c>
      <c r="B307" t="s">
        <v>169</v>
      </c>
      <c r="C307" t="s">
        <v>153</v>
      </c>
      <c r="D307" t="s">
        <v>44</v>
      </c>
      <c r="E307" t="s">
        <v>373</v>
      </c>
      <c r="F307">
        <v>22</v>
      </c>
      <c r="G307" t="s">
        <v>41</v>
      </c>
      <c r="I307">
        <v>3</v>
      </c>
      <c r="J307">
        <v>2.3634626550000002</v>
      </c>
      <c r="K307">
        <v>1</v>
      </c>
      <c r="L307">
        <f t="shared" si="15"/>
        <v>1.125</v>
      </c>
      <c r="M307">
        <f t="shared" si="14"/>
        <v>1.125</v>
      </c>
      <c r="N307">
        <f t="shared" si="16"/>
        <v>19.555555555555557</v>
      </c>
    </row>
    <row r="308" spans="1:14" x14ac:dyDescent="0.2">
      <c r="A308" t="s">
        <v>2</v>
      </c>
      <c r="B308" t="s">
        <v>169</v>
      </c>
      <c r="C308" t="s">
        <v>153</v>
      </c>
      <c r="D308" t="s">
        <v>44</v>
      </c>
      <c r="E308" t="s">
        <v>373</v>
      </c>
      <c r="F308">
        <v>22</v>
      </c>
      <c r="G308" t="s">
        <v>41</v>
      </c>
      <c r="I308">
        <v>4.8</v>
      </c>
      <c r="J308">
        <v>7.3812762999999997</v>
      </c>
      <c r="K308">
        <v>1</v>
      </c>
      <c r="L308">
        <f t="shared" si="15"/>
        <v>1.125</v>
      </c>
      <c r="M308">
        <f t="shared" si="14"/>
        <v>1.125</v>
      </c>
      <c r="N308">
        <f t="shared" si="16"/>
        <v>19.555555555555557</v>
      </c>
    </row>
    <row r="309" spans="1:14" x14ac:dyDescent="0.2">
      <c r="A309" t="s">
        <v>8</v>
      </c>
      <c r="B309" t="s">
        <v>286</v>
      </c>
      <c r="C309" t="s">
        <v>290</v>
      </c>
      <c r="D309" t="s">
        <v>44</v>
      </c>
      <c r="E309" t="s">
        <v>373</v>
      </c>
      <c r="F309">
        <v>4</v>
      </c>
      <c r="G309" t="s">
        <v>41</v>
      </c>
      <c r="I309">
        <v>2.5</v>
      </c>
      <c r="J309">
        <v>0.27626756200000002</v>
      </c>
      <c r="K309">
        <v>1</v>
      </c>
      <c r="L309">
        <f t="shared" si="15"/>
        <v>1.125</v>
      </c>
      <c r="M309">
        <f t="shared" si="14"/>
        <v>1.125</v>
      </c>
      <c r="N309">
        <f t="shared" si="16"/>
        <v>3.5555555555555554</v>
      </c>
    </row>
    <row r="310" spans="1:14" x14ac:dyDescent="0.2">
      <c r="A310" t="s">
        <v>8</v>
      </c>
      <c r="B310" t="s">
        <v>286</v>
      </c>
      <c r="C310" t="s">
        <v>290</v>
      </c>
      <c r="D310" t="s">
        <v>44</v>
      </c>
      <c r="E310" t="s">
        <v>373</v>
      </c>
      <c r="F310">
        <v>4</v>
      </c>
      <c r="G310" t="s">
        <v>41</v>
      </c>
      <c r="I310">
        <v>3</v>
      </c>
      <c r="J310">
        <v>0.42972048299999999</v>
      </c>
      <c r="K310">
        <v>1</v>
      </c>
      <c r="L310">
        <f t="shared" si="15"/>
        <v>1.125</v>
      </c>
      <c r="M310">
        <f t="shared" si="14"/>
        <v>1.125</v>
      </c>
      <c r="N310">
        <f t="shared" si="16"/>
        <v>3.5555555555555554</v>
      </c>
    </row>
    <row r="311" spans="1:14" x14ac:dyDescent="0.2">
      <c r="A311" t="s">
        <v>5</v>
      </c>
      <c r="B311" t="s">
        <v>246</v>
      </c>
      <c r="C311" t="s">
        <v>251</v>
      </c>
      <c r="D311" t="s">
        <v>44</v>
      </c>
      <c r="E311" t="s">
        <v>373</v>
      </c>
      <c r="F311">
        <v>13</v>
      </c>
      <c r="G311" t="s">
        <v>41</v>
      </c>
      <c r="I311">
        <v>5</v>
      </c>
      <c r="J311">
        <v>4.8151401939999996</v>
      </c>
      <c r="K311" s="11">
        <v>0.6333333333333333</v>
      </c>
      <c r="L311">
        <f t="shared" si="15"/>
        <v>1.125</v>
      </c>
      <c r="M311">
        <f t="shared" si="14"/>
        <v>0.71249999999999991</v>
      </c>
      <c r="N311">
        <f t="shared" si="16"/>
        <v>18.245614035087723</v>
      </c>
    </row>
    <row r="312" spans="1:14" x14ac:dyDescent="0.2">
      <c r="A312" t="s">
        <v>0</v>
      </c>
      <c r="B312" t="s">
        <v>39</v>
      </c>
      <c r="C312" t="s">
        <v>45</v>
      </c>
      <c r="D312" t="s">
        <v>44</v>
      </c>
      <c r="E312" t="s">
        <v>373</v>
      </c>
      <c r="F312">
        <v>12</v>
      </c>
      <c r="G312" t="s">
        <v>41</v>
      </c>
      <c r="I312">
        <v>2</v>
      </c>
      <c r="J312">
        <v>0.482656533</v>
      </c>
      <c r="K312">
        <v>1</v>
      </c>
      <c r="L312">
        <f t="shared" si="15"/>
        <v>1.125</v>
      </c>
      <c r="M312">
        <f t="shared" si="14"/>
        <v>1.125</v>
      </c>
      <c r="N312">
        <f t="shared" si="16"/>
        <v>10.666666666666666</v>
      </c>
    </row>
    <row r="313" spans="1:14" x14ac:dyDescent="0.2">
      <c r="A313" t="s">
        <v>0</v>
      </c>
      <c r="B313" t="s">
        <v>39</v>
      </c>
      <c r="C313" t="s">
        <v>45</v>
      </c>
      <c r="D313" t="s">
        <v>44</v>
      </c>
      <c r="E313" t="s">
        <v>373</v>
      </c>
      <c r="F313">
        <v>12</v>
      </c>
      <c r="G313" t="s">
        <v>41</v>
      </c>
      <c r="I313">
        <v>2.2999999999999998</v>
      </c>
      <c r="J313">
        <v>0.67718769199999995</v>
      </c>
      <c r="K313">
        <v>1</v>
      </c>
      <c r="L313">
        <f t="shared" si="15"/>
        <v>1.125</v>
      </c>
      <c r="M313">
        <f t="shared" si="14"/>
        <v>1.125</v>
      </c>
      <c r="N313">
        <f t="shared" si="16"/>
        <v>10.666666666666666</v>
      </c>
    </row>
    <row r="314" spans="1:14" x14ac:dyDescent="0.2">
      <c r="A314" t="s">
        <v>0</v>
      </c>
      <c r="B314" t="s">
        <v>39</v>
      </c>
      <c r="C314" t="s">
        <v>45</v>
      </c>
      <c r="D314" t="s">
        <v>44</v>
      </c>
      <c r="E314" t="s">
        <v>373</v>
      </c>
      <c r="F314">
        <v>12</v>
      </c>
      <c r="G314" t="s">
        <v>41</v>
      </c>
      <c r="I314">
        <v>3.1</v>
      </c>
      <c r="J314">
        <v>1.3957636819999999</v>
      </c>
      <c r="K314">
        <v>1</v>
      </c>
      <c r="L314">
        <f t="shared" si="15"/>
        <v>1.125</v>
      </c>
      <c r="M314">
        <f t="shared" si="14"/>
        <v>1.125</v>
      </c>
      <c r="N314">
        <f t="shared" si="16"/>
        <v>10.666666666666666</v>
      </c>
    </row>
    <row r="315" spans="1:14" x14ac:dyDescent="0.2">
      <c r="A315" t="s">
        <v>0</v>
      </c>
      <c r="B315" t="s">
        <v>39</v>
      </c>
      <c r="C315" t="s">
        <v>45</v>
      </c>
      <c r="D315" t="s">
        <v>44</v>
      </c>
      <c r="E315" t="s">
        <v>373</v>
      </c>
      <c r="F315">
        <v>12</v>
      </c>
      <c r="G315" t="s">
        <v>41</v>
      </c>
      <c r="I315">
        <v>4.7</v>
      </c>
      <c r="J315">
        <v>3.8259176610000001</v>
      </c>
      <c r="K315">
        <v>1</v>
      </c>
      <c r="L315">
        <f t="shared" si="15"/>
        <v>1.125</v>
      </c>
      <c r="M315">
        <f t="shared" si="14"/>
        <v>1.125</v>
      </c>
      <c r="N315">
        <f t="shared" si="16"/>
        <v>10.666666666666666</v>
      </c>
    </row>
    <row r="316" spans="1:14" x14ac:dyDescent="0.2">
      <c r="A316" t="s">
        <v>0</v>
      </c>
      <c r="B316" t="s">
        <v>39</v>
      </c>
      <c r="C316" t="s">
        <v>45</v>
      </c>
      <c r="D316" t="s">
        <v>44</v>
      </c>
      <c r="E316" t="s">
        <v>373</v>
      </c>
      <c r="F316">
        <v>12</v>
      </c>
      <c r="G316" t="s">
        <v>41</v>
      </c>
      <c r="I316">
        <v>6.1</v>
      </c>
      <c r="J316">
        <v>7.1960918779999998</v>
      </c>
      <c r="K316">
        <v>1</v>
      </c>
      <c r="L316">
        <f t="shared" si="15"/>
        <v>1.125</v>
      </c>
      <c r="M316">
        <f t="shared" si="14"/>
        <v>1.125</v>
      </c>
      <c r="N316">
        <f t="shared" si="16"/>
        <v>10.666666666666666</v>
      </c>
    </row>
    <row r="317" spans="1:14" x14ac:dyDescent="0.2">
      <c r="A317" t="s">
        <v>1</v>
      </c>
      <c r="B317" t="s">
        <v>149</v>
      </c>
      <c r="C317" t="s">
        <v>45</v>
      </c>
      <c r="D317" t="s">
        <v>44</v>
      </c>
      <c r="E317" t="s">
        <v>373</v>
      </c>
      <c r="F317">
        <v>2</v>
      </c>
      <c r="G317" t="s">
        <v>41</v>
      </c>
      <c r="I317">
        <v>3.8</v>
      </c>
      <c r="J317">
        <v>0.38098415499999999</v>
      </c>
      <c r="K317">
        <v>1</v>
      </c>
      <c r="L317">
        <f t="shared" si="15"/>
        <v>1.125</v>
      </c>
      <c r="M317">
        <f t="shared" si="14"/>
        <v>1.125</v>
      </c>
      <c r="N317">
        <f t="shared" si="16"/>
        <v>1.7777777777777777</v>
      </c>
    </row>
    <row r="318" spans="1:14" x14ac:dyDescent="0.2">
      <c r="A318" t="s">
        <v>3</v>
      </c>
      <c r="B318" t="s">
        <v>202</v>
      </c>
      <c r="C318" t="s">
        <v>45</v>
      </c>
      <c r="D318" t="s">
        <v>44</v>
      </c>
      <c r="E318" t="s">
        <v>373</v>
      </c>
      <c r="F318">
        <v>14</v>
      </c>
      <c r="G318" t="s">
        <v>41</v>
      </c>
      <c r="I318">
        <v>3.1</v>
      </c>
      <c r="J318">
        <v>1.6283909620000001</v>
      </c>
      <c r="K318">
        <v>1</v>
      </c>
      <c r="L318">
        <f t="shared" si="15"/>
        <v>1.125</v>
      </c>
      <c r="M318">
        <f t="shared" si="14"/>
        <v>1.125</v>
      </c>
      <c r="N318">
        <f t="shared" si="16"/>
        <v>12.444444444444445</v>
      </c>
    </row>
    <row r="319" spans="1:14" x14ac:dyDescent="0.2">
      <c r="A319" t="s">
        <v>3</v>
      </c>
      <c r="B319" t="s">
        <v>202</v>
      </c>
      <c r="C319" t="s">
        <v>45</v>
      </c>
      <c r="D319" t="s">
        <v>44</v>
      </c>
      <c r="E319" t="s">
        <v>373</v>
      </c>
      <c r="F319">
        <v>14</v>
      </c>
      <c r="G319" t="s">
        <v>41</v>
      </c>
      <c r="I319">
        <v>3.6</v>
      </c>
      <c r="J319">
        <v>2.3394310969999998</v>
      </c>
      <c r="K319">
        <v>1</v>
      </c>
      <c r="L319">
        <f t="shared" si="15"/>
        <v>1.125</v>
      </c>
      <c r="M319">
        <f t="shared" si="14"/>
        <v>1.125</v>
      </c>
      <c r="N319">
        <f t="shared" si="16"/>
        <v>12.444444444444445</v>
      </c>
    </row>
    <row r="320" spans="1:14" x14ac:dyDescent="0.2">
      <c r="A320" t="s">
        <v>3</v>
      </c>
      <c r="B320" t="s">
        <v>202</v>
      </c>
      <c r="C320" t="s">
        <v>45</v>
      </c>
      <c r="D320" t="s">
        <v>44</v>
      </c>
      <c r="E320" t="s">
        <v>373</v>
      </c>
      <c r="F320">
        <v>14</v>
      </c>
      <c r="G320" t="s">
        <v>41</v>
      </c>
      <c r="I320">
        <v>4.3</v>
      </c>
      <c r="J320">
        <v>3.598183991</v>
      </c>
      <c r="K320">
        <v>1</v>
      </c>
      <c r="L320">
        <f t="shared" si="15"/>
        <v>1.125</v>
      </c>
      <c r="M320">
        <f t="shared" si="14"/>
        <v>1.125</v>
      </c>
      <c r="N320">
        <f t="shared" si="16"/>
        <v>12.444444444444445</v>
      </c>
    </row>
    <row r="321" spans="1:14" x14ac:dyDescent="0.2">
      <c r="A321" t="s">
        <v>4</v>
      </c>
      <c r="B321" t="s">
        <v>226</v>
      </c>
      <c r="C321" t="s">
        <v>45</v>
      </c>
      <c r="D321" t="s">
        <v>44</v>
      </c>
      <c r="E321" t="s">
        <v>373</v>
      </c>
      <c r="F321">
        <v>52</v>
      </c>
      <c r="G321" t="s">
        <v>41</v>
      </c>
      <c r="I321">
        <v>1.4</v>
      </c>
      <c r="J321">
        <v>0.88131839999999995</v>
      </c>
      <c r="K321">
        <v>1</v>
      </c>
      <c r="L321">
        <f t="shared" si="15"/>
        <v>1.125</v>
      </c>
      <c r="M321">
        <f t="shared" si="14"/>
        <v>1.125</v>
      </c>
      <c r="N321">
        <f t="shared" si="16"/>
        <v>46.222222222222221</v>
      </c>
    </row>
    <row r="322" spans="1:14" x14ac:dyDescent="0.2">
      <c r="A322" t="s">
        <v>4</v>
      </c>
      <c r="B322" t="s">
        <v>226</v>
      </c>
      <c r="C322" t="s">
        <v>45</v>
      </c>
      <c r="D322" t="s">
        <v>44</v>
      </c>
      <c r="E322" t="s">
        <v>373</v>
      </c>
      <c r="F322">
        <v>52</v>
      </c>
      <c r="G322" t="s">
        <v>41</v>
      </c>
      <c r="I322">
        <v>2.5</v>
      </c>
      <c r="J322">
        <v>3.5914783109999999</v>
      </c>
      <c r="K322">
        <v>1</v>
      </c>
      <c r="L322">
        <f t="shared" si="15"/>
        <v>1.125</v>
      </c>
      <c r="M322">
        <f t="shared" ref="M322:M385" si="17">K322*L322</f>
        <v>1.125</v>
      </c>
      <c r="N322">
        <f t="shared" si="16"/>
        <v>46.222222222222221</v>
      </c>
    </row>
    <row r="323" spans="1:14" x14ac:dyDescent="0.2">
      <c r="A323" t="s">
        <v>4</v>
      </c>
      <c r="B323" t="s">
        <v>226</v>
      </c>
      <c r="C323" t="s">
        <v>45</v>
      </c>
      <c r="D323" t="s">
        <v>44</v>
      </c>
      <c r="E323" t="s">
        <v>373</v>
      </c>
      <c r="F323">
        <v>52</v>
      </c>
      <c r="G323" t="s">
        <v>41</v>
      </c>
      <c r="I323">
        <v>3</v>
      </c>
      <c r="J323">
        <v>5.5863662749999996</v>
      </c>
      <c r="K323">
        <v>1</v>
      </c>
      <c r="L323">
        <f t="shared" ref="L323:L386" si="18">0.375*3</f>
        <v>1.125</v>
      </c>
      <c r="M323">
        <f t="shared" si="17"/>
        <v>1.125</v>
      </c>
      <c r="N323">
        <f t="shared" ref="N323:N386" si="19">F323/M323</f>
        <v>46.222222222222221</v>
      </c>
    </row>
    <row r="324" spans="1:14" x14ac:dyDescent="0.2">
      <c r="A324" t="s">
        <v>4</v>
      </c>
      <c r="B324" t="s">
        <v>226</v>
      </c>
      <c r="C324" t="s">
        <v>45</v>
      </c>
      <c r="D324" t="s">
        <v>44</v>
      </c>
      <c r="E324" t="s">
        <v>373</v>
      </c>
      <c r="F324">
        <v>52</v>
      </c>
      <c r="G324" t="s">
        <v>41</v>
      </c>
      <c r="I324">
        <v>3.5</v>
      </c>
      <c r="J324">
        <v>8.1159895370000008</v>
      </c>
      <c r="K324">
        <v>1</v>
      </c>
      <c r="L324">
        <f t="shared" si="18"/>
        <v>1.125</v>
      </c>
      <c r="M324">
        <f t="shared" si="17"/>
        <v>1.125</v>
      </c>
      <c r="N324">
        <f t="shared" si="19"/>
        <v>46.222222222222221</v>
      </c>
    </row>
    <row r="325" spans="1:14" x14ac:dyDescent="0.2">
      <c r="A325" t="s">
        <v>5</v>
      </c>
      <c r="B325" t="s">
        <v>246</v>
      </c>
      <c r="C325" t="s">
        <v>45</v>
      </c>
      <c r="D325" t="s">
        <v>44</v>
      </c>
      <c r="E325" t="s">
        <v>373</v>
      </c>
      <c r="F325">
        <v>160</v>
      </c>
      <c r="G325" t="s">
        <v>41</v>
      </c>
      <c r="I325">
        <v>1.5</v>
      </c>
      <c r="J325">
        <v>3.2051648159999999</v>
      </c>
      <c r="K325" s="11">
        <v>0.6333333333333333</v>
      </c>
      <c r="L325">
        <f t="shared" si="18"/>
        <v>1.125</v>
      </c>
      <c r="M325">
        <f t="shared" si="17"/>
        <v>0.71249999999999991</v>
      </c>
      <c r="N325">
        <f t="shared" si="19"/>
        <v>224.56140350877195</v>
      </c>
    </row>
    <row r="326" spans="1:14" x14ac:dyDescent="0.2">
      <c r="A326" t="s">
        <v>5</v>
      </c>
      <c r="B326" t="s">
        <v>246</v>
      </c>
      <c r="C326" t="s">
        <v>45</v>
      </c>
      <c r="D326" t="s">
        <v>44</v>
      </c>
      <c r="E326" t="s">
        <v>373</v>
      </c>
      <c r="F326">
        <v>160</v>
      </c>
      <c r="G326" t="s">
        <v>41</v>
      </c>
      <c r="I326">
        <v>2.5</v>
      </c>
      <c r="J326">
        <v>11.050702490000001</v>
      </c>
      <c r="K326" s="11">
        <v>0.6333333333333333</v>
      </c>
      <c r="L326">
        <f t="shared" si="18"/>
        <v>1.125</v>
      </c>
      <c r="M326">
        <f t="shared" si="17"/>
        <v>0.71249999999999991</v>
      </c>
      <c r="N326">
        <f t="shared" si="19"/>
        <v>224.56140350877195</v>
      </c>
    </row>
    <row r="327" spans="1:14" x14ac:dyDescent="0.2">
      <c r="A327" t="s">
        <v>5</v>
      </c>
      <c r="B327" t="s">
        <v>246</v>
      </c>
      <c r="C327" t="s">
        <v>45</v>
      </c>
      <c r="D327" t="s">
        <v>44</v>
      </c>
      <c r="E327" t="s">
        <v>373</v>
      </c>
      <c r="F327">
        <v>160</v>
      </c>
      <c r="G327" t="s">
        <v>41</v>
      </c>
      <c r="I327">
        <v>3.5</v>
      </c>
      <c r="J327">
        <v>24.972275499999999</v>
      </c>
      <c r="K327" s="11">
        <v>0.6333333333333333</v>
      </c>
      <c r="L327">
        <f t="shared" si="18"/>
        <v>1.125</v>
      </c>
      <c r="M327">
        <f t="shared" si="17"/>
        <v>0.71249999999999991</v>
      </c>
      <c r="N327">
        <f t="shared" si="19"/>
        <v>224.56140350877195</v>
      </c>
    </row>
    <row r="328" spans="1:14" x14ac:dyDescent="0.2">
      <c r="A328" t="s">
        <v>5</v>
      </c>
      <c r="B328" t="s">
        <v>246</v>
      </c>
      <c r="C328" t="s">
        <v>45</v>
      </c>
      <c r="D328" t="s">
        <v>44</v>
      </c>
      <c r="E328" t="s">
        <v>373</v>
      </c>
      <c r="F328">
        <v>160</v>
      </c>
      <c r="G328" t="s">
        <v>41</v>
      </c>
      <c r="I328">
        <v>4.5</v>
      </c>
      <c r="J328">
        <v>45.910832399999997</v>
      </c>
      <c r="K328" s="11">
        <v>0.6333333333333333</v>
      </c>
      <c r="L328">
        <f t="shared" si="18"/>
        <v>1.125</v>
      </c>
      <c r="M328">
        <f t="shared" si="17"/>
        <v>0.71249999999999991</v>
      </c>
      <c r="N328">
        <f t="shared" si="19"/>
        <v>224.56140350877195</v>
      </c>
    </row>
    <row r="329" spans="1:14" x14ac:dyDescent="0.2">
      <c r="A329" t="s">
        <v>5</v>
      </c>
      <c r="B329" t="s">
        <v>246</v>
      </c>
      <c r="C329" t="s">
        <v>45</v>
      </c>
      <c r="D329" t="s">
        <v>44</v>
      </c>
      <c r="E329" t="s">
        <v>373</v>
      </c>
      <c r="F329">
        <v>160</v>
      </c>
      <c r="G329" t="s">
        <v>41</v>
      </c>
      <c r="I329">
        <v>5.5</v>
      </c>
      <c r="J329">
        <v>74.658634539999994</v>
      </c>
      <c r="K329" s="11">
        <v>0.6333333333333333</v>
      </c>
      <c r="L329">
        <f t="shared" si="18"/>
        <v>1.125</v>
      </c>
      <c r="M329">
        <f t="shared" si="17"/>
        <v>0.71249999999999991</v>
      </c>
      <c r="N329">
        <f t="shared" si="19"/>
        <v>224.56140350877195</v>
      </c>
    </row>
    <row r="330" spans="1:14" x14ac:dyDescent="0.2">
      <c r="A330" t="s">
        <v>6</v>
      </c>
      <c r="B330" t="s">
        <v>265</v>
      </c>
      <c r="C330" t="s">
        <v>45</v>
      </c>
      <c r="D330" t="s">
        <v>44</v>
      </c>
      <c r="E330" t="s">
        <v>373</v>
      </c>
      <c r="F330">
        <v>3</v>
      </c>
      <c r="G330" t="s">
        <v>41</v>
      </c>
      <c r="I330">
        <v>1.5</v>
      </c>
      <c r="J330">
        <v>6.0096839999999999E-2</v>
      </c>
      <c r="K330">
        <v>1</v>
      </c>
      <c r="L330">
        <f t="shared" si="18"/>
        <v>1.125</v>
      </c>
      <c r="M330">
        <f t="shared" si="17"/>
        <v>1.125</v>
      </c>
      <c r="N330">
        <f t="shared" si="19"/>
        <v>2.6666666666666665</v>
      </c>
    </row>
    <row r="331" spans="1:14" x14ac:dyDescent="0.2">
      <c r="A331" t="s">
        <v>6</v>
      </c>
      <c r="B331" t="s">
        <v>265</v>
      </c>
      <c r="C331" t="s">
        <v>45</v>
      </c>
      <c r="D331" t="s">
        <v>44</v>
      </c>
      <c r="E331" t="s">
        <v>373</v>
      </c>
      <c r="F331">
        <v>3</v>
      </c>
      <c r="G331" t="s">
        <v>41</v>
      </c>
      <c r="I331">
        <v>3</v>
      </c>
      <c r="J331">
        <v>0.322290362</v>
      </c>
      <c r="K331">
        <v>1</v>
      </c>
      <c r="L331">
        <f t="shared" si="18"/>
        <v>1.125</v>
      </c>
      <c r="M331">
        <f t="shared" si="17"/>
        <v>1.125</v>
      </c>
      <c r="N331">
        <f t="shared" si="19"/>
        <v>2.6666666666666665</v>
      </c>
    </row>
    <row r="332" spans="1:14" x14ac:dyDescent="0.2">
      <c r="A332" t="s">
        <v>8</v>
      </c>
      <c r="B332" t="s">
        <v>286</v>
      </c>
      <c r="C332" t="s">
        <v>45</v>
      </c>
      <c r="D332" t="s">
        <v>44</v>
      </c>
      <c r="E332" t="s">
        <v>373</v>
      </c>
      <c r="F332">
        <v>59</v>
      </c>
      <c r="G332" t="s">
        <v>41</v>
      </c>
      <c r="I332">
        <v>1.5</v>
      </c>
      <c r="J332">
        <v>1.1819045260000001</v>
      </c>
      <c r="K332">
        <v>1</v>
      </c>
      <c r="L332">
        <f t="shared" si="18"/>
        <v>1.125</v>
      </c>
      <c r="M332">
        <f t="shared" si="17"/>
        <v>1.125</v>
      </c>
      <c r="N332">
        <f t="shared" si="19"/>
        <v>52.444444444444443</v>
      </c>
    </row>
    <row r="333" spans="1:14" x14ac:dyDescent="0.2">
      <c r="A333" t="s">
        <v>8</v>
      </c>
      <c r="B333" t="s">
        <v>286</v>
      </c>
      <c r="C333" t="s">
        <v>45</v>
      </c>
      <c r="D333" t="s">
        <v>44</v>
      </c>
      <c r="E333" t="s">
        <v>373</v>
      </c>
      <c r="F333">
        <v>59</v>
      </c>
      <c r="G333" t="s">
        <v>41</v>
      </c>
      <c r="I333">
        <v>2</v>
      </c>
      <c r="J333">
        <v>2.3730612870000001</v>
      </c>
      <c r="K333">
        <v>1</v>
      </c>
      <c r="L333">
        <f t="shared" si="18"/>
        <v>1.125</v>
      </c>
      <c r="M333">
        <f t="shared" si="17"/>
        <v>1.125</v>
      </c>
      <c r="N333">
        <f t="shared" si="19"/>
        <v>52.444444444444443</v>
      </c>
    </row>
    <row r="334" spans="1:14" x14ac:dyDescent="0.2">
      <c r="A334" t="s">
        <v>8</v>
      </c>
      <c r="B334" t="s">
        <v>286</v>
      </c>
      <c r="C334" t="s">
        <v>45</v>
      </c>
      <c r="D334" t="s">
        <v>44</v>
      </c>
      <c r="E334" t="s">
        <v>373</v>
      </c>
      <c r="F334">
        <v>59</v>
      </c>
      <c r="G334" t="s">
        <v>41</v>
      </c>
      <c r="I334">
        <v>3.5</v>
      </c>
      <c r="J334">
        <v>9.20852659</v>
      </c>
      <c r="K334">
        <v>1</v>
      </c>
      <c r="L334">
        <f t="shared" si="18"/>
        <v>1.125</v>
      </c>
      <c r="M334">
        <f t="shared" si="17"/>
        <v>1.125</v>
      </c>
      <c r="N334">
        <f t="shared" si="19"/>
        <v>52.444444444444443</v>
      </c>
    </row>
    <row r="335" spans="1:14" x14ac:dyDescent="0.2">
      <c r="A335" t="s">
        <v>5</v>
      </c>
      <c r="B335" t="s">
        <v>246</v>
      </c>
      <c r="C335" t="s">
        <v>252</v>
      </c>
      <c r="D335" t="s">
        <v>44</v>
      </c>
      <c r="E335" t="s">
        <v>373</v>
      </c>
      <c r="F335">
        <v>3</v>
      </c>
      <c r="G335" t="s">
        <v>41</v>
      </c>
      <c r="I335">
        <v>1.6</v>
      </c>
      <c r="J335">
        <v>2.8982109999999998E-2</v>
      </c>
      <c r="K335" s="11">
        <v>0.6333333333333333</v>
      </c>
      <c r="L335">
        <f t="shared" si="18"/>
        <v>1.125</v>
      </c>
      <c r="M335">
        <f t="shared" si="17"/>
        <v>0.71249999999999991</v>
      </c>
      <c r="N335">
        <f t="shared" si="19"/>
        <v>4.2105263157894743</v>
      </c>
    </row>
    <row r="336" spans="1:14" x14ac:dyDescent="0.2">
      <c r="A336" t="s">
        <v>0</v>
      </c>
      <c r="B336" t="s">
        <v>39</v>
      </c>
      <c r="C336" t="s">
        <v>63</v>
      </c>
      <c r="D336" t="s">
        <v>44</v>
      </c>
      <c r="E336" t="s">
        <v>377</v>
      </c>
      <c r="F336">
        <v>3</v>
      </c>
      <c r="G336" t="s">
        <v>41</v>
      </c>
      <c r="I336">
        <v>3</v>
      </c>
      <c r="J336">
        <v>1.499207089</v>
      </c>
      <c r="K336">
        <v>1</v>
      </c>
      <c r="L336">
        <f t="shared" si="18"/>
        <v>1.125</v>
      </c>
      <c r="M336">
        <f t="shared" si="17"/>
        <v>1.125</v>
      </c>
      <c r="N336">
        <f t="shared" si="19"/>
        <v>2.6666666666666665</v>
      </c>
    </row>
    <row r="337" spans="1:14" x14ac:dyDescent="0.2">
      <c r="A337" t="s">
        <v>0</v>
      </c>
      <c r="B337" t="s">
        <v>39</v>
      </c>
      <c r="C337" t="s">
        <v>63</v>
      </c>
      <c r="D337" t="s">
        <v>44</v>
      </c>
      <c r="E337" t="s">
        <v>377</v>
      </c>
      <c r="F337">
        <v>3</v>
      </c>
      <c r="G337" t="s">
        <v>41</v>
      </c>
      <c r="I337">
        <v>4.2</v>
      </c>
      <c r="J337">
        <v>3.7565672210000001</v>
      </c>
      <c r="K337">
        <v>1</v>
      </c>
      <c r="L337">
        <f t="shared" si="18"/>
        <v>1.125</v>
      </c>
      <c r="M337">
        <f t="shared" si="17"/>
        <v>1.125</v>
      </c>
      <c r="N337">
        <f t="shared" si="19"/>
        <v>2.6666666666666665</v>
      </c>
    </row>
    <row r="338" spans="1:14" x14ac:dyDescent="0.2">
      <c r="A338" t="s">
        <v>1</v>
      </c>
      <c r="B338" t="s">
        <v>149</v>
      </c>
      <c r="C338" t="s">
        <v>63</v>
      </c>
      <c r="D338" t="s">
        <v>44</v>
      </c>
      <c r="E338" t="s">
        <v>377</v>
      </c>
      <c r="F338">
        <v>1</v>
      </c>
      <c r="G338" t="s">
        <v>41</v>
      </c>
      <c r="I338">
        <v>2.4</v>
      </c>
      <c r="J338">
        <v>0.27175405699999999</v>
      </c>
      <c r="K338">
        <v>1</v>
      </c>
      <c r="L338">
        <f t="shared" si="18"/>
        <v>1.125</v>
      </c>
      <c r="M338">
        <f t="shared" si="17"/>
        <v>1.125</v>
      </c>
      <c r="N338">
        <f t="shared" si="19"/>
        <v>0.88888888888888884</v>
      </c>
    </row>
    <row r="339" spans="1:14" x14ac:dyDescent="0.2">
      <c r="A339" t="s">
        <v>3</v>
      </c>
      <c r="B339" t="s">
        <v>202</v>
      </c>
      <c r="C339" t="s">
        <v>63</v>
      </c>
      <c r="D339" t="s">
        <v>44</v>
      </c>
      <c r="E339" t="s">
        <v>377</v>
      </c>
      <c r="F339">
        <v>9</v>
      </c>
      <c r="G339" t="s">
        <v>41</v>
      </c>
      <c r="I339">
        <v>3.4</v>
      </c>
      <c r="J339">
        <v>6.3296442260000001</v>
      </c>
      <c r="K339">
        <v>1</v>
      </c>
      <c r="L339">
        <f t="shared" si="18"/>
        <v>1.125</v>
      </c>
      <c r="M339">
        <f t="shared" si="17"/>
        <v>1.125</v>
      </c>
      <c r="N339">
        <f t="shared" si="19"/>
        <v>8</v>
      </c>
    </row>
    <row r="340" spans="1:14" x14ac:dyDescent="0.2">
      <c r="A340" t="s">
        <v>3</v>
      </c>
      <c r="B340" t="s">
        <v>202</v>
      </c>
      <c r="C340" t="s">
        <v>63</v>
      </c>
      <c r="D340" t="s">
        <v>44</v>
      </c>
      <c r="E340" t="s">
        <v>377</v>
      </c>
      <c r="F340">
        <v>9</v>
      </c>
      <c r="G340" t="s">
        <v>41</v>
      </c>
      <c r="I340">
        <v>4.9000000000000004</v>
      </c>
      <c r="J340">
        <v>17.166318059999998</v>
      </c>
      <c r="K340">
        <v>1</v>
      </c>
      <c r="L340">
        <f t="shared" si="18"/>
        <v>1.125</v>
      </c>
      <c r="M340">
        <f t="shared" si="17"/>
        <v>1.125</v>
      </c>
      <c r="N340">
        <f t="shared" si="19"/>
        <v>8</v>
      </c>
    </row>
    <row r="341" spans="1:14" x14ac:dyDescent="0.2">
      <c r="A341" t="s">
        <v>4</v>
      </c>
      <c r="B341" t="s">
        <v>226</v>
      </c>
      <c r="C341" t="s">
        <v>63</v>
      </c>
      <c r="D341" t="s">
        <v>44</v>
      </c>
      <c r="E341" t="s">
        <v>377</v>
      </c>
      <c r="F341">
        <v>1</v>
      </c>
      <c r="G341" t="s">
        <v>41</v>
      </c>
      <c r="I341">
        <v>2</v>
      </c>
      <c r="J341">
        <v>0.165200454</v>
      </c>
      <c r="K341">
        <v>1</v>
      </c>
      <c r="L341">
        <f t="shared" si="18"/>
        <v>1.125</v>
      </c>
      <c r="M341">
        <f t="shared" si="17"/>
        <v>1.125</v>
      </c>
      <c r="N341">
        <f t="shared" si="19"/>
        <v>0.88888888888888884</v>
      </c>
    </row>
    <row r="342" spans="1:14" x14ac:dyDescent="0.2">
      <c r="A342" t="s">
        <v>5</v>
      </c>
      <c r="B342" t="s">
        <v>246</v>
      </c>
      <c r="C342" t="s">
        <v>63</v>
      </c>
      <c r="D342" t="s">
        <v>44</v>
      </c>
      <c r="E342" t="s">
        <v>377</v>
      </c>
      <c r="F342">
        <v>20</v>
      </c>
      <c r="G342" t="s">
        <v>41</v>
      </c>
      <c r="I342">
        <v>2.2000000000000002</v>
      </c>
      <c r="J342">
        <v>4.2859121160000004</v>
      </c>
      <c r="K342" s="11">
        <v>0.6333333333333333</v>
      </c>
      <c r="L342">
        <f t="shared" si="18"/>
        <v>1.125</v>
      </c>
      <c r="M342">
        <f t="shared" si="17"/>
        <v>0.71249999999999991</v>
      </c>
      <c r="N342">
        <f t="shared" si="19"/>
        <v>28.070175438596493</v>
      </c>
    </row>
    <row r="343" spans="1:14" x14ac:dyDescent="0.2">
      <c r="A343" t="s">
        <v>5</v>
      </c>
      <c r="B343" t="s">
        <v>246</v>
      </c>
      <c r="C343" t="s">
        <v>63</v>
      </c>
      <c r="D343" t="s">
        <v>44</v>
      </c>
      <c r="E343" t="s">
        <v>377</v>
      </c>
      <c r="F343">
        <v>20</v>
      </c>
      <c r="G343" t="s">
        <v>41</v>
      </c>
      <c r="I343">
        <v>5.8</v>
      </c>
      <c r="J343">
        <v>60.448811319999997</v>
      </c>
      <c r="K343" s="11">
        <v>0.6333333333333333</v>
      </c>
      <c r="L343">
        <f t="shared" si="18"/>
        <v>1.125</v>
      </c>
      <c r="M343">
        <f t="shared" si="17"/>
        <v>0.71249999999999991</v>
      </c>
      <c r="N343">
        <f t="shared" si="19"/>
        <v>28.070175438596493</v>
      </c>
    </row>
    <row r="344" spans="1:14" x14ac:dyDescent="0.2">
      <c r="A344" t="s">
        <v>5</v>
      </c>
      <c r="B344" t="s">
        <v>246</v>
      </c>
      <c r="C344" t="s">
        <v>63</v>
      </c>
      <c r="D344" t="s">
        <v>44</v>
      </c>
      <c r="E344" t="s">
        <v>381</v>
      </c>
      <c r="F344">
        <v>20</v>
      </c>
      <c r="G344" t="s">
        <v>41</v>
      </c>
      <c r="I344">
        <v>9.5</v>
      </c>
      <c r="J344">
        <v>232.49562510000001</v>
      </c>
      <c r="K344" s="11">
        <v>0.6333333333333333</v>
      </c>
      <c r="L344">
        <f t="shared" si="18"/>
        <v>1.125</v>
      </c>
      <c r="M344">
        <f t="shared" si="17"/>
        <v>0.71249999999999991</v>
      </c>
      <c r="N344">
        <f t="shared" si="19"/>
        <v>28.070175438596493</v>
      </c>
    </row>
    <row r="345" spans="1:14" x14ac:dyDescent="0.2">
      <c r="A345" t="s">
        <v>6</v>
      </c>
      <c r="B345" t="s">
        <v>265</v>
      </c>
      <c r="C345" t="s">
        <v>63</v>
      </c>
      <c r="D345" t="s">
        <v>44</v>
      </c>
      <c r="E345" t="s">
        <v>377</v>
      </c>
      <c r="F345">
        <v>2</v>
      </c>
      <c r="G345" t="s">
        <v>41</v>
      </c>
      <c r="I345">
        <v>2.5</v>
      </c>
      <c r="J345">
        <v>0.60758293399999996</v>
      </c>
      <c r="K345">
        <v>1</v>
      </c>
      <c r="L345">
        <f t="shared" si="18"/>
        <v>1.125</v>
      </c>
      <c r="M345">
        <f t="shared" si="17"/>
        <v>1.125</v>
      </c>
      <c r="N345">
        <f t="shared" si="19"/>
        <v>1.7777777777777777</v>
      </c>
    </row>
    <row r="346" spans="1:14" x14ac:dyDescent="0.2">
      <c r="A346" t="s">
        <v>8</v>
      </c>
      <c r="B346" t="s">
        <v>286</v>
      </c>
      <c r="C346" t="s">
        <v>63</v>
      </c>
      <c r="D346" t="s">
        <v>44</v>
      </c>
      <c r="E346" t="s">
        <v>377</v>
      </c>
      <c r="F346">
        <v>14</v>
      </c>
      <c r="G346" t="s">
        <v>41</v>
      </c>
      <c r="I346">
        <v>2.8</v>
      </c>
      <c r="J346">
        <v>5.7952050670000004</v>
      </c>
      <c r="K346">
        <v>1</v>
      </c>
      <c r="L346">
        <f t="shared" si="18"/>
        <v>1.125</v>
      </c>
      <c r="M346">
        <f t="shared" si="17"/>
        <v>1.125</v>
      </c>
      <c r="N346">
        <f t="shared" si="19"/>
        <v>12.444444444444445</v>
      </c>
    </row>
    <row r="347" spans="1:14" x14ac:dyDescent="0.2">
      <c r="A347" t="s">
        <v>5</v>
      </c>
      <c r="B347" t="s">
        <v>246</v>
      </c>
      <c r="C347" t="s">
        <v>254</v>
      </c>
      <c r="D347" t="s">
        <v>44</v>
      </c>
      <c r="E347" t="s">
        <v>373</v>
      </c>
      <c r="F347">
        <v>1</v>
      </c>
      <c r="G347" t="s">
        <v>41</v>
      </c>
      <c r="I347">
        <v>1.4</v>
      </c>
      <c r="J347">
        <v>6.0863460000000003E-3</v>
      </c>
      <c r="K347" s="11">
        <v>0.6333333333333333</v>
      </c>
      <c r="L347">
        <f t="shared" si="18"/>
        <v>1.125</v>
      </c>
      <c r="M347">
        <f t="shared" si="17"/>
        <v>0.71249999999999991</v>
      </c>
      <c r="N347">
        <f t="shared" si="19"/>
        <v>1.4035087719298247</v>
      </c>
    </row>
    <row r="348" spans="1:14" x14ac:dyDescent="0.2">
      <c r="A348" t="s">
        <v>1</v>
      </c>
      <c r="B348" t="s">
        <v>149</v>
      </c>
      <c r="C348" t="s">
        <v>154</v>
      </c>
      <c r="D348" t="s">
        <v>44</v>
      </c>
      <c r="E348" t="s">
        <v>373</v>
      </c>
      <c r="F348">
        <v>5</v>
      </c>
      <c r="G348" t="s">
        <v>41</v>
      </c>
      <c r="I348">
        <v>8.3000000000000007</v>
      </c>
      <c r="J348">
        <v>14.379169559999999</v>
      </c>
      <c r="K348">
        <v>1</v>
      </c>
      <c r="L348">
        <f t="shared" si="18"/>
        <v>1.125</v>
      </c>
      <c r="M348">
        <f t="shared" si="17"/>
        <v>1.125</v>
      </c>
      <c r="N348">
        <f t="shared" si="19"/>
        <v>4.4444444444444446</v>
      </c>
    </row>
    <row r="349" spans="1:14" x14ac:dyDescent="0.2">
      <c r="A349" t="s">
        <v>1</v>
      </c>
      <c r="B349" t="s">
        <v>149</v>
      </c>
      <c r="C349" t="s">
        <v>154</v>
      </c>
      <c r="D349" t="s">
        <v>44</v>
      </c>
      <c r="E349" t="s">
        <v>373</v>
      </c>
      <c r="F349">
        <v>5</v>
      </c>
      <c r="G349" t="s">
        <v>41</v>
      </c>
      <c r="I349">
        <v>10.3</v>
      </c>
      <c r="J349">
        <v>30.34872167</v>
      </c>
      <c r="K349">
        <v>1</v>
      </c>
      <c r="L349">
        <f t="shared" si="18"/>
        <v>1.125</v>
      </c>
      <c r="M349">
        <f t="shared" si="17"/>
        <v>1.125</v>
      </c>
      <c r="N349">
        <f t="shared" si="19"/>
        <v>4.4444444444444446</v>
      </c>
    </row>
    <row r="350" spans="1:14" x14ac:dyDescent="0.2">
      <c r="A350" t="s">
        <v>4</v>
      </c>
      <c r="B350" t="s">
        <v>226</v>
      </c>
      <c r="C350" t="s">
        <v>154</v>
      </c>
      <c r="D350" t="s">
        <v>44</v>
      </c>
      <c r="E350" t="s">
        <v>373</v>
      </c>
      <c r="F350">
        <v>8</v>
      </c>
      <c r="G350" t="s">
        <v>41</v>
      </c>
      <c r="I350">
        <v>8.5</v>
      </c>
      <c r="J350">
        <v>24.982337480000002</v>
      </c>
      <c r="K350">
        <v>1</v>
      </c>
      <c r="L350">
        <f t="shared" si="18"/>
        <v>1.125</v>
      </c>
      <c r="M350">
        <f t="shared" si="17"/>
        <v>1.125</v>
      </c>
      <c r="N350">
        <f t="shared" si="19"/>
        <v>7.1111111111111107</v>
      </c>
    </row>
    <row r="351" spans="1:14" x14ac:dyDescent="0.2">
      <c r="A351" t="s">
        <v>4</v>
      </c>
      <c r="B351" t="s">
        <v>226</v>
      </c>
      <c r="C351" t="s">
        <v>154</v>
      </c>
      <c r="D351" t="s">
        <v>44</v>
      </c>
      <c r="E351" t="s">
        <v>373</v>
      </c>
      <c r="F351">
        <v>8</v>
      </c>
      <c r="G351" t="s">
        <v>41</v>
      </c>
      <c r="I351">
        <v>10</v>
      </c>
      <c r="J351">
        <v>43.837278849999997</v>
      </c>
      <c r="K351">
        <v>1</v>
      </c>
      <c r="L351">
        <f t="shared" si="18"/>
        <v>1.125</v>
      </c>
      <c r="M351">
        <f t="shared" si="17"/>
        <v>1.125</v>
      </c>
      <c r="N351">
        <f t="shared" si="19"/>
        <v>7.1111111111111107</v>
      </c>
    </row>
    <row r="352" spans="1:14" x14ac:dyDescent="0.2">
      <c r="A352" t="s">
        <v>5</v>
      </c>
      <c r="B352" t="s">
        <v>246</v>
      </c>
      <c r="C352" t="s">
        <v>154</v>
      </c>
      <c r="D352" t="s">
        <v>44</v>
      </c>
      <c r="E352" t="s">
        <v>373</v>
      </c>
      <c r="F352">
        <v>5</v>
      </c>
      <c r="G352" t="s">
        <v>41</v>
      </c>
      <c r="I352">
        <v>9.5</v>
      </c>
      <c r="J352">
        <v>22.94284545</v>
      </c>
      <c r="K352" s="11">
        <v>0.6333333333333333</v>
      </c>
      <c r="L352">
        <f t="shared" si="18"/>
        <v>1.125</v>
      </c>
      <c r="M352">
        <f t="shared" si="17"/>
        <v>0.71249999999999991</v>
      </c>
      <c r="N352">
        <f t="shared" si="19"/>
        <v>7.0175438596491233</v>
      </c>
    </row>
    <row r="353" spans="1:14" x14ac:dyDescent="0.2">
      <c r="A353" t="s">
        <v>0</v>
      </c>
      <c r="B353" t="s">
        <v>39</v>
      </c>
      <c r="C353" t="s">
        <v>71</v>
      </c>
      <c r="D353" t="s">
        <v>44</v>
      </c>
      <c r="E353" t="s">
        <v>373</v>
      </c>
      <c r="F353">
        <v>3</v>
      </c>
      <c r="G353" t="s">
        <v>41</v>
      </c>
      <c r="I353">
        <v>1.8</v>
      </c>
      <c r="J353">
        <v>4.3562994000000001E-2</v>
      </c>
      <c r="K353">
        <v>1</v>
      </c>
      <c r="L353">
        <f t="shared" si="18"/>
        <v>1.125</v>
      </c>
      <c r="M353">
        <f t="shared" si="17"/>
        <v>1.125</v>
      </c>
      <c r="N353">
        <f t="shared" si="19"/>
        <v>2.6666666666666665</v>
      </c>
    </row>
    <row r="354" spans="1:14" x14ac:dyDescent="0.2">
      <c r="A354" t="s">
        <v>0</v>
      </c>
      <c r="B354" t="s">
        <v>39</v>
      </c>
      <c r="C354" t="s">
        <v>71</v>
      </c>
      <c r="D354" t="s">
        <v>44</v>
      </c>
      <c r="E354" t="s">
        <v>373</v>
      </c>
      <c r="F354">
        <v>3</v>
      </c>
      <c r="G354" t="s">
        <v>41</v>
      </c>
      <c r="I354">
        <v>4.0999999999999996</v>
      </c>
      <c r="J354">
        <v>0.75180809900000001</v>
      </c>
      <c r="K354">
        <v>1</v>
      </c>
      <c r="L354">
        <f t="shared" si="18"/>
        <v>1.125</v>
      </c>
      <c r="M354">
        <f t="shared" si="17"/>
        <v>1.125</v>
      </c>
      <c r="N354">
        <f t="shared" si="19"/>
        <v>2.6666666666666665</v>
      </c>
    </row>
    <row r="355" spans="1:14" x14ac:dyDescent="0.2">
      <c r="A355" t="s">
        <v>1</v>
      </c>
      <c r="B355" t="s">
        <v>149</v>
      </c>
      <c r="C355" t="s">
        <v>71</v>
      </c>
      <c r="D355" t="s">
        <v>44</v>
      </c>
      <c r="E355" t="s">
        <v>373</v>
      </c>
      <c r="F355">
        <v>1</v>
      </c>
      <c r="G355" t="s">
        <v>41</v>
      </c>
      <c r="I355">
        <v>1.7</v>
      </c>
      <c r="J355">
        <v>1.1915352000000001E-2</v>
      </c>
      <c r="K355">
        <v>1</v>
      </c>
      <c r="L355">
        <f t="shared" si="18"/>
        <v>1.125</v>
      </c>
      <c r="M355">
        <f t="shared" si="17"/>
        <v>1.125</v>
      </c>
      <c r="N355">
        <f t="shared" si="19"/>
        <v>0.88888888888888884</v>
      </c>
    </row>
    <row r="356" spans="1:14" x14ac:dyDescent="0.2">
      <c r="A356" t="s">
        <v>2</v>
      </c>
      <c r="B356" t="s">
        <v>169</v>
      </c>
      <c r="C356" t="s">
        <v>71</v>
      </c>
      <c r="D356" t="s">
        <v>44</v>
      </c>
      <c r="E356" t="s">
        <v>373</v>
      </c>
      <c r="F356">
        <v>5</v>
      </c>
      <c r="G356" t="s">
        <v>41</v>
      </c>
      <c r="I356">
        <v>1.5</v>
      </c>
      <c r="J356">
        <v>3.8636640999999999E-2</v>
      </c>
      <c r="K356">
        <v>1</v>
      </c>
      <c r="L356">
        <f t="shared" si="18"/>
        <v>1.125</v>
      </c>
      <c r="M356">
        <f t="shared" si="17"/>
        <v>1.125</v>
      </c>
      <c r="N356">
        <f t="shared" si="19"/>
        <v>4.4444444444444446</v>
      </c>
    </row>
    <row r="357" spans="1:14" x14ac:dyDescent="0.2">
      <c r="A357" t="s">
        <v>3</v>
      </c>
      <c r="B357" t="s">
        <v>202</v>
      </c>
      <c r="C357" t="s">
        <v>71</v>
      </c>
      <c r="D357" t="s">
        <v>44</v>
      </c>
      <c r="E357" t="s">
        <v>373</v>
      </c>
      <c r="F357">
        <v>3</v>
      </c>
      <c r="G357" t="s">
        <v>41</v>
      </c>
      <c r="I357">
        <v>1.8</v>
      </c>
      <c r="J357">
        <v>4.3562994000000001E-2</v>
      </c>
      <c r="K357">
        <v>1</v>
      </c>
      <c r="L357">
        <f t="shared" si="18"/>
        <v>1.125</v>
      </c>
      <c r="M357">
        <f t="shared" si="17"/>
        <v>1.125</v>
      </c>
      <c r="N357">
        <f t="shared" si="19"/>
        <v>2.6666666666666665</v>
      </c>
    </row>
    <row r="358" spans="1:14" x14ac:dyDescent="0.2">
      <c r="A358" t="s">
        <v>4</v>
      </c>
      <c r="B358" t="s">
        <v>226</v>
      </c>
      <c r="C358" t="s">
        <v>71</v>
      </c>
      <c r="D358" t="s">
        <v>44</v>
      </c>
      <c r="E358" t="s">
        <v>373</v>
      </c>
      <c r="F358">
        <v>2</v>
      </c>
      <c r="G358" t="s">
        <v>41</v>
      </c>
      <c r="I358">
        <v>2.4</v>
      </c>
      <c r="J358">
        <v>7.8580446999999998E-2</v>
      </c>
      <c r="K358">
        <v>1</v>
      </c>
      <c r="L358">
        <f t="shared" si="18"/>
        <v>1.125</v>
      </c>
      <c r="M358">
        <f t="shared" si="17"/>
        <v>1.125</v>
      </c>
      <c r="N358">
        <f t="shared" si="19"/>
        <v>1.7777777777777777</v>
      </c>
    </row>
    <row r="359" spans="1:14" x14ac:dyDescent="0.2">
      <c r="A359" t="s">
        <v>5</v>
      </c>
      <c r="B359" t="s">
        <v>246</v>
      </c>
      <c r="C359" t="s">
        <v>71</v>
      </c>
      <c r="D359" t="s">
        <v>44</v>
      </c>
      <c r="E359" t="s">
        <v>373</v>
      </c>
      <c r="F359">
        <v>20</v>
      </c>
      <c r="G359" t="s">
        <v>41</v>
      </c>
      <c r="I359">
        <v>1.7</v>
      </c>
      <c r="J359">
        <v>0.238307036</v>
      </c>
      <c r="K359" s="11">
        <v>0.6333333333333333</v>
      </c>
      <c r="L359">
        <f t="shared" si="18"/>
        <v>1.125</v>
      </c>
      <c r="M359">
        <f t="shared" si="17"/>
        <v>0.71249999999999991</v>
      </c>
      <c r="N359">
        <f t="shared" si="19"/>
        <v>28.070175438596493</v>
      </c>
    </row>
    <row r="360" spans="1:14" x14ac:dyDescent="0.2">
      <c r="A360" t="s">
        <v>5</v>
      </c>
      <c r="B360" t="s">
        <v>246</v>
      </c>
      <c r="C360" t="s">
        <v>71</v>
      </c>
      <c r="D360" t="s">
        <v>44</v>
      </c>
      <c r="E360" t="s">
        <v>373</v>
      </c>
      <c r="F360">
        <v>20</v>
      </c>
      <c r="G360" t="s">
        <v>41</v>
      </c>
      <c r="I360">
        <v>6</v>
      </c>
      <c r="J360">
        <v>18.71487466</v>
      </c>
      <c r="K360" s="11">
        <v>0.6333333333333333</v>
      </c>
      <c r="L360">
        <f t="shared" si="18"/>
        <v>1.125</v>
      </c>
      <c r="M360">
        <f t="shared" si="17"/>
        <v>0.71249999999999991</v>
      </c>
      <c r="N360">
        <f t="shared" si="19"/>
        <v>28.070175438596493</v>
      </c>
    </row>
    <row r="361" spans="1:14" x14ac:dyDescent="0.2">
      <c r="A361" t="s">
        <v>6</v>
      </c>
      <c r="B361" t="s">
        <v>265</v>
      </c>
      <c r="C361" t="s">
        <v>71</v>
      </c>
      <c r="D361" t="s">
        <v>44</v>
      </c>
      <c r="E361" t="s">
        <v>373</v>
      </c>
      <c r="F361">
        <v>1</v>
      </c>
      <c r="G361" t="s">
        <v>41</v>
      </c>
      <c r="I361">
        <v>2</v>
      </c>
      <c r="J361">
        <v>2.0908236E-2</v>
      </c>
      <c r="K361">
        <v>1</v>
      </c>
      <c r="L361">
        <f t="shared" si="18"/>
        <v>1.125</v>
      </c>
      <c r="M361">
        <f t="shared" si="17"/>
        <v>1.125</v>
      </c>
      <c r="N361">
        <f t="shared" si="19"/>
        <v>0.88888888888888884</v>
      </c>
    </row>
    <row r="362" spans="1:14" x14ac:dyDescent="0.2">
      <c r="A362" t="s">
        <v>8</v>
      </c>
      <c r="B362" t="s">
        <v>286</v>
      </c>
      <c r="C362" t="s">
        <v>71</v>
      </c>
      <c r="D362" t="s">
        <v>44</v>
      </c>
      <c r="E362" t="s">
        <v>373</v>
      </c>
      <c r="F362">
        <v>11</v>
      </c>
      <c r="G362" t="s">
        <v>41</v>
      </c>
      <c r="I362">
        <v>1.2</v>
      </c>
      <c r="J362">
        <v>3.9274746999999999E-2</v>
      </c>
      <c r="K362">
        <v>1</v>
      </c>
      <c r="L362">
        <f t="shared" si="18"/>
        <v>1.125</v>
      </c>
      <c r="M362">
        <f t="shared" si="17"/>
        <v>1.125</v>
      </c>
      <c r="N362">
        <f t="shared" si="19"/>
        <v>9.7777777777777786</v>
      </c>
    </row>
    <row r="363" spans="1:14" x14ac:dyDescent="0.2">
      <c r="A363" t="s">
        <v>8</v>
      </c>
      <c r="B363" t="s">
        <v>286</v>
      </c>
      <c r="C363" t="s">
        <v>71</v>
      </c>
      <c r="D363" t="s">
        <v>44</v>
      </c>
      <c r="E363" t="s">
        <v>373</v>
      </c>
      <c r="F363">
        <v>11</v>
      </c>
      <c r="G363" t="s">
        <v>41</v>
      </c>
      <c r="I363">
        <v>1.7</v>
      </c>
      <c r="J363">
        <v>0.13106887</v>
      </c>
      <c r="K363">
        <v>1</v>
      </c>
      <c r="L363">
        <f t="shared" si="18"/>
        <v>1.125</v>
      </c>
      <c r="M363">
        <f t="shared" si="17"/>
        <v>1.125</v>
      </c>
      <c r="N363">
        <f t="shared" si="19"/>
        <v>9.7777777777777786</v>
      </c>
    </row>
    <row r="364" spans="1:14" x14ac:dyDescent="0.2">
      <c r="A364" t="s">
        <v>0</v>
      </c>
      <c r="B364" t="s">
        <v>39</v>
      </c>
      <c r="C364" t="s">
        <v>85</v>
      </c>
      <c r="D364" t="s">
        <v>44</v>
      </c>
      <c r="E364" t="s">
        <v>373</v>
      </c>
      <c r="F364">
        <v>2</v>
      </c>
      <c r="G364" t="s">
        <v>41</v>
      </c>
      <c r="I364">
        <v>4.7</v>
      </c>
      <c r="J364">
        <v>1.036994266</v>
      </c>
      <c r="K364">
        <v>1</v>
      </c>
      <c r="L364">
        <f t="shared" si="18"/>
        <v>1.125</v>
      </c>
      <c r="M364">
        <f t="shared" si="17"/>
        <v>1.125</v>
      </c>
      <c r="N364">
        <f t="shared" si="19"/>
        <v>1.7777777777777777</v>
      </c>
    </row>
    <row r="365" spans="1:14" x14ac:dyDescent="0.2">
      <c r="A365" t="s">
        <v>0</v>
      </c>
      <c r="B365" t="s">
        <v>39</v>
      </c>
      <c r="C365" t="s">
        <v>85</v>
      </c>
      <c r="D365" t="s">
        <v>44</v>
      </c>
      <c r="E365" t="s">
        <v>373</v>
      </c>
      <c r="F365">
        <v>2</v>
      </c>
      <c r="G365" t="s">
        <v>41</v>
      </c>
      <c r="I365">
        <v>6</v>
      </c>
      <c r="J365">
        <v>2.1187932530000002</v>
      </c>
      <c r="K365">
        <v>1</v>
      </c>
      <c r="L365">
        <f t="shared" si="18"/>
        <v>1.125</v>
      </c>
      <c r="M365">
        <f t="shared" si="17"/>
        <v>1.125</v>
      </c>
      <c r="N365">
        <f t="shared" si="19"/>
        <v>1.7777777777777777</v>
      </c>
    </row>
    <row r="366" spans="1:14" x14ac:dyDescent="0.2">
      <c r="A366" t="s">
        <v>2</v>
      </c>
      <c r="B366" t="s">
        <v>169</v>
      </c>
      <c r="C366" t="s">
        <v>85</v>
      </c>
      <c r="D366" t="s">
        <v>44</v>
      </c>
      <c r="E366" t="s">
        <v>373</v>
      </c>
      <c r="F366">
        <v>1</v>
      </c>
      <c r="G366" t="s">
        <v>41</v>
      </c>
      <c r="I366">
        <v>1.2</v>
      </c>
      <c r="J366">
        <v>9.5471189999999997E-3</v>
      </c>
      <c r="K366">
        <v>1</v>
      </c>
      <c r="L366">
        <f t="shared" si="18"/>
        <v>1.125</v>
      </c>
      <c r="M366">
        <f t="shared" si="17"/>
        <v>1.125</v>
      </c>
      <c r="N366">
        <f t="shared" si="19"/>
        <v>0.88888888888888884</v>
      </c>
    </row>
    <row r="367" spans="1:14" x14ac:dyDescent="0.2">
      <c r="A367" t="s">
        <v>4</v>
      </c>
      <c r="B367" t="s">
        <v>226</v>
      </c>
      <c r="C367" t="s">
        <v>85</v>
      </c>
      <c r="D367" t="s">
        <v>44</v>
      </c>
      <c r="E367" t="s">
        <v>373</v>
      </c>
      <c r="F367">
        <v>1</v>
      </c>
      <c r="G367" t="s">
        <v>41</v>
      </c>
      <c r="I367">
        <v>2</v>
      </c>
      <c r="J367">
        <v>4.2560016999999999E-2</v>
      </c>
      <c r="K367">
        <v>1</v>
      </c>
      <c r="L367">
        <f t="shared" si="18"/>
        <v>1.125</v>
      </c>
      <c r="M367">
        <f t="shared" si="17"/>
        <v>1.125</v>
      </c>
      <c r="N367">
        <f t="shared" si="19"/>
        <v>0.88888888888888884</v>
      </c>
    </row>
    <row r="368" spans="1:14" x14ac:dyDescent="0.2">
      <c r="A368" t="s">
        <v>5</v>
      </c>
      <c r="B368" t="s">
        <v>246</v>
      </c>
      <c r="C368" t="s">
        <v>85</v>
      </c>
      <c r="D368" t="s">
        <v>44</v>
      </c>
      <c r="E368" t="s">
        <v>373</v>
      </c>
      <c r="F368">
        <v>5</v>
      </c>
      <c r="G368" t="s">
        <v>41</v>
      </c>
      <c r="I368">
        <v>3</v>
      </c>
      <c r="J368">
        <v>0.69697118400000002</v>
      </c>
      <c r="K368" s="11">
        <v>0.6333333333333333</v>
      </c>
      <c r="L368">
        <f t="shared" si="18"/>
        <v>1.125</v>
      </c>
      <c r="M368">
        <f t="shared" si="17"/>
        <v>0.71249999999999991</v>
      </c>
      <c r="N368">
        <f t="shared" si="19"/>
        <v>7.0175438596491233</v>
      </c>
    </row>
    <row r="369" spans="1:14" x14ac:dyDescent="0.2">
      <c r="A369" t="s">
        <v>5</v>
      </c>
      <c r="B369" t="s">
        <v>246</v>
      </c>
      <c r="C369" t="s">
        <v>85</v>
      </c>
      <c r="D369" t="s">
        <v>44</v>
      </c>
      <c r="E369" t="s">
        <v>373</v>
      </c>
      <c r="F369">
        <v>5</v>
      </c>
      <c r="G369" t="s">
        <v>41</v>
      </c>
      <c r="I369">
        <v>5.5</v>
      </c>
      <c r="J369">
        <v>4.1063811799999996</v>
      </c>
      <c r="K369" s="11">
        <v>0.6333333333333333</v>
      </c>
      <c r="L369">
        <f t="shared" si="18"/>
        <v>1.125</v>
      </c>
      <c r="M369">
        <f t="shared" si="17"/>
        <v>0.71249999999999991</v>
      </c>
      <c r="N369">
        <f t="shared" si="19"/>
        <v>7.0175438596491233</v>
      </c>
    </row>
    <row r="370" spans="1:14" x14ac:dyDescent="0.2">
      <c r="A370" t="s">
        <v>8</v>
      </c>
      <c r="B370" t="s">
        <v>286</v>
      </c>
      <c r="C370" t="s">
        <v>85</v>
      </c>
      <c r="D370" t="s">
        <v>44</v>
      </c>
      <c r="E370" t="s">
        <v>373</v>
      </c>
      <c r="F370">
        <v>1</v>
      </c>
      <c r="G370" t="s">
        <v>41</v>
      </c>
      <c r="I370">
        <v>4</v>
      </c>
      <c r="J370">
        <v>0.32345626100000002</v>
      </c>
      <c r="K370">
        <v>1</v>
      </c>
      <c r="L370">
        <f t="shared" si="18"/>
        <v>1.125</v>
      </c>
      <c r="M370">
        <f t="shared" si="17"/>
        <v>1.125</v>
      </c>
      <c r="N370">
        <f t="shared" si="19"/>
        <v>0.88888888888888884</v>
      </c>
    </row>
    <row r="371" spans="1:14" x14ac:dyDescent="0.2">
      <c r="A371" t="s">
        <v>4</v>
      </c>
      <c r="B371" t="s">
        <v>226</v>
      </c>
      <c r="C371" t="s">
        <v>235</v>
      </c>
      <c r="D371" t="s">
        <v>44</v>
      </c>
      <c r="E371" t="s">
        <v>373</v>
      </c>
      <c r="F371">
        <v>2</v>
      </c>
      <c r="G371" t="s">
        <v>41</v>
      </c>
      <c r="I371">
        <v>2.2000000000000002</v>
      </c>
      <c r="J371">
        <v>0.15837014999999999</v>
      </c>
      <c r="K371">
        <v>1</v>
      </c>
      <c r="L371">
        <f t="shared" si="18"/>
        <v>1.125</v>
      </c>
      <c r="M371">
        <f t="shared" si="17"/>
        <v>1.125</v>
      </c>
      <c r="N371">
        <f t="shared" si="19"/>
        <v>1.7777777777777777</v>
      </c>
    </row>
    <row r="372" spans="1:14" x14ac:dyDescent="0.2">
      <c r="A372" t="s">
        <v>3</v>
      </c>
      <c r="B372" t="s">
        <v>202</v>
      </c>
      <c r="C372" t="s">
        <v>207</v>
      </c>
      <c r="D372" t="s">
        <v>44</v>
      </c>
      <c r="E372" t="s">
        <v>373</v>
      </c>
      <c r="F372">
        <v>1</v>
      </c>
      <c r="G372" t="s">
        <v>41</v>
      </c>
      <c r="I372">
        <v>2</v>
      </c>
      <c r="J372">
        <v>6.1434823E-2</v>
      </c>
      <c r="K372">
        <v>1</v>
      </c>
      <c r="L372">
        <f t="shared" si="18"/>
        <v>1.125</v>
      </c>
      <c r="M372">
        <f t="shared" si="17"/>
        <v>1.125</v>
      </c>
      <c r="N372">
        <f t="shared" si="19"/>
        <v>0.88888888888888884</v>
      </c>
    </row>
    <row r="373" spans="1:14" x14ac:dyDescent="0.2">
      <c r="A373" t="s">
        <v>3</v>
      </c>
      <c r="B373" t="s">
        <v>202</v>
      </c>
      <c r="C373" t="s">
        <v>210</v>
      </c>
      <c r="D373" t="s">
        <v>44</v>
      </c>
      <c r="E373" t="s">
        <v>373</v>
      </c>
      <c r="F373">
        <v>1</v>
      </c>
      <c r="G373" t="s">
        <v>41</v>
      </c>
      <c r="I373">
        <v>3.1</v>
      </c>
      <c r="J373">
        <v>0.19736399399999999</v>
      </c>
      <c r="K373">
        <v>1</v>
      </c>
      <c r="L373">
        <f t="shared" si="18"/>
        <v>1.125</v>
      </c>
      <c r="M373">
        <f t="shared" si="17"/>
        <v>1.125</v>
      </c>
      <c r="N373">
        <f t="shared" si="19"/>
        <v>0.88888888888888884</v>
      </c>
    </row>
    <row r="374" spans="1:14" x14ac:dyDescent="0.2">
      <c r="A374" t="s">
        <v>4</v>
      </c>
      <c r="B374" t="s">
        <v>226</v>
      </c>
      <c r="C374" t="s">
        <v>210</v>
      </c>
      <c r="D374" t="s">
        <v>44</v>
      </c>
      <c r="E374" t="s">
        <v>373</v>
      </c>
      <c r="F374">
        <v>2</v>
      </c>
      <c r="G374" t="s">
        <v>41</v>
      </c>
      <c r="I374">
        <v>7</v>
      </c>
      <c r="J374">
        <v>3.453804973</v>
      </c>
      <c r="K374">
        <v>1</v>
      </c>
      <c r="L374">
        <f t="shared" si="18"/>
        <v>1.125</v>
      </c>
      <c r="M374">
        <f t="shared" si="17"/>
        <v>1.125</v>
      </c>
      <c r="N374">
        <f t="shared" si="19"/>
        <v>1.7777777777777777</v>
      </c>
    </row>
    <row r="375" spans="1:14" x14ac:dyDescent="0.2">
      <c r="A375" t="s">
        <v>5</v>
      </c>
      <c r="B375" t="s">
        <v>246</v>
      </c>
      <c r="C375" t="s">
        <v>210</v>
      </c>
      <c r="D375" t="s">
        <v>44</v>
      </c>
      <c r="E375" t="s">
        <v>373</v>
      </c>
      <c r="F375">
        <v>1</v>
      </c>
      <c r="G375" t="s">
        <v>41</v>
      </c>
      <c r="I375">
        <v>6</v>
      </c>
      <c r="J375">
        <v>1.145482646</v>
      </c>
      <c r="K375" s="11">
        <v>0.6333333333333333</v>
      </c>
      <c r="L375">
        <f t="shared" si="18"/>
        <v>1.125</v>
      </c>
      <c r="M375">
        <f t="shared" si="17"/>
        <v>0.71249999999999991</v>
      </c>
      <c r="N375">
        <f t="shared" si="19"/>
        <v>1.4035087719298247</v>
      </c>
    </row>
    <row r="376" spans="1:14" x14ac:dyDescent="0.2">
      <c r="A376" t="s">
        <v>8</v>
      </c>
      <c r="B376" t="s">
        <v>286</v>
      </c>
      <c r="C376" t="s">
        <v>210</v>
      </c>
      <c r="D376" t="s">
        <v>44</v>
      </c>
      <c r="E376" t="s">
        <v>373</v>
      </c>
      <c r="F376">
        <v>4</v>
      </c>
      <c r="G376" t="s">
        <v>41</v>
      </c>
      <c r="I376">
        <v>3.5</v>
      </c>
      <c r="J376">
        <v>1.0906488050000001</v>
      </c>
      <c r="K376">
        <v>1</v>
      </c>
      <c r="L376">
        <f t="shared" si="18"/>
        <v>1.125</v>
      </c>
      <c r="M376">
        <f t="shared" si="17"/>
        <v>1.125</v>
      </c>
      <c r="N376">
        <f t="shared" si="19"/>
        <v>3.5555555555555554</v>
      </c>
    </row>
    <row r="377" spans="1:14" x14ac:dyDescent="0.2">
      <c r="A377" t="s">
        <v>8</v>
      </c>
      <c r="B377" t="s">
        <v>286</v>
      </c>
      <c r="C377" t="s">
        <v>210</v>
      </c>
      <c r="D377" t="s">
        <v>44</v>
      </c>
      <c r="E377" t="s">
        <v>373</v>
      </c>
      <c r="F377">
        <v>4</v>
      </c>
      <c r="G377" t="s">
        <v>41</v>
      </c>
      <c r="I377">
        <v>4.5</v>
      </c>
      <c r="J377">
        <v>2.1297893440000002</v>
      </c>
      <c r="K377">
        <v>1</v>
      </c>
      <c r="L377">
        <f t="shared" si="18"/>
        <v>1.125</v>
      </c>
      <c r="M377">
        <f t="shared" si="17"/>
        <v>1.125</v>
      </c>
      <c r="N377">
        <f t="shared" si="19"/>
        <v>3.5555555555555554</v>
      </c>
    </row>
    <row r="378" spans="1:14" x14ac:dyDescent="0.2">
      <c r="A378" t="s">
        <v>7</v>
      </c>
      <c r="B378" t="s">
        <v>277</v>
      </c>
      <c r="C378" t="s">
        <v>280</v>
      </c>
      <c r="D378" t="s">
        <v>44</v>
      </c>
      <c r="E378" t="s">
        <v>373</v>
      </c>
      <c r="F378">
        <v>1</v>
      </c>
      <c r="G378" t="s">
        <v>41</v>
      </c>
      <c r="I378">
        <v>3</v>
      </c>
      <c r="J378">
        <v>8.5034103999999999E-2</v>
      </c>
      <c r="K378">
        <v>1</v>
      </c>
      <c r="L378">
        <f t="shared" si="18"/>
        <v>1.125</v>
      </c>
      <c r="M378">
        <f t="shared" si="17"/>
        <v>1.125</v>
      </c>
      <c r="N378">
        <f t="shared" si="19"/>
        <v>0.88888888888888884</v>
      </c>
    </row>
    <row r="379" spans="1:14" x14ac:dyDescent="0.2">
      <c r="A379" t="s">
        <v>2</v>
      </c>
      <c r="B379" t="s">
        <v>169</v>
      </c>
      <c r="C379" t="s">
        <v>178</v>
      </c>
      <c r="D379" t="s">
        <v>44</v>
      </c>
      <c r="E379" t="s">
        <v>373</v>
      </c>
      <c r="F379">
        <v>3</v>
      </c>
      <c r="G379" t="s">
        <v>41</v>
      </c>
      <c r="I379">
        <v>3.3</v>
      </c>
      <c r="J379">
        <v>0.41978959300000002</v>
      </c>
      <c r="K379">
        <v>1</v>
      </c>
      <c r="L379">
        <f t="shared" si="18"/>
        <v>1.125</v>
      </c>
      <c r="M379">
        <f t="shared" si="17"/>
        <v>1.125</v>
      </c>
      <c r="N379">
        <f t="shared" si="19"/>
        <v>2.6666666666666665</v>
      </c>
    </row>
    <row r="380" spans="1:14" x14ac:dyDescent="0.2">
      <c r="A380" t="s">
        <v>3</v>
      </c>
      <c r="B380" t="s">
        <v>202</v>
      </c>
      <c r="C380" t="s">
        <v>178</v>
      </c>
      <c r="D380" t="s">
        <v>44</v>
      </c>
      <c r="E380" t="s">
        <v>373</v>
      </c>
      <c r="F380">
        <v>6</v>
      </c>
      <c r="G380" t="s">
        <v>41</v>
      </c>
      <c r="I380">
        <v>3.4</v>
      </c>
      <c r="J380">
        <v>0.90799145999999997</v>
      </c>
      <c r="K380">
        <v>1</v>
      </c>
      <c r="L380">
        <f t="shared" si="18"/>
        <v>1.125</v>
      </c>
      <c r="M380">
        <f t="shared" si="17"/>
        <v>1.125</v>
      </c>
      <c r="N380">
        <f t="shared" si="19"/>
        <v>5.333333333333333</v>
      </c>
    </row>
    <row r="381" spans="1:14" x14ac:dyDescent="0.2">
      <c r="A381" t="s">
        <v>5</v>
      </c>
      <c r="B381" t="s">
        <v>246</v>
      </c>
      <c r="C381" t="s">
        <v>178</v>
      </c>
      <c r="D381" t="s">
        <v>44</v>
      </c>
      <c r="E381" t="s">
        <v>373</v>
      </c>
      <c r="F381">
        <v>3</v>
      </c>
      <c r="G381" t="s">
        <v>41</v>
      </c>
      <c r="I381">
        <v>1.5</v>
      </c>
      <c r="J381">
        <v>5.3029135999999998E-2</v>
      </c>
      <c r="K381" s="11">
        <v>0.6333333333333333</v>
      </c>
      <c r="L381">
        <f t="shared" si="18"/>
        <v>1.125</v>
      </c>
      <c r="M381">
        <f t="shared" si="17"/>
        <v>0.71249999999999991</v>
      </c>
      <c r="N381">
        <f t="shared" si="19"/>
        <v>4.2105263157894743</v>
      </c>
    </row>
    <row r="382" spans="1:14" x14ac:dyDescent="0.2">
      <c r="A382" t="s">
        <v>8</v>
      </c>
      <c r="B382" t="s">
        <v>286</v>
      </c>
      <c r="C382" t="s">
        <v>297</v>
      </c>
      <c r="D382" t="s">
        <v>44</v>
      </c>
      <c r="E382" t="s">
        <v>373</v>
      </c>
      <c r="F382">
        <v>5</v>
      </c>
      <c r="G382" t="s">
        <v>41</v>
      </c>
      <c r="I382">
        <v>3.5</v>
      </c>
      <c r="J382">
        <v>1.363311006</v>
      </c>
      <c r="K382">
        <v>1</v>
      </c>
      <c r="L382">
        <f t="shared" si="18"/>
        <v>1.125</v>
      </c>
      <c r="M382">
        <f t="shared" si="17"/>
        <v>1.125</v>
      </c>
      <c r="N382">
        <f t="shared" si="19"/>
        <v>4.4444444444444446</v>
      </c>
    </row>
    <row r="383" spans="1:14" x14ac:dyDescent="0.2">
      <c r="A383" t="s">
        <v>8</v>
      </c>
      <c r="B383" t="s">
        <v>286</v>
      </c>
      <c r="C383" t="s">
        <v>297</v>
      </c>
      <c r="D383" t="s">
        <v>44</v>
      </c>
      <c r="E383" t="s">
        <v>373</v>
      </c>
      <c r="F383">
        <v>5</v>
      </c>
      <c r="G383" t="s">
        <v>41</v>
      </c>
      <c r="I383">
        <v>5</v>
      </c>
      <c r="J383">
        <v>3.5245109170000002</v>
      </c>
      <c r="K383">
        <v>1</v>
      </c>
      <c r="L383">
        <f t="shared" si="18"/>
        <v>1.125</v>
      </c>
      <c r="M383">
        <f t="shared" si="17"/>
        <v>1.125</v>
      </c>
      <c r="N383">
        <f t="shared" si="19"/>
        <v>4.4444444444444446</v>
      </c>
    </row>
    <row r="384" spans="1:14" x14ac:dyDescent="0.2">
      <c r="A384" t="s">
        <v>0</v>
      </c>
      <c r="B384" t="s">
        <v>39</v>
      </c>
      <c r="C384" t="s">
        <v>129</v>
      </c>
      <c r="D384" t="s">
        <v>44</v>
      </c>
      <c r="E384" t="s">
        <v>377</v>
      </c>
      <c r="F384">
        <v>4</v>
      </c>
      <c r="G384" t="s">
        <v>41</v>
      </c>
      <c r="I384">
        <v>2.8</v>
      </c>
      <c r="J384">
        <v>1.6557728759999999</v>
      </c>
      <c r="K384">
        <v>1</v>
      </c>
      <c r="L384">
        <f t="shared" si="18"/>
        <v>1.125</v>
      </c>
      <c r="M384">
        <f t="shared" si="17"/>
        <v>1.125</v>
      </c>
      <c r="N384">
        <f t="shared" si="19"/>
        <v>3.5555555555555554</v>
      </c>
    </row>
    <row r="385" spans="1:14" x14ac:dyDescent="0.2">
      <c r="A385" t="s">
        <v>0</v>
      </c>
      <c r="B385" t="s">
        <v>39</v>
      </c>
      <c r="C385" t="s">
        <v>129</v>
      </c>
      <c r="D385" t="s">
        <v>44</v>
      </c>
      <c r="E385" t="s">
        <v>377</v>
      </c>
      <c r="F385">
        <v>4</v>
      </c>
      <c r="G385" t="s">
        <v>41</v>
      </c>
      <c r="I385">
        <v>5.0999999999999996</v>
      </c>
      <c r="J385">
        <v>8.5099286569999997</v>
      </c>
      <c r="K385">
        <v>1</v>
      </c>
      <c r="L385">
        <f t="shared" si="18"/>
        <v>1.125</v>
      </c>
      <c r="M385">
        <f t="shared" si="17"/>
        <v>1.125</v>
      </c>
      <c r="N385">
        <f t="shared" si="19"/>
        <v>3.5555555555555554</v>
      </c>
    </row>
    <row r="386" spans="1:14" x14ac:dyDescent="0.2">
      <c r="A386" t="s">
        <v>2</v>
      </c>
      <c r="B386" t="s">
        <v>169</v>
      </c>
      <c r="C386" t="s">
        <v>129</v>
      </c>
      <c r="D386" t="s">
        <v>44</v>
      </c>
      <c r="E386" t="s">
        <v>377</v>
      </c>
      <c r="F386">
        <v>3</v>
      </c>
      <c r="G386" t="s">
        <v>41</v>
      </c>
      <c r="I386">
        <v>1.7</v>
      </c>
      <c r="J386">
        <v>0.31801393999999999</v>
      </c>
      <c r="K386">
        <v>1</v>
      </c>
      <c r="L386">
        <f t="shared" si="18"/>
        <v>1.125</v>
      </c>
      <c r="M386">
        <f t="shared" ref="M386:M449" si="20">K386*L386</f>
        <v>1.125</v>
      </c>
      <c r="N386">
        <f t="shared" si="19"/>
        <v>2.6666666666666665</v>
      </c>
    </row>
    <row r="387" spans="1:14" x14ac:dyDescent="0.2">
      <c r="A387" t="s">
        <v>2</v>
      </c>
      <c r="B387" t="s">
        <v>169</v>
      </c>
      <c r="C387" t="s">
        <v>129</v>
      </c>
      <c r="D387" t="s">
        <v>44</v>
      </c>
      <c r="E387" t="s">
        <v>377</v>
      </c>
      <c r="F387">
        <v>3</v>
      </c>
      <c r="G387" t="s">
        <v>41</v>
      </c>
      <c r="I387">
        <v>3.4</v>
      </c>
      <c r="J387">
        <v>2.1098814090000002</v>
      </c>
      <c r="K387">
        <v>1</v>
      </c>
      <c r="L387">
        <f t="shared" ref="L387:L450" si="21">0.375*3</f>
        <v>1.125</v>
      </c>
      <c r="M387">
        <f t="shared" si="20"/>
        <v>1.125</v>
      </c>
      <c r="N387">
        <f t="shared" ref="N387:N450" si="22">F387/M387</f>
        <v>2.6666666666666665</v>
      </c>
    </row>
    <row r="388" spans="1:14" x14ac:dyDescent="0.2">
      <c r="A388" t="s">
        <v>3</v>
      </c>
      <c r="B388" t="s">
        <v>202</v>
      </c>
      <c r="C388" t="s">
        <v>129</v>
      </c>
      <c r="D388" t="s">
        <v>44</v>
      </c>
      <c r="E388" t="s">
        <v>377</v>
      </c>
      <c r="F388">
        <v>1</v>
      </c>
      <c r="G388" t="s">
        <v>41</v>
      </c>
      <c r="I388">
        <v>2.2000000000000002</v>
      </c>
      <c r="J388">
        <v>0.214295606</v>
      </c>
      <c r="K388">
        <v>1</v>
      </c>
      <c r="L388">
        <f t="shared" si="21"/>
        <v>1.125</v>
      </c>
      <c r="M388">
        <f t="shared" si="20"/>
        <v>1.125</v>
      </c>
      <c r="N388">
        <f t="shared" si="22"/>
        <v>0.88888888888888884</v>
      </c>
    </row>
    <row r="389" spans="1:14" x14ac:dyDescent="0.2">
      <c r="A389" t="s">
        <v>8</v>
      </c>
      <c r="B389" t="s">
        <v>286</v>
      </c>
      <c r="C389" t="s">
        <v>129</v>
      </c>
      <c r="D389" t="s">
        <v>44</v>
      </c>
      <c r="E389" t="s">
        <v>377</v>
      </c>
      <c r="F389">
        <v>1</v>
      </c>
      <c r="G389" t="s">
        <v>41</v>
      </c>
      <c r="I389">
        <v>2</v>
      </c>
      <c r="J389">
        <v>0.165200454</v>
      </c>
      <c r="K389">
        <v>1</v>
      </c>
      <c r="L389">
        <f t="shared" si="21"/>
        <v>1.125</v>
      </c>
      <c r="M389">
        <f t="shared" si="20"/>
        <v>1.125</v>
      </c>
      <c r="N389">
        <f t="shared" si="22"/>
        <v>0.88888888888888884</v>
      </c>
    </row>
    <row r="390" spans="1:14" x14ac:dyDescent="0.2">
      <c r="A390" t="s">
        <v>0</v>
      </c>
      <c r="B390" t="s">
        <v>39</v>
      </c>
      <c r="C390" t="s">
        <v>79</v>
      </c>
      <c r="D390" s="35" t="s">
        <v>336</v>
      </c>
      <c r="E390" s="35"/>
      <c r="F390">
        <v>1</v>
      </c>
      <c r="G390" t="s">
        <v>80</v>
      </c>
      <c r="I390">
        <v>0.8</v>
      </c>
      <c r="J390">
        <v>0.12720000000000001</v>
      </c>
      <c r="K390">
        <v>1</v>
      </c>
      <c r="L390">
        <f t="shared" si="21"/>
        <v>1.125</v>
      </c>
      <c r="M390">
        <f t="shared" si="20"/>
        <v>1.125</v>
      </c>
      <c r="N390">
        <f t="shared" si="22"/>
        <v>0.88888888888888884</v>
      </c>
    </row>
    <row r="391" spans="1:14" x14ac:dyDescent="0.2">
      <c r="A391" t="s">
        <v>0</v>
      </c>
      <c r="B391" t="s">
        <v>39</v>
      </c>
      <c r="C391" t="s">
        <v>98</v>
      </c>
      <c r="D391" s="35" t="s">
        <v>336</v>
      </c>
      <c r="E391" s="35"/>
      <c r="F391">
        <v>2</v>
      </c>
      <c r="G391" t="s">
        <v>80</v>
      </c>
      <c r="I391">
        <v>5.4</v>
      </c>
      <c r="J391">
        <v>0.25440000000000002</v>
      </c>
      <c r="K391">
        <v>1</v>
      </c>
      <c r="L391">
        <f t="shared" si="21"/>
        <v>1.125</v>
      </c>
      <c r="M391">
        <f t="shared" si="20"/>
        <v>1.125</v>
      </c>
      <c r="N391">
        <f t="shared" si="22"/>
        <v>1.7777777777777777</v>
      </c>
    </row>
    <row r="392" spans="1:14" x14ac:dyDescent="0.2">
      <c r="A392" t="s">
        <v>2</v>
      </c>
      <c r="B392" t="s">
        <v>169</v>
      </c>
      <c r="C392" t="s">
        <v>98</v>
      </c>
      <c r="D392" s="35" t="s">
        <v>336</v>
      </c>
      <c r="E392" s="35"/>
      <c r="F392">
        <v>15</v>
      </c>
      <c r="G392" t="s">
        <v>80</v>
      </c>
      <c r="I392">
        <v>3.2</v>
      </c>
      <c r="J392">
        <v>1.9079999999999999</v>
      </c>
      <c r="K392">
        <v>1</v>
      </c>
      <c r="L392">
        <f t="shared" si="21"/>
        <v>1.125</v>
      </c>
      <c r="M392">
        <f t="shared" si="20"/>
        <v>1.125</v>
      </c>
      <c r="N392">
        <f t="shared" si="22"/>
        <v>13.333333333333334</v>
      </c>
    </row>
    <row r="393" spans="1:14" x14ac:dyDescent="0.2">
      <c r="A393" t="s">
        <v>2</v>
      </c>
      <c r="B393" t="s">
        <v>169</v>
      </c>
      <c r="C393" t="s">
        <v>98</v>
      </c>
      <c r="D393" s="35" t="s">
        <v>336</v>
      </c>
      <c r="E393" s="35"/>
      <c r="F393">
        <v>15</v>
      </c>
      <c r="G393" t="s">
        <v>80</v>
      </c>
      <c r="I393">
        <v>3.6</v>
      </c>
      <c r="J393">
        <v>1.9079999999999999</v>
      </c>
      <c r="K393">
        <v>1</v>
      </c>
      <c r="L393">
        <f t="shared" si="21"/>
        <v>1.125</v>
      </c>
      <c r="M393">
        <f t="shared" si="20"/>
        <v>1.125</v>
      </c>
      <c r="N393">
        <f t="shared" si="22"/>
        <v>13.333333333333334</v>
      </c>
    </row>
    <row r="394" spans="1:14" x14ac:dyDescent="0.2">
      <c r="A394" t="s">
        <v>2</v>
      </c>
      <c r="B394" t="s">
        <v>169</v>
      </c>
      <c r="C394" t="s">
        <v>98</v>
      </c>
      <c r="D394" s="35" t="s">
        <v>336</v>
      </c>
      <c r="E394" s="35"/>
      <c r="F394">
        <v>15</v>
      </c>
      <c r="G394" t="s">
        <v>80</v>
      </c>
      <c r="I394">
        <v>4.9000000000000004</v>
      </c>
      <c r="J394">
        <v>1.9079999999999999</v>
      </c>
      <c r="K394">
        <v>1</v>
      </c>
      <c r="L394">
        <f t="shared" si="21"/>
        <v>1.125</v>
      </c>
      <c r="M394">
        <f t="shared" si="20"/>
        <v>1.125</v>
      </c>
      <c r="N394">
        <f t="shared" si="22"/>
        <v>13.333333333333334</v>
      </c>
    </row>
    <row r="395" spans="1:14" x14ac:dyDescent="0.2">
      <c r="A395" t="s">
        <v>3</v>
      </c>
      <c r="B395" t="s">
        <v>202</v>
      </c>
      <c r="C395" t="s">
        <v>98</v>
      </c>
      <c r="D395" s="35" t="s">
        <v>336</v>
      </c>
      <c r="E395" s="35"/>
      <c r="F395">
        <v>10</v>
      </c>
      <c r="G395" t="s">
        <v>80</v>
      </c>
      <c r="I395">
        <v>2.1</v>
      </c>
      <c r="J395">
        <v>1.272</v>
      </c>
      <c r="K395">
        <v>1</v>
      </c>
      <c r="L395">
        <f t="shared" si="21"/>
        <v>1.125</v>
      </c>
      <c r="M395">
        <f t="shared" si="20"/>
        <v>1.125</v>
      </c>
      <c r="N395">
        <f t="shared" si="22"/>
        <v>8.8888888888888893</v>
      </c>
    </row>
    <row r="396" spans="1:14" x14ac:dyDescent="0.2">
      <c r="A396" t="s">
        <v>3</v>
      </c>
      <c r="B396" t="s">
        <v>202</v>
      </c>
      <c r="C396" t="s">
        <v>98</v>
      </c>
      <c r="D396" s="35" t="s">
        <v>336</v>
      </c>
      <c r="E396" s="35"/>
      <c r="F396">
        <v>10</v>
      </c>
      <c r="G396" t="s">
        <v>80</v>
      </c>
      <c r="H396" t="s">
        <v>214</v>
      </c>
      <c r="I396">
        <v>3.5</v>
      </c>
      <c r="J396">
        <v>1.272</v>
      </c>
      <c r="K396">
        <v>1</v>
      </c>
      <c r="L396">
        <f t="shared" si="21"/>
        <v>1.125</v>
      </c>
      <c r="M396">
        <f t="shared" si="20"/>
        <v>1.125</v>
      </c>
      <c r="N396">
        <f t="shared" si="22"/>
        <v>8.8888888888888893</v>
      </c>
    </row>
    <row r="397" spans="1:14" x14ac:dyDescent="0.2">
      <c r="A397" t="s">
        <v>3</v>
      </c>
      <c r="B397" t="s">
        <v>202</v>
      </c>
      <c r="C397" t="s">
        <v>98</v>
      </c>
      <c r="D397" s="35" t="s">
        <v>336</v>
      </c>
      <c r="E397" s="35"/>
      <c r="F397">
        <v>10</v>
      </c>
      <c r="G397" t="s">
        <v>80</v>
      </c>
      <c r="I397">
        <v>5.7</v>
      </c>
      <c r="J397">
        <v>1.272</v>
      </c>
      <c r="K397">
        <v>1</v>
      </c>
      <c r="L397">
        <f t="shared" si="21"/>
        <v>1.125</v>
      </c>
      <c r="M397">
        <f t="shared" si="20"/>
        <v>1.125</v>
      </c>
      <c r="N397">
        <f t="shared" si="22"/>
        <v>8.8888888888888893</v>
      </c>
    </row>
    <row r="398" spans="1:14" x14ac:dyDescent="0.2">
      <c r="A398" t="s">
        <v>5</v>
      </c>
      <c r="B398" t="s">
        <v>246</v>
      </c>
      <c r="C398" t="s">
        <v>98</v>
      </c>
      <c r="D398" s="35" t="s">
        <v>336</v>
      </c>
      <c r="E398" s="35"/>
      <c r="F398">
        <v>7</v>
      </c>
      <c r="G398" t="s">
        <v>80</v>
      </c>
      <c r="I398">
        <v>2.7</v>
      </c>
      <c r="J398">
        <v>0.89039999999999997</v>
      </c>
      <c r="K398" s="11">
        <v>0.6333333333333333</v>
      </c>
      <c r="L398">
        <f t="shared" si="21"/>
        <v>1.125</v>
      </c>
      <c r="M398">
        <f t="shared" si="20"/>
        <v>0.71249999999999991</v>
      </c>
      <c r="N398">
        <f t="shared" si="22"/>
        <v>9.8245614035087723</v>
      </c>
    </row>
    <row r="399" spans="1:14" x14ac:dyDescent="0.2">
      <c r="A399" t="s">
        <v>5</v>
      </c>
      <c r="B399" t="s">
        <v>246</v>
      </c>
      <c r="C399" t="s">
        <v>98</v>
      </c>
      <c r="D399" s="35" t="s">
        <v>336</v>
      </c>
      <c r="E399" s="35"/>
      <c r="F399">
        <v>7</v>
      </c>
      <c r="G399" t="s">
        <v>80</v>
      </c>
      <c r="I399">
        <v>4.2</v>
      </c>
      <c r="J399">
        <v>0.89039999999999997</v>
      </c>
      <c r="K399" s="11">
        <v>0.6333333333333333</v>
      </c>
      <c r="L399">
        <f t="shared" si="21"/>
        <v>1.125</v>
      </c>
      <c r="M399">
        <f t="shared" si="20"/>
        <v>0.71249999999999991</v>
      </c>
      <c r="N399">
        <f t="shared" si="22"/>
        <v>9.8245614035087723</v>
      </c>
    </row>
    <row r="400" spans="1:14" x14ac:dyDescent="0.2">
      <c r="A400" t="s">
        <v>6</v>
      </c>
      <c r="B400" t="s">
        <v>265</v>
      </c>
      <c r="C400" t="s">
        <v>98</v>
      </c>
      <c r="D400" s="35" t="s">
        <v>336</v>
      </c>
      <c r="E400" s="35"/>
      <c r="F400">
        <v>12</v>
      </c>
      <c r="G400" t="s">
        <v>80</v>
      </c>
      <c r="I400">
        <v>2.8</v>
      </c>
      <c r="J400">
        <v>1.5264</v>
      </c>
      <c r="K400">
        <v>1</v>
      </c>
      <c r="L400">
        <f t="shared" si="21"/>
        <v>1.125</v>
      </c>
      <c r="M400">
        <f t="shared" si="20"/>
        <v>1.125</v>
      </c>
      <c r="N400">
        <f t="shared" si="22"/>
        <v>10.666666666666666</v>
      </c>
    </row>
    <row r="401" spans="1:14" x14ac:dyDescent="0.2">
      <c r="A401" t="s">
        <v>6</v>
      </c>
      <c r="B401" t="s">
        <v>265</v>
      </c>
      <c r="C401" t="s">
        <v>98</v>
      </c>
      <c r="D401" s="35" t="s">
        <v>336</v>
      </c>
      <c r="E401" s="35"/>
      <c r="F401">
        <v>12</v>
      </c>
      <c r="G401" t="s">
        <v>80</v>
      </c>
      <c r="I401">
        <v>3.9</v>
      </c>
      <c r="J401">
        <v>1.5264</v>
      </c>
      <c r="K401">
        <v>1</v>
      </c>
      <c r="L401">
        <f t="shared" si="21"/>
        <v>1.125</v>
      </c>
      <c r="M401">
        <f t="shared" si="20"/>
        <v>1.125</v>
      </c>
      <c r="N401">
        <f t="shared" si="22"/>
        <v>10.666666666666666</v>
      </c>
    </row>
    <row r="402" spans="1:14" x14ac:dyDescent="0.2">
      <c r="A402" t="s">
        <v>8</v>
      </c>
      <c r="B402" t="s">
        <v>286</v>
      </c>
      <c r="C402" t="s">
        <v>98</v>
      </c>
      <c r="D402" s="35" t="s">
        <v>336</v>
      </c>
      <c r="E402" s="35"/>
      <c r="F402">
        <v>20</v>
      </c>
      <c r="G402" t="s">
        <v>80</v>
      </c>
      <c r="I402">
        <v>2.1</v>
      </c>
      <c r="J402">
        <v>2.544</v>
      </c>
      <c r="K402">
        <v>1</v>
      </c>
      <c r="L402">
        <f t="shared" si="21"/>
        <v>1.125</v>
      </c>
      <c r="M402">
        <f t="shared" si="20"/>
        <v>1.125</v>
      </c>
      <c r="N402">
        <f t="shared" si="22"/>
        <v>17.777777777777779</v>
      </c>
    </row>
    <row r="403" spans="1:14" x14ac:dyDescent="0.2">
      <c r="A403" t="s">
        <v>8</v>
      </c>
      <c r="B403" t="s">
        <v>286</v>
      </c>
      <c r="C403" t="s">
        <v>98</v>
      </c>
      <c r="D403" s="35" t="s">
        <v>336</v>
      </c>
      <c r="E403" s="35"/>
      <c r="F403">
        <v>20</v>
      </c>
      <c r="G403" t="s">
        <v>80</v>
      </c>
      <c r="I403">
        <v>4.2</v>
      </c>
      <c r="J403">
        <v>2.544</v>
      </c>
      <c r="K403">
        <v>1</v>
      </c>
      <c r="L403">
        <f t="shared" si="21"/>
        <v>1.125</v>
      </c>
      <c r="M403">
        <f t="shared" si="20"/>
        <v>1.125</v>
      </c>
      <c r="N403">
        <f t="shared" si="22"/>
        <v>17.777777777777779</v>
      </c>
    </row>
    <row r="404" spans="1:14" x14ac:dyDescent="0.2">
      <c r="A404" t="s">
        <v>8</v>
      </c>
      <c r="B404" t="s">
        <v>286</v>
      </c>
      <c r="C404" t="s">
        <v>98</v>
      </c>
      <c r="D404" s="35" t="s">
        <v>336</v>
      </c>
      <c r="E404" s="35"/>
      <c r="F404">
        <v>20</v>
      </c>
      <c r="G404" t="s">
        <v>80</v>
      </c>
      <c r="I404">
        <v>4.9000000000000004</v>
      </c>
      <c r="J404">
        <v>2.544</v>
      </c>
      <c r="K404">
        <v>1</v>
      </c>
      <c r="L404">
        <f t="shared" si="21"/>
        <v>1.125</v>
      </c>
      <c r="M404">
        <f t="shared" si="20"/>
        <v>1.125</v>
      </c>
      <c r="N404">
        <f t="shared" si="22"/>
        <v>17.777777777777779</v>
      </c>
    </row>
    <row r="405" spans="1:14" x14ac:dyDescent="0.2">
      <c r="A405" t="s">
        <v>8</v>
      </c>
      <c r="B405" t="s">
        <v>286</v>
      </c>
      <c r="C405" t="s">
        <v>298</v>
      </c>
      <c r="D405" t="s">
        <v>300</v>
      </c>
      <c r="E405" t="s">
        <v>375</v>
      </c>
      <c r="F405">
        <v>8</v>
      </c>
      <c r="G405" t="s">
        <v>41</v>
      </c>
      <c r="I405">
        <v>1</v>
      </c>
      <c r="J405">
        <v>0.25118678300000002</v>
      </c>
      <c r="K405">
        <v>1</v>
      </c>
      <c r="L405">
        <f t="shared" si="21"/>
        <v>1.125</v>
      </c>
      <c r="M405">
        <f t="shared" si="20"/>
        <v>1.125</v>
      </c>
      <c r="N405">
        <f t="shared" si="22"/>
        <v>7.1111111111111107</v>
      </c>
    </row>
    <row r="406" spans="1:14" x14ac:dyDescent="0.2">
      <c r="A406" t="s">
        <v>8</v>
      </c>
      <c r="B406" t="s">
        <v>286</v>
      </c>
      <c r="C406" t="s">
        <v>279</v>
      </c>
      <c r="D406" t="s">
        <v>65</v>
      </c>
      <c r="E406" t="s">
        <v>377</v>
      </c>
      <c r="F406">
        <v>4</v>
      </c>
      <c r="G406" t="s">
        <v>41</v>
      </c>
      <c r="I406">
        <v>2</v>
      </c>
      <c r="J406">
        <v>0.12582721599999999</v>
      </c>
      <c r="K406">
        <v>1</v>
      </c>
      <c r="L406">
        <f t="shared" si="21"/>
        <v>1.125</v>
      </c>
      <c r="M406">
        <f t="shared" si="20"/>
        <v>1.125</v>
      </c>
      <c r="N406">
        <f t="shared" si="22"/>
        <v>3.5555555555555554</v>
      </c>
    </row>
    <row r="407" spans="1:14" x14ac:dyDescent="0.2">
      <c r="A407" t="s">
        <v>1</v>
      </c>
      <c r="B407" t="s">
        <v>149</v>
      </c>
      <c r="C407" t="s">
        <v>160</v>
      </c>
      <c r="D407" t="s">
        <v>160</v>
      </c>
      <c r="E407" t="s">
        <v>375</v>
      </c>
      <c r="F407">
        <v>1</v>
      </c>
      <c r="G407" t="s">
        <v>41</v>
      </c>
      <c r="I407">
        <v>24.7</v>
      </c>
      <c r="J407">
        <v>17.32569166</v>
      </c>
      <c r="K407">
        <v>1</v>
      </c>
      <c r="L407">
        <f t="shared" si="21"/>
        <v>1.125</v>
      </c>
      <c r="M407">
        <f t="shared" si="20"/>
        <v>1.125</v>
      </c>
      <c r="N407">
        <f t="shared" si="22"/>
        <v>0.88888888888888884</v>
      </c>
    </row>
    <row r="408" spans="1:14" x14ac:dyDescent="0.2">
      <c r="A408" t="s">
        <v>4</v>
      </c>
      <c r="B408" t="s">
        <v>226</v>
      </c>
      <c r="C408" t="s">
        <v>237</v>
      </c>
      <c r="D408" t="s">
        <v>338</v>
      </c>
      <c r="E408" t="s">
        <v>375</v>
      </c>
      <c r="F408">
        <v>2</v>
      </c>
      <c r="G408" t="s">
        <v>41</v>
      </c>
      <c r="I408">
        <v>37</v>
      </c>
      <c r="J408">
        <v>180.3860995</v>
      </c>
      <c r="K408">
        <v>1</v>
      </c>
      <c r="L408">
        <f t="shared" si="21"/>
        <v>1.125</v>
      </c>
      <c r="M408">
        <f t="shared" si="20"/>
        <v>1.125</v>
      </c>
      <c r="N408">
        <f t="shared" si="22"/>
        <v>1.7777777777777777</v>
      </c>
    </row>
    <row r="409" spans="1:14" x14ac:dyDescent="0.2">
      <c r="A409" t="s">
        <v>4</v>
      </c>
      <c r="B409" t="s">
        <v>226</v>
      </c>
      <c r="C409" t="s">
        <v>237</v>
      </c>
      <c r="D409" t="s">
        <v>338</v>
      </c>
      <c r="E409" t="s">
        <v>375</v>
      </c>
      <c r="F409">
        <v>2</v>
      </c>
      <c r="G409" t="s">
        <v>41</v>
      </c>
      <c r="I409">
        <v>48</v>
      </c>
      <c r="J409">
        <v>393.53420779999999</v>
      </c>
      <c r="K409">
        <v>1</v>
      </c>
      <c r="L409">
        <f t="shared" si="21"/>
        <v>1.125</v>
      </c>
      <c r="M409">
        <f t="shared" si="20"/>
        <v>1.125</v>
      </c>
      <c r="N409">
        <f t="shared" si="22"/>
        <v>1.7777777777777777</v>
      </c>
    </row>
    <row r="410" spans="1:14" x14ac:dyDescent="0.2">
      <c r="A410" t="s">
        <v>6</v>
      </c>
      <c r="B410" t="s">
        <v>265</v>
      </c>
      <c r="C410" t="s">
        <v>237</v>
      </c>
      <c r="D410" t="s">
        <v>338</v>
      </c>
      <c r="E410" t="s">
        <v>375</v>
      </c>
      <c r="F410">
        <v>1</v>
      </c>
      <c r="G410" t="s">
        <v>41</v>
      </c>
      <c r="I410">
        <v>12</v>
      </c>
      <c r="J410">
        <v>3.0872990520000001</v>
      </c>
      <c r="K410">
        <v>1</v>
      </c>
      <c r="L410">
        <f t="shared" si="21"/>
        <v>1.125</v>
      </c>
      <c r="M410">
        <f t="shared" si="20"/>
        <v>1.125</v>
      </c>
      <c r="N410">
        <f t="shared" si="22"/>
        <v>0.88888888888888884</v>
      </c>
    </row>
    <row r="411" spans="1:14" x14ac:dyDescent="0.2">
      <c r="A411" t="s">
        <v>8</v>
      </c>
      <c r="B411" t="s">
        <v>286</v>
      </c>
      <c r="C411" t="s">
        <v>237</v>
      </c>
      <c r="D411" t="s">
        <v>338</v>
      </c>
      <c r="E411" t="s">
        <v>375</v>
      </c>
      <c r="F411">
        <v>1</v>
      </c>
      <c r="G411" t="s">
        <v>41</v>
      </c>
      <c r="I411">
        <v>2.5</v>
      </c>
      <c r="J411">
        <v>2.8047794000000001E-2</v>
      </c>
      <c r="K411">
        <v>1</v>
      </c>
      <c r="L411">
        <f t="shared" si="21"/>
        <v>1.125</v>
      </c>
      <c r="M411">
        <f t="shared" si="20"/>
        <v>1.125</v>
      </c>
      <c r="N411">
        <f t="shared" si="22"/>
        <v>0.88888888888888884</v>
      </c>
    </row>
    <row r="412" spans="1:14" x14ac:dyDescent="0.2">
      <c r="A412" t="s">
        <v>8</v>
      </c>
      <c r="B412" t="s">
        <v>286</v>
      </c>
      <c r="C412" t="s">
        <v>301</v>
      </c>
      <c r="D412" s="35" t="s">
        <v>302</v>
      </c>
      <c r="E412" s="35"/>
      <c r="F412">
        <v>2</v>
      </c>
      <c r="G412" t="s">
        <v>80</v>
      </c>
      <c r="I412">
        <v>3</v>
      </c>
      <c r="J412">
        <v>3.4799999999999998E-2</v>
      </c>
      <c r="K412">
        <v>1</v>
      </c>
      <c r="L412">
        <f t="shared" si="21"/>
        <v>1.125</v>
      </c>
      <c r="M412">
        <f t="shared" si="20"/>
        <v>1.125</v>
      </c>
      <c r="N412">
        <f t="shared" si="22"/>
        <v>1.7777777777777777</v>
      </c>
    </row>
    <row r="413" spans="1:14" x14ac:dyDescent="0.2">
      <c r="A413" t="s">
        <v>6</v>
      </c>
      <c r="B413" t="s">
        <v>265</v>
      </c>
      <c r="C413" t="s">
        <v>271</v>
      </c>
      <c r="D413" t="s">
        <v>343</v>
      </c>
      <c r="E413" t="s">
        <v>375</v>
      </c>
      <c r="F413">
        <v>3</v>
      </c>
      <c r="G413" t="s">
        <v>41</v>
      </c>
      <c r="I413">
        <v>1.5</v>
      </c>
      <c r="J413">
        <v>5.7095820999999998E-2</v>
      </c>
      <c r="K413">
        <v>1</v>
      </c>
      <c r="L413">
        <f t="shared" si="21"/>
        <v>1.125</v>
      </c>
      <c r="M413">
        <f t="shared" si="20"/>
        <v>1.125</v>
      </c>
      <c r="N413">
        <f t="shared" si="22"/>
        <v>2.6666666666666665</v>
      </c>
    </row>
    <row r="414" spans="1:14" x14ac:dyDescent="0.2">
      <c r="A414" t="s">
        <v>6</v>
      </c>
      <c r="B414" t="s">
        <v>265</v>
      </c>
      <c r="C414" t="s">
        <v>271</v>
      </c>
      <c r="D414" t="s">
        <v>343</v>
      </c>
      <c r="E414" t="s">
        <v>375</v>
      </c>
      <c r="F414">
        <v>3</v>
      </c>
      <c r="G414" t="s">
        <v>41</v>
      </c>
      <c r="I414">
        <v>4</v>
      </c>
      <c r="J414">
        <v>0.93183131299999999</v>
      </c>
      <c r="K414">
        <v>1</v>
      </c>
      <c r="L414">
        <f t="shared" si="21"/>
        <v>1.125</v>
      </c>
      <c r="M414">
        <f t="shared" si="20"/>
        <v>1.125</v>
      </c>
      <c r="N414">
        <f t="shared" si="22"/>
        <v>2.6666666666666665</v>
      </c>
    </row>
    <row r="415" spans="1:14" x14ac:dyDescent="0.2">
      <c r="A415" t="s">
        <v>3</v>
      </c>
      <c r="B415" t="s">
        <v>202</v>
      </c>
      <c r="C415" t="s">
        <v>212</v>
      </c>
      <c r="D415" t="s">
        <v>84</v>
      </c>
      <c r="E415" t="s">
        <v>373</v>
      </c>
      <c r="F415">
        <v>1</v>
      </c>
      <c r="G415" t="s">
        <v>80</v>
      </c>
      <c r="I415">
        <v>7.5</v>
      </c>
      <c r="J415">
        <v>0.12720000000000001</v>
      </c>
      <c r="K415">
        <v>1</v>
      </c>
      <c r="L415">
        <f t="shared" si="21"/>
        <v>1.125</v>
      </c>
      <c r="M415">
        <f t="shared" si="20"/>
        <v>1.125</v>
      </c>
      <c r="N415">
        <f t="shared" si="22"/>
        <v>0.88888888888888884</v>
      </c>
    </row>
    <row r="416" spans="1:14" x14ac:dyDescent="0.2">
      <c r="A416" t="s">
        <v>0</v>
      </c>
      <c r="B416" t="s">
        <v>39</v>
      </c>
      <c r="C416" t="s">
        <v>53</v>
      </c>
      <c r="D416" t="s">
        <v>368</v>
      </c>
      <c r="E416" t="s">
        <v>379</v>
      </c>
      <c r="F416">
        <v>5</v>
      </c>
      <c r="G416" t="s">
        <v>41</v>
      </c>
      <c r="I416">
        <v>5.8</v>
      </c>
      <c r="J416">
        <v>2.7869095929999999</v>
      </c>
      <c r="K416">
        <v>1</v>
      </c>
      <c r="L416">
        <f t="shared" si="21"/>
        <v>1.125</v>
      </c>
      <c r="M416">
        <f t="shared" si="20"/>
        <v>1.125</v>
      </c>
      <c r="N416">
        <f t="shared" si="22"/>
        <v>4.4444444444444446</v>
      </c>
    </row>
    <row r="417" spans="1:14" x14ac:dyDescent="0.2">
      <c r="A417" t="s">
        <v>0</v>
      </c>
      <c r="B417" t="s">
        <v>39</v>
      </c>
      <c r="C417" t="s">
        <v>53</v>
      </c>
      <c r="D417" t="s">
        <v>368</v>
      </c>
      <c r="E417" t="s">
        <v>379</v>
      </c>
      <c r="F417">
        <v>5</v>
      </c>
      <c r="G417" t="s">
        <v>41</v>
      </c>
      <c r="I417">
        <v>8.8000000000000007</v>
      </c>
      <c r="J417">
        <v>10.72239005</v>
      </c>
      <c r="K417">
        <v>1</v>
      </c>
      <c r="L417">
        <f t="shared" si="21"/>
        <v>1.125</v>
      </c>
      <c r="M417">
        <f t="shared" si="20"/>
        <v>1.125</v>
      </c>
      <c r="N417">
        <f t="shared" si="22"/>
        <v>4.4444444444444446</v>
      </c>
    </row>
    <row r="418" spans="1:14" x14ac:dyDescent="0.2">
      <c r="A418" t="s">
        <v>0</v>
      </c>
      <c r="B418" t="s">
        <v>39</v>
      </c>
      <c r="C418" t="s">
        <v>53</v>
      </c>
      <c r="D418" t="s">
        <v>368</v>
      </c>
      <c r="E418" t="s">
        <v>379</v>
      </c>
      <c r="F418">
        <v>5</v>
      </c>
      <c r="G418" t="s">
        <v>41</v>
      </c>
      <c r="I418">
        <v>10.9</v>
      </c>
      <c r="J418">
        <v>21.413420559999999</v>
      </c>
      <c r="K418">
        <v>1</v>
      </c>
      <c r="L418">
        <f t="shared" si="21"/>
        <v>1.125</v>
      </c>
      <c r="M418">
        <f t="shared" si="20"/>
        <v>1.125</v>
      </c>
      <c r="N418">
        <f t="shared" si="22"/>
        <v>4.4444444444444446</v>
      </c>
    </row>
    <row r="419" spans="1:14" x14ac:dyDescent="0.2">
      <c r="A419" t="s">
        <v>1</v>
      </c>
      <c r="B419" t="s">
        <v>149</v>
      </c>
      <c r="C419" t="s">
        <v>53</v>
      </c>
      <c r="D419" t="s">
        <v>368</v>
      </c>
      <c r="E419" t="s">
        <v>379</v>
      </c>
      <c r="F419">
        <v>12</v>
      </c>
      <c r="G419" t="s">
        <v>41</v>
      </c>
      <c r="I419">
        <v>5.4</v>
      </c>
      <c r="J419">
        <v>5.309229255</v>
      </c>
      <c r="K419">
        <v>1</v>
      </c>
      <c r="L419">
        <f t="shared" si="21"/>
        <v>1.125</v>
      </c>
      <c r="M419">
        <f t="shared" si="20"/>
        <v>1.125</v>
      </c>
      <c r="N419">
        <f t="shared" si="22"/>
        <v>10.666666666666666</v>
      </c>
    </row>
    <row r="420" spans="1:14" x14ac:dyDescent="0.2">
      <c r="A420" t="s">
        <v>1</v>
      </c>
      <c r="B420" t="s">
        <v>149</v>
      </c>
      <c r="C420" t="s">
        <v>53</v>
      </c>
      <c r="D420" t="s">
        <v>368</v>
      </c>
      <c r="E420" t="s">
        <v>379</v>
      </c>
      <c r="F420">
        <v>12</v>
      </c>
      <c r="G420" t="s">
        <v>41</v>
      </c>
      <c r="I420">
        <v>8.1999999999999993</v>
      </c>
      <c r="J420">
        <v>20.48241767</v>
      </c>
      <c r="K420">
        <v>1</v>
      </c>
      <c r="L420">
        <f t="shared" si="21"/>
        <v>1.125</v>
      </c>
      <c r="M420">
        <f t="shared" si="20"/>
        <v>1.125</v>
      </c>
      <c r="N420">
        <f t="shared" si="22"/>
        <v>10.666666666666666</v>
      </c>
    </row>
    <row r="421" spans="1:14" x14ac:dyDescent="0.2">
      <c r="A421" t="s">
        <v>1</v>
      </c>
      <c r="B421" t="s">
        <v>149</v>
      </c>
      <c r="C421" t="s">
        <v>53</v>
      </c>
      <c r="D421" t="s">
        <v>368</v>
      </c>
      <c r="E421" t="s">
        <v>379</v>
      </c>
      <c r="F421">
        <v>12</v>
      </c>
      <c r="G421" t="s">
        <v>41</v>
      </c>
      <c r="I421">
        <v>14.3</v>
      </c>
      <c r="J421">
        <v>123.5893136</v>
      </c>
      <c r="K421">
        <v>1</v>
      </c>
      <c r="L421">
        <f t="shared" si="21"/>
        <v>1.125</v>
      </c>
      <c r="M421">
        <f t="shared" si="20"/>
        <v>1.125</v>
      </c>
      <c r="N421">
        <f t="shared" si="22"/>
        <v>10.666666666666666</v>
      </c>
    </row>
    <row r="422" spans="1:14" x14ac:dyDescent="0.2">
      <c r="A422" t="s">
        <v>1</v>
      </c>
      <c r="B422" t="s">
        <v>149</v>
      </c>
      <c r="C422" t="s">
        <v>53</v>
      </c>
      <c r="D422" t="s">
        <v>368</v>
      </c>
      <c r="E422" t="s">
        <v>379</v>
      </c>
      <c r="F422">
        <v>12</v>
      </c>
      <c r="G422" t="s">
        <v>41</v>
      </c>
      <c r="I422">
        <v>14.8</v>
      </c>
      <c r="J422">
        <v>138.10859629999999</v>
      </c>
      <c r="K422">
        <v>1</v>
      </c>
      <c r="L422">
        <f t="shared" si="21"/>
        <v>1.125</v>
      </c>
      <c r="M422">
        <f t="shared" si="20"/>
        <v>1.125</v>
      </c>
      <c r="N422">
        <f t="shared" si="22"/>
        <v>10.666666666666666</v>
      </c>
    </row>
    <row r="423" spans="1:14" x14ac:dyDescent="0.2">
      <c r="A423" t="s">
        <v>1</v>
      </c>
      <c r="B423" t="s">
        <v>149</v>
      </c>
      <c r="C423" t="s">
        <v>53</v>
      </c>
      <c r="D423" t="s">
        <v>368</v>
      </c>
      <c r="E423" t="s">
        <v>379</v>
      </c>
      <c r="F423">
        <v>12</v>
      </c>
      <c r="G423" t="s">
        <v>41</v>
      </c>
      <c r="I423">
        <v>18.100000000000001</v>
      </c>
      <c r="J423">
        <v>264.6988174</v>
      </c>
      <c r="K423">
        <v>1</v>
      </c>
      <c r="L423">
        <f t="shared" si="21"/>
        <v>1.125</v>
      </c>
      <c r="M423">
        <f t="shared" si="20"/>
        <v>1.125</v>
      </c>
      <c r="N423">
        <f t="shared" si="22"/>
        <v>10.666666666666666</v>
      </c>
    </row>
    <row r="424" spans="1:14" x14ac:dyDescent="0.2">
      <c r="A424" t="s">
        <v>2</v>
      </c>
      <c r="B424" t="s">
        <v>169</v>
      </c>
      <c r="C424" t="s">
        <v>53</v>
      </c>
      <c r="D424" t="s">
        <v>368</v>
      </c>
      <c r="E424" t="s">
        <v>379</v>
      </c>
      <c r="F424">
        <v>2</v>
      </c>
      <c r="G424" t="s">
        <v>41</v>
      </c>
      <c r="I424">
        <v>4</v>
      </c>
      <c r="J424">
        <v>0.33546057600000001</v>
      </c>
      <c r="K424">
        <v>1</v>
      </c>
      <c r="L424">
        <f t="shared" si="21"/>
        <v>1.125</v>
      </c>
      <c r="M424">
        <f t="shared" si="20"/>
        <v>1.125</v>
      </c>
      <c r="N424">
        <f t="shared" si="22"/>
        <v>1.7777777777777777</v>
      </c>
    </row>
    <row r="425" spans="1:14" x14ac:dyDescent="0.2">
      <c r="A425" t="s">
        <v>3</v>
      </c>
      <c r="B425" t="s">
        <v>202</v>
      </c>
      <c r="C425" t="s">
        <v>53</v>
      </c>
      <c r="D425" t="s">
        <v>368</v>
      </c>
      <c r="E425" t="s">
        <v>379</v>
      </c>
      <c r="F425">
        <v>10</v>
      </c>
      <c r="G425" t="s">
        <v>41</v>
      </c>
      <c r="I425">
        <v>5.4</v>
      </c>
      <c r="J425">
        <v>4.4243577119999999</v>
      </c>
      <c r="K425">
        <v>1</v>
      </c>
      <c r="L425">
        <f t="shared" si="21"/>
        <v>1.125</v>
      </c>
      <c r="M425">
        <f t="shared" si="20"/>
        <v>1.125</v>
      </c>
      <c r="N425">
        <f t="shared" si="22"/>
        <v>8.8888888888888893</v>
      </c>
    </row>
    <row r="426" spans="1:14" x14ac:dyDescent="0.2">
      <c r="A426" t="s">
        <v>5</v>
      </c>
      <c r="B426" t="s">
        <v>246</v>
      </c>
      <c r="C426" t="s">
        <v>53</v>
      </c>
      <c r="D426" t="s">
        <v>368</v>
      </c>
      <c r="E426" t="s">
        <v>379</v>
      </c>
      <c r="F426">
        <v>2</v>
      </c>
      <c r="G426" t="s">
        <v>41</v>
      </c>
      <c r="I426">
        <v>6</v>
      </c>
      <c r="J426">
        <v>1.2438512239999999</v>
      </c>
      <c r="K426" s="11">
        <v>0.6333333333333333</v>
      </c>
      <c r="L426">
        <f t="shared" si="21"/>
        <v>1.125</v>
      </c>
      <c r="M426">
        <f t="shared" si="20"/>
        <v>0.71249999999999991</v>
      </c>
      <c r="N426">
        <f t="shared" si="22"/>
        <v>2.8070175438596494</v>
      </c>
    </row>
    <row r="427" spans="1:14" x14ac:dyDescent="0.2">
      <c r="A427" t="s">
        <v>5</v>
      </c>
      <c r="B427" t="s">
        <v>246</v>
      </c>
      <c r="C427" t="s">
        <v>53</v>
      </c>
      <c r="D427" t="s">
        <v>368</v>
      </c>
      <c r="E427" t="s">
        <v>379</v>
      </c>
      <c r="F427">
        <v>2</v>
      </c>
      <c r="G427" t="s">
        <v>41</v>
      </c>
      <c r="I427">
        <v>19</v>
      </c>
      <c r="J427">
        <v>51.607786820000001</v>
      </c>
      <c r="K427" s="11">
        <v>0.6333333333333333</v>
      </c>
      <c r="L427">
        <f t="shared" si="21"/>
        <v>1.125</v>
      </c>
      <c r="M427">
        <f t="shared" si="20"/>
        <v>0.71249999999999991</v>
      </c>
      <c r="N427">
        <f t="shared" si="22"/>
        <v>2.8070175438596494</v>
      </c>
    </row>
    <row r="428" spans="1:14" x14ac:dyDescent="0.2">
      <c r="A428" t="s">
        <v>6</v>
      </c>
      <c r="B428" t="s">
        <v>265</v>
      </c>
      <c r="C428" t="s">
        <v>53</v>
      </c>
      <c r="D428" t="s">
        <v>368</v>
      </c>
      <c r="E428" t="s">
        <v>379</v>
      </c>
      <c r="F428">
        <v>12</v>
      </c>
      <c r="G428" t="s">
        <v>41</v>
      </c>
      <c r="I428">
        <v>2</v>
      </c>
      <c r="J428">
        <v>0.21422186400000001</v>
      </c>
      <c r="K428">
        <v>1</v>
      </c>
      <c r="L428">
        <f t="shared" si="21"/>
        <v>1.125</v>
      </c>
      <c r="M428">
        <f t="shared" si="20"/>
        <v>1.125</v>
      </c>
      <c r="N428">
        <f t="shared" si="22"/>
        <v>10.666666666666666</v>
      </c>
    </row>
    <row r="429" spans="1:14" x14ac:dyDescent="0.2">
      <c r="A429" t="s">
        <v>6</v>
      </c>
      <c r="B429" t="s">
        <v>265</v>
      </c>
      <c r="C429" t="s">
        <v>53</v>
      </c>
      <c r="D429" t="s">
        <v>368</v>
      </c>
      <c r="E429" t="s">
        <v>379</v>
      </c>
      <c r="F429">
        <v>12</v>
      </c>
      <c r="G429" t="s">
        <v>41</v>
      </c>
      <c r="I429">
        <v>5</v>
      </c>
      <c r="J429">
        <v>4.1400530010000001</v>
      </c>
      <c r="K429">
        <v>1</v>
      </c>
      <c r="L429">
        <f t="shared" si="21"/>
        <v>1.125</v>
      </c>
      <c r="M429">
        <f t="shared" si="20"/>
        <v>1.125</v>
      </c>
      <c r="N429">
        <f t="shared" si="22"/>
        <v>10.666666666666666</v>
      </c>
    </row>
    <row r="430" spans="1:14" x14ac:dyDescent="0.2">
      <c r="A430" t="s">
        <v>7</v>
      </c>
      <c r="B430" t="s">
        <v>277</v>
      </c>
      <c r="C430" t="s">
        <v>53</v>
      </c>
      <c r="D430" t="s">
        <v>368</v>
      </c>
      <c r="E430" t="s">
        <v>379</v>
      </c>
      <c r="F430">
        <v>13</v>
      </c>
      <c r="G430" t="s">
        <v>41</v>
      </c>
      <c r="I430">
        <v>2.5</v>
      </c>
      <c r="J430">
        <v>0.47735234599999998</v>
      </c>
      <c r="K430">
        <v>1</v>
      </c>
      <c r="L430">
        <f t="shared" si="21"/>
        <v>1.125</v>
      </c>
      <c r="M430">
        <f t="shared" si="20"/>
        <v>1.125</v>
      </c>
      <c r="N430">
        <f t="shared" si="22"/>
        <v>11.555555555555555</v>
      </c>
    </row>
    <row r="431" spans="1:14" x14ac:dyDescent="0.2">
      <c r="A431" t="s">
        <v>7</v>
      </c>
      <c r="B431" t="s">
        <v>277</v>
      </c>
      <c r="C431" t="s">
        <v>53</v>
      </c>
      <c r="D431" t="s">
        <v>368</v>
      </c>
      <c r="E431" t="s">
        <v>379</v>
      </c>
      <c r="F431">
        <v>13</v>
      </c>
      <c r="G431" t="s">
        <v>41</v>
      </c>
      <c r="I431">
        <v>5</v>
      </c>
      <c r="J431">
        <v>4.4850574180000002</v>
      </c>
      <c r="K431">
        <v>1</v>
      </c>
      <c r="L431">
        <f t="shared" si="21"/>
        <v>1.125</v>
      </c>
      <c r="M431">
        <f t="shared" si="20"/>
        <v>1.125</v>
      </c>
      <c r="N431">
        <f t="shared" si="22"/>
        <v>11.555555555555555</v>
      </c>
    </row>
    <row r="432" spans="1:14" x14ac:dyDescent="0.2">
      <c r="A432" t="s">
        <v>7</v>
      </c>
      <c r="B432" t="s">
        <v>277</v>
      </c>
      <c r="C432" t="s">
        <v>53</v>
      </c>
      <c r="D432" t="s">
        <v>368</v>
      </c>
      <c r="E432" t="s">
        <v>379</v>
      </c>
      <c r="F432">
        <v>13</v>
      </c>
      <c r="G432" t="s">
        <v>41</v>
      </c>
      <c r="I432">
        <v>8</v>
      </c>
      <c r="J432">
        <v>20.487255860000001</v>
      </c>
      <c r="K432">
        <v>1</v>
      </c>
      <c r="L432">
        <f t="shared" si="21"/>
        <v>1.125</v>
      </c>
      <c r="M432">
        <f t="shared" si="20"/>
        <v>1.125</v>
      </c>
      <c r="N432">
        <f t="shared" si="22"/>
        <v>11.555555555555555</v>
      </c>
    </row>
    <row r="433" spans="1:14" x14ac:dyDescent="0.2">
      <c r="A433" t="s">
        <v>7</v>
      </c>
      <c r="B433" t="s">
        <v>277</v>
      </c>
      <c r="C433" t="s">
        <v>53</v>
      </c>
      <c r="D433" t="s">
        <v>368</v>
      </c>
      <c r="E433" t="s">
        <v>379</v>
      </c>
      <c r="F433">
        <v>13</v>
      </c>
      <c r="G433" t="s">
        <v>41</v>
      </c>
      <c r="I433">
        <v>13</v>
      </c>
      <c r="J433">
        <v>98.392471099999995</v>
      </c>
      <c r="K433">
        <v>1</v>
      </c>
      <c r="L433">
        <f t="shared" si="21"/>
        <v>1.125</v>
      </c>
      <c r="M433">
        <f t="shared" si="20"/>
        <v>1.125</v>
      </c>
      <c r="N433">
        <f t="shared" si="22"/>
        <v>11.555555555555555</v>
      </c>
    </row>
    <row r="434" spans="1:14" x14ac:dyDescent="0.2">
      <c r="A434" t="s">
        <v>8</v>
      </c>
      <c r="B434" t="s">
        <v>286</v>
      </c>
      <c r="C434" t="s">
        <v>53</v>
      </c>
      <c r="D434" t="s">
        <v>368</v>
      </c>
      <c r="E434" t="s">
        <v>379</v>
      </c>
      <c r="F434">
        <v>9</v>
      </c>
      <c r="G434" t="s">
        <v>41</v>
      </c>
      <c r="I434">
        <v>5</v>
      </c>
      <c r="J434">
        <v>3.1050397510000001</v>
      </c>
      <c r="K434">
        <v>1</v>
      </c>
      <c r="L434">
        <f t="shared" si="21"/>
        <v>1.125</v>
      </c>
      <c r="M434">
        <f t="shared" si="20"/>
        <v>1.125</v>
      </c>
      <c r="N434">
        <f t="shared" si="22"/>
        <v>8</v>
      </c>
    </row>
    <row r="435" spans="1:14" x14ac:dyDescent="0.2">
      <c r="A435" t="s">
        <v>8</v>
      </c>
      <c r="B435" t="s">
        <v>286</v>
      </c>
      <c r="C435" t="s">
        <v>53</v>
      </c>
      <c r="D435" t="s">
        <v>368</v>
      </c>
      <c r="E435" t="s">
        <v>379</v>
      </c>
      <c r="F435">
        <v>9</v>
      </c>
      <c r="G435" t="s">
        <v>41</v>
      </c>
      <c r="I435">
        <v>7</v>
      </c>
      <c r="J435">
        <v>9.2119797729999995</v>
      </c>
      <c r="K435">
        <v>1</v>
      </c>
      <c r="L435">
        <f t="shared" si="21"/>
        <v>1.125</v>
      </c>
      <c r="M435">
        <f t="shared" si="20"/>
        <v>1.125</v>
      </c>
      <c r="N435">
        <f t="shared" si="22"/>
        <v>8</v>
      </c>
    </row>
    <row r="436" spans="1:14" x14ac:dyDescent="0.2">
      <c r="A436" t="s">
        <v>8</v>
      </c>
      <c r="B436" t="s">
        <v>286</v>
      </c>
      <c r="C436" t="s">
        <v>53</v>
      </c>
      <c r="D436" t="s">
        <v>368</v>
      </c>
      <c r="E436" t="s">
        <v>379</v>
      </c>
      <c r="F436">
        <v>9</v>
      </c>
      <c r="G436" t="s">
        <v>41</v>
      </c>
      <c r="I436">
        <v>8.5</v>
      </c>
      <c r="J436">
        <v>17.253534569999999</v>
      </c>
      <c r="K436">
        <v>1</v>
      </c>
      <c r="L436">
        <f t="shared" si="21"/>
        <v>1.125</v>
      </c>
      <c r="M436">
        <f t="shared" si="20"/>
        <v>1.125</v>
      </c>
      <c r="N436">
        <f t="shared" si="22"/>
        <v>8</v>
      </c>
    </row>
    <row r="437" spans="1:14" x14ac:dyDescent="0.2">
      <c r="A437" t="s">
        <v>6</v>
      </c>
      <c r="B437" t="s">
        <v>265</v>
      </c>
      <c r="C437" t="s">
        <v>267</v>
      </c>
      <c r="D437" t="s">
        <v>368</v>
      </c>
      <c r="E437" t="s">
        <v>379</v>
      </c>
      <c r="F437">
        <v>1</v>
      </c>
      <c r="G437" t="s">
        <v>80</v>
      </c>
      <c r="I437">
        <v>4.0999999999999996</v>
      </c>
      <c r="J437">
        <v>0.12720000000000001</v>
      </c>
      <c r="K437">
        <v>1</v>
      </c>
      <c r="L437">
        <f t="shared" si="21"/>
        <v>1.125</v>
      </c>
      <c r="M437">
        <f t="shared" si="20"/>
        <v>1.125</v>
      </c>
      <c r="N437">
        <f t="shared" si="22"/>
        <v>0.88888888888888884</v>
      </c>
    </row>
    <row r="438" spans="1:14" x14ac:dyDescent="0.2">
      <c r="A438" t="s">
        <v>0</v>
      </c>
      <c r="B438" t="s">
        <v>39</v>
      </c>
      <c r="C438" t="s">
        <v>60</v>
      </c>
      <c r="D438" t="s">
        <v>368</v>
      </c>
      <c r="E438" t="s">
        <v>379</v>
      </c>
      <c r="F438">
        <v>7</v>
      </c>
      <c r="G438" t="s">
        <v>41</v>
      </c>
      <c r="I438">
        <v>3.2</v>
      </c>
      <c r="J438">
        <v>1.0718495210000001</v>
      </c>
      <c r="K438">
        <v>1</v>
      </c>
      <c r="L438">
        <f t="shared" si="21"/>
        <v>1.125</v>
      </c>
      <c r="M438">
        <f t="shared" si="20"/>
        <v>1.125</v>
      </c>
      <c r="N438">
        <f t="shared" si="22"/>
        <v>6.2222222222222223</v>
      </c>
    </row>
    <row r="439" spans="1:14" x14ac:dyDescent="0.2">
      <c r="A439" t="s">
        <v>2</v>
      </c>
      <c r="B439" t="s">
        <v>169</v>
      </c>
      <c r="C439" t="s">
        <v>60</v>
      </c>
      <c r="D439" t="s">
        <v>368</v>
      </c>
      <c r="E439" t="s">
        <v>379</v>
      </c>
      <c r="F439">
        <v>6</v>
      </c>
      <c r="G439" t="s">
        <v>41</v>
      </c>
      <c r="I439">
        <v>3.7</v>
      </c>
      <c r="J439">
        <v>1.3643945749999999</v>
      </c>
      <c r="K439">
        <v>1</v>
      </c>
      <c r="L439">
        <f t="shared" si="21"/>
        <v>1.125</v>
      </c>
      <c r="M439">
        <f t="shared" si="20"/>
        <v>1.125</v>
      </c>
      <c r="N439">
        <f t="shared" si="22"/>
        <v>5.333333333333333</v>
      </c>
    </row>
    <row r="440" spans="1:14" x14ac:dyDescent="0.2">
      <c r="A440" t="s">
        <v>2</v>
      </c>
      <c r="B440" t="s">
        <v>169</v>
      </c>
      <c r="C440" t="s">
        <v>60</v>
      </c>
      <c r="D440" t="s">
        <v>368</v>
      </c>
      <c r="E440" t="s">
        <v>379</v>
      </c>
      <c r="F440">
        <v>6</v>
      </c>
      <c r="G440" t="s">
        <v>41</v>
      </c>
      <c r="I440">
        <v>4</v>
      </c>
      <c r="J440">
        <v>1.687212964</v>
      </c>
      <c r="K440">
        <v>1</v>
      </c>
      <c r="L440">
        <f t="shared" si="21"/>
        <v>1.125</v>
      </c>
      <c r="M440">
        <f t="shared" si="20"/>
        <v>1.125</v>
      </c>
      <c r="N440">
        <f t="shared" si="22"/>
        <v>5.333333333333333</v>
      </c>
    </row>
    <row r="441" spans="1:14" x14ac:dyDescent="0.2">
      <c r="A441" t="s">
        <v>4</v>
      </c>
      <c r="B441" t="s">
        <v>226</v>
      </c>
      <c r="C441" t="s">
        <v>60</v>
      </c>
      <c r="D441" t="s">
        <v>368</v>
      </c>
      <c r="E441" t="s">
        <v>379</v>
      </c>
      <c r="F441">
        <v>6</v>
      </c>
      <c r="G441" t="s">
        <v>41</v>
      </c>
      <c r="I441">
        <v>4</v>
      </c>
      <c r="J441">
        <v>1.687212964</v>
      </c>
      <c r="K441">
        <v>1</v>
      </c>
      <c r="L441">
        <f t="shared" si="21"/>
        <v>1.125</v>
      </c>
      <c r="M441">
        <f t="shared" si="20"/>
        <v>1.125</v>
      </c>
      <c r="N441">
        <f t="shared" si="22"/>
        <v>5.333333333333333</v>
      </c>
    </row>
    <row r="442" spans="1:14" x14ac:dyDescent="0.2">
      <c r="A442" t="s">
        <v>5</v>
      </c>
      <c r="B442" t="s">
        <v>246</v>
      </c>
      <c r="C442" t="s">
        <v>60</v>
      </c>
      <c r="D442" t="s">
        <v>368</v>
      </c>
      <c r="E442" t="s">
        <v>379</v>
      </c>
      <c r="F442">
        <v>20</v>
      </c>
      <c r="G442" t="s">
        <v>41</v>
      </c>
      <c r="I442">
        <v>2.2000000000000002</v>
      </c>
      <c r="J442">
        <v>1.103561689</v>
      </c>
      <c r="K442" s="11">
        <v>0.6333333333333333</v>
      </c>
      <c r="L442">
        <f t="shared" si="21"/>
        <v>1.125</v>
      </c>
      <c r="M442">
        <f t="shared" si="20"/>
        <v>0.71249999999999991</v>
      </c>
      <c r="N442">
        <f t="shared" si="22"/>
        <v>28.070175438596493</v>
      </c>
    </row>
    <row r="443" spans="1:14" x14ac:dyDescent="0.2">
      <c r="A443" t="s">
        <v>5</v>
      </c>
      <c r="B443" t="s">
        <v>246</v>
      </c>
      <c r="C443" t="s">
        <v>60</v>
      </c>
      <c r="D443" t="s">
        <v>368</v>
      </c>
      <c r="E443" t="s">
        <v>379</v>
      </c>
      <c r="F443">
        <v>20</v>
      </c>
      <c r="G443" t="s">
        <v>41</v>
      </c>
      <c r="I443">
        <v>3.1</v>
      </c>
      <c r="J443">
        <v>2.8087073239999998</v>
      </c>
      <c r="K443" s="11">
        <v>0.6333333333333333</v>
      </c>
      <c r="L443">
        <f t="shared" si="21"/>
        <v>1.125</v>
      </c>
      <c r="M443">
        <f t="shared" si="20"/>
        <v>0.71249999999999991</v>
      </c>
      <c r="N443">
        <f t="shared" si="22"/>
        <v>28.070175438596493</v>
      </c>
    </row>
    <row r="444" spans="1:14" x14ac:dyDescent="0.2">
      <c r="A444" t="s">
        <v>5</v>
      </c>
      <c r="B444" t="s">
        <v>246</v>
      </c>
      <c r="C444" t="s">
        <v>60</v>
      </c>
      <c r="D444" t="s">
        <v>368</v>
      </c>
      <c r="E444" t="s">
        <v>379</v>
      </c>
      <c r="F444">
        <v>20</v>
      </c>
      <c r="G444" t="s">
        <v>41</v>
      </c>
      <c r="I444">
        <v>3.7</v>
      </c>
      <c r="J444">
        <v>4.5479819150000003</v>
      </c>
      <c r="K444" s="11">
        <v>0.6333333333333333</v>
      </c>
      <c r="L444">
        <f t="shared" si="21"/>
        <v>1.125</v>
      </c>
      <c r="M444">
        <f t="shared" si="20"/>
        <v>0.71249999999999991</v>
      </c>
      <c r="N444">
        <f t="shared" si="22"/>
        <v>28.070175438596493</v>
      </c>
    </row>
    <row r="445" spans="1:14" x14ac:dyDescent="0.2">
      <c r="A445" t="s">
        <v>6</v>
      </c>
      <c r="B445" t="s">
        <v>265</v>
      </c>
      <c r="C445" t="s">
        <v>60</v>
      </c>
      <c r="D445" t="s">
        <v>368</v>
      </c>
      <c r="E445" t="s">
        <v>379</v>
      </c>
      <c r="F445">
        <v>1</v>
      </c>
      <c r="G445" t="s">
        <v>41</v>
      </c>
      <c r="I445">
        <v>2</v>
      </c>
      <c r="J445">
        <v>4.2561109999999999E-2</v>
      </c>
      <c r="K445">
        <v>1</v>
      </c>
      <c r="L445">
        <f t="shared" si="21"/>
        <v>1.125</v>
      </c>
      <c r="M445">
        <f t="shared" si="20"/>
        <v>1.125</v>
      </c>
      <c r="N445">
        <f t="shared" si="22"/>
        <v>0.88888888888888884</v>
      </c>
    </row>
    <row r="446" spans="1:14" x14ac:dyDescent="0.2">
      <c r="A446" t="s">
        <v>8</v>
      </c>
      <c r="B446" t="s">
        <v>286</v>
      </c>
      <c r="C446" t="s">
        <v>60</v>
      </c>
      <c r="D446" t="s">
        <v>368</v>
      </c>
      <c r="E446" t="s">
        <v>379</v>
      </c>
      <c r="F446">
        <v>10</v>
      </c>
      <c r="G446" t="s">
        <v>41</v>
      </c>
      <c r="I446">
        <v>2</v>
      </c>
      <c r="J446">
        <v>0.42561109899999999</v>
      </c>
      <c r="K446">
        <v>1</v>
      </c>
      <c r="L446">
        <f t="shared" si="21"/>
        <v>1.125</v>
      </c>
      <c r="M446">
        <f t="shared" si="20"/>
        <v>1.125</v>
      </c>
      <c r="N446">
        <f t="shared" si="22"/>
        <v>8.8888888888888893</v>
      </c>
    </row>
    <row r="447" spans="1:14" x14ac:dyDescent="0.2">
      <c r="A447" t="s">
        <v>8</v>
      </c>
      <c r="B447" t="s">
        <v>286</v>
      </c>
      <c r="C447" t="s">
        <v>60</v>
      </c>
      <c r="D447" t="s">
        <v>368</v>
      </c>
      <c r="E447" t="s">
        <v>379</v>
      </c>
      <c r="F447">
        <v>10</v>
      </c>
      <c r="G447" t="s">
        <v>41</v>
      </c>
      <c r="I447">
        <v>3</v>
      </c>
      <c r="J447">
        <v>1.284356343</v>
      </c>
      <c r="K447">
        <v>1</v>
      </c>
      <c r="L447">
        <f t="shared" si="21"/>
        <v>1.125</v>
      </c>
      <c r="M447">
        <f t="shared" si="20"/>
        <v>1.125</v>
      </c>
      <c r="N447">
        <f t="shared" si="22"/>
        <v>8.8888888888888893</v>
      </c>
    </row>
    <row r="448" spans="1:14" x14ac:dyDescent="0.2">
      <c r="A448" t="s">
        <v>0</v>
      </c>
      <c r="B448" t="s">
        <v>39</v>
      </c>
      <c r="C448" t="s">
        <v>70</v>
      </c>
      <c r="D448" t="s">
        <v>368</v>
      </c>
      <c r="E448" t="s">
        <v>379</v>
      </c>
      <c r="F448">
        <v>1</v>
      </c>
      <c r="G448" t="s">
        <v>41</v>
      </c>
      <c r="I448">
        <v>4.7</v>
      </c>
      <c r="J448">
        <v>0.282471007</v>
      </c>
      <c r="K448">
        <v>1</v>
      </c>
      <c r="L448">
        <f t="shared" si="21"/>
        <v>1.125</v>
      </c>
      <c r="M448">
        <f t="shared" si="20"/>
        <v>1.125</v>
      </c>
      <c r="N448">
        <f t="shared" si="22"/>
        <v>0.88888888888888884</v>
      </c>
    </row>
    <row r="449" spans="1:14" x14ac:dyDescent="0.2">
      <c r="A449" t="s">
        <v>1</v>
      </c>
      <c r="B449" t="s">
        <v>149</v>
      </c>
      <c r="C449" t="s">
        <v>70</v>
      </c>
      <c r="D449" t="s">
        <v>368</v>
      </c>
      <c r="E449" t="s">
        <v>379</v>
      </c>
      <c r="F449">
        <v>1</v>
      </c>
      <c r="G449" t="s">
        <v>41</v>
      </c>
      <c r="I449">
        <v>9.8000000000000007</v>
      </c>
      <c r="J449">
        <v>3.0366607609999998</v>
      </c>
      <c r="K449">
        <v>1</v>
      </c>
      <c r="L449">
        <f t="shared" si="21"/>
        <v>1.125</v>
      </c>
      <c r="M449">
        <f t="shared" si="20"/>
        <v>1.125</v>
      </c>
      <c r="N449">
        <f t="shared" si="22"/>
        <v>0.88888888888888884</v>
      </c>
    </row>
    <row r="450" spans="1:14" x14ac:dyDescent="0.2">
      <c r="A450" t="s">
        <v>2</v>
      </c>
      <c r="B450" t="s">
        <v>169</v>
      </c>
      <c r="C450" t="s">
        <v>70</v>
      </c>
      <c r="D450" t="s">
        <v>368</v>
      </c>
      <c r="E450" t="s">
        <v>379</v>
      </c>
      <c r="F450">
        <v>4</v>
      </c>
      <c r="G450" t="s">
        <v>41</v>
      </c>
      <c r="I450">
        <v>4.7</v>
      </c>
      <c r="J450">
        <v>1.1298840269999999</v>
      </c>
      <c r="K450">
        <v>1</v>
      </c>
      <c r="L450">
        <f t="shared" si="21"/>
        <v>1.125</v>
      </c>
      <c r="M450">
        <f t="shared" ref="M450:M513" si="23">K450*L450</f>
        <v>1.125</v>
      </c>
      <c r="N450">
        <f t="shared" si="22"/>
        <v>3.5555555555555554</v>
      </c>
    </row>
    <row r="451" spans="1:14" x14ac:dyDescent="0.2">
      <c r="A451" t="s">
        <v>2</v>
      </c>
      <c r="B451" t="s">
        <v>169</v>
      </c>
      <c r="C451" t="s">
        <v>70</v>
      </c>
      <c r="D451" t="s">
        <v>368</v>
      </c>
      <c r="E451" t="s">
        <v>379</v>
      </c>
      <c r="F451">
        <v>4</v>
      </c>
      <c r="G451" t="s">
        <v>41</v>
      </c>
      <c r="I451">
        <v>7.1</v>
      </c>
      <c r="J451">
        <v>4.2862803710000001</v>
      </c>
      <c r="K451">
        <v>1</v>
      </c>
      <c r="L451">
        <f t="shared" ref="L451:L514" si="24">0.375*3</f>
        <v>1.125</v>
      </c>
      <c r="M451">
        <f t="shared" si="23"/>
        <v>1.125</v>
      </c>
      <c r="N451">
        <f t="shared" ref="N451:N514" si="25">F451/M451</f>
        <v>3.5555555555555554</v>
      </c>
    </row>
    <row r="452" spans="1:14" x14ac:dyDescent="0.2">
      <c r="A452" t="s">
        <v>2</v>
      </c>
      <c r="B452" t="s">
        <v>169</v>
      </c>
      <c r="C452" t="s">
        <v>70</v>
      </c>
      <c r="D452" t="s">
        <v>368</v>
      </c>
      <c r="E452" t="s">
        <v>379</v>
      </c>
      <c r="F452">
        <v>4</v>
      </c>
      <c r="G452" t="s">
        <v>41</v>
      </c>
      <c r="I452">
        <v>8.8000000000000007</v>
      </c>
      <c r="J452">
        <v>8.5779120419999995</v>
      </c>
      <c r="K452">
        <v>1</v>
      </c>
      <c r="L452">
        <f t="shared" si="24"/>
        <v>1.125</v>
      </c>
      <c r="M452">
        <f t="shared" si="23"/>
        <v>1.125</v>
      </c>
      <c r="N452">
        <f t="shared" si="25"/>
        <v>3.5555555555555554</v>
      </c>
    </row>
    <row r="453" spans="1:14" x14ac:dyDescent="0.2">
      <c r="A453" t="s">
        <v>2</v>
      </c>
      <c r="B453" t="s">
        <v>169</v>
      </c>
      <c r="C453" t="s">
        <v>70</v>
      </c>
      <c r="D453" t="s">
        <v>368</v>
      </c>
      <c r="E453" t="s">
        <v>379</v>
      </c>
      <c r="F453">
        <v>4</v>
      </c>
      <c r="G453" t="s">
        <v>41</v>
      </c>
      <c r="I453">
        <v>26</v>
      </c>
      <c r="J453">
        <v>284.45099219999997</v>
      </c>
      <c r="K453">
        <v>1</v>
      </c>
      <c r="L453">
        <f t="shared" si="24"/>
        <v>1.125</v>
      </c>
      <c r="M453">
        <f t="shared" si="23"/>
        <v>1.125</v>
      </c>
      <c r="N453">
        <f t="shared" si="25"/>
        <v>3.5555555555555554</v>
      </c>
    </row>
    <row r="454" spans="1:14" x14ac:dyDescent="0.2">
      <c r="A454" t="s">
        <v>3</v>
      </c>
      <c r="B454" t="s">
        <v>202</v>
      </c>
      <c r="C454" t="s">
        <v>70</v>
      </c>
      <c r="D454" t="s">
        <v>368</v>
      </c>
      <c r="E454" t="s">
        <v>379</v>
      </c>
      <c r="F454">
        <v>16</v>
      </c>
      <c r="G454" t="s">
        <v>41</v>
      </c>
      <c r="I454">
        <v>3.4</v>
      </c>
      <c r="J454">
        <v>1.5871334450000001</v>
      </c>
      <c r="K454">
        <v>1</v>
      </c>
      <c r="L454">
        <f t="shared" si="24"/>
        <v>1.125</v>
      </c>
      <c r="M454">
        <f t="shared" si="23"/>
        <v>1.125</v>
      </c>
      <c r="N454">
        <f t="shared" si="25"/>
        <v>14.222222222222221</v>
      </c>
    </row>
    <row r="455" spans="1:14" x14ac:dyDescent="0.2">
      <c r="A455" t="s">
        <v>3</v>
      </c>
      <c r="B455" t="s">
        <v>202</v>
      </c>
      <c r="C455" t="s">
        <v>70</v>
      </c>
      <c r="D455" t="s">
        <v>368</v>
      </c>
      <c r="E455" t="s">
        <v>379</v>
      </c>
      <c r="F455">
        <v>16</v>
      </c>
      <c r="G455" t="s">
        <v>41</v>
      </c>
      <c r="I455">
        <v>6.6</v>
      </c>
      <c r="J455">
        <v>13.540652209999999</v>
      </c>
      <c r="K455">
        <v>1</v>
      </c>
      <c r="L455">
        <f t="shared" si="24"/>
        <v>1.125</v>
      </c>
      <c r="M455">
        <f t="shared" si="23"/>
        <v>1.125</v>
      </c>
      <c r="N455">
        <f t="shared" si="25"/>
        <v>14.222222222222221</v>
      </c>
    </row>
    <row r="456" spans="1:14" x14ac:dyDescent="0.2">
      <c r="A456" t="s">
        <v>4</v>
      </c>
      <c r="B456" t="s">
        <v>226</v>
      </c>
      <c r="C456" t="s">
        <v>70</v>
      </c>
      <c r="D456" t="s">
        <v>368</v>
      </c>
      <c r="E456" t="s">
        <v>379</v>
      </c>
      <c r="F456">
        <v>17</v>
      </c>
      <c r="G456" t="s">
        <v>41</v>
      </c>
      <c r="I456">
        <v>4.5</v>
      </c>
      <c r="J456">
        <v>4.1723945249999996</v>
      </c>
      <c r="K456">
        <v>1</v>
      </c>
      <c r="L456">
        <f t="shared" si="24"/>
        <v>1.125</v>
      </c>
      <c r="M456">
        <f t="shared" si="23"/>
        <v>1.125</v>
      </c>
      <c r="N456">
        <f t="shared" si="25"/>
        <v>15.111111111111111</v>
      </c>
    </row>
    <row r="457" spans="1:14" x14ac:dyDescent="0.2">
      <c r="A457" t="s">
        <v>4</v>
      </c>
      <c r="B457" t="s">
        <v>226</v>
      </c>
      <c r="C457" t="s">
        <v>70</v>
      </c>
      <c r="D457" t="s">
        <v>368</v>
      </c>
      <c r="E457" t="s">
        <v>379</v>
      </c>
      <c r="F457">
        <v>17</v>
      </c>
      <c r="G457" t="s">
        <v>41</v>
      </c>
      <c r="I457">
        <v>10</v>
      </c>
      <c r="J457">
        <v>55.106461160000002</v>
      </c>
      <c r="K457">
        <v>1</v>
      </c>
      <c r="L457">
        <f t="shared" si="24"/>
        <v>1.125</v>
      </c>
      <c r="M457">
        <f t="shared" si="23"/>
        <v>1.125</v>
      </c>
      <c r="N457">
        <f t="shared" si="25"/>
        <v>15.111111111111111</v>
      </c>
    </row>
    <row r="458" spans="1:14" x14ac:dyDescent="0.2">
      <c r="A458" t="s">
        <v>4</v>
      </c>
      <c r="B458" t="s">
        <v>226</v>
      </c>
      <c r="C458" t="s">
        <v>70</v>
      </c>
      <c r="D458" t="s">
        <v>368</v>
      </c>
      <c r="E458" t="s">
        <v>379</v>
      </c>
      <c r="F458">
        <v>17</v>
      </c>
      <c r="G458" t="s">
        <v>41</v>
      </c>
      <c r="I458">
        <v>14.5</v>
      </c>
      <c r="J458">
        <v>183.12342630000001</v>
      </c>
      <c r="K458">
        <v>1</v>
      </c>
      <c r="L458">
        <f t="shared" si="24"/>
        <v>1.125</v>
      </c>
      <c r="M458">
        <f t="shared" si="23"/>
        <v>1.125</v>
      </c>
      <c r="N458">
        <f t="shared" si="25"/>
        <v>15.111111111111111</v>
      </c>
    </row>
    <row r="459" spans="1:14" x14ac:dyDescent="0.2">
      <c r="A459" t="s">
        <v>5</v>
      </c>
      <c r="B459" t="s">
        <v>246</v>
      </c>
      <c r="C459" t="s">
        <v>70</v>
      </c>
      <c r="D459" t="s">
        <v>368</v>
      </c>
      <c r="E459" t="s">
        <v>379</v>
      </c>
      <c r="F459">
        <v>13</v>
      </c>
      <c r="G459" t="s">
        <v>41</v>
      </c>
      <c r="I459">
        <v>3.5</v>
      </c>
      <c r="J459">
        <v>1.4162009209999999</v>
      </c>
      <c r="K459" s="11">
        <v>0.6333333333333333</v>
      </c>
      <c r="L459">
        <f t="shared" si="24"/>
        <v>1.125</v>
      </c>
      <c r="M459">
        <f t="shared" si="23"/>
        <v>0.71249999999999991</v>
      </c>
      <c r="N459">
        <f t="shared" si="25"/>
        <v>18.245614035087723</v>
      </c>
    </row>
    <row r="460" spans="1:14" x14ac:dyDescent="0.2">
      <c r="A460" t="s">
        <v>5</v>
      </c>
      <c r="B460" t="s">
        <v>246</v>
      </c>
      <c r="C460" t="s">
        <v>70</v>
      </c>
      <c r="D460" t="s">
        <v>368</v>
      </c>
      <c r="E460" t="s">
        <v>379</v>
      </c>
      <c r="F460">
        <v>13</v>
      </c>
      <c r="G460" t="s">
        <v>41</v>
      </c>
      <c r="I460">
        <v>16</v>
      </c>
      <c r="J460">
        <v>192.49202320000001</v>
      </c>
      <c r="K460" s="11">
        <v>0.6333333333333333</v>
      </c>
      <c r="L460">
        <f t="shared" si="24"/>
        <v>1.125</v>
      </c>
      <c r="M460">
        <f t="shared" si="23"/>
        <v>0.71249999999999991</v>
      </c>
      <c r="N460">
        <f t="shared" si="25"/>
        <v>18.245614035087723</v>
      </c>
    </row>
    <row r="461" spans="1:14" x14ac:dyDescent="0.2">
      <c r="A461" t="s">
        <v>5</v>
      </c>
      <c r="B461" t="s">
        <v>246</v>
      </c>
      <c r="C461" t="s">
        <v>70</v>
      </c>
      <c r="D461" t="s">
        <v>368</v>
      </c>
      <c r="E461" t="s">
        <v>379</v>
      </c>
      <c r="F461">
        <v>13</v>
      </c>
      <c r="G461" t="s">
        <v>41</v>
      </c>
      <c r="I461">
        <v>21</v>
      </c>
      <c r="J461">
        <v>463.56401299999999</v>
      </c>
      <c r="K461" s="11">
        <v>0.6333333333333333</v>
      </c>
      <c r="L461">
        <f t="shared" si="24"/>
        <v>1.125</v>
      </c>
      <c r="M461">
        <f t="shared" si="23"/>
        <v>0.71249999999999991</v>
      </c>
      <c r="N461">
        <f t="shared" si="25"/>
        <v>18.245614035087723</v>
      </c>
    </row>
    <row r="462" spans="1:14" x14ac:dyDescent="0.2">
      <c r="A462" t="s">
        <v>8</v>
      </c>
      <c r="B462" t="s">
        <v>286</v>
      </c>
      <c r="C462" t="s">
        <v>292</v>
      </c>
      <c r="D462" t="s">
        <v>368</v>
      </c>
      <c r="E462" t="s">
        <v>379</v>
      </c>
      <c r="F462">
        <v>13</v>
      </c>
      <c r="G462" t="s">
        <v>41</v>
      </c>
      <c r="I462">
        <v>1.5</v>
      </c>
      <c r="J462">
        <v>9.1584905999999994E-2</v>
      </c>
      <c r="K462">
        <v>1</v>
      </c>
      <c r="L462">
        <f t="shared" si="24"/>
        <v>1.125</v>
      </c>
      <c r="M462">
        <f t="shared" si="23"/>
        <v>1.125</v>
      </c>
      <c r="N462">
        <f t="shared" si="25"/>
        <v>11.555555555555555</v>
      </c>
    </row>
    <row r="463" spans="1:14" x14ac:dyDescent="0.2">
      <c r="A463" t="s">
        <v>8</v>
      </c>
      <c r="B463" t="s">
        <v>286</v>
      </c>
      <c r="C463" t="s">
        <v>292</v>
      </c>
      <c r="D463" t="s">
        <v>368</v>
      </c>
      <c r="E463" t="s">
        <v>379</v>
      </c>
      <c r="F463">
        <v>13</v>
      </c>
      <c r="G463" t="s">
        <v>41</v>
      </c>
      <c r="I463">
        <v>2.5</v>
      </c>
      <c r="J463">
        <v>0.47735234599999998</v>
      </c>
      <c r="K463">
        <v>1</v>
      </c>
      <c r="L463">
        <f t="shared" si="24"/>
        <v>1.125</v>
      </c>
      <c r="M463">
        <f t="shared" si="23"/>
        <v>1.125</v>
      </c>
      <c r="N463">
        <f t="shared" si="25"/>
        <v>11.555555555555555</v>
      </c>
    </row>
    <row r="464" spans="1:14" x14ac:dyDescent="0.2">
      <c r="A464" t="s">
        <v>2</v>
      </c>
      <c r="B464" t="s">
        <v>169</v>
      </c>
      <c r="C464" t="s">
        <v>173</v>
      </c>
      <c r="D464" t="s">
        <v>368</v>
      </c>
      <c r="E464" t="s">
        <v>379</v>
      </c>
      <c r="F464">
        <v>1</v>
      </c>
      <c r="G464" t="s">
        <v>41</v>
      </c>
      <c r="I464">
        <v>6.4</v>
      </c>
      <c r="J464">
        <v>1.0116760899999999</v>
      </c>
      <c r="K464">
        <v>1</v>
      </c>
      <c r="L464">
        <f t="shared" si="24"/>
        <v>1.125</v>
      </c>
      <c r="M464">
        <f t="shared" si="23"/>
        <v>1.125</v>
      </c>
      <c r="N464">
        <f t="shared" si="25"/>
        <v>0.88888888888888884</v>
      </c>
    </row>
    <row r="465" spans="1:14" x14ac:dyDescent="0.2">
      <c r="A465" t="s">
        <v>8</v>
      </c>
      <c r="B465" t="s">
        <v>286</v>
      </c>
      <c r="C465" t="s">
        <v>173</v>
      </c>
      <c r="D465" t="s">
        <v>368</v>
      </c>
      <c r="E465" t="s">
        <v>379</v>
      </c>
      <c r="F465">
        <v>1</v>
      </c>
      <c r="G465" t="s">
        <v>41</v>
      </c>
      <c r="I465">
        <v>8</v>
      </c>
      <c r="J465">
        <v>1.8579086709999999</v>
      </c>
      <c r="K465">
        <v>1</v>
      </c>
      <c r="L465">
        <f t="shared" si="24"/>
        <v>1.125</v>
      </c>
      <c r="M465">
        <f t="shared" si="23"/>
        <v>1.125</v>
      </c>
      <c r="N465">
        <f t="shared" si="25"/>
        <v>0.88888888888888884</v>
      </c>
    </row>
    <row r="466" spans="1:14" x14ac:dyDescent="0.2">
      <c r="A466" t="s">
        <v>0</v>
      </c>
      <c r="B466" t="s">
        <v>39</v>
      </c>
      <c r="C466" t="s">
        <v>95</v>
      </c>
      <c r="D466" t="s">
        <v>368</v>
      </c>
      <c r="E466" t="s">
        <v>379</v>
      </c>
      <c r="F466">
        <v>1</v>
      </c>
      <c r="G466" t="s">
        <v>41</v>
      </c>
      <c r="I466">
        <v>4.5999999999999996</v>
      </c>
      <c r="J466">
        <v>0.164644603</v>
      </c>
      <c r="K466">
        <v>1</v>
      </c>
      <c r="L466">
        <f t="shared" si="24"/>
        <v>1.125</v>
      </c>
      <c r="M466">
        <f t="shared" si="23"/>
        <v>1.125</v>
      </c>
      <c r="N466">
        <f t="shared" si="25"/>
        <v>0.88888888888888884</v>
      </c>
    </row>
    <row r="467" spans="1:14" x14ac:dyDescent="0.2">
      <c r="A467" t="s">
        <v>2</v>
      </c>
      <c r="B467" t="s">
        <v>169</v>
      </c>
      <c r="C467" t="s">
        <v>95</v>
      </c>
      <c r="D467" t="s">
        <v>368</v>
      </c>
      <c r="E467" t="s">
        <v>379</v>
      </c>
      <c r="F467">
        <v>1</v>
      </c>
      <c r="G467" t="s">
        <v>41</v>
      </c>
      <c r="I467">
        <v>4.8</v>
      </c>
      <c r="J467">
        <v>0.18504014699999999</v>
      </c>
      <c r="K467">
        <v>1</v>
      </c>
      <c r="L467">
        <f t="shared" si="24"/>
        <v>1.125</v>
      </c>
      <c r="M467">
        <f t="shared" si="23"/>
        <v>1.125</v>
      </c>
      <c r="N467">
        <f t="shared" si="25"/>
        <v>0.88888888888888884</v>
      </c>
    </row>
    <row r="468" spans="1:14" x14ac:dyDescent="0.2">
      <c r="A468" t="s">
        <v>4</v>
      </c>
      <c r="B468" t="s">
        <v>226</v>
      </c>
      <c r="C468" t="s">
        <v>95</v>
      </c>
      <c r="D468" t="s">
        <v>368</v>
      </c>
      <c r="E468" t="s">
        <v>379</v>
      </c>
      <c r="F468">
        <v>2</v>
      </c>
      <c r="G468" t="s">
        <v>41</v>
      </c>
      <c r="I468">
        <v>6</v>
      </c>
      <c r="J468">
        <v>0.68267977300000005</v>
      </c>
      <c r="K468">
        <v>1</v>
      </c>
      <c r="L468">
        <f t="shared" si="24"/>
        <v>1.125</v>
      </c>
      <c r="M468">
        <f t="shared" si="23"/>
        <v>1.125</v>
      </c>
      <c r="N468">
        <f t="shared" si="25"/>
        <v>1.7777777777777777</v>
      </c>
    </row>
    <row r="469" spans="1:14" x14ac:dyDescent="0.2">
      <c r="A469" t="s">
        <v>6</v>
      </c>
      <c r="B469" t="s">
        <v>265</v>
      </c>
      <c r="C469" t="s">
        <v>95</v>
      </c>
      <c r="D469" t="s">
        <v>368</v>
      </c>
      <c r="E469" t="s">
        <v>379</v>
      </c>
      <c r="F469">
        <v>2</v>
      </c>
      <c r="G469" t="s">
        <v>41</v>
      </c>
      <c r="I469">
        <v>3</v>
      </c>
      <c r="J469">
        <v>0.101903882</v>
      </c>
      <c r="K469">
        <v>1</v>
      </c>
      <c r="L469">
        <f t="shared" si="24"/>
        <v>1.125</v>
      </c>
      <c r="M469">
        <f t="shared" si="23"/>
        <v>1.125</v>
      </c>
      <c r="N469">
        <f t="shared" si="25"/>
        <v>1.7777777777777777</v>
      </c>
    </row>
    <row r="470" spans="1:14" x14ac:dyDescent="0.2">
      <c r="A470" t="s">
        <v>6</v>
      </c>
      <c r="B470" t="s">
        <v>265</v>
      </c>
      <c r="C470" t="s">
        <v>95</v>
      </c>
      <c r="D470" t="s">
        <v>368</v>
      </c>
      <c r="E470" t="s">
        <v>379</v>
      </c>
      <c r="F470">
        <v>2</v>
      </c>
      <c r="G470" t="s">
        <v>41</v>
      </c>
      <c r="I470">
        <v>5</v>
      </c>
      <c r="J470">
        <v>0.41394600599999998</v>
      </c>
      <c r="K470">
        <v>1</v>
      </c>
      <c r="L470">
        <f t="shared" si="24"/>
        <v>1.125</v>
      </c>
      <c r="M470">
        <f t="shared" si="23"/>
        <v>1.125</v>
      </c>
      <c r="N470">
        <f t="shared" si="25"/>
        <v>1.7777777777777777</v>
      </c>
    </row>
    <row r="471" spans="1:14" x14ac:dyDescent="0.2">
      <c r="A471" t="s">
        <v>8</v>
      </c>
      <c r="B471" t="s">
        <v>286</v>
      </c>
      <c r="C471" t="s">
        <v>95</v>
      </c>
      <c r="D471" t="s">
        <v>368</v>
      </c>
      <c r="E471" t="s">
        <v>379</v>
      </c>
      <c r="F471">
        <v>2</v>
      </c>
      <c r="G471" t="s">
        <v>41</v>
      </c>
      <c r="I471">
        <v>3</v>
      </c>
      <c r="J471">
        <v>0.101903882</v>
      </c>
      <c r="K471">
        <v>1</v>
      </c>
      <c r="L471">
        <f t="shared" si="24"/>
        <v>1.125</v>
      </c>
      <c r="M471">
        <f t="shared" si="23"/>
        <v>1.125</v>
      </c>
      <c r="N471">
        <f t="shared" si="25"/>
        <v>1.7777777777777777</v>
      </c>
    </row>
    <row r="472" spans="1:14" x14ac:dyDescent="0.2">
      <c r="A472" t="s">
        <v>2</v>
      </c>
      <c r="B472" t="s">
        <v>169</v>
      </c>
      <c r="C472" t="s">
        <v>181</v>
      </c>
      <c r="D472" t="s">
        <v>368</v>
      </c>
      <c r="E472" t="s">
        <v>379</v>
      </c>
      <c r="F472">
        <v>1</v>
      </c>
      <c r="G472" t="s">
        <v>41</v>
      </c>
      <c r="I472">
        <v>2.9</v>
      </c>
      <c r="J472">
        <v>9.4993532000000006E-2</v>
      </c>
      <c r="K472">
        <v>1</v>
      </c>
      <c r="L472">
        <f t="shared" si="24"/>
        <v>1.125</v>
      </c>
      <c r="M472">
        <f t="shared" si="23"/>
        <v>1.125</v>
      </c>
      <c r="N472">
        <f t="shared" si="25"/>
        <v>0.88888888888888884</v>
      </c>
    </row>
    <row r="473" spans="1:14" x14ac:dyDescent="0.2">
      <c r="A473" t="s">
        <v>1</v>
      </c>
      <c r="B473" t="s">
        <v>149</v>
      </c>
      <c r="C473" t="s">
        <v>163</v>
      </c>
      <c r="D473" t="s">
        <v>368</v>
      </c>
      <c r="E473" t="s">
        <v>379</v>
      </c>
      <c r="F473">
        <v>1</v>
      </c>
      <c r="G473" t="s">
        <v>41</v>
      </c>
      <c r="I473">
        <v>6.1</v>
      </c>
      <c r="J473">
        <v>0.83841008400000006</v>
      </c>
      <c r="K473">
        <v>1</v>
      </c>
      <c r="L473">
        <f t="shared" si="24"/>
        <v>1.125</v>
      </c>
      <c r="M473">
        <f t="shared" si="23"/>
        <v>1.125</v>
      </c>
      <c r="N473">
        <f t="shared" si="25"/>
        <v>0.88888888888888884</v>
      </c>
    </row>
    <row r="474" spans="1:14" x14ac:dyDescent="0.2">
      <c r="A474" t="s">
        <v>2</v>
      </c>
      <c r="B474" t="s">
        <v>169</v>
      </c>
      <c r="C474" t="s">
        <v>163</v>
      </c>
      <c r="D474" t="s">
        <v>368</v>
      </c>
      <c r="E474" t="s">
        <v>379</v>
      </c>
      <c r="F474">
        <v>4</v>
      </c>
      <c r="G474" t="s">
        <v>41</v>
      </c>
      <c r="I474">
        <v>7.2</v>
      </c>
      <c r="J474">
        <v>5.1617314629999997</v>
      </c>
      <c r="K474">
        <v>1</v>
      </c>
      <c r="L474">
        <f t="shared" si="24"/>
        <v>1.125</v>
      </c>
      <c r="M474">
        <f t="shared" si="23"/>
        <v>1.125</v>
      </c>
      <c r="N474">
        <f t="shared" si="25"/>
        <v>3.5555555555555554</v>
      </c>
    </row>
    <row r="475" spans="1:14" x14ac:dyDescent="0.2">
      <c r="A475" t="s">
        <v>4</v>
      </c>
      <c r="B475" t="s">
        <v>226</v>
      </c>
      <c r="C475" t="s">
        <v>163</v>
      </c>
      <c r="D475" t="s">
        <v>368</v>
      </c>
      <c r="E475" t="s">
        <v>379</v>
      </c>
      <c r="F475">
        <v>2</v>
      </c>
      <c r="G475" t="s">
        <v>41</v>
      </c>
      <c r="I475">
        <v>6.2</v>
      </c>
      <c r="J475">
        <v>1.7492600279999999</v>
      </c>
      <c r="K475">
        <v>1</v>
      </c>
      <c r="L475">
        <f t="shared" si="24"/>
        <v>1.125</v>
      </c>
      <c r="M475">
        <f t="shared" si="23"/>
        <v>1.125</v>
      </c>
      <c r="N475">
        <f t="shared" si="25"/>
        <v>1.7777777777777777</v>
      </c>
    </row>
    <row r="476" spans="1:14" x14ac:dyDescent="0.2">
      <c r="A476" t="s">
        <v>4</v>
      </c>
      <c r="B476" t="s">
        <v>226</v>
      </c>
      <c r="C476" t="s">
        <v>163</v>
      </c>
      <c r="D476" t="s">
        <v>368</v>
      </c>
      <c r="E476" t="s">
        <v>379</v>
      </c>
      <c r="F476">
        <v>2</v>
      </c>
      <c r="G476" t="s">
        <v>41</v>
      </c>
      <c r="I476">
        <v>7.7</v>
      </c>
      <c r="J476">
        <v>3.0733071340000002</v>
      </c>
      <c r="K476">
        <v>1</v>
      </c>
      <c r="L476">
        <f t="shared" si="24"/>
        <v>1.125</v>
      </c>
      <c r="M476">
        <f t="shared" si="23"/>
        <v>1.125</v>
      </c>
      <c r="N476">
        <f t="shared" si="25"/>
        <v>1.7777777777777777</v>
      </c>
    </row>
    <row r="477" spans="1:14" x14ac:dyDescent="0.2">
      <c r="A477" t="s">
        <v>5</v>
      </c>
      <c r="B477" t="s">
        <v>246</v>
      </c>
      <c r="C477" t="s">
        <v>163</v>
      </c>
      <c r="D477" t="s">
        <v>368</v>
      </c>
      <c r="E477" t="s">
        <v>379</v>
      </c>
      <c r="F477">
        <v>2</v>
      </c>
      <c r="G477" t="s">
        <v>41</v>
      </c>
      <c r="I477">
        <v>5.6</v>
      </c>
      <c r="J477">
        <v>1.34239599</v>
      </c>
      <c r="K477" s="11">
        <v>0.6333333333333333</v>
      </c>
      <c r="L477">
        <f t="shared" si="24"/>
        <v>1.125</v>
      </c>
      <c r="M477">
        <f t="shared" si="23"/>
        <v>0.71249999999999991</v>
      </c>
      <c r="N477">
        <f t="shared" si="25"/>
        <v>2.8070175438596494</v>
      </c>
    </row>
    <row r="478" spans="1:14" x14ac:dyDescent="0.2">
      <c r="A478" t="s">
        <v>3</v>
      </c>
      <c r="B478" t="s">
        <v>202</v>
      </c>
      <c r="C478" t="s">
        <v>215</v>
      </c>
      <c r="D478" t="s">
        <v>368</v>
      </c>
      <c r="E478" t="s">
        <v>379</v>
      </c>
      <c r="F478">
        <v>1</v>
      </c>
      <c r="G478" t="s">
        <v>41</v>
      </c>
      <c r="I478">
        <v>5.4</v>
      </c>
      <c r="J478">
        <v>0.25563981000000002</v>
      </c>
      <c r="K478">
        <v>1</v>
      </c>
      <c r="L478">
        <f t="shared" si="24"/>
        <v>1.125</v>
      </c>
      <c r="M478">
        <f t="shared" si="23"/>
        <v>1.125</v>
      </c>
      <c r="N478">
        <f t="shared" si="25"/>
        <v>0.88888888888888884</v>
      </c>
    </row>
    <row r="479" spans="1:14" x14ac:dyDescent="0.2">
      <c r="A479" t="s">
        <v>5</v>
      </c>
      <c r="B479" t="s">
        <v>246</v>
      </c>
      <c r="C479" t="s">
        <v>215</v>
      </c>
      <c r="D479" t="s">
        <v>368</v>
      </c>
      <c r="E479" t="s">
        <v>379</v>
      </c>
      <c r="F479">
        <v>2</v>
      </c>
      <c r="G479" t="s">
        <v>41</v>
      </c>
      <c r="I479">
        <v>2.5</v>
      </c>
      <c r="J479">
        <v>6.1789885000000003E-2</v>
      </c>
      <c r="K479" s="11">
        <v>0.6333333333333333</v>
      </c>
      <c r="L479">
        <f t="shared" si="24"/>
        <v>1.125</v>
      </c>
      <c r="M479">
        <f t="shared" si="23"/>
        <v>0.71249999999999991</v>
      </c>
      <c r="N479">
        <f t="shared" si="25"/>
        <v>2.8070175438596494</v>
      </c>
    </row>
    <row r="480" spans="1:14" x14ac:dyDescent="0.2">
      <c r="A480" t="s">
        <v>5</v>
      </c>
      <c r="B480" t="s">
        <v>246</v>
      </c>
      <c r="C480" t="s">
        <v>215</v>
      </c>
      <c r="D480" t="s">
        <v>368</v>
      </c>
      <c r="E480" t="s">
        <v>379</v>
      </c>
      <c r="F480">
        <v>2</v>
      </c>
      <c r="G480" t="s">
        <v>41</v>
      </c>
      <c r="I480">
        <v>5.2</v>
      </c>
      <c r="J480">
        <v>0.46098116300000003</v>
      </c>
      <c r="K480" s="11">
        <v>0.6333333333333333</v>
      </c>
      <c r="L480">
        <f t="shared" si="24"/>
        <v>1.125</v>
      </c>
      <c r="M480">
        <f t="shared" si="23"/>
        <v>0.71249999999999991</v>
      </c>
      <c r="N480">
        <f t="shared" si="25"/>
        <v>2.8070175438596494</v>
      </c>
    </row>
    <row r="481" spans="1:14" x14ac:dyDescent="0.2">
      <c r="A481" t="s">
        <v>2</v>
      </c>
      <c r="B481" t="s">
        <v>169</v>
      </c>
      <c r="C481" t="s">
        <v>182</v>
      </c>
      <c r="D481" t="s">
        <v>368</v>
      </c>
      <c r="E481" t="s">
        <v>379</v>
      </c>
      <c r="F481">
        <v>1</v>
      </c>
      <c r="G481" t="s">
        <v>41</v>
      </c>
      <c r="I481">
        <v>1.3</v>
      </c>
      <c r="J481">
        <v>8.730547E-3</v>
      </c>
      <c r="K481">
        <v>1</v>
      </c>
      <c r="L481">
        <f t="shared" si="24"/>
        <v>1.125</v>
      </c>
      <c r="M481">
        <f t="shared" si="23"/>
        <v>1.125</v>
      </c>
      <c r="N481">
        <f t="shared" si="25"/>
        <v>0.88888888888888884</v>
      </c>
    </row>
    <row r="482" spans="1:14" x14ac:dyDescent="0.2">
      <c r="A482" t="s">
        <v>7</v>
      </c>
      <c r="B482" t="s">
        <v>277</v>
      </c>
      <c r="C482" t="s">
        <v>284</v>
      </c>
      <c r="D482" t="s">
        <v>368</v>
      </c>
      <c r="E482" t="s">
        <v>379</v>
      </c>
      <c r="F482">
        <v>2</v>
      </c>
      <c r="G482" t="s">
        <v>41</v>
      </c>
      <c r="I482">
        <v>4</v>
      </c>
      <c r="J482">
        <v>0.56240432100000004</v>
      </c>
      <c r="K482">
        <v>1</v>
      </c>
      <c r="L482">
        <f t="shared" si="24"/>
        <v>1.125</v>
      </c>
      <c r="M482">
        <f t="shared" si="23"/>
        <v>1.125</v>
      </c>
      <c r="N482">
        <f t="shared" si="25"/>
        <v>1.7777777777777777</v>
      </c>
    </row>
    <row r="483" spans="1:14" x14ac:dyDescent="0.2">
      <c r="A483" t="s">
        <v>8</v>
      </c>
      <c r="B483" t="s">
        <v>286</v>
      </c>
      <c r="C483" t="s">
        <v>284</v>
      </c>
      <c r="D483" t="s">
        <v>368</v>
      </c>
      <c r="E483" t="s">
        <v>379</v>
      </c>
      <c r="F483">
        <v>3</v>
      </c>
      <c r="G483" t="s">
        <v>41</v>
      </c>
      <c r="I483">
        <v>5</v>
      </c>
      <c r="J483">
        <v>1.549254562</v>
      </c>
      <c r="K483">
        <v>1</v>
      </c>
      <c r="L483">
        <f t="shared" si="24"/>
        <v>1.125</v>
      </c>
      <c r="M483">
        <f t="shared" si="23"/>
        <v>1.125</v>
      </c>
      <c r="N483">
        <f t="shared" si="25"/>
        <v>2.6666666666666665</v>
      </c>
    </row>
    <row r="484" spans="1:14" x14ac:dyDescent="0.2">
      <c r="A484" t="s">
        <v>0</v>
      </c>
      <c r="B484" t="s">
        <v>39</v>
      </c>
      <c r="C484" t="s">
        <v>114</v>
      </c>
      <c r="D484" t="s">
        <v>368</v>
      </c>
      <c r="E484" t="s">
        <v>375</v>
      </c>
      <c r="F484">
        <v>18</v>
      </c>
      <c r="G484" t="s">
        <v>41</v>
      </c>
      <c r="I484">
        <v>2.4</v>
      </c>
      <c r="J484">
        <v>0.57925373000000002</v>
      </c>
      <c r="K484">
        <v>1</v>
      </c>
      <c r="L484">
        <f t="shared" si="24"/>
        <v>1.125</v>
      </c>
      <c r="M484">
        <f t="shared" si="23"/>
        <v>1.125</v>
      </c>
      <c r="N484">
        <f t="shared" si="25"/>
        <v>16</v>
      </c>
    </row>
    <row r="485" spans="1:14" x14ac:dyDescent="0.2">
      <c r="A485" t="s">
        <v>0</v>
      </c>
      <c r="B485" t="s">
        <v>39</v>
      </c>
      <c r="C485" t="s">
        <v>114</v>
      </c>
      <c r="D485" t="s">
        <v>368</v>
      </c>
      <c r="E485" t="s">
        <v>375</v>
      </c>
      <c r="F485">
        <v>18</v>
      </c>
      <c r="G485" t="s">
        <v>41</v>
      </c>
      <c r="I485">
        <v>3.3</v>
      </c>
      <c r="J485">
        <v>1.621299168</v>
      </c>
      <c r="K485">
        <v>1</v>
      </c>
      <c r="L485">
        <f t="shared" si="24"/>
        <v>1.125</v>
      </c>
      <c r="M485">
        <f t="shared" si="23"/>
        <v>1.125</v>
      </c>
      <c r="N485">
        <f t="shared" si="25"/>
        <v>16</v>
      </c>
    </row>
    <row r="486" spans="1:14" x14ac:dyDescent="0.2">
      <c r="A486" t="s">
        <v>1</v>
      </c>
      <c r="B486" t="s">
        <v>149</v>
      </c>
      <c r="C486" t="s">
        <v>114</v>
      </c>
      <c r="D486" t="s">
        <v>368</v>
      </c>
      <c r="E486" t="s">
        <v>375</v>
      </c>
      <c r="F486">
        <v>3</v>
      </c>
      <c r="G486" t="s">
        <v>41</v>
      </c>
      <c r="I486">
        <v>3.2</v>
      </c>
      <c r="J486">
        <v>0.24463556</v>
      </c>
      <c r="K486">
        <v>1</v>
      </c>
      <c r="L486">
        <f t="shared" si="24"/>
        <v>1.125</v>
      </c>
      <c r="M486">
        <f t="shared" si="23"/>
        <v>1.125</v>
      </c>
      <c r="N486">
        <f t="shared" si="25"/>
        <v>2.6666666666666665</v>
      </c>
    </row>
    <row r="487" spans="1:14" x14ac:dyDescent="0.2">
      <c r="A487" t="s">
        <v>2</v>
      </c>
      <c r="B487" t="s">
        <v>169</v>
      </c>
      <c r="C487" t="s">
        <v>114</v>
      </c>
      <c r="D487" t="s">
        <v>368</v>
      </c>
      <c r="E487" t="s">
        <v>375</v>
      </c>
      <c r="F487">
        <v>25</v>
      </c>
      <c r="G487" t="s">
        <v>41</v>
      </c>
      <c r="I487">
        <v>2.6</v>
      </c>
      <c r="J487">
        <v>1.04204739</v>
      </c>
      <c r="K487">
        <v>1</v>
      </c>
      <c r="L487">
        <f t="shared" si="24"/>
        <v>1.125</v>
      </c>
      <c r="M487">
        <f t="shared" si="23"/>
        <v>1.125</v>
      </c>
      <c r="N487">
        <f t="shared" si="25"/>
        <v>22.222222222222221</v>
      </c>
    </row>
    <row r="488" spans="1:14" x14ac:dyDescent="0.2">
      <c r="A488" t="s">
        <v>2</v>
      </c>
      <c r="B488" t="s">
        <v>169</v>
      </c>
      <c r="C488" t="s">
        <v>114</v>
      </c>
      <c r="D488" t="s">
        <v>368</v>
      </c>
      <c r="E488" t="s">
        <v>375</v>
      </c>
      <c r="F488">
        <v>25</v>
      </c>
      <c r="G488" t="s">
        <v>41</v>
      </c>
      <c r="I488">
        <v>4</v>
      </c>
      <c r="J488">
        <v>4.1932572019999999</v>
      </c>
      <c r="K488">
        <v>1</v>
      </c>
      <c r="L488">
        <f t="shared" si="24"/>
        <v>1.125</v>
      </c>
      <c r="M488">
        <f t="shared" si="23"/>
        <v>1.125</v>
      </c>
      <c r="N488">
        <f t="shared" si="25"/>
        <v>22.222222222222221</v>
      </c>
    </row>
    <row r="489" spans="1:14" x14ac:dyDescent="0.2">
      <c r="A489" t="s">
        <v>3</v>
      </c>
      <c r="B489" t="s">
        <v>202</v>
      </c>
      <c r="C489" t="s">
        <v>114</v>
      </c>
      <c r="D489" t="s">
        <v>368</v>
      </c>
      <c r="E489" t="s">
        <v>375</v>
      </c>
      <c r="F489">
        <v>5</v>
      </c>
      <c r="G489" t="s">
        <v>41</v>
      </c>
      <c r="I489">
        <v>2.2999999999999998</v>
      </c>
      <c r="J489">
        <v>0.140225815</v>
      </c>
      <c r="K489">
        <v>1</v>
      </c>
      <c r="L489">
        <f t="shared" si="24"/>
        <v>1.125</v>
      </c>
      <c r="M489">
        <f t="shared" si="23"/>
        <v>1.125</v>
      </c>
      <c r="N489">
        <f t="shared" si="25"/>
        <v>4.4444444444444446</v>
      </c>
    </row>
    <row r="490" spans="1:14" x14ac:dyDescent="0.2">
      <c r="A490" t="s">
        <v>4</v>
      </c>
      <c r="B490" t="s">
        <v>226</v>
      </c>
      <c r="C490" t="s">
        <v>114</v>
      </c>
      <c r="D490" t="s">
        <v>368</v>
      </c>
      <c r="E490" t="s">
        <v>375</v>
      </c>
      <c r="F490">
        <v>12</v>
      </c>
      <c r="G490" t="s">
        <v>41</v>
      </c>
      <c r="I490">
        <v>2.5</v>
      </c>
      <c r="J490">
        <v>0.440632935</v>
      </c>
      <c r="K490">
        <v>1</v>
      </c>
      <c r="L490">
        <f t="shared" si="24"/>
        <v>1.125</v>
      </c>
      <c r="M490">
        <f t="shared" si="23"/>
        <v>1.125</v>
      </c>
      <c r="N490">
        <f t="shared" si="25"/>
        <v>10.666666666666666</v>
      </c>
    </row>
    <row r="491" spans="1:14" x14ac:dyDescent="0.2">
      <c r="A491" t="s">
        <v>4</v>
      </c>
      <c r="B491" t="s">
        <v>226</v>
      </c>
      <c r="C491" t="s">
        <v>114</v>
      </c>
      <c r="D491" t="s">
        <v>368</v>
      </c>
      <c r="E491" t="s">
        <v>375</v>
      </c>
      <c r="F491">
        <v>12</v>
      </c>
      <c r="G491" t="s">
        <v>41</v>
      </c>
      <c r="I491">
        <v>3.5</v>
      </c>
      <c r="J491">
        <v>1.3072623889999999</v>
      </c>
      <c r="K491">
        <v>1</v>
      </c>
      <c r="L491">
        <f t="shared" si="24"/>
        <v>1.125</v>
      </c>
      <c r="M491">
        <f t="shared" si="23"/>
        <v>1.125</v>
      </c>
      <c r="N491">
        <f t="shared" si="25"/>
        <v>10.666666666666666</v>
      </c>
    </row>
    <row r="492" spans="1:14" x14ac:dyDescent="0.2">
      <c r="A492" t="s">
        <v>5</v>
      </c>
      <c r="B492" t="s">
        <v>246</v>
      </c>
      <c r="C492" t="s">
        <v>114</v>
      </c>
      <c r="D492" t="s">
        <v>368</v>
      </c>
      <c r="E492" t="s">
        <v>375</v>
      </c>
      <c r="F492">
        <v>29</v>
      </c>
      <c r="G492" t="s">
        <v>41</v>
      </c>
      <c r="I492">
        <v>2</v>
      </c>
      <c r="J492">
        <v>0.51770283699999997</v>
      </c>
      <c r="K492" s="11">
        <v>0.6333333333333333</v>
      </c>
      <c r="L492">
        <f t="shared" si="24"/>
        <v>1.125</v>
      </c>
      <c r="M492">
        <f t="shared" si="23"/>
        <v>0.71249999999999991</v>
      </c>
      <c r="N492">
        <f t="shared" si="25"/>
        <v>40.701754385964918</v>
      </c>
    </row>
    <row r="493" spans="1:14" x14ac:dyDescent="0.2">
      <c r="A493" t="s">
        <v>8</v>
      </c>
      <c r="B493" t="s">
        <v>286</v>
      </c>
      <c r="C493" t="s">
        <v>114</v>
      </c>
      <c r="D493" t="s">
        <v>368</v>
      </c>
      <c r="E493" t="s">
        <v>375</v>
      </c>
      <c r="F493">
        <v>34</v>
      </c>
      <c r="G493" t="s">
        <v>41</v>
      </c>
      <c r="I493">
        <v>2</v>
      </c>
      <c r="J493">
        <v>0.60696194699999995</v>
      </c>
      <c r="K493">
        <v>1</v>
      </c>
      <c r="L493">
        <f t="shared" si="24"/>
        <v>1.125</v>
      </c>
      <c r="M493">
        <f t="shared" si="23"/>
        <v>1.125</v>
      </c>
      <c r="N493">
        <f t="shared" si="25"/>
        <v>30.222222222222221</v>
      </c>
    </row>
    <row r="494" spans="1:14" x14ac:dyDescent="0.2">
      <c r="A494" t="s">
        <v>5</v>
      </c>
      <c r="B494" t="s">
        <v>246</v>
      </c>
      <c r="C494" t="s">
        <v>260</v>
      </c>
      <c r="D494" t="s">
        <v>368</v>
      </c>
      <c r="E494" t="s">
        <v>379</v>
      </c>
      <c r="F494">
        <v>2</v>
      </c>
      <c r="G494" t="s">
        <v>41</v>
      </c>
      <c r="I494">
        <v>2.4</v>
      </c>
      <c r="J494">
        <v>0.14817434900000001</v>
      </c>
      <c r="K494" s="11">
        <v>0.6333333333333333</v>
      </c>
      <c r="L494">
        <f t="shared" si="24"/>
        <v>1.125</v>
      </c>
      <c r="M494">
        <f t="shared" si="23"/>
        <v>0.71249999999999991</v>
      </c>
      <c r="N494">
        <f t="shared" si="25"/>
        <v>2.8070175438596494</v>
      </c>
    </row>
    <row r="495" spans="1:14" x14ac:dyDescent="0.2">
      <c r="A495" t="s">
        <v>8</v>
      </c>
      <c r="B495" t="s">
        <v>286</v>
      </c>
      <c r="C495" t="s">
        <v>260</v>
      </c>
      <c r="D495" t="s">
        <v>368</v>
      </c>
      <c r="E495" t="s">
        <v>379</v>
      </c>
      <c r="F495">
        <v>1</v>
      </c>
      <c r="G495" t="s">
        <v>41</v>
      </c>
      <c r="I495">
        <v>3</v>
      </c>
      <c r="J495">
        <v>0.13237500099999999</v>
      </c>
      <c r="K495">
        <v>1</v>
      </c>
      <c r="L495">
        <f t="shared" si="24"/>
        <v>1.125</v>
      </c>
      <c r="M495">
        <f t="shared" si="23"/>
        <v>1.125</v>
      </c>
      <c r="N495">
        <f t="shared" si="25"/>
        <v>0.88888888888888884</v>
      </c>
    </row>
    <row r="496" spans="1:14" x14ac:dyDescent="0.2">
      <c r="A496" t="s">
        <v>0</v>
      </c>
      <c r="B496" t="s">
        <v>39</v>
      </c>
      <c r="C496" t="s">
        <v>124</v>
      </c>
      <c r="D496" t="s">
        <v>368</v>
      </c>
      <c r="E496" t="s">
        <v>379</v>
      </c>
      <c r="F496">
        <v>6</v>
      </c>
      <c r="G496" t="s">
        <v>41</v>
      </c>
      <c r="I496">
        <v>4.2</v>
      </c>
      <c r="J496">
        <v>2.2775895190000002</v>
      </c>
      <c r="K496">
        <v>1</v>
      </c>
      <c r="L496">
        <f t="shared" si="24"/>
        <v>1.125</v>
      </c>
      <c r="M496">
        <f t="shared" si="23"/>
        <v>1.125</v>
      </c>
      <c r="N496">
        <f t="shared" si="25"/>
        <v>5.333333333333333</v>
      </c>
    </row>
    <row r="497" spans="1:14" x14ac:dyDescent="0.2">
      <c r="A497" t="s">
        <v>0</v>
      </c>
      <c r="B497" t="s">
        <v>39</v>
      </c>
      <c r="C497" t="s">
        <v>124</v>
      </c>
      <c r="D497" t="s">
        <v>368</v>
      </c>
      <c r="E497" t="s">
        <v>379</v>
      </c>
      <c r="F497">
        <v>6</v>
      </c>
      <c r="G497" t="s">
        <v>41</v>
      </c>
      <c r="I497">
        <v>4.8</v>
      </c>
      <c r="J497">
        <v>3.3301404059999999</v>
      </c>
      <c r="K497">
        <v>1</v>
      </c>
      <c r="L497">
        <f t="shared" si="24"/>
        <v>1.125</v>
      </c>
      <c r="M497">
        <f t="shared" si="23"/>
        <v>1.125</v>
      </c>
      <c r="N497">
        <f t="shared" si="25"/>
        <v>5.333333333333333</v>
      </c>
    </row>
    <row r="498" spans="1:14" x14ac:dyDescent="0.2">
      <c r="A498" t="s">
        <v>0</v>
      </c>
      <c r="B498" t="s">
        <v>39</v>
      </c>
      <c r="C498" t="s">
        <v>124</v>
      </c>
      <c r="D498" t="s">
        <v>368</v>
      </c>
      <c r="E498" t="s">
        <v>379</v>
      </c>
      <c r="F498">
        <v>6</v>
      </c>
      <c r="G498" t="s">
        <v>41</v>
      </c>
      <c r="I498">
        <v>9.6999999999999993</v>
      </c>
      <c r="J498">
        <v>24.643183350000001</v>
      </c>
      <c r="K498">
        <v>1</v>
      </c>
      <c r="L498">
        <f t="shared" si="24"/>
        <v>1.125</v>
      </c>
      <c r="M498">
        <f t="shared" si="23"/>
        <v>1.125</v>
      </c>
      <c r="N498">
        <f t="shared" si="25"/>
        <v>5.333333333333333</v>
      </c>
    </row>
    <row r="499" spans="1:14" x14ac:dyDescent="0.2">
      <c r="A499" t="s">
        <v>0</v>
      </c>
      <c r="B499" t="s">
        <v>39</v>
      </c>
      <c r="C499" t="s">
        <v>124</v>
      </c>
      <c r="D499" t="s">
        <v>368</v>
      </c>
      <c r="E499" t="s">
        <v>379</v>
      </c>
      <c r="F499">
        <v>6</v>
      </c>
      <c r="G499" t="s">
        <v>41</v>
      </c>
      <c r="I499">
        <v>19</v>
      </c>
      <c r="J499">
        <v>166.87267159999999</v>
      </c>
      <c r="K499">
        <v>1</v>
      </c>
      <c r="L499">
        <f t="shared" si="24"/>
        <v>1.125</v>
      </c>
      <c r="M499">
        <f t="shared" si="23"/>
        <v>1.125</v>
      </c>
      <c r="N499">
        <f t="shared" si="25"/>
        <v>5.333333333333333</v>
      </c>
    </row>
    <row r="500" spans="1:14" x14ac:dyDescent="0.2">
      <c r="A500" t="s">
        <v>0</v>
      </c>
      <c r="B500" t="s">
        <v>39</v>
      </c>
      <c r="C500" t="s">
        <v>138</v>
      </c>
      <c r="D500" t="s">
        <v>368</v>
      </c>
      <c r="E500" t="s">
        <v>379</v>
      </c>
      <c r="F500">
        <v>4</v>
      </c>
      <c r="G500" t="s">
        <v>41</v>
      </c>
      <c r="I500">
        <v>3.5</v>
      </c>
      <c r="J500">
        <v>0.78182324999999997</v>
      </c>
      <c r="K500">
        <v>1</v>
      </c>
      <c r="L500">
        <f t="shared" si="24"/>
        <v>1.125</v>
      </c>
      <c r="M500">
        <f t="shared" si="23"/>
        <v>1.125</v>
      </c>
      <c r="N500">
        <f t="shared" si="25"/>
        <v>3.5555555555555554</v>
      </c>
    </row>
    <row r="501" spans="1:14" x14ac:dyDescent="0.2">
      <c r="A501" t="s">
        <v>0</v>
      </c>
      <c r="B501" t="s">
        <v>39</v>
      </c>
      <c r="C501" t="s">
        <v>138</v>
      </c>
      <c r="D501" t="s">
        <v>368</v>
      </c>
      <c r="E501" t="s">
        <v>379</v>
      </c>
      <c r="F501">
        <v>4</v>
      </c>
      <c r="G501" t="s">
        <v>41</v>
      </c>
      <c r="I501">
        <v>5.3</v>
      </c>
      <c r="J501">
        <v>2.4209994859999999</v>
      </c>
      <c r="K501">
        <v>1</v>
      </c>
      <c r="L501">
        <f t="shared" si="24"/>
        <v>1.125</v>
      </c>
      <c r="M501">
        <f t="shared" si="23"/>
        <v>1.125</v>
      </c>
      <c r="N501">
        <f t="shared" si="25"/>
        <v>3.5555555555555554</v>
      </c>
    </row>
    <row r="502" spans="1:14" x14ac:dyDescent="0.2">
      <c r="A502" t="s">
        <v>0</v>
      </c>
      <c r="B502" t="s">
        <v>39</v>
      </c>
      <c r="C502" t="s">
        <v>138</v>
      </c>
      <c r="D502" t="s">
        <v>368</v>
      </c>
      <c r="E502" t="s">
        <v>379</v>
      </c>
      <c r="F502">
        <v>4</v>
      </c>
      <c r="G502" t="s">
        <v>41</v>
      </c>
      <c r="I502">
        <v>6.8</v>
      </c>
      <c r="J502">
        <v>4.7733305120000002</v>
      </c>
      <c r="K502">
        <v>1</v>
      </c>
      <c r="L502">
        <f t="shared" si="24"/>
        <v>1.125</v>
      </c>
      <c r="M502">
        <f t="shared" si="23"/>
        <v>1.125</v>
      </c>
      <c r="N502">
        <f t="shared" si="25"/>
        <v>3.5555555555555554</v>
      </c>
    </row>
    <row r="503" spans="1:14" x14ac:dyDescent="0.2">
      <c r="A503" t="s">
        <v>1</v>
      </c>
      <c r="B503" t="s">
        <v>149</v>
      </c>
      <c r="C503" t="s">
        <v>138</v>
      </c>
      <c r="D503" t="s">
        <v>368</v>
      </c>
      <c r="E503" t="s">
        <v>379</v>
      </c>
      <c r="F503">
        <v>1</v>
      </c>
      <c r="G503" t="s">
        <v>41</v>
      </c>
      <c r="I503">
        <v>5.0999999999999996</v>
      </c>
      <c r="J503">
        <v>0.54504002600000001</v>
      </c>
      <c r="K503">
        <v>1</v>
      </c>
      <c r="L503">
        <f t="shared" si="24"/>
        <v>1.125</v>
      </c>
      <c r="M503">
        <f t="shared" si="23"/>
        <v>1.125</v>
      </c>
      <c r="N503">
        <f t="shared" si="25"/>
        <v>0.88888888888888884</v>
      </c>
    </row>
    <row r="504" spans="1:14" x14ac:dyDescent="0.2">
      <c r="A504" t="s">
        <v>3</v>
      </c>
      <c r="B504" t="s">
        <v>202</v>
      </c>
      <c r="C504" t="s">
        <v>138</v>
      </c>
      <c r="D504" t="s">
        <v>368</v>
      </c>
      <c r="E504" t="s">
        <v>379</v>
      </c>
      <c r="F504">
        <v>20</v>
      </c>
      <c r="G504" t="s">
        <v>41</v>
      </c>
      <c r="I504">
        <v>3.4</v>
      </c>
      <c r="J504">
        <v>3.6123165660000001</v>
      </c>
      <c r="K504">
        <v>1</v>
      </c>
      <c r="L504">
        <f t="shared" si="24"/>
        <v>1.125</v>
      </c>
      <c r="M504">
        <f t="shared" si="23"/>
        <v>1.125</v>
      </c>
      <c r="N504">
        <f t="shared" si="25"/>
        <v>17.777777777777779</v>
      </c>
    </row>
    <row r="505" spans="1:14" x14ac:dyDescent="0.2">
      <c r="A505" t="s">
        <v>4</v>
      </c>
      <c r="B505" t="s">
        <v>226</v>
      </c>
      <c r="C505" t="s">
        <v>138</v>
      </c>
      <c r="D505" t="s">
        <v>368</v>
      </c>
      <c r="E505" t="s">
        <v>379</v>
      </c>
      <c r="F505">
        <v>5</v>
      </c>
      <c r="G505" t="s">
        <v>41</v>
      </c>
      <c r="I505">
        <v>5.4</v>
      </c>
      <c r="J505">
        <v>3.1843283480000002</v>
      </c>
      <c r="K505">
        <v>1</v>
      </c>
      <c r="L505">
        <f t="shared" si="24"/>
        <v>1.125</v>
      </c>
      <c r="M505">
        <f t="shared" si="23"/>
        <v>1.125</v>
      </c>
      <c r="N505">
        <f t="shared" si="25"/>
        <v>4.4444444444444446</v>
      </c>
    </row>
    <row r="506" spans="1:14" x14ac:dyDescent="0.2">
      <c r="A506" t="s">
        <v>4</v>
      </c>
      <c r="B506" t="s">
        <v>226</v>
      </c>
      <c r="C506" t="s">
        <v>138</v>
      </c>
      <c r="D506" t="s">
        <v>368</v>
      </c>
      <c r="E506" t="s">
        <v>379</v>
      </c>
      <c r="F506">
        <v>5</v>
      </c>
      <c r="G506" t="s">
        <v>41</v>
      </c>
      <c r="I506">
        <v>6.5</v>
      </c>
      <c r="J506">
        <v>5.2765884789999999</v>
      </c>
      <c r="K506">
        <v>1</v>
      </c>
      <c r="L506">
        <f t="shared" si="24"/>
        <v>1.125</v>
      </c>
      <c r="M506">
        <f t="shared" si="23"/>
        <v>1.125</v>
      </c>
      <c r="N506">
        <f t="shared" si="25"/>
        <v>4.4444444444444446</v>
      </c>
    </row>
    <row r="507" spans="1:14" x14ac:dyDescent="0.2">
      <c r="A507" t="s">
        <v>5</v>
      </c>
      <c r="B507" t="s">
        <v>246</v>
      </c>
      <c r="C507" t="s">
        <v>138</v>
      </c>
      <c r="D507" t="s">
        <v>368</v>
      </c>
      <c r="E507" t="s">
        <v>379</v>
      </c>
      <c r="F507">
        <v>5</v>
      </c>
      <c r="G507" t="s">
        <v>41</v>
      </c>
      <c r="I507">
        <v>5.5</v>
      </c>
      <c r="J507">
        <v>3.3475356249999999</v>
      </c>
      <c r="K507" s="11">
        <v>0.6333333333333333</v>
      </c>
      <c r="L507">
        <f t="shared" si="24"/>
        <v>1.125</v>
      </c>
      <c r="M507">
        <f t="shared" si="23"/>
        <v>0.71249999999999991</v>
      </c>
      <c r="N507">
        <f t="shared" si="25"/>
        <v>7.0175438596491233</v>
      </c>
    </row>
    <row r="508" spans="1:14" x14ac:dyDescent="0.2">
      <c r="A508" t="s">
        <v>6</v>
      </c>
      <c r="B508" t="s">
        <v>265</v>
      </c>
      <c r="C508" t="s">
        <v>138</v>
      </c>
      <c r="D508" t="s">
        <v>368</v>
      </c>
      <c r="E508" t="s">
        <v>379</v>
      </c>
      <c r="F508">
        <v>2</v>
      </c>
      <c r="G508" t="s">
        <v>41</v>
      </c>
      <c r="I508">
        <v>3</v>
      </c>
      <c r="J508">
        <v>0.25687126900000001</v>
      </c>
      <c r="K508">
        <v>1</v>
      </c>
      <c r="L508">
        <f t="shared" si="24"/>
        <v>1.125</v>
      </c>
      <c r="M508">
        <f t="shared" si="23"/>
        <v>1.125</v>
      </c>
      <c r="N508">
        <f t="shared" si="25"/>
        <v>1.7777777777777777</v>
      </c>
    </row>
    <row r="509" spans="1:14" x14ac:dyDescent="0.2">
      <c r="A509" t="s">
        <v>6</v>
      </c>
      <c r="B509" t="s">
        <v>265</v>
      </c>
      <c r="C509" t="s">
        <v>138</v>
      </c>
      <c r="D509" t="s">
        <v>368</v>
      </c>
      <c r="E509" t="s">
        <v>379</v>
      </c>
      <c r="F509">
        <v>2</v>
      </c>
      <c r="G509" t="s">
        <v>41</v>
      </c>
      <c r="I509">
        <v>5</v>
      </c>
      <c r="J509">
        <v>1.0328363739999999</v>
      </c>
      <c r="K509">
        <v>1</v>
      </c>
      <c r="L509">
        <f t="shared" si="24"/>
        <v>1.125</v>
      </c>
      <c r="M509">
        <f t="shared" si="23"/>
        <v>1.125</v>
      </c>
      <c r="N509">
        <f t="shared" si="25"/>
        <v>1.7777777777777777</v>
      </c>
    </row>
    <row r="510" spans="1:14" x14ac:dyDescent="0.2">
      <c r="A510" t="s">
        <v>7</v>
      </c>
      <c r="B510" t="s">
        <v>277</v>
      </c>
      <c r="C510" t="s">
        <v>138</v>
      </c>
      <c r="D510" t="s">
        <v>368</v>
      </c>
      <c r="E510" t="s">
        <v>379</v>
      </c>
      <c r="F510">
        <v>1</v>
      </c>
      <c r="G510" t="s">
        <v>41</v>
      </c>
      <c r="I510">
        <v>3</v>
      </c>
      <c r="J510">
        <v>0.12843563399999999</v>
      </c>
      <c r="K510">
        <v>1</v>
      </c>
      <c r="L510">
        <f t="shared" si="24"/>
        <v>1.125</v>
      </c>
      <c r="M510">
        <f t="shared" si="23"/>
        <v>1.125</v>
      </c>
      <c r="N510">
        <f t="shared" si="25"/>
        <v>0.88888888888888884</v>
      </c>
    </row>
    <row r="511" spans="1:14" x14ac:dyDescent="0.2">
      <c r="A511" t="s">
        <v>8</v>
      </c>
      <c r="B511" t="s">
        <v>286</v>
      </c>
      <c r="C511" t="s">
        <v>138</v>
      </c>
      <c r="D511" t="s">
        <v>368</v>
      </c>
      <c r="E511" t="s">
        <v>379</v>
      </c>
      <c r="F511">
        <v>1</v>
      </c>
      <c r="G511" t="s">
        <v>41</v>
      </c>
      <c r="I511">
        <v>3</v>
      </c>
      <c r="J511">
        <v>0.12843563399999999</v>
      </c>
      <c r="K511">
        <v>1</v>
      </c>
      <c r="L511">
        <f t="shared" si="24"/>
        <v>1.125</v>
      </c>
      <c r="M511">
        <f t="shared" si="23"/>
        <v>1.125</v>
      </c>
      <c r="N511">
        <f t="shared" si="25"/>
        <v>0.88888888888888884</v>
      </c>
    </row>
    <row r="512" spans="1:14" x14ac:dyDescent="0.2">
      <c r="A512" t="s">
        <v>0</v>
      </c>
      <c r="B512" t="s">
        <v>39</v>
      </c>
      <c r="C512" t="s">
        <v>142</v>
      </c>
      <c r="D512" t="s">
        <v>368</v>
      </c>
      <c r="E512" t="s">
        <v>379</v>
      </c>
      <c r="F512">
        <v>6</v>
      </c>
      <c r="G512" t="s">
        <v>41</v>
      </c>
      <c r="I512">
        <v>3</v>
      </c>
      <c r="J512">
        <v>0.63044466600000004</v>
      </c>
      <c r="K512">
        <v>1</v>
      </c>
      <c r="L512">
        <f t="shared" si="24"/>
        <v>1.125</v>
      </c>
      <c r="M512">
        <f t="shared" si="23"/>
        <v>1.125</v>
      </c>
      <c r="N512">
        <f t="shared" si="25"/>
        <v>5.333333333333333</v>
      </c>
    </row>
    <row r="513" spans="1:14" x14ac:dyDescent="0.2">
      <c r="A513" t="s">
        <v>3</v>
      </c>
      <c r="B513" t="s">
        <v>202</v>
      </c>
      <c r="C513" t="s">
        <v>142</v>
      </c>
      <c r="D513" t="s">
        <v>368</v>
      </c>
      <c r="E513" t="s">
        <v>379</v>
      </c>
      <c r="F513">
        <v>3</v>
      </c>
      <c r="G513" t="s">
        <v>41</v>
      </c>
      <c r="I513">
        <v>3.1</v>
      </c>
      <c r="J513">
        <v>0.347521986</v>
      </c>
      <c r="K513">
        <v>1</v>
      </c>
      <c r="L513">
        <f t="shared" si="24"/>
        <v>1.125</v>
      </c>
      <c r="M513">
        <f t="shared" si="23"/>
        <v>1.125</v>
      </c>
      <c r="N513">
        <f t="shared" si="25"/>
        <v>2.6666666666666665</v>
      </c>
    </row>
    <row r="514" spans="1:14" x14ac:dyDescent="0.2">
      <c r="A514" t="s">
        <v>5</v>
      </c>
      <c r="B514" t="s">
        <v>246</v>
      </c>
      <c r="C514" t="s">
        <v>142</v>
      </c>
      <c r="D514" t="s">
        <v>368</v>
      </c>
      <c r="E514" t="s">
        <v>379</v>
      </c>
      <c r="F514">
        <v>2</v>
      </c>
      <c r="G514" t="s">
        <v>41</v>
      </c>
      <c r="I514">
        <v>2.8</v>
      </c>
      <c r="J514">
        <v>0.17115324200000001</v>
      </c>
      <c r="K514" s="11">
        <v>0.6333333333333333</v>
      </c>
      <c r="L514">
        <f t="shared" si="24"/>
        <v>1.125</v>
      </c>
      <c r="M514">
        <f t="shared" ref="M514:M577" si="26">K514*L514</f>
        <v>0.71249999999999991</v>
      </c>
      <c r="N514">
        <f t="shared" si="25"/>
        <v>2.8070175438596494</v>
      </c>
    </row>
    <row r="515" spans="1:14" x14ac:dyDescent="0.2">
      <c r="A515" t="s">
        <v>0</v>
      </c>
      <c r="B515" t="s">
        <v>39</v>
      </c>
      <c r="C515" t="s">
        <v>145</v>
      </c>
      <c r="D515" t="s">
        <v>368</v>
      </c>
      <c r="E515" t="s">
        <v>379</v>
      </c>
      <c r="F515">
        <v>8</v>
      </c>
      <c r="G515" t="s">
        <v>41</v>
      </c>
      <c r="I515">
        <v>2.4</v>
      </c>
      <c r="J515">
        <v>1.118053416</v>
      </c>
      <c r="K515">
        <v>1</v>
      </c>
      <c r="L515">
        <f t="shared" ref="L515:L578" si="27">0.375*3</f>
        <v>1.125</v>
      </c>
      <c r="M515">
        <f t="shared" si="26"/>
        <v>1.125</v>
      </c>
      <c r="N515">
        <f t="shared" ref="N515:N578" si="28">F515/M515</f>
        <v>7.1111111111111107</v>
      </c>
    </row>
    <row r="516" spans="1:14" x14ac:dyDescent="0.2">
      <c r="A516" t="s">
        <v>0</v>
      </c>
      <c r="B516" t="s">
        <v>39</v>
      </c>
      <c r="C516" t="s">
        <v>145</v>
      </c>
      <c r="D516" t="s">
        <v>368</v>
      </c>
      <c r="E516" t="s">
        <v>379</v>
      </c>
      <c r="F516">
        <v>8</v>
      </c>
      <c r="G516" t="s">
        <v>41</v>
      </c>
      <c r="I516">
        <v>3.4</v>
      </c>
      <c r="J516">
        <v>2.7847349289999999</v>
      </c>
      <c r="K516">
        <v>1</v>
      </c>
      <c r="L516">
        <f t="shared" si="27"/>
        <v>1.125</v>
      </c>
      <c r="M516">
        <f t="shared" si="26"/>
        <v>1.125</v>
      </c>
      <c r="N516">
        <f t="shared" si="28"/>
        <v>7.1111111111111107</v>
      </c>
    </row>
    <row r="517" spans="1:14" x14ac:dyDescent="0.2">
      <c r="A517" t="s">
        <v>0</v>
      </c>
      <c r="B517" t="s">
        <v>39</v>
      </c>
      <c r="C517" t="s">
        <v>145</v>
      </c>
      <c r="D517" t="s">
        <v>368</v>
      </c>
      <c r="E517" t="s">
        <v>379</v>
      </c>
      <c r="F517">
        <v>8</v>
      </c>
      <c r="G517" t="s">
        <v>41</v>
      </c>
      <c r="I517">
        <v>4.5999999999999996</v>
      </c>
      <c r="J517">
        <v>6.1480107559999997</v>
      </c>
      <c r="K517">
        <v>1</v>
      </c>
      <c r="L517">
        <f t="shared" si="27"/>
        <v>1.125</v>
      </c>
      <c r="M517">
        <f t="shared" si="26"/>
        <v>1.125</v>
      </c>
      <c r="N517">
        <f t="shared" si="28"/>
        <v>7.1111111111111107</v>
      </c>
    </row>
    <row r="518" spans="1:14" x14ac:dyDescent="0.2">
      <c r="A518" t="s">
        <v>1</v>
      </c>
      <c r="B518" t="s">
        <v>149</v>
      </c>
      <c r="C518" t="s">
        <v>145</v>
      </c>
      <c r="D518" t="s">
        <v>368</v>
      </c>
      <c r="E518" t="s">
        <v>379</v>
      </c>
      <c r="F518">
        <v>17</v>
      </c>
      <c r="G518" t="s">
        <v>41</v>
      </c>
      <c r="I518">
        <v>3.4</v>
      </c>
      <c r="J518">
        <v>5.9175617249999997</v>
      </c>
      <c r="K518">
        <v>1</v>
      </c>
      <c r="L518">
        <f t="shared" si="27"/>
        <v>1.125</v>
      </c>
      <c r="M518">
        <f t="shared" si="26"/>
        <v>1.125</v>
      </c>
      <c r="N518">
        <f t="shared" si="28"/>
        <v>15.111111111111111</v>
      </c>
    </row>
    <row r="519" spans="1:14" x14ac:dyDescent="0.2">
      <c r="A519" t="s">
        <v>1</v>
      </c>
      <c r="B519" t="s">
        <v>149</v>
      </c>
      <c r="C519" t="s">
        <v>145</v>
      </c>
      <c r="D519" t="s">
        <v>368</v>
      </c>
      <c r="E519" t="s">
        <v>379</v>
      </c>
      <c r="F519">
        <v>17</v>
      </c>
      <c r="G519" t="s">
        <v>41</v>
      </c>
      <c r="I519">
        <v>5.6</v>
      </c>
      <c r="J519">
        <v>21.873620089999999</v>
      </c>
      <c r="K519">
        <v>1</v>
      </c>
      <c r="L519">
        <f t="shared" si="27"/>
        <v>1.125</v>
      </c>
      <c r="M519">
        <f t="shared" si="26"/>
        <v>1.125</v>
      </c>
      <c r="N519">
        <f t="shared" si="28"/>
        <v>15.111111111111111</v>
      </c>
    </row>
    <row r="520" spans="1:14" x14ac:dyDescent="0.2">
      <c r="A520" t="s">
        <v>2</v>
      </c>
      <c r="B520" t="s">
        <v>169</v>
      </c>
      <c r="C520" t="s">
        <v>145</v>
      </c>
      <c r="D520" t="s">
        <v>368</v>
      </c>
      <c r="E520" t="s">
        <v>379</v>
      </c>
      <c r="F520">
        <v>61</v>
      </c>
      <c r="G520" t="s">
        <v>41</v>
      </c>
      <c r="I520">
        <v>1.8</v>
      </c>
      <c r="J520">
        <v>4.0120183530000002</v>
      </c>
      <c r="K520">
        <v>1</v>
      </c>
      <c r="L520">
        <f t="shared" si="27"/>
        <v>1.125</v>
      </c>
      <c r="M520">
        <f t="shared" si="26"/>
        <v>1.125</v>
      </c>
      <c r="N520">
        <f t="shared" si="28"/>
        <v>54.222222222222221</v>
      </c>
    </row>
    <row r="521" spans="1:14" x14ac:dyDescent="0.2">
      <c r="A521" t="s">
        <v>2</v>
      </c>
      <c r="B521" t="s">
        <v>169</v>
      </c>
      <c r="C521" t="s">
        <v>145</v>
      </c>
      <c r="D521" t="s">
        <v>368</v>
      </c>
      <c r="E521" t="s">
        <v>379</v>
      </c>
      <c r="F521">
        <v>61</v>
      </c>
      <c r="G521" t="s">
        <v>41</v>
      </c>
      <c r="I521">
        <v>2.6</v>
      </c>
      <c r="J521">
        <v>10.514269860000001</v>
      </c>
      <c r="K521">
        <v>1</v>
      </c>
      <c r="L521">
        <f t="shared" si="27"/>
        <v>1.125</v>
      </c>
      <c r="M521">
        <f t="shared" si="26"/>
        <v>1.125</v>
      </c>
      <c r="N521">
        <f t="shared" si="28"/>
        <v>54.222222222222221</v>
      </c>
    </row>
    <row r="522" spans="1:14" x14ac:dyDescent="0.2">
      <c r="A522" t="s">
        <v>2</v>
      </c>
      <c r="B522" t="s">
        <v>169</v>
      </c>
      <c r="C522" t="s">
        <v>145</v>
      </c>
      <c r="D522" t="s">
        <v>368</v>
      </c>
      <c r="E522" t="s">
        <v>379</v>
      </c>
      <c r="F522">
        <v>61</v>
      </c>
      <c r="G522" t="s">
        <v>41</v>
      </c>
      <c r="I522">
        <v>3.8</v>
      </c>
      <c r="J522">
        <v>28.417244950000001</v>
      </c>
      <c r="K522">
        <v>1</v>
      </c>
      <c r="L522">
        <f t="shared" si="27"/>
        <v>1.125</v>
      </c>
      <c r="M522">
        <f t="shared" si="26"/>
        <v>1.125</v>
      </c>
      <c r="N522">
        <f t="shared" si="28"/>
        <v>54.222222222222221</v>
      </c>
    </row>
    <row r="523" spans="1:14" x14ac:dyDescent="0.2">
      <c r="A523" t="s">
        <v>3</v>
      </c>
      <c r="B523" t="s">
        <v>202</v>
      </c>
      <c r="C523" t="s">
        <v>145</v>
      </c>
      <c r="D523" t="s">
        <v>368</v>
      </c>
      <c r="E523" t="s">
        <v>379</v>
      </c>
      <c r="F523">
        <v>46</v>
      </c>
      <c r="G523" t="s">
        <v>41</v>
      </c>
      <c r="I523">
        <v>2.1</v>
      </c>
      <c r="J523">
        <v>4.5309732330000001</v>
      </c>
      <c r="K523">
        <v>1</v>
      </c>
      <c r="L523">
        <f t="shared" si="27"/>
        <v>1.125</v>
      </c>
      <c r="M523">
        <f t="shared" si="26"/>
        <v>1.125</v>
      </c>
      <c r="N523">
        <f t="shared" si="28"/>
        <v>40.888888888888886</v>
      </c>
    </row>
    <row r="524" spans="1:14" x14ac:dyDescent="0.2">
      <c r="A524" t="s">
        <v>3</v>
      </c>
      <c r="B524" t="s">
        <v>202</v>
      </c>
      <c r="C524" t="s">
        <v>145</v>
      </c>
      <c r="D524" t="s">
        <v>368</v>
      </c>
      <c r="E524" t="s">
        <v>379</v>
      </c>
      <c r="F524">
        <v>46</v>
      </c>
      <c r="G524" t="s">
        <v>41</v>
      </c>
      <c r="I524">
        <v>4.0999999999999996</v>
      </c>
      <c r="J524">
        <v>26.149937120000001</v>
      </c>
      <c r="K524">
        <v>1</v>
      </c>
      <c r="L524">
        <f t="shared" si="27"/>
        <v>1.125</v>
      </c>
      <c r="M524">
        <f t="shared" si="26"/>
        <v>1.125</v>
      </c>
      <c r="N524">
        <f t="shared" si="28"/>
        <v>40.888888888888886</v>
      </c>
    </row>
    <row r="525" spans="1:14" x14ac:dyDescent="0.2">
      <c r="A525" t="s">
        <v>4</v>
      </c>
      <c r="B525" t="s">
        <v>226</v>
      </c>
      <c r="C525" t="s">
        <v>145</v>
      </c>
      <c r="D525" t="s">
        <v>368</v>
      </c>
      <c r="E525" t="s">
        <v>379</v>
      </c>
      <c r="F525">
        <v>78</v>
      </c>
      <c r="G525" t="s">
        <v>41</v>
      </c>
      <c r="I525">
        <v>1.5</v>
      </c>
      <c r="J525">
        <v>3.1817995350000001</v>
      </c>
      <c r="K525">
        <v>1</v>
      </c>
      <c r="L525">
        <f t="shared" si="27"/>
        <v>1.125</v>
      </c>
      <c r="M525">
        <f t="shared" si="26"/>
        <v>1.125</v>
      </c>
      <c r="N525">
        <f t="shared" si="28"/>
        <v>69.333333333333329</v>
      </c>
    </row>
    <row r="526" spans="1:14" x14ac:dyDescent="0.2">
      <c r="A526" t="s">
        <v>4</v>
      </c>
      <c r="B526" t="s">
        <v>226</v>
      </c>
      <c r="C526" t="s">
        <v>145</v>
      </c>
      <c r="D526" t="s">
        <v>368</v>
      </c>
      <c r="E526" t="s">
        <v>379</v>
      </c>
      <c r="F526">
        <v>78</v>
      </c>
      <c r="G526" t="s">
        <v>41</v>
      </c>
      <c r="I526">
        <v>2.7</v>
      </c>
      <c r="J526">
        <v>14.84180692</v>
      </c>
      <c r="K526">
        <v>1</v>
      </c>
      <c r="L526">
        <f t="shared" si="27"/>
        <v>1.125</v>
      </c>
      <c r="M526">
        <f t="shared" si="26"/>
        <v>1.125</v>
      </c>
      <c r="N526">
        <f t="shared" si="28"/>
        <v>69.333333333333329</v>
      </c>
    </row>
    <row r="527" spans="1:14" x14ac:dyDescent="0.2">
      <c r="A527" t="s">
        <v>4</v>
      </c>
      <c r="B527" t="s">
        <v>226</v>
      </c>
      <c r="C527" t="s">
        <v>145</v>
      </c>
      <c r="D527" t="s">
        <v>368</v>
      </c>
      <c r="E527" t="s">
        <v>379</v>
      </c>
      <c r="F527">
        <v>78</v>
      </c>
      <c r="G527" t="s">
        <v>41</v>
      </c>
      <c r="I527">
        <v>4</v>
      </c>
      <c r="J527">
        <v>41.563383330000001</v>
      </c>
      <c r="K527">
        <v>1</v>
      </c>
      <c r="L527">
        <f t="shared" si="27"/>
        <v>1.125</v>
      </c>
      <c r="M527">
        <f t="shared" si="26"/>
        <v>1.125</v>
      </c>
      <c r="N527">
        <f t="shared" si="28"/>
        <v>69.333333333333329</v>
      </c>
    </row>
    <row r="528" spans="1:14" x14ac:dyDescent="0.2">
      <c r="A528" t="s">
        <v>4</v>
      </c>
      <c r="B528" t="s">
        <v>226</v>
      </c>
      <c r="C528" t="s">
        <v>145</v>
      </c>
      <c r="D528" t="s">
        <v>368</v>
      </c>
      <c r="E528" t="s">
        <v>379</v>
      </c>
      <c r="F528">
        <v>78</v>
      </c>
      <c r="G528" t="s">
        <v>41</v>
      </c>
      <c r="I528">
        <v>5.5</v>
      </c>
      <c r="J528">
        <v>95.733505489999999</v>
      </c>
      <c r="K528">
        <v>1</v>
      </c>
      <c r="L528">
        <f t="shared" si="27"/>
        <v>1.125</v>
      </c>
      <c r="M528">
        <f t="shared" si="26"/>
        <v>1.125</v>
      </c>
      <c r="N528">
        <f t="shared" si="28"/>
        <v>69.333333333333329</v>
      </c>
    </row>
    <row r="529" spans="1:14" x14ac:dyDescent="0.2">
      <c r="A529" t="s">
        <v>5</v>
      </c>
      <c r="B529" t="s">
        <v>246</v>
      </c>
      <c r="C529" t="s">
        <v>145</v>
      </c>
      <c r="D529" t="s">
        <v>368</v>
      </c>
      <c r="E529" t="s">
        <v>379</v>
      </c>
      <c r="F529">
        <v>58</v>
      </c>
      <c r="G529" t="s">
        <v>41</v>
      </c>
      <c r="I529">
        <v>2.5</v>
      </c>
      <c r="J529">
        <v>9.0209012550000001</v>
      </c>
      <c r="K529" s="11">
        <v>0.6333333333333333</v>
      </c>
      <c r="L529">
        <f t="shared" si="27"/>
        <v>1.125</v>
      </c>
      <c r="M529">
        <f t="shared" si="26"/>
        <v>0.71249999999999991</v>
      </c>
      <c r="N529">
        <f t="shared" si="28"/>
        <v>81.403508771929836</v>
      </c>
    </row>
    <row r="530" spans="1:14" x14ac:dyDescent="0.2">
      <c r="A530" t="s">
        <v>5</v>
      </c>
      <c r="B530" t="s">
        <v>246</v>
      </c>
      <c r="C530" t="s">
        <v>145</v>
      </c>
      <c r="D530" t="s">
        <v>368</v>
      </c>
      <c r="E530" t="s">
        <v>379</v>
      </c>
      <c r="F530">
        <v>58</v>
      </c>
      <c r="G530" t="s">
        <v>41</v>
      </c>
      <c r="I530">
        <v>3.5</v>
      </c>
      <c r="J530">
        <v>21.78238262</v>
      </c>
      <c r="K530" s="11">
        <v>0.6333333333333333</v>
      </c>
      <c r="L530">
        <f t="shared" si="27"/>
        <v>1.125</v>
      </c>
      <c r="M530">
        <f t="shared" si="26"/>
        <v>0.71249999999999991</v>
      </c>
      <c r="N530">
        <f t="shared" si="28"/>
        <v>81.403508771929836</v>
      </c>
    </row>
    <row r="531" spans="1:14" x14ac:dyDescent="0.2">
      <c r="A531" t="s">
        <v>5</v>
      </c>
      <c r="B531" t="s">
        <v>246</v>
      </c>
      <c r="C531" t="s">
        <v>145</v>
      </c>
      <c r="D531" t="s">
        <v>368</v>
      </c>
      <c r="E531" t="s">
        <v>379</v>
      </c>
      <c r="F531">
        <v>58</v>
      </c>
      <c r="G531" t="s">
        <v>41</v>
      </c>
      <c r="I531">
        <v>4.5</v>
      </c>
      <c r="J531">
        <v>42.078852920000003</v>
      </c>
      <c r="K531" s="11">
        <v>0.6333333333333333</v>
      </c>
      <c r="L531">
        <f t="shared" si="27"/>
        <v>1.125</v>
      </c>
      <c r="M531">
        <f t="shared" si="26"/>
        <v>0.71249999999999991</v>
      </c>
      <c r="N531">
        <f t="shared" si="28"/>
        <v>81.403508771929836</v>
      </c>
    </row>
    <row r="532" spans="1:14" x14ac:dyDescent="0.2">
      <c r="A532" t="s">
        <v>5</v>
      </c>
      <c r="B532" t="s">
        <v>246</v>
      </c>
      <c r="C532" t="s">
        <v>145</v>
      </c>
      <c r="D532" t="s">
        <v>368</v>
      </c>
      <c r="E532" t="s">
        <v>379</v>
      </c>
      <c r="F532">
        <v>58</v>
      </c>
      <c r="G532" t="s">
        <v>41</v>
      </c>
      <c r="I532">
        <v>5.5</v>
      </c>
      <c r="J532">
        <v>71.186452799999998</v>
      </c>
      <c r="K532" s="11">
        <v>0.6333333333333333</v>
      </c>
      <c r="L532">
        <f t="shared" si="27"/>
        <v>1.125</v>
      </c>
      <c r="M532">
        <f t="shared" si="26"/>
        <v>0.71249999999999991</v>
      </c>
      <c r="N532">
        <f t="shared" si="28"/>
        <v>81.403508771929836</v>
      </c>
    </row>
    <row r="533" spans="1:14" x14ac:dyDescent="0.2">
      <c r="A533" t="s">
        <v>8</v>
      </c>
      <c r="B533" t="s">
        <v>286</v>
      </c>
      <c r="C533" t="s">
        <v>145</v>
      </c>
      <c r="D533" t="s">
        <v>368</v>
      </c>
      <c r="E533" t="s">
        <v>379</v>
      </c>
      <c r="F533">
        <v>11</v>
      </c>
      <c r="G533" t="s">
        <v>41</v>
      </c>
      <c r="I533">
        <v>2</v>
      </c>
      <c r="J533">
        <v>0.95347736199999999</v>
      </c>
      <c r="K533">
        <v>1</v>
      </c>
      <c r="L533">
        <f t="shared" si="27"/>
        <v>1.125</v>
      </c>
      <c r="M533">
        <f t="shared" si="26"/>
        <v>1.125</v>
      </c>
      <c r="N533">
        <f t="shared" si="28"/>
        <v>9.7777777777777786</v>
      </c>
    </row>
    <row r="534" spans="1:14" x14ac:dyDescent="0.2">
      <c r="A534" t="s">
        <v>8</v>
      </c>
      <c r="B534" t="s">
        <v>286</v>
      </c>
      <c r="C534" t="s">
        <v>145</v>
      </c>
      <c r="D534" t="s">
        <v>368</v>
      </c>
      <c r="E534" t="s">
        <v>379</v>
      </c>
      <c r="F534">
        <v>11</v>
      </c>
      <c r="G534" t="s">
        <v>41</v>
      </c>
      <c r="I534">
        <v>3</v>
      </c>
      <c r="J534">
        <v>2.7584777489999999</v>
      </c>
      <c r="K534">
        <v>1</v>
      </c>
      <c r="L534">
        <f t="shared" si="27"/>
        <v>1.125</v>
      </c>
      <c r="M534">
        <f t="shared" si="26"/>
        <v>1.125</v>
      </c>
      <c r="N534">
        <f t="shared" si="28"/>
        <v>9.7777777777777786</v>
      </c>
    </row>
    <row r="535" spans="1:14" x14ac:dyDescent="0.2">
      <c r="A535" t="s">
        <v>0</v>
      </c>
      <c r="B535" t="s">
        <v>39</v>
      </c>
      <c r="C535" t="s">
        <v>148</v>
      </c>
      <c r="D535" t="s">
        <v>368</v>
      </c>
      <c r="E535" t="s">
        <v>379</v>
      </c>
      <c r="F535">
        <v>1</v>
      </c>
      <c r="G535" t="s">
        <v>41</v>
      </c>
      <c r="I535">
        <v>1.2</v>
      </c>
      <c r="J535">
        <v>6.8805669999999998E-3</v>
      </c>
      <c r="K535">
        <v>1</v>
      </c>
      <c r="L535">
        <f t="shared" si="27"/>
        <v>1.125</v>
      </c>
      <c r="M535">
        <f t="shared" si="26"/>
        <v>1.125</v>
      </c>
      <c r="N535">
        <f t="shared" si="28"/>
        <v>0.88888888888888884</v>
      </c>
    </row>
    <row r="536" spans="1:14" x14ac:dyDescent="0.2">
      <c r="A536" t="s">
        <v>8</v>
      </c>
      <c r="B536" t="s">
        <v>286</v>
      </c>
      <c r="C536" t="s">
        <v>148</v>
      </c>
      <c r="D536" t="s">
        <v>368</v>
      </c>
      <c r="E536" t="s">
        <v>379</v>
      </c>
      <c r="F536">
        <v>19</v>
      </c>
      <c r="G536" t="s">
        <v>41</v>
      </c>
      <c r="I536">
        <v>1.5</v>
      </c>
      <c r="J536">
        <v>0.25391308800000001</v>
      </c>
      <c r="K536">
        <v>1</v>
      </c>
      <c r="L536">
        <f t="shared" si="27"/>
        <v>1.125</v>
      </c>
      <c r="M536">
        <f t="shared" si="26"/>
        <v>1.125</v>
      </c>
      <c r="N536">
        <f t="shared" si="28"/>
        <v>16.888888888888889</v>
      </c>
    </row>
    <row r="537" spans="1:14" x14ac:dyDescent="0.2">
      <c r="A537" t="s">
        <v>5</v>
      </c>
      <c r="B537" t="s">
        <v>246</v>
      </c>
      <c r="C537" t="s">
        <v>264</v>
      </c>
      <c r="D537" t="s">
        <v>368</v>
      </c>
      <c r="E537" t="s">
        <v>379</v>
      </c>
      <c r="F537">
        <v>1</v>
      </c>
      <c r="G537" t="s">
        <v>41</v>
      </c>
      <c r="I537">
        <v>3.4</v>
      </c>
      <c r="J537">
        <v>0.152478907</v>
      </c>
      <c r="K537" s="11">
        <v>0.6333333333333333</v>
      </c>
      <c r="L537">
        <f t="shared" si="27"/>
        <v>1.125</v>
      </c>
      <c r="M537">
        <f t="shared" si="26"/>
        <v>0.71249999999999991</v>
      </c>
      <c r="N537">
        <f t="shared" si="28"/>
        <v>1.4035087719298247</v>
      </c>
    </row>
    <row r="538" spans="1:14" x14ac:dyDescent="0.2">
      <c r="A538" t="s">
        <v>8</v>
      </c>
      <c r="B538" t="s">
        <v>286</v>
      </c>
      <c r="C538" t="s">
        <v>264</v>
      </c>
      <c r="D538" t="s">
        <v>368</v>
      </c>
      <c r="E538" t="s">
        <v>379</v>
      </c>
      <c r="F538">
        <v>1</v>
      </c>
      <c r="G538" t="s">
        <v>41</v>
      </c>
      <c r="I538">
        <v>2.2000000000000002</v>
      </c>
      <c r="J538">
        <v>4.1760670999999999E-2</v>
      </c>
      <c r="K538">
        <v>1</v>
      </c>
      <c r="L538">
        <f t="shared" si="27"/>
        <v>1.125</v>
      </c>
      <c r="M538">
        <f t="shared" si="26"/>
        <v>1.125</v>
      </c>
      <c r="N538">
        <f t="shared" si="28"/>
        <v>0.88888888888888884</v>
      </c>
    </row>
    <row r="539" spans="1:14" x14ac:dyDescent="0.2">
      <c r="A539" t="s">
        <v>4</v>
      </c>
      <c r="B539" t="s">
        <v>226</v>
      </c>
      <c r="C539" t="s">
        <v>245</v>
      </c>
      <c r="D539" t="s">
        <v>368</v>
      </c>
      <c r="E539" t="s">
        <v>379</v>
      </c>
      <c r="F539">
        <v>1</v>
      </c>
      <c r="G539" t="s">
        <v>41</v>
      </c>
      <c r="I539">
        <v>2.2999999999999998</v>
      </c>
      <c r="J539">
        <v>4.7665077E-2</v>
      </c>
      <c r="K539">
        <v>1</v>
      </c>
      <c r="L539">
        <f t="shared" si="27"/>
        <v>1.125</v>
      </c>
      <c r="M539">
        <f t="shared" si="26"/>
        <v>1.125</v>
      </c>
      <c r="N539">
        <f t="shared" si="28"/>
        <v>0.88888888888888884</v>
      </c>
    </row>
    <row r="540" spans="1:14" x14ac:dyDescent="0.2">
      <c r="A540" t="s">
        <v>0</v>
      </c>
      <c r="B540" t="s">
        <v>39</v>
      </c>
      <c r="C540" t="s">
        <v>119</v>
      </c>
      <c r="D540" s="35" t="s">
        <v>342</v>
      </c>
      <c r="E540" s="35"/>
      <c r="F540">
        <v>4</v>
      </c>
      <c r="G540" t="s">
        <v>80</v>
      </c>
      <c r="I540">
        <v>2.5</v>
      </c>
      <c r="J540">
        <v>1.702</v>
      </c>
      <c r="K540">
        <v>1</v>
      </c>
      <c r="L540">
        <f t="shared" si="27"/>
        <v>1.125</v>
      </c>
      <c r="M540">
        <f t="shared" si="26"/>
        <v>1.125</v>
      </c>
      <c r="N540">
        <f t="shared" si="28"/>
        <v>3.5555555555555554</v>
      </c>
    </row>
    <row r="541" spans="1:14" x14ac:dyDescent="0.2">
      <c r="A541" t="s">
        <v>2</v>
      </c>
      <c r="B541" t="s">
        <v>169</v>
      </c>
      <c r="C541" t="s">
        <v>119</v>
      </c>
      <c r="D541" s="35" t="s">
        <v>342</v>
      </c>
      <c r="E541" s="35"/>
      <c r="F541">
        <v>2</v>
      </c>
      <c r="G541" t="s">
        <v>80</v>
      </c>
      <c r="I541">
        <v>2.5</v>
      </c>
      <c r="J541">
        <v>0.85099999999999998</v>
      </c>
      <c r="K541">
        <v>1</v>
      </c>
      <c r="L541">
        <f t="shared" si="27"/>
        <v>1.125</v>
      </c>
      <c r="M541">
        <f t="shared" si="26"/>
        <v>1.125</v>
      </c>
      <c r="N541">
        <f t="shared" si="28"/>
        <v>1.7777777777777777</v>
      </c>
    </row>
    <row r="542" spans="1:14" x14ac:dyDescent="0.2">
      <c r="A542" t="s">
        <v>8</v>
      </c>
      <c r="B542" t="s">
        <v>286</v>
      </c>
      <c r="C542" t="s">
        <v>119</v>
      </c>
      <c r="D542" s="35" t="s">
        <v>342</v>
      </c>
      <c r="E542" s="35"/>
      <c r="F542">
        <v>1</v>
      </c>
      <c r="G542" t="s">
        <v>80</v>
      </c>
      <c r="I542">
        <v>2</v>
      </c>
      <c r="J542">
        <v>0.29699999999999999</v>
      </c>
      <c r="K542">
        <v>1</v>
      </c>
      <c r="L542">
        <f t="shared" si="27"/>
        <v>1.125</v>
      </c>
      <c r="M542">
        <f t="shared" si="26"/>
        <v>1.125</v>
      </c>
      <c r="N542">
        <f t="shared" si="28"/>
        <v>0.88888888888888884</v>
      </c>
    </row>
    <row r="543" spans="1:14" x14ac:dyDescent="0.2">
      <c r="A543" t="s">
        <v>0</v>
      </c>
      <c r="B543" t="s">
        <v>39</v>
      </c>
      <c r="C543" t="s">
        <v>119</v>
      </c>
      <c r="D543" s="35" t="s">
        <v>382</v>
      </c>
      <c r="E543" s="35"/>
      <c r="F543">
        <v>4</v>
      </c>
      <c r="G543" t="s">
        <v>80</v>
      </c>
      <c r="I543">
        <v>1.4</v>
      </c>
      <c r="J543">
        <v>0.57120000000000004</v>
      </c>
      <c r="K543">
        <v>1</v>
      </c>
      <c r="L543">
        <f t="shared" si="27"/>
        <v>1.125</v>
      </c>
      <c r="M543">
        <f t="shared" si="26"/>
        <v>1.125</v>
      </c>
      <c r="N543">
        <f t="shared" si="28"/>
        <v>3.5555555555555554</v>
      </c>
    </row>
    <row r="544" spans="1:14" x14ac:dyDescent="0.2">
      <c r="A544" t="s">
        <v>7</v>
      </c>
      <c r="B544" t="s">
        <v>277</v>
      </c>
      <c r="C544" t="s">
        <v>278</v>
      </c>
      <c r="D544" t="s">
        <v>94</v>
      </c>
      <c r="E544" t="s">
        <v>377</v>
      </c>
      <c r="F544">
        <v>1</v>
      </c>
      <c r="G544" t="s">
        <v>41</v>
      </c>
      <c r="I544">
        <v>3</v>
      </c>
      <c r="J544">
        <v>5.8523338000000001E-2</v>
      </c>
      <c r="K544">
        <v>1</v>
      </c>
      <c r="L544">
        <f t="shared" si="27"/>
        <v>1.125</v>
      </c>
      <c r="M544">
        <f t="shared" si="26"/>
        <v>1.125</v>
      </c>
      <c r="N544">
        <f t="shared" si="28"/>
        <v>0.88888888888888884</v>
      </c>
    </row>
    <row r="545" spans="1:14" x14ac:dyDescent="0.2">
      <c r="A545" t="s">
        <v>2</v>
      </c>
      <c r="B545" t="s">
        <v>169</v>
      </c>
      <c r="C545" t="s">
        <v>170</v>
      </c>
      <c r="D545" t="s">
        <v>94</v>
      </c>
      <c r="E545" t="s">
        <v>379</v>
      </c>
      <c r="F545">
        <v>1</v>
      </c>
      <c r="G545" t="s">
        <v>41</v>
      </c>
      <c r="I545">
        <v>20</v>
      </c>
      <c r="J545">
        <v>21.773305369999999</v>
      </c>
      <c r="K545">
        <v>1</v>
      </c>
      <c r="L545">
        <f t="shared" si="27"/>
        <v>1.125</v>
      </c>
      <c r="M545">
        <f t="shared" si="26"/>
        <v>1.125</v>
      </c>
      <c r="N545">
        <f t="shared" si="28"/>
        <v>0.88888888888888884</v>
      </c>
    </row>
    <row r="546" spans="1:14" x14ac:dyDescent="0.2">
      <c r="A546" t="s">
        <v>3</v>
      </c>
      <c r="B546" t="s">
        <v>202</v>
      </c>
      <c r="C546" t="s">
        <v>203</v>
      </c>
      <c r="D546" t="s">
        <v>94</v>
      </c>
      <c r="E546" t="s">
        <v>373</v>
      </c>
      <c r="F546">
        <v>4</v>
      </c>
      <c r="G546" t="s">
        <v>41</v>
      </c>
      <c r="I546">
        <v>2.5</v>
      </c>
      <c r="J546">
        <v>0.108303882</v>
      </c>
      <c r="K546">
        <v>1</v>
      </c>
      <c r="L546">
        <f t="shared" si="27"/>
        <v>1.125</v>
      </c>
      <c r="M546">
        <f t="shared" si="26"/>
        <v>1.125</v>
      </c>
      <c r="N546">
        <f t="shared" si="28"/>
        <v>3.5555555555555554</v>
      </c>
    </row>
    <row r="547" spans="1:14" x14ac:dyDescent="0.2">
      <c r="A547" t="s">
        <v>8</v>
      </c>
      <c r="B547" t="s">
        <v>286</v>
      </c>
      <c r="C547" t="s">
        <v>203</v>
      </c>
      <c r="D547" t="s">
        <v>94</v>
      </c>
      <c r="E547" t="s">
        <v>373</v>
      </c>
      <c r="F547">
        <v>12</v>
      </c>
      <c r="G547" t="s">
        <v>41</v>
      </c>
      <c r="I547">
        <v>1.2</v>
      </c>
      <c r="J547">
        <v>4.8193947000000001E-2</v>
      </c>
      <c r="K547">
        <v>1</v>
      </c>
      <c r="L547">
        <f t="shared" si="27"/>
        <v>1.125</v>
      </c>
      <c r="M547">
        <f t="shared" si="26"/>
        <v>1.125</v>
      </c>
      <c r="N547">
        <f t="shared" si="28"/>
        <v>10.666666666666666</v>
      </c>
    </row>
    <row r="548" spans="1:14" x14ac:dyDescent="0.2">
      <c r="A548" t="s">
        <v>8</v>
      </c>
      <c r="B548" t="s">
        <v>286</v>
      </c>
      <c r="C548" t="s">
        <v>287</v>
      </c>
      <c r="D548" t="s">
        <v>94</v>
      </c>
      <c r="E548" t="s">
        <v>379</v>
      </c>
      <c r="F548">
        <v>1</v>
      </c>
      <c r="G548" t="s">
        <v>41</v>
      </c>
      <c r="I548">
        <v>3</v>
      </c>
      <c r="J548">
        <v>5.8523338000000001E-2</v>
      </c>
      <c r="K548">
        <v>1</v>
      </c>
      <c r="L548">
        <f t="shared" si="27"/>
        <v>1.125</v>
      </c>
      <c r="M548">
        <f t="shared" si="26"/>
        <v>1.125</v>
      </c>
      <c r="N548">
        <f t="shared" si="28"/>
        <v>0.88888888888888884</v>
      </c>
    </row>
    <row r="549" spans="1:14" x14ac:dyDescent="0.2">
      <c r="A549" t="s">
        <v>8</v>
      </c>
      <c r="B549" t="s">
        <v>286</v>
      </c>
      <c r="C549" t="s">
        <v>288</v>
      </c>
      <c r="D549" t="s">
        <v>94</v>
      </c>
      <c r="E549" t="s">
        <v>371</v>
      </c>
      <c r="F549">
        <v>3</v>
      </c>
      <c r="G549" t="s">
        <v>41</v>
      </c>
      <c r="I549">
        <v>1.5</v>
      </c>
      <c r="J549">
        <v>4.8080961999999998E-2</v>
      </c>
      <c r="K549">
        <v>1</v>
      </c>
      <c r="L549">
        <f t="shared" si="27"/>
        <v>1.125</v>
      </c>
      <c r="M549">
        <f t="shared" si="26"/>
        <v>1.125</v>
      </c>
      <c r="N549">
        <f t="shared" si="28"/>
        <v>2.6666666666666665</v>
      </c>
    </row>
    <row r="550" spans="1:14" x14ac:dyDescent="0.2">
      <c r="A550" t="s">
        <v>8</v>
      </c>
      <c r="B550" t="s">
        <v>286</v>
      </c>
      <c r="C550" t="s">
        <v>288</v>
      </c>
      <c r="D550" t="s">
        <v>94</v>
      </c>
      <c r="E550" t="s">
        <v>371</v>
      </c>
      <c r="F550">
        <v>3</v>
      </c>
      <c r="G550" t="s">
        <v>41</v>
      </c>
      <c r="I550">
        <v>2</v>
      </c>
      <c r="J550">
        <v>0.10834282100000001</v>
      </c>
      <c r="K550">
        <v>1</v>
      </c>
      <c r="L550">
        <f t="shared" si="27"/>
        <v>1.125</v>
      </c>
      <c r="M550">
        <f t="shared" si="26"/>
        <v>1.125</v>
      </c>
      <c r="N550">
        <f t="shared" si="28"/>
        <v>2.6666666666666665</v>
      </c>
    </row>
    <row r="551" spans="1:14" x14ac:dyDescent="0.2">
      <c r="A551" t="s">
        <v>8</v>
      </c>
      <c r="B551" t="s">
        <v>286</v>
      </c>
      <c r="C551" t="s">
        <v>288</v>
      </c>
      <c r="D551" t="s">
        <v>94</v>
      </c>
      <c r="E551" t="s">
        <v>371</v>
      </c>
      <c r="F551">
        <v>3</v>
      </c>
      <c r="G551" t="s">
        <v>41</v>
      </c>
      <c r="I551">
        <v>3</v>
      </c>
      <c r="J551">
        <v>0.340472355</v>
      </c>
      <c r="K551">
        <v>1</v>
      </c>
      <c r="L551">
        <f t="shared" si="27"/>
        <v>1.125</v>
      </c>
      <c r="M551">
        <f t="shared" si="26"/>
        <v>1.125</v>
      </c>
      <c r="N551">
        <f t="shared" si="28"/>
        <v>2.6666666666666665</v>
      </c>
    </row>
    <row r="552" spans="1:14" x14ac:dyDescent="0.2">
      <c r="A552" t="s">
        <v>5</v>
      </c>
      <c r="B552" t="s">
        <v>246</v>
      </c>
      <c r="C552" t="s">
        <v>250</v>
      </c>
      <c r="D552" t="s">
        <v>94</v>
      </c>
      <c r="E552" t="s">
        <v>371</v>
      </c>
      <c r="F552">
        <v>1</v>
      </c>
      <c r="G552" t="s">
        <v>41</v>
      </c>
      <c r="I552">
        <v>2.1</v>
      </c>
      <c r="J552">
        <v>4.1449325000000002E-2</v>
      </c>
      <c r="K552" s="11">
        <v>0.6333333333333333</v>
      </c>
      <c r="L552">
        <f t="shared" si="27"/>
        <v>1.125</v>
      </c>
      <c r="M552">
        <f t="shared" si="26"/>
        <v>0.71249999999999991</v>
      </c>
      <c r="N552">
        <f t="shared" si="28"/>
        <v>1.4035087719298247</v>
      </c>
    </row>
    <row r="553" spans="1:14" x14ac:dyDescent="0.2">
      <c r="A553" t="s">
        <v>7</v>
      </c>
      <c r="B553" t="s">
        <v>277</v>
      </c>
      <c r="C553" t="s">
        <v>281</v>
      </c>
      <c r="D553" t="s">
        <v>94</v>
      </c>
      <c r="E553" t="s">
        <v>377</v>
      </c>
      <c r="F553">
        <v>1</v>
      </c>
      <c r="G553" t="s">
        <v>41</v>
      </c>
      <c r="I553">
        <v>3</v>
      </c>
      <c r="J553">
        <v>0.18098247200000001</v>
      </c>
      <c r="K553">
        <v>1</v>
      </c>
      <c r="L553">
        <f t="shared" si="27"/>
        <v>1.125</v>
      </c>
      <c r="M553">
        <f t="shared" si="26"/>
        <v>1.125</v>
      </c>
      <c r="N553">
        <f t="shared" si="28"/>
        <v>0.88888888888888884</v>
      </c>
    </row>
    <row r="554" spans="1:14" x14ac:dyDescent="0.2">
      <c r="A554" t="s">
        <v>8</v>
      </c>
      <c r="B554" t="s">
        <v>286</v>
      </c>
      <c r="C554" t="s">
        <v>281</v>
      </c>
      <c r="D554" t="s">
        <v>94</v>
      </c>
      <c r="E554" t="s">
        <v>377</v>
      </c>
      <c r="F554">
        <v>6</v>
      </c>
      <c r="G554" t="s">
        <v>41</v>
      </c>
      <c r="I554">
        <v>1.2</v>
      </c>
      <c r="J554">
        <v>6.7736915999999994E-2</v>
      </c>
      <c r="K554">
        <v>1</v>
      </c>
      <c r="L554">
        <f t="shared" si="27"/>
        <v>1.125</v>
      </c>
      <c r="M554">
        <f t="shared" si="26"/>
        <v>1.125</v>
      </c>
      <c r="N554">
        <f t="shared" si="28"/>
        <v>5.333333333333333</v>
      </c>
    </row>
    <row r="555" spans="1:14" x14ac:dyDescent="0.2">
      <c r="A555" t="s">
        <v>8</v>
      </c>
      <c r="B555" t="s">
        <v>286</v>
      </c>
      <c r="C555" t="s">
        <v>281</v>
      </c>
      <c r="D555" t="s">
        <v>94</v>
      </c>
      <c r="E555" t="s">
        <v>377</v>
      </c>
      <c r="F555">
        <v>6</v>
      </c>
      <c r="G555" t="s">
        <v>41</v>
      </c>
      <c r="I555">
        <v>2.5</v>
      </c>
      <c r="J555">
        <v>0.62521149399999998</v>
      </c>
      <c r="K555">
        <v>1</v>
      </c>
      <c r="L555">
        <f t="shared" si="27"/>
        <v>1.125</v>
      </c>
      <c r="M555">
        <f t="shared" si="26"/>
        <v>1.125</v>
      </c>
      <c r="N555">
        <f t="shared" si="28"/>
        <v>5.333333333333333</v>
      </c>
    </row>
    <row r="556" spans="1:14" x14ac:dyDescent="0.2">
      <c r="A556" t="s">
        <v>8</v>
      </c>
      <c r="B556" t="s">
        <v>286</v>
      </c>
      <c r="C556" t="s">
        <v>281</v>
      </c>
      <c r="D556" t="s">
        <v>94</v>
      </c>
      <c r="E556" t="s">
        <v>377</v>
      </c>
      <c r="F556">
        <v>6</v>
      </c>
      <c r="G556" t="s">
        <v>41</v>
      </c>
      <c r="I556">
        <v>4</v>
      </c>
      <c r="J556">
        <v>2.5947902699999998</v>
      </c>
      <c r="K556">
        <v>1</v>
      </c>
      <c r="L556">
        <f t="shared" si="27"/>
        <v>1.125</v>
      </c>
      <c r="M556">
        <f t="shared" si="26"/>
        <v>1.125</v>
      </c>
      <c r="N556">
        <f t="shared" si="28"/>
        <v>5.333333333333333</v>
      </c>
    </row>
    <row r="557" spans="1:14" x14ac:dyDescent="0.2">
      <c r="A557" t="s">
        <v>6</v>
      </c>
      <c r="B557" t="s">
        <v>265</v>
      </c>
      <c r="C557" t="s">
        <v>269</v>
      </c>
      <c r="D557" t="s">
        <v>94</v>
      </c>
      <c r="E557" t="s">
        <v>377</v>
      </c>
      <c r="F557">
        <v>1</v>
      </c>
      <c r="G557" t="s">
        <v>75</v>
      </c>
      <c r="I557">
        <v>4.5</v>
      </c>
      <c r="J557">
        <v>4.2911000000000001</v>
      </c>
      <c r="K557">
        <v>1</v>
      </c>
      <c r="L557">
        <f t="shared" si="27"/>
        <v>1.125</v>
      </c>
      <c r="M557">
        <f t="shared" si="26"/>
        <v>1.125</v>
      </c>
      <c r="N557">
        <f t="shared" si="28"/>
        <v>0.88888888888888884</v>
      </c>
    </row>
    <row r="558" spans="1:14" x14ac:dyDescent="0.2">
      <c r="A558" t="s">
        <v>8</v>
      </c>
      <c r="B558" t="s">
        <v>286</v>
      </c>
      <c r="C558" t="s">
        <v>269</v>
      </c>
      <c r="D558" t="s">
        <v>94</v>
      </c>
      <c r="E558" t="s">
        <v>377</v>
      </c>
      <c r="F558">
        <v>3</v>
      </c>
      <c r="G558" t="s">
        <v>75</v>
      </c>
      <c r="I558">
        <v>4</v>
      </c>
      <c r="J558">
        <v>12.8733</v>
      </c>
      <c r="K558">
        <v>1</v>
      </c>
      <c r="L558">
        <f t="shared" si="27"/>
        <v>1.125</v>
      </c>
      <c r="M558">
        <f t="shared" si="26"/>
        <v>1.125</v>
      </c>
      <c r="N558">
        <f t="shared" si="28"/>
        <v>2.6666666666666665</v>
      </c>
    </row>
    <row r="559" spans="1:14" x14ac:dyDescent="0.2">
      <c r="A559" t="s">
        <v>0</v>
      </c>
      <c r="B559" t="s">
        <v>39</v>
      </c>
      <c r="C559" t="s">
        <v>92</v>
      </c>
      <c r="D559" t="s">
        <v>94</v>
      </c>
      <c r="E559" t="s">
        <v>379</v>
      </c>
      <c r="F559">
        <v>1</v>
      </c>
      <c r="G559" t="s">
        <v>41</v>
      </c>
      <c r="I559">
        <v>14.2</v>
      </c>
      <c r="J559">
        <v>7.4791184499999996</v>
      </c>
      <c r="K559">
        <v>1</v>
      </c>
      <c r="L559">
        <f t="shared" si="27"/>
        <v>1.125</v>
      </c>
      <c r="M559">
        <f t="shared" si="26"/>
        <v>1.125</v>
      </c>
      <c r="N559">
        <f t="shared" si="28"/>
        <v>0.88888888888888884</v>
      </c>
    </row>
    <row r="560" spans="1:14" x14ac:dyDescent="0.2">
      <c r="A560" t="s">
        <v>7</v>
      </c>
      <c r="B560" t="s">
        <v>277</v>
      </c>
      <c r="C560" t="s">
        <v>92</v>
      </c>
      <c r="D560" t="s">
        <v>94</v>
      </c>
      <c r="E560" t="s">
        <v>379</v>
      </c>
      <c r="F560">
        <v>1</v>
      </c>
      <c r="G560" t="s">
        <v>41</v>
      </c>
      <c r="I560">
        <v>4.5</v>
      </c>
      <c r="J560">
        <v>0.20736421799999999</v>
      </c>
      <c r="K560">
        <v>1</v>
      </c>
      <c r="L560">
        <f t="shared" si="27"/>
        <v>1.125</v>
      </c>
      <c r="M560">
        <f t="shared" si="26"/>
        <v>1.125</v>
      </c>
      <c r="N560">
        <f t="shared" si="28"/>
        <v>0.88888888888888884</v>
      </c>
    </row>
    <row r="561" spans="1:14" x14ac:dyDescent="0.2">
      <c r="A561" t="s">
        <v>3</v>
      </c>
      <c r="B561" t="s">
        <v>202</v>
      </c>
      <c r="C561" t="s">
        <v>213</v>
      </c>
      <c r="D561" t="s">
        <v>94</v>
      </c>
      <c r="E561" t="s">
        <v>371</v>
      </c>
      <c r="F561">
        <v>1</v>
      </c>
      <c r="G561" t="s">
        <v>41</v>
      </c>
      <c r="I561">
        <v>2.1</v>
      </c>
      <c r="J561">
        <v>4.1449325000000002E-2</v>
      </c>
      <c r="K561">
        <v>1</v>
      </c>
      <c r="L561">
        <f t="shared" si="27"/>
        <v>1.125</v>
      </c>
      <c r="M561">
        <f t="shared" si="26"/>
        <v>1.125</v>
      </c>
      <c r="N561">
        <f t="shared" si="28"/>
        <v>0.88888888888888884</v>
      </c>
    </row>
    <row r="562" spans="1:14" x14ac:dyDescent="0.2">
      <c r="A562" t="s">
        <v>2</v>
      </c>
      <c r="B562" t="s">
        <v>169</v>
      </c>
      <c r="C562" t="s">
        <v>175</v>
      </c>
      <c r="D562" t="s">
        <v>94</v>
      </c>
      <c r="E562" t="s">
        <v>379</v>
      </c>
      <c r="F562">
        <v>2</v>
      </c>
      <c r="G562" t="s">
        <v>41</v>
      </c>
      <c r="I562">
        <v>2.9</v>
      </c>
      <c r="J562">
        <v>0.26518526199999998</v>
      </c>
      <c r="K562">
        <v>1</v>
      </c>
      <c r="L562">
        <f t="shared" si="27"/>
        <v>1.125</v>
      </c>
      <c r="M562">
        <f t="shared" si="26"/>
        <v>1.125</v>
      </c>
      <c r="N562">
        <f t="shared" si="28"/>
        <v>1.7777777777777777</v>
      </c>
    </row>
    <row r="563" spans="1:14" x14ac:dyDescent="0.2">
      <c r="A563" t="s">
        <v>2</v>
      </c>
      <c r="B563" t="s">
        <v>169</v>
      </c>
      <c r="C563" t="s">
        <v>175</v>
      </c>
      <c r="D563" t="s">
        <v>94</v>
      </c>
      <c r="E563" t="s">
        <v>379</v>
      </c>
      <c r="F563">
        <v>2</v>
      </c>
      <c r="G563" t="s">
        <v>41</v>
      </c>
      <c r="I563">
        <v>3.3</v>
      </c>
      <c r="J563">
        <v>0.373422527</v>
      </c>
      <c r="K563">
        <v>1</v>
      </c>
      <c r="L563">
        <f t="shared" si="27"/>
        <v>1.125</v>
      </c>
      <c r="M563">
        <f t="shared" si="26"/>
        <v>1.125</v>
      </c>
      <c r="N563">
        <f t="shared" si="28"/>
        <v>1.7777777777777777</v>
      </c>
    </row>
    <row r="564" spans="1:14" x14ac:dyDescent="0.2">
      <c r="A564" t="s">
        <v>4</v>
      </c>
      <c r="B564" t="s">
        <v>226</v>
      </c>
      <c r="C564" t="s">
        <v>175</v>
      </c>
      <c r="D564" t="s">
        <v>94</v>
      </c>
      <c r="E564" t="s">
        <v>379</v>
      </c>
      <c r="F564">
        <v>4</v>
      </c>
      <c r="G564" t="s">
        <v>41</v>
      </c>
      <c r="I564">
        <v>3.1</v>
      </c>
      <c r="J564">
        <v>0.63285499099999998</v>
      </c>
      <c r="K564">
        <v>1</v>
      </c>
      <c r="L564">
        <f t="shared" si="27"/>
        <v>1.125</v>
      </c>
      <c r="M564">
        <f t="shared" si="26"/>
        <v>1.125</v>
      </c>
      <c r="N564">
        <f t="shared" si="28"/>
        <v>3.5555555555555554</v>
      </c>
    </row>
    <row r="565" spans="1:14" x14ac:dyDescent="0.2">
      <c r="A565" t="s">
        <v>5</v>
      </c>
      <c r="B565" t="s">
        <v>246</v>
      </c>
      <c r="C565" t="s">
        <v>175</v>
      </c>
      <c r="D565" t="s">
        <v>94</v>
      </c>
      <c r="E565" t="s">
        <v>379</v>
      </c>
      <c r="F565">
        <v>2</v>
      </c>
      <c r="G565" t="s">
        <v>41</v>
      </c>
      <c r="I565">
        <v>2.5</v>
      </c>
      <c r="J565">
        <v>0.178978214</v>
      </c>
      <c r="K565" s="11">
        <v>0.6333333333333333</v>
      </c>
      <c r="L565">
        <f t="shared" si="27"/>
        <v>1.125</v>
      </c>
      <c r="M565">
        <f t="shared" si="26"/>
        <v>0.71249999999999991</v>
      </c>
      <c r="N565">
        <f t="shared" si="28"/>
        <v>2.8070175438596494</v>
      </c>
    </row>
    <row r="566" spans="1:14" x14ac:dyDescent="0.2">
      <c r="A566" t="s">
        <v>7</v>
      </c>
      <c r="B566" t="s">
        <v>277</v>
      </c>
      <c r="C566" t="s">
        <v>175</v>
      </c>
      <c r="D566" t="s">
        <v>94</v>
      </c>
      <c r="E566" t="s">
        <v>379</v>
      </c>
      <c r="F566">
        <v>1</v>
      </c>
      <c r="G566" t="s">
        <v>41</v>
      </c>
      <c r="I566">
        <v>5</v>
      </c>
      <c r="J566">
        <v>0.56130464099999999</v>
      </c>
      <c r="K566">
        <v>1</v>
      </c>
      <c r="L566">
        <f t="shared" si="27"/>
        <v>1.125</v>
      </c>
      <c r="M566">
        <f t="shared" si="26"/>
        <v>1.125</v>
      </c>
      <c r="N566">
        <f t="shared" si="28"/>
        <v>0.88888888888888884</v>
      </c>
    </row>
    <row r="567" spans="1:14" x14ac:dyDescent="0.2">
      <c r="A567" t="s">
        <v>8</v>
      </c>
      <c r="B567" t="s">
        <v>286</v>
      </c>
      <c r="C567" t="s">
        <v>175</v>
      </c>
      <c r="D567" t="s">
        <v>94</v>
      </c>
      <c r="E567" t="s">
        <v>379</v>
      </c>
      <c r="F567">
        <v>2</v>
      </c>
      <c r="G567" t="s">
        <v>41</v>
      </c>
      <c r="I567">
        <v>2</v>
      </c>
      <c r="J567">
        <v>9.9102712999999995E-2</v>
      </c>
      <c r="K567">
        <v>1</v>
      </c>
      <c r="L567">
        <f t="shared" si="27"/>
        <v>1.125</v>
      </c>
      <c r="M567">
        <f t="shared" si="26"/>
        <v>1.125</v>
      </c>
      <c r="N567">
        <f t="shared" si="28"/>
        <v>1.7777777777777777</v>
      </c>
    </row>
    <row r="568" spans="1:14" x14ac:dyDescent="0.2">
      <c r="A568" t="s">
        <v>1</v>
      </c>
      <c r="B568" t="s">
        <v>149</v>
      </c>
      <c r="C568" t="s">
        <v>162</v>
      </c>
      <c r="D568" t="s">
        <v>94</v>
      </c>
      <c r="E568" t="s">
        <v>379</v>
      </c>
      <c r="F568">
        <v>2</v>
      </c>
      <c r="G568" t="s">
        <v>41</v>
      </c>
      <c r="I568">
        <v>4.0999999999999996</v>
      </c>
      <c r="J568">
        <v>0.31018900799999999</v>
      </c>
      <c r="K568">
        <v>1</v>
      </c>
      <c r="L568">
        <f t="shared" si="27"/>
        <v>1.125</v>
      </c>
      <c r="M568">
        <f t="shared" si="26"/>
        <v>1.125</v>
      </c>
      <c r="N568">
        <f t="shared" si="28"/>
        <v>1.7777777777777777</v>
      </c>
    </row>
    <row r="569" spans="1:14" x14ac:dyDescent="0.2">
      <c r="A569" t="s">
        <v>2</v>
      </c>
      <c r="B569" t="s">
        <v>169</v>
      </c>
      <c r="C569" t="s">
        <v>162</v>
      </c>
      <c r="D569" t="s">
        <v>94</v>
      </c>
      <c r="E569" t="s">
        <v>379</v>
      </c>
      <c r="F569">
        <v>1</v>
      </c>
      <c r="G569" t="s">
        <v>41</v>
      </c>
      <c r="I569">
        <v>2.2999999999999998</v>
      </c>
      <c r="J569">
        <v>2.5544747999999999E-2</v>
      </c>
      <c r="K569">
        <v>1</v>
      </c>
      <c r="L569">
        <f t="shared" si="27"/>
        <v>1.125</v>
      </c>
      <c r="M569">
        <f t="shared" si="26"/>
        <v>1.125</v>
      </c>
      <c r="N569">
        <f t="shared" si="28"/>
        <v>0.88888888888888884</v>
      </c>
    </row>
    <row r="570" spans="1:14" x14ac:dyDescent="0.2">
      <c r="A570" t="s">
        <v>4</v>
      </c>
      <c r="B570" t="s">
        <v>226</v>
      </c>
      <c r="C570" t="s">
        <v>162</v>
      </c>
      <c r="D570" t="s">
        <v>94</v>
      </c>
      <c r="E570" t="s">
        <v>379</v>
      </c>
      <c r="F570">
        <v>1</v>
      </c>
      <c r="G570" t="s">
        <v>41</v>
      </c>
      <c r="I570">
        <v>2.2000000000000002</v>
      </c>
      <c r="J570">
        <v>2.2236658999999999E-2</v>
      </c>
      <c r="K570">
        <v>1</v>
      </c>
      <c r="L570">
        <f t="shared" si="27"/>
        <v>1.125</v>
      </c>
      <c r="M570">
        <f t="shared" si="26"/>
        <v>1.125</v>
      </c>
      <c r="N570">
        <f t="shared" si="28"/>
        <v>0.88888888888888884</v>
      </c>
    </row>
    <row r="571" spans="1:14" x14ac:dyDescent="0.2">
      <c r="A571" t="s">
        <v>0</v>
      </c>
      <c r="B571" t="s">
        <v>39</v>
      </c>
      <c r="C571" t="s">
        <v>99</v>
      </c>
      <c r="D571" t="s">
        <v>94</v>
      </c>
      <c r="E571" t="s">
        <v>373</v>
      </c>
      <c r="F571">
        <v>1</v>
      </c>
      <c r="G571" t="s">
        <v>41</v>
      </c>
      <c r="I571">
        <v>2.1</v>
      </c>
      <c r="J571">
        <v>0.108199954</v>
      </c>
      <c r="K571">
        <v>1</v>
      </c>
      <c r="L571">
        <f t="shared" si="27"/>
        <v>1.125</v>
      </c>
      <c r="M571">
        <f t="shared" si="26"/>
        <v>1.125</v>
      </c>
      <c r="N571">
        <f t="shared" si="28"/>
        <v>0.88888888888888884</v>
      </c>
    </row>
    <row r="572" spans="1:14" x14ac:dyDescent="0.2">
      <c r="A572" t="s">
        <v>3</v>
      </c>
      <c r="B572" t="s">
        <v>202</v>
      </c>
      <c r="C572" t="s">
        <v>99</v>
      </c>
      <c r="D572" t="s">
        <v>94</v>
      </c>
      <c r="E572" t="s">
        <v>373</v>
      </c>
      <c r="F572">
        <v>2</v>
      </c>
      <c r="G572" t="s">
        <v>41</v>
      </c>
      <c r="I572">
        <v>2.5</v>
      </c>
      <c r="J572">
        <v>0.32941547100000002</v>
      </c>
      <c r="K572">
        <v>1</v>
      </c>
      <c r="L572">
        <f t="shared" si="27"/>
        <v>1.125</v>
      </c>
      <c r="M572">
        <f t="shared" si="26"/>
        <v>1.125</v>
      </c>
      <c r="N572">
        <f t="shared" si="28"/>
        <v>1.7777777777777777</v>
      </c>
    </row>
    <row r="573" spans="1:14" x14ac:dyDescent="0.2">
      <c r="A573" t="s">
        <v>4</v>
      </c>
      <c r="B573" t="s">
        <v>226</v>
      </c>
      <c r="C573" t="s">
        <v>99</v>
      </c>
      <c r="D573" t="s">
        <v>94</v>
      </c>
      <c r="E573" t="s">
        <v>373</v>
      </c>
      <c r="F573">
        <v>1</v>
      </c>
      <c r="G573" t="s">
        <v>41</v>
      </c>
      <c r="I573">
        <v>2.8</v>
      </c>
      <c r="J573">
        <v>0.21643596600000001</v>
      </c>
      <c r="K573">
        <v>1</v>
      </c>
      <c r="L573">
        <f t="shared" si="27"/>
        <v>1.125</v>
      </c>
      <c r="M573">
        <f t="shared" si="26"/>
        <v>1.125</v>
      </c>
      <c r="N573">
        <f t="shared" si="28"/>
        <v>0.88888888888888884</v>
      </c>
    </row>
    <row r="574" spans="1:14" x14ac:dyDescent="0.2">
      <c r="A574" t="s">
        <v>5</v>
      </c>
      <c r="B574" t="s">
        <v>246</v>
      </c>
      <c r="C574" t="s">
        <v>99</v>
      </c>
      <c r="D574" t="s">
        <v>94</v>
      </c>
      <c r="E574" t="s">
        <v>373</v>
      </c>
      <c r="F574">
        <v>5</v>
      </c>
      <c r="G574" t="s">
        <v>41</v>
      </c>
      <c r="I574">
        <v>2.1</v>
      </c>
      <c r="J574">
        <v>0.54099976900000002</v>
      </c>
      <c r="K574" s="11">
        <v>0.6333333333333333</v>
      </c>
      <c r="L574">
        <f t="shared" si="27"/>
        <v>1.125</v>
      </c>
      <c r="M574">
        <f t="shared" si="26"/>
        <v>0.71249999999999991</v>
      </c>
      <c r="N574">
        <f t="shared" si="28"/>
        <v>7.0175438596491233</v>
      </c>
    </row>
    <row r="575" spans="1:14" x14ac:dyDescent="0.2">
      <c r="A575" t="s">
        <v>8</v>
      </c>
      <c r="B575" t="s">
        <v>286</v>
      </c>
      <c r="C575" t="s">
        <v>99</v>
      </c>
      <c r="D575" t="s">
        <v>94</v>
      </c>
      <c r="E575" t="s">
        <v>373</v>
      </c>
      <c r="F575">
        <v>7</v>
      </c>
      <c r="G575" t="s">
        <v>41</v>
      </c>
      <c r="I575">
        <v>1</v>
      </c>
      <c r="J575">
        <v>0.12670000000000001</v>
      </c>
      <c r="K575">
        <v>1</v>
      </c>
      <c r="L575">
        <f t="shared" si="27"/>
        <v>1.125</v>
      </c>
      <c r="M575">
        <f t="shared" si="26"/>
        <v>1.125</v>
      </c>
      <c r="N575">
        <f t="shared" si="28"/>
        <v>6.2222222222222223</v>
      </c>
    </row>
    <row r="576" spans="1:14" x14ac:dyDescent="0.2">
      <c r="A576" t="s">
        <v>8</v>
      </c>
      <c r="B576" t="s">
        <v>286</v>
      </c>
      <c r="C576" t="s">
        <v>99</v>
      </c>
      <c r="D576" t="s">
        <v>94</v>
      </c>
      <c r="E576" t="s">
        <v>373</v>
      </c>
      <c r="F576">
        <v>7</v>
      </c>
      <c r="G576" t="s">
        <v>41</v>
      </c>
      <c r="I576">
        <v>2</v>
      </c>
      <c r="J576">
        <v>0.67337797099999996</v>
      </c>
      <c r="K576">
        <v>1</v>
      </c>
      <c r="L576">
        <f t="shared" si="27"/>
        <v>1.125</v>
      </c>
      <c r="M576">
        <f t="shared" si="26"/>
        <v>1.125</v>
      </c>
      <c r="N576">
        <f t="shared" si="28"/>
        <v>6.2222222222222223</v>
      </c>
    </row>
    <row r="577" spans="1:14" x14ac:dyDescent="0.2">
      <c r="A577" t="s">
        <v>8</v>
      </c>
      <c r="B577" t="s">
        <v>286</v>
      </c>
      <c r="C577" t="s">
        <v>99</v>
      </c>
      <c r="D577" t="s">
        <v>94</v>
      </c>
      <c r="E577" t="s">
        <v>373</v>
      </c>
      <c r="F577">
        <v>7</v>
      </c>
      <c r="G577" t="s">
        <v>41</v>
      </c>
      <c r="I577">
        <v>2.5</v>
      </c>
      <c r="J577">
        <v>1.152954147</v>
      </c>
      <c r="K577">
        <v>1</v>
      </c>
      <c r="L577">
        <f t="shared" si="27"/>
        <v>1.125</v>
      </c>
      <c r="M577">
        <f t="shared" si="26"/>
        <v>1.125</v>
      </c>
      <c r="N577">
        <f t="shared" si="28"/>
        <v>6.2222222222222223</v>
      </c>
    </row>
    <row r="578" spans="1:14" x14ac:dyDescent="0.2">
      <c r="A578" t="s">
        <v>8</v>
      </c>
      <c r="B578" t="s">
        <v>286</v>
      </c>
      <c r="C578" t="s">
        <v>303</v>
      </c>
      <c r="D578" t="s">
        <v>94</v>
      </c>
      <c r="E578" t="s">
        <v>377</v>
      </c>
      <c r="F578">
        <v>1</v>
      </c>
      <c r="G578" t="s">
        <v>41</v>
      </c>
      <c r="I578">
        <v>6</v>
      </c>
      <c r="J578">
        <v>0.50879481599999998</v>
      </c>
      <c r="K578">
        <v>1</v>
      </c>
      <c r="L578">
        <f t="shared" si="27"/>
        <v>1.125</v>
      </c>
      <c r="M578">
        <f t="shared" ref="M578:M641" si="29">K578*L578</f>
        <v>1.125</v>
      </c>
      <c r="N578">
        <f t="shared" si="28"/>
        <v>0.88888888888888884</v>
      </c>
    </row>
    <row r="579" spans="1:14" x14ac:dyDescent="0.2">
      <c r="A579" t="s">
        <v>8</v>
      </c>
      <c r="B579" t="s">
        <v>286</v>
      </c>
      <c r="C579" t="s">
        <v>305</v>
      </c>
      <c r="D579" t="s">
        <v>94</v>
      </c>
      <c r="E579" t="s">
        <v>373</v>
      </c>
      <c r="F579">
        <v>5</v>
      </c>
      <c r="G579" t="s">
        <v>41</v>
      </c>
      <c r="I579">
        <v>1.2</v>
      </c>
      <c r="J579">
        <v>1.6777462E-2</v>
      </c>
      <c r="K579">
        <v>1</v>
      </c>
      <c r="L579">
        <f t="shared" ref="L579:L642" si="30">0.375*3</f>
        <v>1.125</v>
      </c>
      <c r="M579">
        <f t="shared" si="29"/>
        <v>1.125</v>
      </c>
      <c r="N579">
        <f t="shared" ref="N579:N642" si="31">F579/M579</f>
        <v>4.4444444444444446</v>
      </c>
    </row>
    <row r="580" spans="1:14" x14ac:dyDescent="0.2">
      <c r="A580" t="s">
        <v>2</v>
      </c>
      <c r="B580" t="s">
        <v>169</v>
      </c>
      <c r="C580" t="s">
        <v>186</v>
      </c>
      <c r="D580" t="s">
        <v>94</v>
      </c>
      <c r="E580" t="s">
        <v>371</v>
      </c>
      <c r="F580">
        <v>1</v>
      </c>
      <c r="G580" t="s">
        <v>41</v>
      </c>
      <c r="I580">
        <v>7.8</v>
      </c>
      <c r="J580">
        <v>1.685952498</v>
      </c>
      <c r="K580">
        <v>1</v>
      </c>
      <c r="L580">
        <f t="shared" si="30"/>
        <v>1.125</v>
      </c>
      <c r="M580">
        <f t="shared" si="29"/>
        <v>1.125</v>
      </c>
      <c r="N580">
        <f t="shared" si="31"/>
        <v>0.88888888888888884</v>
      </c>
    </row>
    <row r="581" spans="1:14" x14ac:dyDescent="0.2">
      <c r="A581" t="s">
        <v>8</v>
      </c>
      <c r="B581" t="s">
        <v>286</v>
      </c>
      <c r="C581" t="s">
        <v>306</v>
      </c>
      <c r="D581" t="s">
        <v>94</v>
      </c>
      <c r="E581" t="s">
        <v>375</v>
      </c>
      <c r="F581">
        <v>1</v>
      </c>
      <c r="G581" t="s">
        <v>41</v>
      </c>
      <c r="I581">
        <v>12</v>
      </c>
      <c r="J581">
        <v>6.2196892789999998</v>
      </c>
      <c r="K581">
        <v>1</v>
      </c>
      <c r="L581">
        <f t="shared" si="30"/>
        <v>1.125</v>
      </c>
      <c r="M581">
        <f t="shared" si="29"/>
        <v>1.125</v>
      </c>
      <c r="N581">
        <f t="shared" si="31"/>
        <v>0.88888888888888884</v>
      </c>
    </row>
    <row r="582" spans="1:14" x14ac:dyDescent="0.2">
      <c r="A582" t="s">
        <v>2</v>
      </c>
      <c r="B582" t="s">
        <v>169</v>
      </c>
      <c r="C582" t="s">
        <v>191</v>
      </c>
      <c r="D582" t="s">
        <v>94</v>
      </c>
      <c r="E582" t="s">
        <v>375</v>
      </c>
      <c r="F582">
        <v>1</v>
      </c>
      <c r="G582" t="s">
        <v>41</v>
      </c>
      <c r="I582">
        <v>9.1</v>
      </c>
      <c r="J582">
        <v>1.899293634</v>
      </c>
      <c r="K582">
        <v>1</v>
      </c>
      <c r="L582">
        <f t="shared" si="30"/>
        <v>1.125</v>
      </c>
      <c r="M582">
        <f t="shared" si="29"/>
        <v>1.125</v>
      </c>
      <c r="N582">
        <f t="shared" si="31"/>
        <v>0.88888888888888884</v>
      </c>
    </row>
    <row r="583" spans="1:14" x14ac:dyDescent="0.2">
      <c r="A583" t="s">
        <v>0</v>
      </c>
      <c r="B583" t="s">
        <v>39</v>
      </c>
      <c r="C583" t="s">
        <v>130</v>
      </c>
      <c r="D583" t="s">
        <v>94</v>
      </c>
      <c r="E583" t="s">
        <v>375</v>
      </c>
      <c r="F583">
        <v>1</v>
      </c>
      <c r="G583" t="s">
        <v>75</v>
      </c>
      <c r="I583">
        <v>6.8</v>
      </c>
      <c r="J583">
        <v>9.4369999999999994</v>
      </c>
      <c r="K583">
        <v>1</v>
      </c>
      <c r="L583">
        <f t="shared" si="30"/>
        <v>1.125</v>
      </c>
      <c r="M583">
        <f t="shared" si="29"/>
        <v>1.125</v>
      </c>
      <c r="N583">
        <f t="shared" si="31"/>
        <v>0.88888888888888884</v>
      </c>
    </row>
    <row r="584" spans="1:14" x14ac:dyDescent="0.2">
      <c r="A584" t="s">
        <v>1</v>
      </c>
      <c r="B584" t="s">
        <v>149</v>
      </c>
      <c r="C584" t="s">
        <v>130</v>
      </c>
      <c r="D584" t="s">
        <v>94</v>
      </c>
      <c r="E584" t="s">
        <v>375</v>
      </c>
      <c r="F584">
        <v>1</v>
      </c>
      <c r="G584" t="s">
        <v>75</v>
      </c>
      <c r="I584">
        <v>9.1</v>
      </c>
      <c r="J584">
        <v>9.4369999999999994</v>
      </c>
      <c r="K584">
        <v>1</v>
      </c>
      <c r="L584">
        <f t="shared" si="30"/>
        <v>1.125</v>
      </c>
      <c r="M584">
        <f t="shared" si="29"/>
        <v>1.125</v>
      </c>
      <c r="N584">
        <f t="shared" si="31"/>
        <v>0.88888888888888884</v>
      </c>
    </row>
    <row r="585" spans="1:14" x14ac:dyDescent="0.2">
      <c r="A585" t="s">
        <v>2</v>
      </c>
      <c r="B585" t="s">
        <v>169</v>
      </c>
      <c r="C585" t="s">
        <v>130</v>
      </c>
      <c r="D585" t="s">
        <v>94</v>
      </c>
      <c r="E585" t="s">
        <v>375</v>
      </c>
      <c r="F585">
        <v>2</v>
      </c>
      <c r="G585" t="s">
        <v>75</v>
      </c>
      <c r="I585">
        <v>9.4</v>
      </c>
      <c r="J585">
        <v>18.873999999999999</v>
      </c>
      <c r="K585">
        <v>1</v>
      </c>
      <c r="L585">
        <f t="shared" si="30"/>
        <v>1.125</v>
      </c>
      <c r="M585">
        <f t="shared" si="29"/>
        <v>1.125</v>
      </c>
      <c r="N585">
        <f t="shared" si="31"/>
        <v>1.7777777777777777</v>
      </c>
    </row>
    <row r="586" spans="1:14" x14ac:dyDescent="0.2">
      <c r="A586" t="s">
        <v>7</v>
      </c>
      <c r="B586" t="s">
        <v>277</v>
      </c>
      <c r="C586" t="s">
        <v>130</v>
      </c>
      <c r="D586" t="s">
        <v>94</v>
      </c>
      <c r="E586" t="s">
        <v>375</v>
      </c>
      <c r="F586">
        <v>1</v>
      </c>
      <c r="G586" t="s">
        <v>75</v>
      </c>
      <c r="I586">
        <v>7</v>
      </c>
      <c r="J586">
        <v>9.4369999999999994</v>
      </c>
      <c r="K586">
        <v>1</v>
      </c>
      <c r="L586">
        <f t="shared" si="30"/>
        <v>1.125</v>
      </c>
      <c r="M586">
        <f t="shared" si="29"/>
        <v>1.125</v>
      </c>
      <c r="N586">
        <f t="shared" si="31"/>
        <v>0.88888888888888884</v>
      </c>
    </row>
    <row r="587" spans="1:14" x14ac:dyDescent="0.2">
      <c r="A587" t="s">
        <v>8</v>
      </c>
      <c r="B587" t="s">
        <v>286</v>
      </c>
      <c r="C587" t="s">
        <v>309</v>
      </c>
      <c r="D587" t="s">
        <v>94</v>
      </c>
      <c r="E587" t="s">
        <v>375</v>
      </c>
      <c r="F587">
        <v>1</v>
      </c>
      <c r="G587" t="s">
        <v>41</v>
      </c>
      <c r="I587">
        <v>6</v>
      </c>
      <c r="J587">
        <v>0.84226798899999999</v>
      </c>
      <c r="K587">
        <v>1</v>
      </c>
      <c r="L587">
        <f t="shared" si="30"/>
        <v>1.125</v>
      </c>
      <c r="M587">
        <f t="shared" si="29"/>
        <v>1.125</v>
      </c>
      <c r="N587">
        <f t="shared" si="31"/>
        <v>0.88888888888888884</v>
      </c>
    </row>
    <row r="588" spans="1:14" x14ac:dyDescent="0.2">
      <c r="A588" t="s">
        <v>7</v>
      </c>
      <c r="B588" t="s">
        <v>277</v>
      </c>
      <c r="C588" t="s">
        <v>285</v>
      </c>
      <c r="D588" t="s">
        <v>94</v>
      </c>
      <c r="E588" t="s">
        <v>375</v>
      </c>
      <c r="F588">
        <v>1</v>
      </c>
      <c r="G588" t="s">
        <v>41</v>
      </c>
      <c r="I588">
        <v>3.5</v>
      </c>
      <c r="J588">
        <v>0.22127071800000001</v>
      </c>
      <c r="K588">
        <v>1</v>
      </c>
      <c r="L588">
        <f t="shared" si="30"/>
        <v>1.125</v>
      </c>
      <c r="M588">
        <f t="shared" si="29"/>
        <v>1.125</v>
      </c>
      <c r="N588">
        <f t="shared" si="31"/>
        <v>0.88888888888888884</v>
      </c>
    </row>
    <row r="589" spans="1:14" x14ac:dyDescent="0.2">
      <c r="A589" t="s">
        <v>4</v>
      </c>
      <c r="B589" t="s">
        <v>226</v>
      </c>
      <c r="C589" t="s">
        <v>242</v>
      </c>
      <c r="D589" t="s">
        <v>94</v>
      </c>
      <c r="E589" t="s">
        <v>375</v>
      </c>
      <c r="F589">
        <v>1</v>
      </c>
      <c r="G589" t="s">
        <v>41</v>
      </c>
      <c r="I589">
        <v>3</v>
      </c>
      <c r="J589">
        <v>0.150971825</v>
      </c>
      <c r="K589">
        <v>1</v>
      </c>
      <c r="L589">
        <f t="shared" si="30"/>
        <v>1.125</v>
      </c>
      <c r="M589">
        <f t="shared" si="29"/>
        <v>1.125</v>
      </c>
      <c r="N589">
        <f t="shared" si="31"/>
        <v>0.88888888888888884</v>
      </c>
    </row>
    <row r="590" spans="1:14" x14ac:dyDescent="0.2">
      <c r="A590" t="s">
        <v>0</v>
      </c>
      <c r="B590" t="s">
        <v>39</v>
      </c>
      <c r="C590" t="s">
        <v>132</v>
      </c>
      <c r="D590" t="s">
        <v>94</v>
      </c>
      <c r="E590" t="s">
        <v>375</v>
      </c>
      <c r="F590">
        <v>5</v>
      </c>
      <c r="G590" t="s">
        <v>41</v>
      </c>
      <c r="I590">
        <v>3.8</v>
      </c>
      <c r="J590">
        <v>1.356652185</v>
      </c>
      <c r="K590">
        <v>1</v>
      </c>
      <c r="L590">
        <f t="shared" si="30"/>
        <v>1.125</v>
      </c>
      <c r="M590">
        <f t="shared" si="29"/>
        <v>1.125</v>
      </c>
      <c r="N590">
        <f t="shared" si="31"/>
        <v>4.4444444444444446</v>
      </c>
    </row>
    <row r="591" spans="1:14" x14ac:dyDescent="0.2">
      <c r="A591" t="s">
        <v>0</v>
      </c>
      <c r="B591" t="s">
        <v>39</v>
      </c>
      <c r="C591" t="s">
        <v>132</v>
      </c>
      <c r="D591" t="s">
        <v>94</v>
      </c>
      <c r="E591" t="s">
        <v>375</v>
      </c>
      <c r="F591">
        <v>5</v>
      </c>
      <c r="G591" t="s">
        <v>41</v>
      </c>
      <c r="I591">
        <v>6.6</v>
      </c>
      <c r="J591">
        <v>5.3342597420000004</v>
      </c>
      <c r="K591">
        <v>1</v>
      </c>
      <c r="L591">
        <f t="shared" si="30"/>
        <v>1.125</v>
      </c>
      <c r="M591">
        <f t="shared" si="29"/>
        <v>1.125</v>
      </c>
      <c r="N591">
        <f t="shared" si="31"/>
        <v>4.4444444444444446</v>
      </c>
    </row>
    <row r="592" spans="1:14" x14ac:dyDescent="0.2">
      <c r="A592" t="s">
        <v>1</v>
      </c>
      <c r="B592" t="s">
        <v>149</v>
      </c>
      <c r="C592" t="s">
        <v>132</v>
      </c>
      <c r="D592" t="s">
        <v>94</v>
      </c>
      <c r="E592" t="s">
        <v>375</v>
      </c>
      <c r="F592">
        <v>2</v>
      </c>
      <c r="G592" t="s">
        <v>41</v>
      </c>
      <c r="I592">
        <v>5.2</v>
      </c>
      <c r="J592">
        <v>1.1812817170000001</v>
      </c>
      <c r="K592">
        <v>1</v>
      </c>
      <c r="L592">
        <f t="shared" si="30"/>
        <v>1.125</v>
      </c>
      <c r="M592">
        <f t="shared" si="29"/>
        <v>1.125</v>
      </c>
      <c r="N592">
        <f t="shared" si="31"/>
        <v>1.7777777777777777</v>
      </c>
    </row>
    <row r="593" spans="1:14" x14ac:dyDescent="0.2">
      <c r="A593" t="s">
        <v>1</v>
      </c>
      <c r="B593" t="s">
        <v>149</v>
      </c>
      <c r="C593" t="s">
        <v>132</v>
      </c>
      <c r="D593" t="s">
        <v>94</v>
      </c>
      <c r="E593" t="s">
        <v>375</v>
      </c>
      <c r="F593">
        <v>2</v>
      </c>
      <c r="G593" t="s">
        <v>41</v>
      </c>
      <c r="I593">
        <v>8.1</v>
      </c>
      <c r="J593">
        <v>3.5457493919999998</v>
      </c>
      <c r="K593">
        <v>1</v>
      </c>
      <c r="L593">
        <f t="shared" si="30"/>
        <v>1.125</v>
      </c>
      <c r="M593">
        <f t="shared" si="29"/>
        <v>1.125</v>
      </c>
      <c r="N593">
        <f t="shared" si="31"/>
        <v>1.7777777777777777</v>
      </c>
    </row>
    <row r="594" spans="1:14" x14ac:dyDescent="0.2">
      <c r="A594" t="s">
        <v>2</v>
      </c>
      <c r="B594" t="s">
        <v>169</v>
      </c>
      <c r="C594" t="s">
        <v>132</v>
      </c>
      <c r="D594" t="s">
        <v>94</v>
      </c>
      <c r="E594" t="s">
        <v>375</v>
      </c>
      <c r="F594">
        <v>7</v>
      </c>
      <c r="G594" t="s">
        <v>41</v>
      </c>
      <c r="I594">
        <v>7</v>
      </c>
      <c r="J594">
        <v>8.641246099</v>
      </c>
      <c r="K594">
        <v>1</v>
      </c>
      <c r="L594">
        <f t="shared" si="30"/>
        <v>1.125</v>
      </c>
      <c r="M594">
        <f t="shared" si="29"/>
        <v>1.125</v>
      </c>
      <c r="N594">
        <f t="shared" si="31"/>
        <v>6.2222222222222223</v>
      </c>
    </row>
    <row r="595" spans="1:14" x14ac:dyDescent="0.2">
      <c r="A595" t="s">
        <v>2</v>
      </c>
      <c r="B595" t="s">
        <v>169</v>
      </c>
      <c r="C595" t="s">
        <v>132</v>
      </c>
      <c r="D595" t="s">
        <v>94</v>
      </c>
      <c r="E595" t="s">
        <v>375</v>
      </c>
      <c r="F595">
        <v>7</v>
      </c>
      <c r="G595" t="s">
        <v>41</v>
      </c>
      <c r="I595">
        <v>13.3</v>
      </c>
      <c r="J595">
        <v>42.450743809999999</v>
      </c>
      <c r="K595">
        <v>1</v>
      </c>
      <c r="L595">
        <f t="shared" si="30"/>
        <v>1.125</v>
      </c>
      <c r="M595">
        <f t="shared" si="29"/>
        <v>1.125</v>
      </c>
      <c r="N595">
        <f t="shared" si="31"/>
        <v>6.2222222222222223</v>
      </c>
    </row>
    <row r="596" spans="1:14" x14ac:dyDescent="0.2">
      <c r="A596" t="s">
        <v>2</v>
      </c>
      <c r="B596" t="s">
        <v>169</v>
      </c>
      <c r="C596" t="s">
        <v>132</v>
      </c>
      <c r="D596" t="s">
        <v>94</v>
      </c>
      <c r="E596" t="s">
        <v>375</v>
      </c>
      <c r="F596">
        <v>7</v>
      </c>
      <c r="G596" t="s">
        <v>41</v>
      </c>
      <c r="I596">
        <v>16.2</v>
      </c>
      <c r="J596">
        <v>69.235761089999997</v>
      </c>
      <c r="K596">
        <v>1</v>
      </c>
      <c r="L596">
        <f t="shared" si="30"/>
        <v>1.125</v>
      </c>
      <c r="M596">
        <f t="shared" si="29"/>
        <v>1.125</v>
      </c>
      <c r="N596">
        <f t="shared" si="31"/>
        <v>6.2222222222222223</v>
      </c>
    </row>
    <row r="597" spans="1:14" x14ac:dyDescent="0.2">
      <c r="A597" t="s">
        <v>3</v>
      </c>
      <c r="B597" t="s">
        <v>202</v>
      </c>
      <c r="C597" t="s">
        <v>132</v>
      </c>
      <c r="D597" t="s">
        <v>94</v>
      </c>
      <c r="E597" t="s">
        <v>375</v>
      </c>
      <c r="F597">
        <v>5</v>
      </c>
      <c r="G597" t="s">
        <v>41</v>
      </c>
      <c r="I597">
        <v>6.2</v>
      </c>
      <c r="J597">
        <v>4.5681103759999999</v>
      </c>
      <c r="K597">
        <v>1</v>
      </c>
      <c r="L597">
        <f t="shared" si="30"/>
        <v>1.125</v>
      </c>
      <c r="M597">
        <f t="shared" si="29"/>
        <v>1.125</v>
      </c>
      <c r="N597">
        <f t="shared" si="31"/>
        <v>4.4444444444444446</v>
      </c>
    </row>
    <row r="598" spans="1:14" x14ac:dyDescent="0.2">
      <c r="A598" t="s">
        <v>4</v>
      </c>
      <c r="B598" t="s">
        <v>226</v>
      </c>
      <c r="C598" t="s">
        <v>132</v>
      </c>
      <c r="D598" t="s">
        <v>94</v>
      </c>
      <c r="E598" t="s">
        <v>375</v>
      </c>
      <c r="F598">
        <v>4</v>
      </c>
      <c r="G598" t="s">
        <v>41</v>
      </c>
      <c r="I598">
        <v>5.5</v>
      </c>
      <c r="J598">
        <v>2.7151551789999999</v>
      </c>
      <c r="K598">
        <v>1</v>
      </c>
      <c r="L598">
        <f t="shared" si="30"/>
        <v>1.125</v>
      </c>
      <c r="M598">
        <f t="shared" si="29"/>
        <v>1.125</v>
      </c>
      <c r="N598">
        <f t="shared" si="31"/>
        <v>3.5555555555555554</v>
      </c>
    </row>
    <row r="599" spans="1:14" x14ac:dyDescent="0.2">
      <c r="A599" t="s">
        <v>4</v>
      </c>
      <c r="B599" t="s">
        <v>226</v>
      </c>
      <c r="C599" t="s">
        <v>132</v>
      </c>
      <c r="D599" t="s">
        <v>94</v>
      </c>
      <c r="E599" t="s">
        <v>375</v>
      </c>
      <c r="F599">
        <v>4</v>
      </c>
      <c r="G599" t="s">
        <v>41</v>
      </c>
      <c r="I599">
        <v>13.5</v>
      </c>
      <c r="J599">
        <v>25.172301900000001</v>
      </c>
      <c r="K599">
        <v>1</v>
      </c>
      <c r="L599">
        <f t="shared" si="30"/>
        <v>1.125</v>
      </c>
      <c r="M599">
        <f t="shared" si="29"/>
        <v>1.125</v>
      </c>
      <c r="N599">
        <f t="shared" si="31"/>
        <v>3.5555555555555554</v>
      </c>
    </row>
    <row r="600" spans="1:14" x14ac:dyDescent="0.2">
      <c r="A600" t="s">
        <v>5</v>
      </c>
      <c r="B600" t="s">
        <v>246</v>
      </c>
      <c r="C600" t="s">
        <v>132</v>
      </c>
      <c r="D600" t="s">
        <v>94</v>
      </c>
      <c r="E600" t="s">
        <v>375</v>
      </c>
      <c r="F600">
        <v>17</v>
      </c>
      <c r="G600" t="s">
        <v>41</v>
      </c>
      <c r="I600">
        <v>4</v>
      </c>
      <c r="J600">
        <v>5.2383304849999996</v>
      </c>
      <c r="K600" s="11">
        <v>0.6333333333333333</v>
      </c>
      <c r="L600">
        <f t="shared" si="30"/>
        <v>1.125</v>
      </c>
      <c r="M600">
        <f t="shared" si="29"/>
        <v>0.71249999999999991</v>
      </c>
      <c r="N600">
        <f t="shared" si="31"/>
        <v>23.859649122807021</v>
      </c>
    </row>
    <row r="601" spans="1:14" x14ac:dyDescent="0.2">
      <c r="A601" t="s">
        <v>5</v>
      </c>
      <c r="B601" t="s">
        <v>246</v>
      </c>
      <c r="C601" t="s">
        <v>132</v>
      </c>
      <c r="D601" t="s">
        <v>94</v>
      </c>
      <c r="E601" t="s">
        <v>375</v>
      </c>
      <c r="F601">
        <v>17</v>
      </c>
      <c r="G601" t="s">
        <v>41</v>
      </c>
      <c r="I601">
        <v>8</v>
      </c>
      <c r="J601">
        <v>29.22451306</v>
      </c>
      <c r="K601" s="11">
        <v>0.6333333333333333</v>
      </c>
      <c r="L601">
        <f t="shared" si="30"/>
        <v>1.125</v>
      </c>
      <c r="M601">
        <f t="shared" si="29"/>
        <v>0.71249999999999991</v>
      </c>
      <c r="N601">
        <f t="shared" si="31"/>
        <v>23.859649122807021</v>
      </c>
    </row>
    <row r="602" spans="1:14" x14ac:dyDescent="0.2">
      <c r="A602" t="s">
        <v>5</v>
      </c>
      <c r="B602" t="s">
        <v>246</v>
      </c>
      <c r="C602" t="s">
        <v>132</v>
      </c>
      <c r="D602" t="s">
        <v>94</v>
      </c>
      <c r="E602" t="s">
        <v>375</v>
      </c>
      <c r="F602">
        <v>17</v>
      </c>
      <c r="G602" t="s">
        <v>41</v>
      </c>
      <c r="I602">
        <v>18</v>
      </c>
      <c r="J602">
        <v>218.35338490000001</v>
      </c>
      <c r="K602" s="11">
        <v>0.6333333333333333</v>
      </c>
      <c r="L602">
        <f t="shared" si="30"/>
        <v>1.125</v>
      </c>
      <c r="M602">
        <f t="shared" si="29"/>
        <v>0.71249999999999991</v>
      </c>
      <c r="N602">
        <f t="shared" si="31"/>
        <v>23.859649122807021</v>
      </c>
    </row>
    <row r="603" spans="1:14" x14ac:dyDescent="0.2">
      <c r="A603" t="s">
        <v>7</v>
      </c>
      <c r="B603" t="s">
        <v>277</v>
      </c>
      <c r="C603" t="s">
        <v>132</v>
      </c>
      <c r="D603" t="s">
        <v>94</v>
      </c>
      <c r="E603" t="s">
        <v>375</v>
      </c>
      <c r="F603">
        <v>1</v>
      </c>
      <c r="G603" t="s">
        <v>41</v>
      </c>
      <c r="I603">
        <v>14.5</v>
      </c>
      <c r="J603">
        <v>7.5132500020000004</v>
      </c>
      <c r="K603">
        <v>1</v>
      </c>
      <c r="L603">
        <f t="shared" si="30"/>
        <v>1.125</v>
      </c>
      <c r="M603">
        <f t="shared" si="29"/>
        <v>1.125</v>
      </c>
      <c r="N603">
        <f t="shared" si="31"/>
        <v>0.88888888888888884</v>
      </c>
    </row>
    <row r="604" spans="1:14" x14ac:dyDescent="0.2">
      <c r="A604" t="s">
        <v>8</v>
      </c>
      <c r="B604" t="s">
        <v>286</v>
      </c>
      <c r="C604" t="s">
        <v>132</v>
      </c>
      <c r="D604" t="s">
        <v>94</v>
      </c>
      <c r="E604" t="s">
        <v>375</v>
      </c>
      <c r="F604">
        <v>1</v>
      </c>
      <c r="G604" t="s">
        <v>41</v>
      </c>
      <c r="I604">
        <v>4.5</v>
      </c>
      <c r="J604">
        <v>0.41266936399999998</v>
      </c>
      <c r="K604">
        <v>1</v>
      </c>
      <c r="L604">
        <f t="shared" si="30"/>
        <v>1.125</v>
      </c>
      <c r="M604">
        <f t="shared" si="29"/>
        <v>1.125</v>
      </c>
      <c r="N604">
        <f t="shared" si="31"/>
        <v>0.88888888888888884</v>
      </c>
    </row>
    <row r="605" spans="1:14" x14ac:dyDescent="0.2">
      <c r="A605" t="s">
        <v>8</v>
      </c>
      <c r="B605" t="s">
        <v>286</v>
      </c>
      <c r="C605" t="s">
        <v>310</v>
      </c>
      <c r="D605" t="s">
        <v>94</v>
      </c>
      <c r="E605" t="s">
        <v>375</v>
      </c>
      <c r="F605">
        <v>5</v>
      </c>
      <c r="G605" t="s">
        <v>41</v>
      </c>
      <c r="I605">
        <v>2</v>
      </c>
      <c r="J605">
        <v>0.27615924600000002</v>
      </c>
      <c r="K605">
        <v>1</v>
      </c>
      <c r="L605">
        <f t="shared" si="30"/>
        <v>1.125</v>
      </c>
      <c r="M605">
        <f t="shared" si="29"/>
        <v>1.125</v>
      </c>
      <c r="N605">
        <f t="shared" si="31"/>
        <v>4.4444444444444446</v>
      </c>
    </row>
    <row r="606" spans="1:14" x14ac:dyDescent="0.2">
      <c r="A606" t="s">
        <v>8</v>
      </c>
      <c r="B606" t="s">
        <v>286</v>
      </c>
      <c r="C606" t="s">
        <v>310</v>
      </c>
      <c r="D606" t="s">
        <v>94</v>
      </c>
      <c r="E606" t="s">
        <v>375</v>
      </c>
      <c r="F606">
        <v>5</v>
      </c>
      <c r="G606" t="s">
        <v>41</v>
      </c>
      <c r="I606">
        <v>5</v>
      </c>
      <c r="J606">
        <v>2.679481789</v>
      </c>
      <c r="K606">
        <v>1</v>
      </c>
      <c r="L606">
        <f t="shared" si="30"/>
        <v>1.125</v>
      </c>
      <c r="M606">
        <f t="shared" si="29"/>
        <v>1.125</v>
      </c>
      <c r="N606">
        <f t="shared" si="31"/>
        <v>4.4444444444444446</v>
      </c>
    </row>
    <row r="607" spans="1:14" x14ac:dyDescent="0.2">
      <c r="A607" t="s">
        <v>3</v>
      </c>
      <c r="B607" t="s">
        <v>202</v>
      </c>
      <c r="C607" t="s">
        <v>222</v>
      </c>
      <c r="D607" t="s">
        <v>94</v>
      </c>
      <c r="E607" t="s">
        <v>375</v>
      </c>
      <c r="F607">
        <v>2</v>
      </c>
      <c r="G607" t="s">
        <v>41</v>
      </c>
      <c r="I607">
        <v>3.4</v>
      </c>
      <c r="J607">
        <v>0.41184415299999999</v>
      </c>
      <c r="K607">
        <v>1</v>
      </c>
      <c r="L607">
        <f t="shared" si="30"/>
        <v>1.125</v>
      </c>
      <c r="M607">
        <f t="shared" si="29"/>
        <v>1.125</v>
      </c>
      <c r="N607">
        <f t="shared" si="31"/>
        <v>1.7777777777777777</v>
      </c>
    </row>
    <row r="608" spans="1:14" x14ac:dyDescent="0.2">
      <c r="A608" t="s">
        <v>5</v>
      </c>
      <c r="B608" t="s">
        <v>246</v>
      </c>
      <c r="C608" t="s">
        <v>222</v>
      </c>
      <c r="D608" t="s">
        <v>94</v>
      </c>
      <c r="E608" t="s">
        <v>375</v>
      </c>
      <c r="F608">
        <v>3</v>
      </c>
      <c r="G608" t="s">
        <v>41</v>
      </c>
      <c r="I608">
        <v>6</v>
      </c>
      <c r="J608">
        <v>2.5268039679999998</v>
      </c>
      <c r="K608" s="11">
        <v>0.6333333333333333</v>
      </c>
      <c r="L608">
        <f t="shared" si="30"/>
        <v>1.125</v>
      </c>
      <c r="M608">
        <f t="shared" si="29"/>
        <v>0.71249999999999991</v>
      </c>
      <c r="N608">
        <f t="shared" si="31"/>
        <v>4.2105263157894743</v>
      </c>
    </row>
    <row r="609" spans="1:14" x14ac:dyDescent="0.2">
      <c r="A609" t="s">
        <v>1</v>
      </c>
      <c r="B609" t="s">
        <v>149</v>
      </c>
      <c r="C609" t="s">
        <v>167</v>
      </c>
      <c r="D609" t="s">
        <v>94</v>
      </c>
      <c r="E609" t="s">
        <v>375</v>
      </c>
      <c r="F609">
        <v>10</v>
      </c>
      <c r="G609" t="s">
        <v>41</v>
      </c>
      <c r="I609">
        <v>3.3</v>
      </c>
      <c r="J609">
        <v>1.912272438</v>
      </c>
      <c r="K609">
        <v>1</v>
      </c>
      <c r="L609">
        <f t="shared" si="30"/>
        <v>1.125</v>
      </c>
      <c r="M609">
        <f t="shared" si="29"/>
        <v>1.125</v>
      </c>
      <c r="N609">
        <f t="shared" si="31"/>
        <v>8.8888888888888893</v>
      </c>
    </row>
    <row r="610" spans="1:14" x14ac:dyDescent="0.2">
      <c r="A610" t="s">
        <v>1</v>
      </c>
      <c r="B610" t="s">
        <v>149</v>
      </c>
      <c r="C610" t="s">
        <v>167</v>
      </c>
      <c r="D610" t="s">
        <v>94</v>
      </c>
      <c r="E610" t="s">
        <v>375</v>
      </c>
      <c r="F610">
        <v>10</v>
      </c>
      <c r="G610" t="s">
        <v>41</v>
      </c>
      <c r="I610">
        <v>7</v>
      </c>
      <c r="J610">
        <v>12.344637280000001</v>
      </c>
      <c r="K610">
        <v>1</v>
      </c>
      <c r="L610">
        <f t="shared" si="30"/>
        <v>1.125</v>
      </c>
      <c r="M610">
        <f t="shared" si="29"/>
        <v>1.125</v>
      </c>
      <c r="N610">
        <f t="shared" si="31"/>
        <v>8.8888888888888893</v>
      </c>
    </row>
    <row r="611" spans="1:14" x14ac:dyDescent="0.2">
      <c r="A611" t="s">
        <v>2</v>
      </c>
      <c r="B611" t="s">
        <v>169</v>
      </c>
      <c r="C611" t="s">
        <v>167</v>
      </c>
      <c r="D611" t="s">
        <v>94</v>
      </c>
      <c r="E611" t="s">
        <v>375</v>
      </c>
      <c r="F611">
        <v>11</v>
      </c>
      <c r="G611" t="s">
        <v>41</v>
      </c>
      <c r="I611">
        <v>6.2</v>
      </c>
      <c r="J611">
        <v>10.049842829999999</v>
      </c>
      <c r="K611">
        <v>1</v>
      </c>
      <c r="L611">
        <f t="shared" si="30"/>
        <v>1.125</v>
      </c>
      <c r="M611">
        <f t="shared" si="29"/>
        <v>1.125</v>
      </c>
      <c r="N611">
        <f t="shared" si="31"/>
        <v>9.7777777777777786</v>
      </c>
    </row>
    <row r="612" spans="1:14" x14ac:dyDescent="0.2">
      <c r="A612" t="s">
        <v>3</v>
      </c>
      <c r="B612" t="s">
        <v>202</v>
      </c>
      <c r="C612" t="s">
        <v>167</v>
      </c>
      <c r="D612" t="s">
        <v>94</v>
      </c>
      <c r="E612" t="s">
        <v>375</v>
      </c>
      <c r="F612">
        <v>3</v>
      </c>
      <c r="G612" t="s">
        <v>41</v>
      </c>
      <c r="I612">
        <v>5.4</v>
      </c>
      <c r="J612">
        <v>1.9457765890000001</v>
      </c>
      <c r="K612">
        <v>1</v>
      </c>
      <c r="L612">
        <f t="shared" si="30"/>
        <v>1.125</v>
      </c>
      <c r="M612">
        <f t="shared" si="29"/>
        <v>1.125</v>
      </c>
      <c r="N612">
        <f t="shared" si="31"/>
        <v>2.6666666666666665</v>
      </c>
    </row>
    <row r="613" spans="1:14" x14ac:dyDescent="0.2">
      <c r="A613" t="s">
        <v>4</v>
      </c>
      <c r="B613" t="s">
        <v>226</v>
      </c>
      <c r="C613" t="s">
        <v>167</v>
      </c>
      <c r="D613" t="s">
        <v>94</v>
      </c>
      <c r="E613" t="s">
        <v>375</v>
      </c>
      <c r="F613">
        <v>6</v>
      </c>
      <c r="G613" t="s">
        <v>41</v>
      </c>
      <c r="I613">
        <v>7.5</v>
      </c>
      <c r="J613">
        <v>8.7889780169999998</v>
      </c>
      <c r="K613">
        <v>1</v>
      </c>
      <c r="L613">
        <f t="shared" si="30"/>
        <v>1.125</v>
      </c>
      <c r="M613">
        <f t="shared" si="29"/>
        <v>1.125</v>
      </c>
      <c r="N613">
        <f t="shared" si="31"/>
        <v>5.333333333333333</v>
      </c>
    </row>
    <row r="614" spans="1:14" x14ac:dyDescent="0.2">
      <c r="A614" t="s">
        <v>8</v>
      </c>
      <c r="B614" t="s">
        <v>286</v>
      </c>
      <c r="C614" t="s">
        <v>167</v>
      </c>
      <c r="D614" t="s">
        <v>94</v>
      </c>
      <c r="E614" t="s">
        <v>375</v>
      </c>
      <c r="F614">
        <v>2</v>
      </c>
      <c r="G614" t="s">
        <v>41</v>
      </c>
      <c r="I614">
        <v>5</v>
      </c>
      <c r="J614">
        <v>1.071792716</v>
      </c>
      <c r="K614">
        <v>1</v>
      </c>
      <c r="L614">
        <f t="shared" si="30"/>
        <v>1.125</v>
      </c>
      <c r="M614">
        <f t="shared" si="29"/>
        <v>1.125</v>
      </c>
      <c r="N614">
        <f t="shared" si="31"/>
        <v>1.7777777777777777</v>
      </c>
    </row>
    <row r="615" spans="1:14" x14ac:dyDescent="0.2">
      <c r="A615" t="s">
        <v>8</v>
      </c>
      <c r="B615" t="s">
        <v>286</v>
      </c>
      <c r="C615" t="s">
        <v>167</v>
      </c>
      <c r="D615" t="s">
        <v>94</v>
      </c>
      <c r="E615" t="s">
        <v>375</v>
      </c>
      <c r="F615">
        <v>2</v>
      </c>
      <c r="G615" t="s">
        <v>41</v>
      </c>
      <c r="I615">
        <v>6</v>
      </c>
      <c r="J615">
        <v>1.6845359790000001</v>
      </c>
      <c r="K615">
        <v>1</v>
      </c>
      <c r="L615">
        <f t="shared" si="30"/>
        <v>1.125</v>
      </c>
      <c r="M615">
        <f t="shared" si="29"/>
        <v>1.125</v>
      </c>
      <c r="N615">
        <f t="shared" si="31"/>
        <v>1.7777777777777777</v>
      </c>
    </row>
    <row r="616" spans="1:14" x14ac:dyDescent="0.2">
      <c r="A616" t="s">
        <v>1</v>
      </c>
      <c r="B616" t="s">
        <v>149</v>
      </c>
      <c r="C616" t="s">
        <v>168</v>
      </c>
      <c r="D616" t="s">
        <v>94</v>
      </c>
      <c r="E616" t="s">
        <v>375</v>
      </c>
      <c r="F616">
        <v>1</v>
      </c>
      <c r="G616" t="s">
        <v>41</v>
      </c>
      <c r="I616">
        <v>6.6</v>
      </c>
      <c r="J616">
        <v>1.066851948</v>
      </c>
      <c r="K616">
        <v>1</v>
      </c>
      <c r="L616">
        <f t="shared" si="30"/>
        <v>1.125</v>
      </c>
      <c r="M616">
        <f t="shared" si="29"/>
        <v>1.125</v>
      </c>
      <c r="N616">
        <f t="shared" si="31"/>
        <v>0.88888888888888884</v>
      </c>
    </row>
    <row r="617" spans="1:14" x14ac:dyDescent="0.2">
      <c r="A617" t="s">
        <v>4</v>
      </c>
      <c r="B617" t="s">
        <v>226</v>
      </c>
      <c r="C617" t="s">
        <v>168</v>
      </c>
      <c r="D617" t="s">
        <v>94</v>
      </c>
      <c r="E617" t="s">
        <v>375</v>
      </c>
      <c r="F617">
        <v>3</v>
      </c>
      <c r="G617" t="s">
        <v>41</v>
      </c>
      <c r="I617">
        <v>5.5</v>
      </c>
      <c r="J617">
        <v>2.0363663839999999</v>
      </c>
      <c r="K617">
        <v>1</v>
      </c>
      <c r="L617">
        <f t="shared" si="30"/>
        <v>1.125</v>
      </c>
      <c r="M617">
        <f t="shared" si="29"/>
        <v>1.125</v>
      </c>
      <c r="N617">
        <f t="shared" si="31"/>
        <v>2.6666666666666665</v>
      </c>
    </row>
    <row r="618" spans="1:14" x14ac:dyDescent="0.2">
      <c r="A618" t="s">
        <v>4</v>
      </c>
      <c r="B618" t="s">
        <v>226</v>
      </c>
      <c r="C618" t="s">
        <v>168</v>
      </c>
      <c r="D618" t="s">
        <v>94</v>
      </c>
      <c r="E618" t="s">
        <v>375</v>
      </c>
      <c r="F618">
        <v>3</v>
      </c>
      <c r="G618" t="s">
        <v>41</v>
      </c>
      <c r="I618">
        <v>7</v>
      </c>
      <c r="J618">
        <v>3.7033911850000001</v>
      </c>
      <c r="K618">
        <v>1</v>
      </c>
      <c r="L618">
        <f t="shared" si="30"/>
        <v>1.125</v>
      </c>
      <c r="M618">
        <f t="shared" si="29"/>
        <v>1.125</v>
      </c>
      <c r="N618">
        <f t="shared" si="31"/>
        <v>2.6666666666666665</v>
      </c>
    </row>
    <row r="619" spans="1:14" x14ac:dyDescent="0.2">
      <c r="A619" t="s">
        <v>4</v>
      </c>
      <c r="B619" t="s">
        <v>226</v>
      </c>
      <c r="C619" t="s">
        <v>243</v>
      </c>
      <c r="D619" t="s">
        <v>94</v>
      </c>
      <c r="E619" t="s">
        <v>375</v>
      </c>
      <c r="F619">
        <v>1</v>
      </c>
      <c r="G619" t="s">
        <v>41</v>
      </c>
      <c r="I619">
        <v>12.5</v>
      </c>
      <c r="J619">
        <v>5.1996250440000003</v>
      </c>
      <c r="K619">
        <v>1</v>
      </c>
      <c r="L619">
        <f t="shared" si="30"/>
        <v>1.125</v>
      </c>
      <c r="M619">
        <f t="shared" si="29"/>
        <v>1.125</v>
      </c>
      <c r="N619">
        <f t="shared" si="31"/>
        <v>0.88888888888888884</v>
      </c>
    </row>
    <row r="620" spans="1:14" x14ac:dyDescent="0.2">
      <c r="A620" t="s">
        <v>8</v>
      </c>
      <c r="B620" t="s">
        <v>286</v>
      </c>
      <c r="C620" t="s">
        <v>243</v>
      </c>
      <c r="D620" t="s">
        <v>94</v>
      </c>
      <c r="E620" t="s">
        <v>375</v>
      </c>
      <c r="F620">
        <v>1</v>
      </c>
      <c r="G620" t="s">
        <v>41</v>
      </c>
      <c r="I620">
        <v>14</v>
      </c>
      <c r="J620">
        <v>6.8870418659999997</v>
      </c>
      <c r="K620">
        <v>1</v>
      </c>
      <c r="L620">
        <f t="shared" si="30"/>
        <v>1.125</v>
      </c>
      <c r="M620">
        <f t="shared" si="29"/>
        <v>1.125</v>
      </c>
      <c r="N620">
        <f t="shared" si="31"/>
        <v>0.88888888888888884</v>
      </c>
    </row>
    <row r="621" spans="1:14" x14ac:dyDescent="0.2">
      <c r="A621" t="s">
        <v>2</v>
      </c>
      <c r="B621" t="s">
        <v>169</v>
      </c>
      <c r="C621" t="s">
        <v>115</v>
      </c>
      <c r="D621" t="s">
        <v>339</v>
      </c>
      <c r="E621" t="s">
        <v>375</v>
      </c>
      <c r="F621">
        <v>2</v>
      </c>
      <c r="G621" t="s">
        <v>80</v>
      </c>
      <c r="I621">
        <v>3.4</v>
      </c>
      <c r="J621">
        <v>0.51080810799999998</v>
      </c>
      <c r="K621">
        <v>1</v>
      </c>
      <c r="L621">
        <f t="shared" si="30"/>
        <v>1.125</v>
      </c>
      <c r="M621">
        <f t="shared" si="29"/>
        <v>1.125</v>
      </c>
      <c r="N621">
        <f t="shared" si="31"/>
        <v>1.7777777777777777</v>
      </c>
    </row>
    <row r="622" spans="1:14" x14ac:dyDescent="0.2">
      <c r="A622" t="s">
        <v>4</v>
      </c>
      <c r="B622" t="s">
        <v>226</v>
      </c>
      <c r="C622" t="s">
        <v>115</v>
      </c>
      <c r="D622" t="s">
        <v>339</v>
      </c>
      <c r="E622" t="s">
        <v>375</v>
      </c>
      <c r="F622">
        <v>2</v>
      </c>
      <c r="G622" t="s">
        <v>80</v>
      </c>
      <c r="I622">
        <v>2.2000000000000002</v>
      </c>
      <c r="J622">
        <v>0.22785207699999999</v>
      </c>
      <c r="K622">
        <v>1</v>
      </c>
      <c r="L622">
        <f t="shared" si="30"/>
        <v>1.125</v>
      </c>
      <c r="M622">
        <f t="shared" si="29"/>
        <v>1.125</v>
      </c>
      <c r="N622">
        <f t="shared" si="31"/>
        <v>1.7777777777777777</v>
      </c>
    </row>
    <row r="623" spans="1:14" x14ac:dyDescent="0.2">
      <c r="A623" t="s">
        <v>4</v>
      </c>
      <c r="B623" t="s">
        <v>226</v>
      </c>
      <c r="C623" t="s">
        <v>115</v>
      </c>
      <c r="D623" t="s">
        <v>339</v>
      </c>
      <c r="E623" t="s">
        <v>375</v>
      </c>
      <c r="F623">
        <v>2</v>
      </c>
      <c r="G623" t="s">
        <v>80</v>
      </c>
      <c r="I623">
        <v>3.7</v>
      </c>
      <c r="J623">
        <v>0.59753070600000002</v>
      </c>
      <c r="K623">
        <v>1</v>
      </c>
      <c r="L623">
        <f t="shared" si="30"/>
        <v>1.125</v>
      </c>
      <c r="M623">
        <f t="shared" si="29"/>
        <v>1.125</v>
      </c>
      <c r="N623">
        <f t="shared" si="31"/>
        <v>1.7777777777777777</v>
      </c>
    </row>
    <row r="624" spans="1:14" x14ac:dyDescent="0.2">
      <c r="A624" t="s">
        <v>5</v>
      </c>
      <c r="B624" t="s">
        <v>246</v>
      </c>
      <c r="C624" t="s">
        <v>115</v>
      </c>
      <c r="D624" t="s">
        <v>339</v>
      </c>
      <c r="E624" t="s">
        <v>375</v>
      </c>
      <c r="F624">
        <v>3</v>
      </c>
      <c r="G624" t="s">
        <v>80</v>
      </c>
      <c r="I624">
        <v>3</v>
      </c>
      <c r="J624">
        <v>0.60749506799999997</v>
      </c>
      <c r="K624" s="11">
        <v>0.6333333333333333</v>
      </c>
      <c r="L624">
        <f t="shared" si="30"/>
        <v>1.125</v>
      </c>
      <c r="M624">
        <f t="shared" si="29"/>
        <v>0.71249999999999991</v>
      </c>
      <c r="N624">
        <f t="shared" si="31"/>
        <v>4.2105263157894743</v>
      </c>
    </row>
    <row r="625" spans="1:14" x14ac:dyDescent="0.2">
      <c r="A625" t="s">
        <v>5</v>
      </c>
      <c r="B625" t="s">
        <v>246</v>
      </c>
      <c r="C625" t="s">
        <v>115</v>
      </c>
      <c r="D625" t="s">
        <v>339</v>
      </c>
      <c r="E625" t="s">
        <v>375</v>
      </c>
      <c r="F625">
        <v>3</v>
      </c>
      <c r="G625" t="s">
        <v>80</v>
      </c>
      <c r="I625">
        <v>4.5</v>
      </c>
      <c r="J625">
        <v>1.2885580729999999</v>
      </c>
      <c r="K625" s="11">
        <v>0.6333333333333333</v>
      </c>
      <c r="L625">
        <f t="shared" si="30"/>
        <v>1.125</v>
      </c>
      <c r="M625">
        <f t="shared" si="29"/>
        <v>0.71249999999999991</v>
      </c>
      <c r="N625">
        <f t="shared" si="31"/>
        <v>4.2105263157894743</v>
      </c>
    </row>
    <row r="626" spans="1:14" x14ac:dyDescent="0.2">
      <c r="A626" t="s">
        <v>6</v>
      </c>
      <c r="B626" t="s">
        <v>265</v>
      </c>
      <c r="C626" t="s">
        <v>115</v>
      </c>
      <c r="D626" t="s">
        <v>339</v>
      </c>
      <c r="E626" t="s">
        <v>375</v>
      </c>
      <c r="F626">
        <v>1</v>
      </c>
      <c r="G626" t="s">
        <v>80</v>
      </c>
      <c r="I626">
        <v>5</v>
      </c>
      <c r="J626">
        <v>0.52220377600000001</v>
      </c>
      <c r="K626">
        <v>1</v>
      </c>
      <c r="L626">
        <f t="shared" si="30"/>
        <v>1.125</v>
      </c>
      <c r="M626">
        <f t="shared" si="29"/>
        <v>1.125</v>
      </c>
      <c r="N626">
        <f t="shared" si="31"/>
        <v>0.88888888888888884</v>
      </c>
    </row>
    <row r="627" spans="1:14" x14ac:dyDescent="0.2">
      <c r="A627" t="s">
        <v>8</v>
      </c>
      <c r="B627" t="s">
        <v>286</v>
      </c>
      <c r="C627" t="s">
        <v>115</v>
      </c>
      <c r="D627" t="s">
        <v>339</v>
      </c>
      <c r="E627" t="s">
        <v>375</v>
      </c>
      <c r="F627">
        <v>4</v>
      </c>
      <c r="G627" t="s">
        <v>80</v>
      </c>
      <c r="I627">
        <v>2</v>
      </c>
      <c r="J627">
        <v>0.381874143</v>
      </c>
      <c r="K627">
        <v>1</v>
      </c>
      <c r="L627">
        <f t="shared" si="30"/>
        <v>1.125</v>
      </c>
      <c r="M627">
        <f t="shared" si="29"/>
        <v>1.125</v>
      </c>
      <c r="N627">
        <f t="shared" si="31"/>
        <v>3.5555555555555554</v>
      </c>
    </row>
    <row r="628" spans="1:14" x14ac:dyDescent="0.2">
      <c r="A628" t="s">
        <v>8</v>
      </c>
      <c r="B628" t="s">
        <v>286</v>
      </c>
      <c r="C628" t="s">
        <v>115</v>
      </c>
      <c r="D628" t="s">
        <v>339</v>
      </c>
      <c r="E628" t="s">
        <v>375</v>
      </c>
      <c r="F628">
        <v>4</v>
      </c>
      <c r="G628" t="s">
        <v>80</v>
      </c>
      <c r="I628">
        <v>3.5</v>
      </c>
      <c r="J628">
        <v>1.0780386070000001</v>
      </c>
      <c r="K628">
        <v>1</v>
      </c>
      <c r="L628">
        <f t="shared" si="30"/>
        <v>1.125</v>
      </c>
      <c r="M628">
        <f t="shared" si="29"/>
        <v>1.125</v>
      </c>
      <c r="N628">
        <f t="shared" si="31"/>
        <v>3.5555555555555554</v>
      </c>
    </row>
    <row r="629" spans="1:14" x14ac:dyDescent="0.2">
      <c r="A629" t="s">
        <v>8</v>
      </c>
      <c r="B629" t="s">
        <v>286</v>
      </c>
      <c r="C629" t="s">
        <v>115</v>
      </c>
      <c r="D629" t="s">
        <v>339</v>
      </c>
      <c r="E629" t="s">
        <v>375</v>
      </c>
      <c r="F629">
        <v>4</v>
      </c>
      <c r="G629" t="s">
        <v>80</v>
      </c>
      <c r="I629">
        <v>4</v>
      </c>
      <c r="J629">
        <v>1.3809577129999999</v>
      </c>
      <c r="K629">
        <v>1</v>
      </c>
      <c r="L629">
        <f t="shared" si="30"/>
        <v>1.125</v>
      </c>
      <c r="M629">
        <f t="shared" si="29"/>
        <v>1.125</v>
      </c>
      <c r="N629">
        <f t="shared" si="31"/>
        <v>3.5555555555555554</v>
      </c>
    </row>
    <row r="630" spans="1:14" x14ac:dyDescent="0.2">
      <c r="A630" t="s">
        <v>8</v>
      </c>
      <c r="B630" t="s">
        <v>286</v>
      </c>
      <c r="C630" t="s">
        <v>115</v>
      </c>
      <c r="D630" t="s">
        <v>339</v>
      </c>
      <c r="E630" t="s">
        <v>375</v>
      </c>
      <c r="F630">
        <v>4</v>
      </c>
      <c r="G630" t="s">
        <v>80</v>
      </c>
      <c r="I630">
        <v>4.5</v>
      </c>
      <c r="J630">
        <v>1.718077431</v>
      </c>
      <c r="K630">
        <v>1</v>
      </c>
      <c r="L630">
        <f t="shared" si="30"/>
        <v>1.125</v>
      </c>
      <c r="M630">
        <f t="shared" si="29"/>
        <v>1.125</v>
      </c>
      <c r="N630">
        <f t="shared" si="31"/>
        <v>3.5555555555555554</v>
      </c>
    </row>
    <row r="631" spans="1:14" x14ac:dyDescent="0.2">
      <c r="A631" t="s">
        <v>8</v>
      </c>
      <c r="B631" t="s">
        <v>286</v>
      </c>
      <c r="C631" t="s">
        <v>289</v>
      </c>
      <c r="D631" s="35" t="s">
        <v>340</v>
      </c>
      <c r="E631" s="35"/>
      <c r="F631">
        <v>2</v>
      </c>
      <c r="G631" t="s">
        <v>89</v>
      </c>
      <c r="I631">
        <v>0.8</v>
      </c>
      <c r="J631">
        <v>0.2094</v>
      </c>
      <c r="K631">
        <v>1</v>
      </c>
      <c r="L631">
        <f t="shared" si="30"/>
        <v>1.125</v>
      </c>
      <c r="M631">
        <f t="shared" si="29"/>
        <v>1.125</v>
      </c>
      <c r="N631">
        <f t="shared" si="31"/>
        <v>1.7777777777777777</v>
      </c>
    </row>
    <row r="632" spans="1:14" x14ac:dyDescent="0.2">
      <c r="A632" t="s">
        <v>8</v>
      </c>
      <c r="B632" t="s">
        <v>286</v>
      </c>
      <c r="C632" t="s">
        <v>289</v>
      </c>
      <c r="D632" s="35" t="s">
        <v>340</v>
      </c>
      <c r="E632" s="35"/>
      <c r="F632">
        <v>2</v>
      </c>
      <c r="G632" t="s">
        <v>89</v>
      </c>
      <c r="I632">
        <v>1.2</v>
      </c>
      <c r="J632">
        <v>0.2094</v>
      </c>
      <c r="K632">
        <v>1</v>
      </c>
      <c r="L632">
        <f t="shared" si="30"/>
        <v>1.125</v>
      </c>
      <c r="M632">
        <f t="shared" si="29"/>
        <v>1.125</v>
      </c>
      <c r="N632">
        <f t="shared" si="31"/>
        <v>1.7777777777777777</v>
      </c>
    </row>
    <row r="633" spans="1:14" x14ac:dyDescent="0.2">
      <c r="A633" t="s">
        <v>2</v>
      </c>
      <c r="B633" t="s">
        <v>169</v>
      </c>
      <c r="C633" t="s">
        <v>174</v>
      </c>
      <c r="D633" s="35" t="s">
        <v>340</v>
      </c>
      <c r="E633" s="35"/>
      <c r="F633">
        <v>1</v>
      </c>
      <c r="G633" t="s">
        <v>89</v>
      </c>
      <c r="I633">
        <v>0.6</v>
      </c>
      <c r="J633">
        <v>0.1047</v>
      </c>
      <c r="K633">
        <v>1</v>
      </c>
      <c r="L633">
        <f t="shared" si="30"/>
        <v>1.125</v>
      </c>
      <c r="M633">
        <f t="shared" si="29"/>
        <v>1.125</v>
      </c>
      <c r="N633">
        <f t="shared" si="31"/>
        <v>0.88888888888888884</v>
      </c>
    </row>
    <row r="634" spans="1:14" x14ac:dyDescent="0.2">
      <c r="A634" t="s">
        <v>6</v>
      </c>
      <c r="B634" t="s">
        <v>265</v>
      </c>
      <c r="C634" t="s">
        <v>174</v>
      </c>
      <c r="D634" s="35" t="s">
        <v>340</v>
      </c>
      <c r="E634" s="35"/>
      <c r="F634">
        <v>1</v>
      </c>
      <c r="G634" t="s">
        <v>89</v>
      </c>
      <c r="I634">
        <v>1</v>
      </c>
      <c r="J634">
        <v>0.1047</v>
      </c>
      <c r="K634">
        <v>1</v>
      </c>
      <c r="L634">
        <f t="shared" si="30"/>
        <v>1.125</v>
      </c>
      <c r="M634">
        <f t="shared" si="29"/>
        <v>1.125</v>
      </c>
      <c r="N634">
        <f t="shared" si="31"/>
        <v>0.88888888888888884</v>
      </c>
    </row>
    <row r="635" spans="1:14" x14ac:dyDescent="0.2">
      <c r="A635" t="s">
        <v>7</v>
      </c>
      <c r="B635" t="s">
        <v>277</v>
      </c>
      <c r="C635" t="s">
        <v>174</v>
      </c>
      <c r="D635" s="35" t="s">
        <v>340</v>
      </c>
      <c r="E635" s="35"/>
      <c r="F635">
        <v>1</v>
      </c>
      <c r="G635" t="s">
        <v>89</v>
      </c>
      <c r="I635">
        <v>1</v>
      </c>
      <c r="J635">
        <v>0.1047</v>
      </c>
      <c r="K635">
        <v>1</v>
      </c>
      <c r="L635">
        <f t="shared" si="30"/>
        <v>1.125</v>
      </c>
      <c r="M635">
        <f t="shared" si="29"/>
        <v>1.125</v>
      </c>
      <c r="N635">
        <f t="shared" si="31"/>
        <v>0.88888888888888884</v>
      </c>
    </row>
    <row r="636" spans="1:14" x14ac:dyDescent="0.2">
      <c r="A636" t="s">
        <v>8</v>
      </c>
      <c r="B636" t="s">
        <v>286</v>
      </c>
      <c r="C636" t="s">
        <v>174</v>
      </c>
      <c r="D636" s="35" t="s">
        <v>340</v>
      </c>
      <c r="E636" s="35"/>
      <c r="F636">
        <v>1</v>
      </c>
      <c r="G636" t="s">
        <v>89</v>
      </c>
      <c r="I636">
        <v>1</v>
      </c>
      <c r="J636">
        <v>0.1047</v>
      </c>
      <c r="K636">
        <v>1</v>
      </c>
      <c r="L636">
        <f t="shared" si="30"/>
        <v>1.125</v>
      </c>
      <c r="M636">
        <f t="shared" si="29"/>
        <v>1.125</v>
      </c>
      <c r="N636">
        <f t="shared" si="31"/>
        <v>0.88888888888888884</v>
      </c>
    </row>
    <row r="637" spans="1:14" x14ac:dyDescent="0.2">
      <c r="A637" t="s">
        <v>0</v>
      </c>
      <c r="B637" t="s">
        <v>39</v>
      </c>
      <c r="C637" t="s">
        <v>105</v>
      </c>
      <c r="D637" s="35" t="s">
        <v>340</v>
      </c>
      <c r="E637" s="35"/>
      <c r="F637">
        <v>1</v>
      </c>
      <c r="G637" t="s">
        <v>89</v>
      </c>
      <c r="I637">
        <v>0.8</v>
      </c>
      <c r="J637">
        <v>0.1047</v>
      </c>
      <c r="K637">
        <v>1</v>
      </c>
      <c r="L637">
        <f t="shared" si="30"/>
        <v>1.125</v>
      </c>
      <c r="M637">
        <f t="shared" si="29"/>
        <v>1.125</v>
      </c>
      <c r="N637">
        <f t="shared" si="31"/>
        <v>0.88888888888888884</v>
      </c>
    </row>
    <row r="638" spans="1:14" x14ac:dyDescent="0.2">
      <c r="A638" t="s">
        <v>0</v>
      </c>
      <c r="B638" t="s">
        <v>39</v>
      </c>
      <c r="C638" t="s">
        <v>115</v>
      </c>
      <c r="D638" s="35" t="s">
        <v>340</v>
      </c>
      <c r="E638" s="35"/>
      <c r="F638">
        <v>3</v>
      </c>
      <c r="G638" t="s">
        <v>80</v>
      </c>
      <c r="I638">
        <v>2.9</v>
      </c>
      <c r="J638">
        <v>0.57047744199999995</v>
      </c>
      <c r="K638">
        <v>1</v>
      </c>
      <c r="L638">
        <f t="shared" si="30"/>
        <v>1.125</v>
      </c>
      <c r="M638">
        <f t="shared" si="29"/>
        <v>1.125</v>
      </c>
      <c r="N638">
        <f t="shared" si="31"/>
        <v>2.6666666666666665</v>
      </c>
    </row>
    <row r="639" spans="1:14" x14ac:dyDescent="0.2">
      <c r="A639" t="s">
        <v>0</v>
      </c>
      <c r="B639" t="s">
        <v>39</v>
      </c>
      <c r="C639" t="s">
        <v>115</v>
      </c>
      <c r="D639" s="35" t="s">
        <v>340</v>
      </c>
      <c r="E639" s="35"/>
      <c r="F639">
        <v>3</v>
      </c>
      <c r="G639" t="s">
        <v>80</v>
      </c>
      <c r="I639">
        <v>3.8</v>
      </c>
      <c r="J639">
        <v>0.94173794399999999</v>
      </c>
      <c r="K639">
        <v>1</v>
      </c>
      <c r="L639">
        <f t="shared" si="30"/>
        <v>1.125</v>
      </c>
      <c r="M639">
        <f t="shared" si="29"/>
        <v>1.125</v>
      </c>
      <c r="N639">
        <f t="shared" si="31"/>
        <v>2.6666666666666665</v>
      </c>
    </row>
    <row r="640" spans="1:14" x14ac:dyDescent="0.2">
      <c r="A640" t="s">
        <v>0</v>
      </c>
      <c r="B640" t="s">
        <v>39</v>
      </c>
      <c r="C640" t="s">
        <v>115</v>
      </c>
      <c r="D640" s="35" t="s">
        <v>340</v>
      </c>
      <c r="E640" s="35"/>
      <c r="F640">
        <v>3</v>
      </c>
      <c r="G640" t="s">
        <v>80</v>
      </c>
      <c r="I640">
        <v>4.7</v>
      </c>
      <c r="J640">
        <v>1.3967763310000001</v>
      </c>
      <c r="K640">
        <v>1</v>
      </c>
      <c r="L640">
        <f t="shared" si="30"/>
        <v>1.125</v>
      </c>
      <c r="M640">
        <f t="shared" si="29"/>
        <v>1.125</v>
      </c>
      <c r="N640">
        <f t="shared" si="31"/>
        <v>2.6666666666666665</v>
      </c>
    </row>
    <row r="641" spans="1:14" x14ac:dyDescent="0.2">
      <c r="A641" t="s">
        <v>2</v>
      </c>
      <c r="B641" t="s">
        <v>169</v>
      </c>
      <c r="C641" t="s">
        <v>194</v>
      </c>
      <c r="D641" s="35" t="s">
        <v>340</v>
      </c>
      <c r="E641" s="35"/>
      <c r="F641">
        <v>2</v>
      </c>
      <c r="G641" t="s">
        <v>89</v>
      </c>
      <c r="I641">
        <v>0.9</v>
      </c>
      <c r="J641">
        <v>0.2094</v>
      </c>
      <c r="K641">
        <v>1</v>
      </c>
      <c r="L641">
        <f t="shared" si="30"/>
        <v>1.125</v>
      </c>
      <c r="M641">
        <f t="shared" si="29"/>
        <v>1.125</v>
      </c>
      <c r="N641">
        <f t="shared" si="31"/>
        <v>1.7777777777777777</v>
      </c>
    </row>
    <row r="642" spans="1:14" x14ac:dyDescent="0.2">
      <c r="A642" t="s">
        <v>2</v>
      </c>
      <c r="B642" t="s">
        <v>169</v>
      </c>
      <c r="C642" t="s">
        <v>194</v>
      </c>
      <c r="D642" s="35" t="s">
        <v>340</v>
      </c>
      <c r="E642" s="35"/>
      <c r="F642">
        <v>2</v>
      </c>
      <c r="G642" t="s">
        <v>89</v>
      </c>
      <c r="I642">
        <v>1.3</v>
      </c>
      <c r="J642">
        <v>0.2094</v>
      </c>
      <c r="K642">
        <v>1</v>
      </c>
      <c r="L642">
        <f t="shared" si="30"/>
        <v>1.125</v>
      </c>
      <c r="M642">
        <f>K642*L642</f>
        <v>1.125</v>
      </c>
      <c r="N642">
        <f t="shared" si="31"/>
        <v>1.7777777777777777</v>
      </c>
    </row>
    <row r="643" spans="1:14" x14ac:dyDescent="0.2">
      <c r="A643" t="s">
        <v>6</v>
      </c>
      <c r="B643" t="s">
        <v>265</v>
      </c>
      <c r="C643" t="s">
        <v>194</v>
      </c>
      <c r="D643" s="35" t="s">
        <v>340</v>
      </c>
      <c r="E643" s="35"/>
      <c r="F643">
        <v>1</v>
      </c>
      <c r="G643" t="s">
        <v>89</v>
      </c>
      <c r="I643">
        <v>1</v>
      </c>
      <c r="J643">
        <v>0.1047</v>
      </c>
      <c r="K643">
        <v>1</v>
      </c>
      <c r="L643">
        <f>0.375*3</f>
        <v>1.125</v>
      </c>
      <c r="M643">
        <f>K643*L643</f>
        <v>1.125</v>
      </c>
      <c r="N643">
        <f>F643/M643</f>
        <v>0.88888888888888884</v>
      </c>
    </row>
    <row r="644" spans="1:14" x14ac:dyDescent="0.2">
      <c r="A644" t="s">
        <v>0</v>
      </c>
      <c r="B644" t="s">
        <v>39</v>
      </c>
      <c r="C644" t="s">
        <v>135</v>
      </c>
      <c r="D644" s="35" t="s">
        <v>340</v>
      </c>
      <c r="E644" s="35"/>
      <c r="F644">
        <v>1</v>
      </c>
      <c r="G644" t="s">
        <v>89</v>
      </c>
      <c r="I644">
        <v>1.2</v>
      </c>
      <c r="J644">
        <v>0.1047</v>
      </c>
      <c r="K644">
        <v>1</v>
      </c>
      <c r="L644">
        <f>0.375*3</f>
        <v>1.125</v>
      </c>
      <c r="M644">
        <f>K644*L644</f>
        <v>1.125</v>
      </c>
      <c r="N644">
        <f>F644/M644</f>
        <v>0.88888888888888884</v>
      </c>
    </row>
    <row r="645" spans="1:14" x14ac:dyDescent="0.2">
      <c r="A645" t="s">
        <v>0</v>
      </c>
      <c r="B645" t="s">
        <v>39</v>
      </c>
      <c r="C645" t="s">
        <v>136</v>
      </c>
      <c r="D645" s="35" t="s">
        <v>340</v>
      </c>
      <c r="E645" s="35"/>
      <c r="F645">
        <v>1</v>
      </c>
      <c r="G645" t="s">
        <v>89</v>
      </c>
      <c r="I645">
        <v>1</v>
      </c>
      <c r="J645">
        <v>0.1047</v>
      </c>
      <c r="K645">
        <v>1</v>
      </c>
      <c r="L645">
        <f>0.375*3</f>
        <v>1.125</v>
      </c>
      <c r="M645">
        <f>K645*L645</f>
        <v>1.125</v>
      </c>
      <c r="N645">
        <f>F645/M645</f>
        <v>0.88888888888888884</v>
      </c>
    </row>
  </sheetData>
  <pageMargins left="0.7" right="0.7" top="0.75" bottom="0.75" header="0.3" footer="0.3"/>
  <pageSetup orientation="portrait" horizontalDpi="4294967293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123"/>
  <sheetViews>
    <sheetView topLeftCell="AS10" zoomScale="83" zoomScaleNormal="85" zoomScalePageLayoutView="85" workbookViewId="0">
      <selection activeCell="BH40" sqref="BH40"/>
    </sheetView>
  </sheetViews>
  <sheetFormatPr baseColWidth="10" defaultColWidth="8.83203125" defaultRowHeight="15" x14ac:dyDescent="0.2"/>
  <cols>
    <col min="2" max="2" width="23.1640625" bestFit="1" customWidth="1"/>
    <col min="3" max="3" width="11.83203125" customWidth="1"/>
    <col min="4" max="4" width="22.33203125" customWidth="1"/>
    <col min="5" max="5" width="22" bestFit="1" customWidth="1"/>
    <col min="6" max="7" width="11.83203125" customWidth="1"/>
    <col min="8" max="8" width="10.33203125" customWidth="1"/>
    <col min="9" max="9" width="12.1640625" customWidth="1"/>
    <col min="10" max="10" width="9.1640625" bestFit="1" customWidth="1"/>
    <col min="11" max="11" width="9.33203125" bestFit="1" customWidth="1"/>
    <col min="12" max="12" width="20.83203125" bestFit="1" customWidth="1"/>
    <col min="13" max="14" width="9.33203125" bestFit="1" customWidth="1"/>
    <col min="15" max="15" width="11" customWidth="1"/>
    <col min="16" max="16" width="13.33203125" bestFit="1" customWidth="1"/>
    <col min="17" max="17" width="9.1640625" bestFit="1" customWidth="1"/>
    <col min="18" max="18" width="11.6640625" bestFit="1" customWidth="1"/>
    <col min="19" max="35" width="9.1640625" bestFit="1" customWidth="1"/>
    <col min="53" max="53" width="9" customWidth="1"/>
  </cols>
  <sheetData>
    <row r="1" spans="2:97" x14ac:dyDescent="0.2">
      <c r="BA1" s="91">
        <v>2014</v>
      </c>
      <c r="BB1" s="54"/>
      <c r="BC1" s="54"/>
      <c r="BD1" s="54"/>
      <c r="BE1" s="54"/>
      <c r="BF1" s="54"/>
      <c r="BG1" s="56"/>
      <c r="BH1" s="90" t="s">
        <v>9</v>
      </c>
      <c r="BI1" s="53">
        <v>2014</v>
      </c>
      <c r="BJ1" s="54"/>
      <c r="BK1" s="54"/>
      <c r="BL1" s="54"/>
      <c r="BM1" s="54"/>
      <c r="BN1" s="56"/>
      <c r="BV1" s="26">
        <v>2014</v>
      </c>
      <c r="BW1" s="10" t="s">
        <v>20</v>
      </c>
      <c r="BX1" s="28" t="s">
        <v>21</v>
      </c>
      <c r="BY1" s="34" t="s">
        <v>371</v>
      </c>
      <c r="BZ1" s="8">
        <v>81.285735286402556</v>
      </c>
      <c r="CB1" s="78">
        <v>2014</v>
      </c>
      <c r="CJ1" s="26">
        <v>2014</v>
      </c>
    </row>
    <row r="2" spans="2:97" x14ac:dyDescent="0.2">
      <c r="B2" s="6" t="s">
        <v>320</v>
      </c>
      <c r="C2" t="s">
        <v>394</v>
      </c>
      <c r="D2" t="s">
        <v>409</v>
      </c>
      <c r="H2" s="42" t="s">
        <v>348</v>
      </c>
      <c r="I2" s="42" t="s">
        <v>347</v>
      </c>
      <c r="J2" s="26" t="s">
        <v>349</v>
      </c>
      <c r="T2" s="26" t="s">
        <v>450</v>
      </c>
      <c r="AB2" t="s">
        <v>451</v>
      </c>
      <c r="BA2" s="47" t="s">
        <v>383</v>
      </c>
      <c r="BB2" s="58" t="s">
        <v>385</v>
      </c>
      <c r="BC2" s="10" t="s">
        <v>371</v>
      </c>
      <c r="BD2" s="10" t="s">
        <v>373</v>
      </c>
      <c r="BE2" s="10" t="s">
        <v>375</v>
      </c>
      <c r="BF2" s="10" t="s">
        <v>377</v>
      </c>
      <c r="BG2" s="92" t="s">
        <v>379</v>
      </c>
      <c r="BI2" s="107" t="s">
        <v>385</v>
      </c>
      <c r="BJ2" s="10" t="s">
        <v>371</v>
      </c>
      <c r="BK2" s="10" t="s">
        <v>373</v>
      </c>
      <c r="BL2" s="10" t="s">
        <v>375</v>
      </c>
      <c r="BM2" s="10" t="s">
        <v>377</v>
      </c>
      <c r="BN2" s="92" t="s">
        <v>379</v>
      </c>
      <c r="BW2" s="10" t="s">
        <v>20</v>
      </c>
      <c r="BX2" s="28" t="s">
        <v>21</v>
      </c>
      <c r="BY2" s="34" t="s">
        <v>373</v>
      </c>
      <c r="BZ2" s="8">
        <v>39.701433126242001</v>
      </c>
      <c r="CB2" s="10" t="s">
        <v>20</v>
      </c>
      <c r="CC2" t="s">
        <v>21</v>
      </c>
      <c r="CD2" s="52">
        <v>1384.3476011444495</v>
      </c>
      <c r="CJ2" s="10" t="s">
        <v>371</v>
      </c>
      <c r="CK2" s="36">
        <v>1813.052419353095</v>
      </c>
    </row>
    <row r="3" spans="2:97" x14ac:dyDescent="0.2">
      <c r="B3" s="7" t="s">
        <v>371</v>
      </c>
      <c r="C3" s="8">
        <v>35</v>
      </c>
      <c r="D3" s="8">
        <v>2.7395050196023392</v>
      </c>
      <c r="E3" s="10"/>
      <c r="F3" s="36"/>
      <c r="H3" s="36">
        <v>1.1861617344534772</v>
      </c>
      <c r="I3" s="36">
        <v>14</v>
      </c>
      <c r="L3" s="26" t="s">
        <v>383</v>
      </c>
      <c r="M3" s="10" t="s">
        <v>371</v>
      </c>
      <c r="N3" s="10" t="s">
        <v>373</v>
      </c>
      <c r="O3" s="10" t="s">
        <v>375</v>
      </c>
      <c r="P3" s="10" t="s">
        <v>377</v>
      </c>
      <c r="Q3" s="10" t="s">
        <v>379</v>
      </c>
      <c r="R3" s="40" t="s">
        <v>422</v>
      </c>
      <c r="T3" s="37" t="s">
        <v>384</v>
      </c>
      <c r="U3" s="37" t="s">
        <v>385</v>
      </c>
      <c r="V3" s="10" t="s">
        <v>371</v>
      </c>
      <c r="W3" s="10" t="s">
        <v>373</v>
      </c>
      <c r="X3" s="10" t="s">
        <v>375</v>
      </c>
      <c r="Y3" s="10" t="s">
        <v>377</v>
      </c>
      <c r="Z3" s="10" t="s">
        <v>379</v>
      </c>
      <c r="AA3" s="40"/>
      <c r="AB3" s="37" t="s">
        <v>385</v>
      </c>
      <c r="AC3" s="10" t="s">
        <v>371</v>
      </c>
      <c r="AD3" s="10" t="s">
        <v>373</v>
      </c>
      <c r="AE3" s="10" t="s">
        <v>375</v>
      </c>
      <c r="AF3" s="10" t="s">
        <v>377</v>
      </c>
      <c r="AG3" s="10" t="s">
        <v>379</v>
      </c>
      <c r="BA3" s="93" t="s">
        <v>20</v>
      </c>
      <c r="BB3" s="94" t="s">
        <v>21</v>
      </c>
      <c r="BC3" s="95">
        <v>137.44243687431882</v>
      </c>
      <c r="BD3" s="95">
        <v>45.248569913249234</v>
      </c>
      <c r="BE3" s="95">
        <v>5005.8568282806946</v>
      </c>
      <c r="BF3" s="95">
        <v>532.32440220586489</v>
      </c>
      <c r="BG3" s="96">
        <v>265.92385276199781</v>
      </c>
      <c r="BI3" s="47" t="s">
        <v>399</v>
      </c>
      <c r="BJ3" s="23">
        <f>AVERAGE(BC3,BC5,BC7)</f>
        <v>194.24285263572924</v>
      </c>
      <c r="BK3" s="23">
        <f t="shared" ref="BJ3:BN4" si="0">AVERAGE(BD3,BD5,BD7)</f>
        <v>206.8170317503851</v>
      </c>
      <c r="BL3" s="23">
        <f t="shared" si="0"/>
        <v>4655.2593644107201</v>
      </c>
      <c r="BM3" s="23">
        <f t="shared" si="0"/>
        <v>1035.5684929253714</v>
      </c>
      <c r="BN3" s="97">
        <f t="shared" si="0"/>
        <v>258.83696120957211</v>
      </c>
      <c r="BW3" s="10" t="s">
        <v>20</v>
      </c>
      <c r="BX3" s="28" t="s">
        <v>21</v>
      </c>
      <c r="BY3" s="34" t="s">
        <v>375</v>
      </c>
      <c r="BZ3" s="8">
        <v>497.48989412266661</v>
      </c>
      <c r="CB3" s="10" t="s">
        <v>20</v>
      </c>
      <c r="CC3" t="s">
        <v>22</v>
      </c>
      <c r="CD3" s="52">
        <v>598.20219345798944</v>
      </c>
      <c r="CJ3" s="28" t="s">
        <v>20</v>
      </c>
      <c r="CK3" s="52">
        <v>90.258993392621107</v>
      </c>
      <c r="CO3" s="34" t="s">
        <v>371</v>
      </c>
      <c r="CP3" s="34" t="s">
        <v>373</v>
      </c>
      <c r="CQ3" s="34" t="s">
        <v>375</v>
      </c>
      <c r="CR3" s="34" t="s">
        <v>377</v>
      </c>
      <c r="CS3" s="34" t="s">
        <v>379</v>
      </c>
    </row>
    <row r="4" spans="2:97" x14ac:dyDescent="0.2">
      <c r="B4" s="9" t="s">
        <v>2</v>
      </c>
      <c r="C4" s="8">
        <v>1</v>
      </c>
      <c r="D4" s="8">
        <v>1.4986244426666666</v>
      </c>
      <c r="E4" s="9"/>
      <c r="F4" s="8">
        <v>1.4986244426666666</v>
      </c>
      <c r="H4" s="8" t="e">
        <v>#DIV/0!</v>
      </c>
      <c r="I4" s="8">
        <v>1</v>
      </c>
      <c r="J4" t="e">
        <f>H4/(SQRT(I4))</f>
        <v>#DIV/0!</v>
      </c>
      <c r="L4" s="9" t="s">
        <v>0</v>
      </c>
      <c r="N4" s="8">
        <v>19.193521478222198</v>
      </c>
      <c r="O4" s="8">
        <v>21.550197503111111</v>
      </c>
      <c r="P4" s="8">
        <v>13.707978527111111</v>
      </c>
      <c r="Q4" s="8">
        <v>230.85214776977782</v>
      </c>
      <c r="R4" s="8">
        <v>5.3263748595555569</v>
      </c>
      <c r="T4" t="s">
        <v>20</v>
      </c>
      <c r="U4" t="s">
        <v>21</v>
      </c>
      <c r="W4">
        <f>AVERAGE(N4:N5)</f>
        <v>34.69450655733332</v>
      </c>
      <c r="X4">
        <f>AVERAGE(O4:O5)</f>
        <v>36.635672101333334</v>
      </c>
      <c r="Y4" s="26">
        <f>AVERAGE(P4:P5)</f>
        <v>8.4626799555555561</v>
      </c>
      <c r="Z4">
        <f>AVERAGE(Q4:Q5)</f>
        <v>375.29712096000009</v>
      </c>
      <c r="AB4" s="37" t="s">
        <v>21</v>
      </c>
      <c r="AC4">
        <f>AVERAGE(V4,V6,V8)</f>
        <v>3.4699657333333335E-2</v>
      </c>
      <c r="AD4">
        <f t="shared" ref="AC4:AG5" si="1">AVERAGE(W4,W6,W8)</f>
        <v>102.78919055525931</v>
      </c>
      <c r="AE4">
        <f t="shared" si="1"/>
        <v>112.33480875644439</v>
      </c>
      <c r="AF4">
        <f t="shared" si="1"/>
        <v>7.2377595540740742</v>
      </c>
      <c r="AG4">
        <f t="shared" si="1"/>
        <v>214.4172611900741</v>
      </c>
      <c r="BA4" s="93" t="s">
        <v>20</v>
      </c>
      <c r="BB4" s="94" t="s">
        <v>22</v>
      </c>
      <c r="BC4" s="95">
        <v>26.007815800459543</v>
      </c>
      <c r="BD4" s="95">
        <v>11.591791848226713</v>
      </c>
      <c r="BE4" s="95">
        <v>1440.3668537976243</v>
      </c>
      <c r="BF4" s="95">
        <v>231.79367488132681</v>
      </c>
      <c r="BG4" s="96">
        <v>133.81621262164023</v>
      </c>
      <c r="BI4" s="47" t="s">
        <v>22</v>
      </c>
      <c r="BJ4" s="23">
        <f t="shared" si="0"/>
        <v>96.58330732023569</v>
      </c>
      <c r="BK4" s="23">
        <f t="shared" si="0"/>
        <v>197.956039180273</v>
      </c>
      <c r="BL4" s="23">
        <f t="shared" si="0"/>
        <v>2763.0801155095664</v>
      </c>
      <c r="BM4" s="23">
        <f t="shared" si="0"/>
        <v>633.25399875759138</v>
      </c>
      <c r="BN4" s="97">
        <f t="shared" si="0"/>
        <v>180.74799864588169</v>
      </c>
      <c r="BW4" s="10" t="s">
        <v>20</v>
      </c>
      <c r="BX4" s="28" t="s">
        <v>21</v>
      </c>
      <c r="BY4" s="34" t="s">
        <v>377</v>
      </c>
      <c r="BZ4" s="8">
        <v>518.84947890247474</v>
      </c>
      <c r="CB4" s="10" t="s">
        <v>23</v>
      </c>
      <c r="CC4" t="s">
        <v>21</v>
      </c>
      <c r="CD4" s="52">
        <v>3040.3532342494718</v>
      </c>
      <c r="CJ4" s="34" t="s">
        <v>417</v>
      </c>
      <c r="CK4" s="8">
        <v>81.285735286402556</v>
      </c>
      <c r="CM4" s="10" t="s">
        <v>20</v>
      </c>
      <c r="CN4" s="34" t="s">
        <v>417</v>
      </c>
      <c r="CO4" s="8">
        <v>81.285735286402556</v>
      </c>
      <c r="CP4" s="8">
        <v>39.701433126242001</v>
      </c>
      <c r="CQ4" s="8">
        <v>497.48989412266661</v>
      </c>
      <c r="CR4" s="8">
        <v>518.84947890247474</v>
      </c>
      <c r="CS4" s="8">
        <v>247.02105970666335</v>
      </c>
    </row>
    <row r="5" spans="2:97" x14ac:dyDescent="0.2">
      <c r="B5" s="9" t="s">
        <v>3</v>
      </c>
      <c r="C5" s="8">
        <v>2</v>
      </c>
      <c r="D5" s="8">
        <v>5.0117484444444443E-2</v>
      </c>
      <c r="E5" s="9"/>
      <c r="F5" s="8">
        <v>5.0117484444444443E-2</v>
      </c>
      <c r="H5" s="8">
        <v>4.9999954189859919E-2</v>
      </c>
      <c r="I5" s="8">
        <v>2</v>
      </c>
      <c r="J5">
        <f>H5/(SQRT(I5))</f>
        <v>3.5355306666666676E-2</v>
      </c>
      <c r="L5" s="9" t="s">
        <v>1</v>
      </c>
      <c r="N5" s="8">
        <v>50.195491636444437</v>
      </c>
      <c r="O5" s="8">
        <v>51.721146699555554</v>
      </c>
      <c r="P5" s="8">
        <v>3.2173813839999998</v>
      </c>
      <c r="Q5" s="8">
        <v>519.74209415022233</v>
      </c>
      <c r="T5" t="s">
        <v>20</v>
      </c>
      <c r="U5" t="s">
        <v>22</v>
      </c>
      <c r="V5">
        <f>M6</f>
        <v>1.4986244426666666</v>
      </c>
      <c r="W5">
        <f>N6</f>
        <v>23.701496642666665</v>
      </c>
      <c r="X5">
        <f>O6</f>
        <v>144.55547992888887</v>
      </c>
      <c r="Y5" s="26">
        <f>P6</f>
        <v>2.513773643555556</v>
      </c>
      <c r="Z5">
        <f>Q6</f>
        <v>332.15582187022216</v>
      </c>
      <c r="AB5" s="37" t="s">
        <v>22</v>
      </c>
      <c r="AC5">
        <f t="shared" si="1"/>
        <v>0.89003523497855752</v>
      </c>
      <c r="AD5">
        <f t="shared" si="1"/>
        <v>173.55061867285772</v>
      </c>
      <c r="AE5">
        <f t="shared" si="1"/>
        <v>182.57520161882266</v>
      </c>
      <c r="AF5">
        <f t="shared" si="1"/>
        <v>147.26256828285383</v>
      </c>
      <c r="AG5">
        <f t="shared" si="1"/>
        <v>528.92357149453403</v>
      </c>
      <c r="BA5" s="93" t="s">
        <v>23</v>
      </c>
      <c r="BB5" s="94" t="s">
        <v>21</v>
      </c>
      <c r="BC5" s="95">
        <v>400.68115613344281</v>
      </c>
      <c r="BD5" s="95">
        <v>534.4895111056893</v>
      </c>
      <c r="BE5" s="95">
        <v>4240.5455961959406</v>
      </c>
      <c r="BF5" s="95">
        <v>2035.7017974250903</v>
      </c>
      <c r="BG5" s="96">
        <v>485.53377631267966</v>
      </c>
      <c r="BI5" s="57"/>
      <c r="BJ5" s="23"/>
      <c r="BK5" s="23"/>
      <c r="BL5" s="23"/>
      <c r="BM5" s="23"/>
      <c r="BN5" s="97"/>
      <c r="BW5" s="10" t="s">
        <v>20</v>
      </c>
      <c r="BX5" s="28" t="s">
        <v>21</v>
      </c>
      <c r="BY5" s="34" t="s">
        <v>379</v>
      </c>
      <c r="BZ5" s="8">
        <v>247.02105970666335</v>
      </c>
      <c r="CB5" s="10" t="s">
        <v>23</v>
      </c>
      <c r="CC5" t="s">
        <v>22</v>
      </c>
      <c r="CD5" s="52">
        <v>1647.5529546846622</v>
      </c>
      <c r="CJ5" s="34" t="s">
        <v>418</v>
      </c>
      <c r="CK5" s="8">
        <v>8.9732581062185517</v>
      </c>
      <c r="CM5" s="10" t="s">
        <v>20</v>
      </c>
      <c r="CN5" s="34" t="s">
        <v>418</v>
      </c>
      <c r="CO5" s="8">
        <v>8.9732581062185517</v>
      </c>
      <c r="CP5" s="8">
        <v>9.3715961813788553</v>
      </c>
      <c r="CQ5" s="8">
        <v>307.66612821677603</v>
      </c>
      <c r="CR5" s="8">
        <v>176.48847586705688</v>
      </c>
      <c r="CS5" s="8">
        <v>95.555828491266809</v>
      </c>
    </row>
    <row r="6" spans="2:97" x14ac:dyDescent="0.2">
      <c r="B6" s="9" t="s">
        <v>5</v>
      </c>
      <c r="C6" s="8">
        <v>2</v>
      </c>
      <c r="D6" s="8">
        <v>7.1968623157894748E-2</v>
      </c>
      <c r="E6" s="9"/>
      <c r="F6" s="8">
        <v>7.1968623157894748E-2</v>
      </c>
      <c r="H6" s="8">
        <v>9.4144959033854753E-2</v>
      </c>
      <c r="I6" s="8">
        <v>2</v>
      </c>
      <c r="J6">
        <f>H6/(SQRT(I6))</f>
        <v>6.6570538947368404E-2</v>
      </c>
      <c r="L6" s="9" t="s">
        <v>2</v>
      </c>
      <c r="M6" s="8">
        <v>1.4986244426666666</v>
      </c>
      <c r="N6" s="8">
        <v>23.701496642666665</v>
      </c>
      <c r="O6" s="8">
        <v>144.55547992888887</v>
      </c>
      <c r="P6" s="8">
        <v>2.513773643555556</v>
      </c>
      <c r="Q6" s="8">
        <v>332.15582187022216</v>
      </c>
      <c r="R6" s="8">
        <v>6.3961244444444443</v>
      </c>
      <c r="T6" t="s">
        <v>23</v>
      </c>
      <c r="U6" t="s">
        <v>21</v>
      </c>
      <c r="V6">
        <f>AVERAGE(M7:M8)</f>
        <v>5.0117484444444443E-2</v>
      </c>
      <c r="W6">
        <f>AVERAGE(N7:N8)</f>
        <v>260.44279447733345</v>
      </c>
      <c r="X6">
        <f>AVERAGE(O7:O8)</f>
        <v>286.04096906222208</v>
      </c>
      <c r="Y6" s="26">
        <f>AVERAGE(P7:P8)</f>
        <v>10.966959264888889</v>
      </c>
      <c r="Z6">
        <f>AVERAGE(Q7:Q8)</f>
        <v>209.45188970177782</v>
      </c>
      <c r="AB6" s="10"/>
      <c r="BA6" s="93" t="s">
        <v>23</v>
      </c>
      <c r="BB6" s="94" t="s">
        <v>22</v>
      </c>
      <c r="BC6" s="95">
        <v>235.9307662238233</v>
      </c>
      <c r="BD6" s="95">
        <v>523.29187661552885</v>
      </c>
      <c r="BE6" s="95">
        <v>3659.4488859049316</v>
      </c>
      <c r="BF6" s="95">
        <v>1408.7366139196774</v>
      </c>
      <c r="BG6" s="96">
        <v>378.55693608309537</v>
      </c>
      <c r="BI6" s="57"/>
      <c r="BJ6" s="23"/>
      <c r="BK6" s="23"/>
      <c r="BL6" s="23"/>
      <c r="BM6" s="23"/>
      <c r="BN6" s="97"/>
      <c r="BW6" s="10" t="s">
        <v>20</v>
      </c>
      <c r="BX6" s="28" t="s">
        <v>22</v>
      </c>
      <c r="BY6" s="34" t="s">
        <v>371</v>
      </c>
      <c r="BZ6" s="8">
        <v>8.9732581062185517</v>
      </c>
      <c r="CB6" s="10" t="s">
        <v>24</v>
      </c>
      <c r="CC6" t="s">
        <v>21</v>
      </c>
      <c r="CD6" s="52">
        <v>1007.515210708119</v>
      </c>
      <c r="CJ6" s="28" t="s">
        <v>23</v>
      </c>
      <c r="CK6" s="52">
        <v>464.23897842532796</v>
      </c>
      <c r="CM6" s="10" t="s">
        <v>23</v>
      </c>
      <c r="CN6" s="34" t="s">
        <v>417</v>
      </c>
      <c r="CO6" s="8">
        <v>63.557822291885131</v>
      </c>
      <c r="CP6" s="8">
        <v>52.233745110438242</v>
      </c>
      <c r="CQ6" s="8">
        <v>339.89415018926809</v>
      </c>
      <c r="CR6" s="8">
        <v>810.92863763275136</v>
      </c>
      <c r="CS6" s="8">
        <v>380.93859946031921</v>
      </c>
    </row>
    <row r="7" spans="2:97" x14ac:dyDescent="0.2">
      <c r="B7" s="9" t="s">
        <v>6</v>
      </c>
      <c r="C7" s="8">
        <v>1</v>
      </c>
      <c r="D7" s="8">
        <v>1.9281830222222223E-2</v>
      </c>
      <c r="E7" s="9"/>
      <c r="F7" s="8">
        <v>1.9281830222222223E-2</v>
      </c>
      <c r="H7" s="8" t="e">
        <v>#DIV/0!</v>
      </c>
      <c r="I7" s="8">
        <v>1</v>
      </c>
      <c r="J7" t="e">
        <f>H7/(SQRT(I7))</f>
        <v>#DIV/0!</v>
      </c>
      <c r="L7" s="9" t="s">
        <v>3</v>
      </c>
      <c r="M7" s="8">
        <v>5.0117484444444443E-2</v>
      </c>
      <c r="N7" s="8">
        <v>15.452070717333333</v>
      </c>
      <c r="O7" s="8">
        <v>9.4762633288888871</v>
      </c>
      <c r="P7" s="8">
        <v>21.431429237333333</v>
      </c>
      <c r="Q7" s="8">
        <v>50.833636547555557</v>
      </c>
      <c r="R7" s="8">
        <v>3.5443733333333336</v>
      </c>
      <c r="T7" t="s">
        <v>23</v>
      </c>
      <c r="U7" t="s">
        <v>22</v>
      </c>
      <c r="V7">
        <f>M9</f>
        <v>7.1968623157894748E-2</v>
      </c>
      <c r="W7">
        <f>N9</f>
        <v>434.87870019368432</v>
      </c>
      <c r="X7">
        <f>O9</f>
        <v>364.50486788491236</v>
      </c>
      <c r="Y7" s="26">
        <f>P9</f>
        <v>418.42933899789477</v>
      </c>
      <c r="Z7">
        <f>Q9</f>
        <v>1219.2508113164913</v>
      </c>
      <c r="AB7" s="10"/>
      <c r="BA7" s="93" t="s">
        <v>24</v>
      </c>
      <c r="BB7" s="94" t="s">
        <v>21</v>
      </c>
      <c r="BC7" s="95">
        <v>44.60496489942598</v>
      </c>
      <c r="BD7" s="95">
        <v>40.713014232216722</v>
      </c>
      <c r="BE7" s="95">
        <v>4719.3756687555251</v>
      </c>
      <c r="BF7" s="95">
        <v>538.67927914515917</v>
      </c>
      <c r="BG7" s="96">
        <v>25.053254554038865</v>
      </c>
      <c r="BI7" s="57"/>
      <c r="BJ7" s="23"/>
      <c r="BK7" s="23"/>
      <c r="BL7" s="23"/>
      <c r="BM7" s="23"/>
      <c r="BN7" s="97"/>
      <c r="BW7" s="10" t="s">
        <v>20</v>
      </c>
      <c r="BX7" s="28" t="s">
        <v>22</v>
      </c>
      <c r="BY7" s="34" t="s">
        <v>373</v>
      </c>
      <c r="BZ7">
        <v>9.5185027766712285</v>
      </c>
      <c r="CB7" s="10" t="s">
        <v>24</v>
      </c>
      <c r="CC7" t="s">
        <v>22</v>
      </c>
      <c r="CD7" s="52">
        <v>954.63731898482786</v>
      </c>
      <c r="CJ7" s="34" t="s">
        <v>417</v>
      </c>
      <c r="CK7" s="8">
        <v>63.557822291885131</v>
      </c>
      <c r="CM7" s="10" t="s">
        <v>23</v>
      </c>
      <c r="CN7" s="34" t="s">
        <v>418</v>
      </c>
      <c r="CO7" s="8">
        <v>400.68115613344281</v>
      </c>
      <c r="CP7" s="8">
        <v>210.15882313965338</v>
      </c>
      <c r="CQ7" s="8">
        <v>544.87771817517694</v>
      </c>
      <c r="CR7" s="8">
        <v>1416.9051366184106</v>
      </c>
      <c r="CS7" s="8">
        <v>467.73040018278772</v>
      </c>
    </row>
    <row r="8" spans="2:97" x14ac:dyDescent="0.2">
      <c r="B8" s="9" t="s">
        <v>8</v>
      </c>
      <c r="C8" s="8">
        <v>29</v>
      </c>
      <c r="D8" s="8">
        <v>1.0995126391111112</v>
      </c>
      <c r="E8" s="9"/>
      <c r="F8" s="8">
        <v>1.0995126391111112</v>
      </c>
      <c r="H8" s="8">
        <v>0.46183875964121363</v>
      </c>
      <c r="I8" s="8">
        <v>8</v>
      </c>
      <c r="J8">
        <f>H8/(SQRT(I8))</f>
        <v>0.16328465937854306</v>
      </c>
      <c r="L8" s="9" t="s">
        <v>4</v>
      </c>
      <c r="N8" s="8">
        <v>505.43351823733354</v>
      </c>
      <c r="O8" s="8">
        <v>562.60567479555527</v>
      </c>
      <c r="P8" s="8">
        <v>0.5024892924444444</v>
      </c>
      <c r="Q8" s="8">
        <v>368.07014285600007</v>
      </c>
      <c r="R8" s="8">
        <v>9.1718222222222229E-8</v>
      </c>
      <c r="T8" t="s">
        <v>24</v>
      </c>
      <c r="U8" t="s">
        <v>21</v>
      </c>
      <c r="V8">
        <f>AVERAGE(M10:M11)</f>
        <v>1.9281830222222223E-2</v>
      </c>
      <c r="W8">
        <f>AVERAGE(N10:N11)</f>
        <v>13.230270631111111</v>
      </c>
      <c r="X8">
        <f>AVERAGE(O10:O11)</f>
        <v>14.327785105777778</v>
      </c>
      <c r="Y8" s="26">
        <f>AVERAGE(P10:P11)</f>
        <v>2.2836394417777783</v>
      </c>
      <c r="Z8">
        <f>AVERAGE(Q10:Q11)</f>
        <v>58.502772908444442</v>
      </c>
      <c r="AB8" s="10"/>
      <c r="BA8" s="93" t="s">
        <v>24</v>
      </c>
      <c r="BB8" s="94" t="s">
        <v>22</v>
      </c>
      <c r="BC8" s="95">
        <v>27.811339936424222</v>
      </c>
      <c r="BD8" s="95">
        <v>58.984449077063317</v>
      </c>
      <c r="BE8" s="95">
        <v>3189.4246068261436</v>
      </c>
      <c r="BF8" s="95">
        <v>259.23170747176977</v>
      </c>
      <c r="BG8" s="96">
        <v>29.870847232909473</v>
      </c>
      <c r="BI8" s="57"/>
      <c r="BJ8" s="23"/>
      <c r="BK8" s="23"/>
      <c r="BL8" s="23"/>
      <c r="BM8" s="23"/>
      <c r="BN8" s="97"/>
      <c r="BW8" s="10" t="s">
        <v>20</v>
      </c>
      <c r="BX8" s="28" t="s">
        <v>22</v>
      </c>
      <c r="BY8" s="34" t="s">
        <v>375</v>
      </c>
      <c r="BZ8" s="8">
        <v>307.66612821677603</v>
      </c>
      <c r="CJ8" s="34" t="s">
        <v>418</v>
      </c>
      <c r="CK8" s="8">
        <v>400.68115613344281</v>
      </c>
      <c r="CM8" s="10" t="s">
        <v>24</v>
      </c>
      <c r="CN8" s="34" t="s">
        <v>417</v>
      </c>
      <c r="CO8" s="8">
        <v>22.843256713514897</v>
      </c>
      <c r="CP8" s="8">
        <v>28.206056614180255</v>
      </c>
      <c r="CQ8" s="8">
        <v>588.35254802043289</v>
      </c>
      <c r="CR8" s="8">
        <v>205.07886606786894</v>
      </c>
      <c r="CS8" s="8">
        <v>60.241418206967879</v>
      </c>
    </row>
    <row r="9" spans="2:97" ht="16" thickBot="1" x14ac:dyDescent="0.25">
      <c r="B9" s="7" t="s">
        <v>373</v>
      </c>
      <c r="C9" s="8">
        <v>4405</v>
      </c>
      <c r="D9" s="8">
        <v>1137.3869993501289</v>
      </c>
      <c r="F9" s="36">
        <v>1137.3869993501289</v>
      </c>
      <c r="G9" s="8"/>
      <c r="H9" s="36">
        <v>38.363023076563834</v>
      </c>
      <c r="I9" s="36">
        <v>298</v>
      </c>
      <c r="L9" s="9" t="s">
        <v>5</v>
      </c>
      <c r="M9" s="8">
        <v>7.1968623157894748E-2</v>
      </c>
      <c r="N9" s="8">
        <v>434.87870019368432</v>
      </c>
      <c r="O9" s="8">
        <v>364.50486788491236</v>
      </c>
      <c r="P9" s="8">
        <v>418.42933899789477</v>
      </c>
      <c r="Q9" s="8">
        <v>1219.2508113164913</v>
      </c>
      <c r="R9" s="8">
        <v>2.4993684210526319</v>
      </c>
      <c r="T9" t="s">
        <v>24</v>
      </c>
      <c r="U9" t="s">
        <v>22</v>
      </c>
      <c r="V9">
        <f>M12</f>
        <v>1.0995126391111112</v>
      </c>
      <c r="W9">
        <f>N12</f>
        <v>62.071659182222248</v>
      </c>
      <c r="X9">
        <f>O12</f>
        <v>38.665257042666674</v>
      </c>
      <c r="Y9" s="26">
        <f>P12</f>
        <v>20.844592207111109</v>
      </c>
      <c r="Z9">
        <f>Q12</f>
        <v>35.364081296888891</v>
      </c>
      <c r="BA9" s="59"/>
      <c r="BB9" s="60"/>
      <c r="BC9" s="60"/>
      <c r="BD9" s="60"/>
      <c r="BE9" s="60"/>
      <c r="BF9" s="60"/>
      <c r="BG9" s="62"/>
      <c r="BI9" s="57"/>
      <c r="BJ9" s="23"/>
      <c r="BK9" s="23"/>
      <c r="BL9" s="23"/>
      <c r="BM9" s="23"/>
      <c r="BN9" s="97"/>
      <c r="BW9" s="10" t="s">
        <v>20</v>
      </c>
      <c r="BX9" s="28" t="s">
        <v>22</v>
      </c>
      <c r="BY9" s="34" t="s">
        <v>377</v>
      </c>
      <c r="BZ9" s="8">
        <v>176.48847586705688</v>
      </c>
      <c r="CJ9" s="28" t="s">
        <v>24</v>
      </c>
      <c r="CK9" s="52">
        <v>67.448221612940898</v>
      </c>
      <c r="CM9" s="10" t="s">
        <v>24</v>
      </c>
      <c r="CN9" s="34" t="s">
        <v>418</v>
      </c>
      <c r="CO9" s="8">
        <v>44.60496489942598</v>
      </c>
      <c r="CP9" s="8">
        <v>38.509032685271819</v>
      </c>
      <c r="CQ9" s="8">
        <v>360.07658816952573</v>
      </c>
      <c r="CR9" s="8">
        <v>489.71028424574342</v>
      </c>
      <c r="CS9" s="8">
        <v>25.645345808736224</v>
      </c>
    </row>
    <row r="10" spans="2:97" x14ac:dyDescent="0.2">
      <c r="B10" s="9" t="s">
        <v>0</v>
      </c>
      <c r="C10" s="8">
        <v>96</v>
      </c>
      <c r="D10" s="8">
        <v>19.193521478222227</v>
      </c>
      <c r="F10" s="8">
        <v>19.193521478222227</v>
      </c>
      <c r="G10" s="8"/>
      <c r="H10" s="8">
        <v>4.234506583894845</v>
      </c>
      <c r="I10" s="8">
        <v>24</v>
      </c>
      <c r="J10">
        <f t="shared" ref="J10:J18" si="2">H10/(SQRT(I10))</f>
        <v>0.86436503691652156</v>
      </c>
      <c r="L10" s="9" t="s">
        <v>6</v>
      </c>
      <c r="M10" s="8">
        <v>1.9281830222222223E-2</v>
      </c>
      <c r="N10" s="8">
        <v>5.5418557617777768</v>
      </c>
      <c r="O10" s="8">
        <v>6.8621456328888897</v>
      </c>
      <c r="P10" s="8">
        <v>4.354384830222223</v>
      </c>
      <c r="Q10" s="8">
        <v>5.6263053386666666</v>
      </c>
      <c r="R10" s="8">
        <v>2.8997333333333333</v>
      </c>
      <c r="AC10" s="26">
        <v>2016</v>
      </c>
      <c r="AD10" s="26" t="s">
        <v>452</v>
      </c>
      <c r="AE10" s="26"/>
      <c r="AH10" t="s">
        <v>389</v>
      </c>
      <c r="AI10" t="s">
        <v>390</v>
      </c>
      <c r="AJ10" s="26" t="s">
        <v>445</v>
      </c>
      <c r="AL10" t="s">
        <v>389</v>
      </c>
      <c r="AM10" t="s">
        <v>390</v>
      </c>
      <c r="AN10" s="26" t="s">
        <v>445</v>
      </c>
      <c r="AP10" t="s">
        <v>389</v>
      </c>
      <c r="AQ10" t="s">
        <v>390</v>
      </c>
      <c r="AR10" s="26" t="s">
        <v>445</v>
      </c>
      <c r="AT10" t="s">
        <v>389</v>
      </c>
      <c r="AU10" t="s">
        <v>390</v>
      </c>
      <c r="AV10" s="26" t="s">
        <v>445</v>
      </c>
      <c r="BA10" s="57"/>
      <c r="BB10" s="23"/>
      <c r="BC10" s="23"/>
      <c r="BD10" s="23"/>
      <c r="BE10" s="23"/>
      <c r="BF10" s="23"/>
      <c r="BG10" s="97"/>
      <c r="BI10" s="57"/>
      <c r="BJ10" s="23"/>
      <c r="BK10" s="23"/>
      <c r="BL10" s="23"/>
      <c r="BM10" s="23"/>
      <c r="BN10" s="97"/>
      <c r="BW10" s="10" t="s">
        <v>20</v>
      </c>
      <c r="BX10" s="28" t="s">
        <v>22</v>
      </c>
      <c r="BY10" s="34" t="s">
        <v>379</v>
      </c>
      <c r="BZ10" s="8">
        <v>95.555828491266809</v>
      </c>
      <c r="CJ10" s="34" t="s">
        <v>417</v>
      </c>
      <c r="CK10" s="8">
        <v>22.843256713514897</v>
      </c>
    </row>
    <row r="11" spans="2:97" x14ac:dyDescent="0.2">
      <c r="B11" s="9" t="s">
        <v>1</v>
      </c>
      <c r="C11" s="8">
        <v>37</v>
      </c>
      <c r="D11" s="8">
        <v>50.195491636444437</v>
      </c>
      <c r="F11" s="8">
        <v>50.195491636444437</v>
      </c>
      <c r="G11" s="8"/>
      <c r="H11" s="8">
        <v>22.484919267740914</v>
      </c>
      <c r="I11" s="8">
        <v>14</v>
      </c>
      <c r="J11">
        <f t="shared" si="2"/>
        <v>6.0093474477970368</v>
      </c>
      <c r="L11" s="9" t="s">
        <v>7</v>
      </c>
      <c r="N11" s="8">
        <v>20.918685500444447</v>
      </c>
      <c r="O11" s="8">
        <v>21.793424578666666</v>
      </c>
      <c r="P11" s="8">
        <v>0.21289405333333333</v>
      </c>
      <c r="Q11" s="8">
        <v>111.37924047822221</v>
      </c>
      <c r="R11" s="8">
        <v>9.3066666666666673E-2</v>
      </c>
      <c r="AC11" s="26" t="s">
        <v>370</v>
      </c>
      <c r="AD11" s="26" t="s">
        <v>21</v>
      </c>
      <c r="AE11" s="26" t="s">
        <v>22</v>
      </c>
      <c r="AG11" s="90" t="s">
        <v>377</v>
      </c>
      <c r="AH11">
        <f>AD15</f>
        <v>7.2377595540740742</v>
      </c>
      <c r="AI11">
        <f>AE15</f>
        <v>147.26256828285383</v>
      </c>
      <c r="AJ11">
        <f>AH11/AI11</f>
        <v>4.9148671237161802E-2</v>
      </c>
      <c r="AK11" s="90" t="s">
        <v>391</v>
      </c>
      <c r="AL11">
        <f>AD16</f>
        <v>214.4172611900741</v>
      </c>
      <c r="AM11">
        <f>AE16</f>
        <v>528.92357149453403</v>
      </c>
      <c r="AN11">
        <f>AL11/AM11</f>
        <v>0.40538420434584455</v>
      </c>
      <c r="AO11" s="90" t="s">
        <v>373</v>
      </c>
      <c r="AP11">
        <f>AD13</f>
        <v>102.78919055525931</v>
      </c>
      <c r="AQ11">
        <f>AE13</f>
        <v>173.55061867285772</v>
      </c>
      <c r="AR11">
        <f>AP11/AQ11</f>
        <v>0.59227210678526332</v>
      </c>
      <c r="AS11" s="90" t="s">
        <v>375</v>
      </c>
      <c r="AT11">
        <f>AD14</f>
        <v>112.33480875644439</v>
      </c>
      <c r="AU11">
        <f>AE14</f>
        <v>182.57520161882266</v>
      </c>
      <c r="AV11">
        <f>AT11/AU11</f>
        <v>0.61527966427212311</v>
      </c>
      <c r="BA11" s="98">
        <v>2016</v>
      </c>
      <c r="BB11" s="23"/>
      <c r="BC11" s="23"/>
      <c r="BD11" s="23"/>
      <c r="BE11" s="23"/>
      <c r="BF11" s="23"/>
      <c r="BG11" s="97"/>
      <c r="BI11" s="57">
        <v>2016</v>
      </c>
      <c r="BJ11" s="23"/>
      <c r="BK11" s="23"/>
      <c r="BL11" s="23"/>
      <c r="BM11" s="23"/>
      <c r="BN11" s="97"/>
      <c r="BW11" s="10" t="s">
        <v>23</v>
      </c>
      <c r="BX11" s="28" t="s">
        <v>22</v>
      </c>
      <c r="BY11" s="34" t="s">
        <v>371</v>
      </c>
      <c r="BZ11" s="8">
        <v>63.557822291885131</v>
      </c>
      <c r="CD11" s="34" t="s">
        <v>371</v>
      </c>
      <c r="CE11" s="34" t="s">
        <v>373</v>
      </c>
      <c r="CF11" s="34" t="s">
        <v>375</v>
      </c>
      <c r="CG11" s="34" t="s">
        <v>377</v>
      </c>
      <c r="CH11" s="34" t="s">
        <v>379</v>
      </c>
      <c r="CJ11" s="34" t="s">
        <v>418</v>
      </c>
      <c r="CK11" s="8">
        <v>44.60496489942598</v>
      </c>
    </row>
    <row r="12" spans="2:97" x14ac:dyDescent="0.2">
      <c r="B12" s="9" t="s">
        <v>2</v>
      </c>
      <c r="C12" s="8">
        <v>239</v>
      </c>
      <c r="D12" s="8">
        <v>23.701496642666665</v>
      </c>
      <c r="F12" s="8">
        <v>23.701496642666665</v>
      </c>
      <c r="G12" s="8"/>
      <c r="H12" s="8">
        <v>4.7246247861581194</v>
      </c>
      <c r="I12" s="8">
        <v>33</v>
      </c>
      <c r="J12">
        <f t="shared" si="2"/>
        <v>0.82245160804459561</v>
      </c>
      <c r="L12" s="9" t="s">
        <v>8</v>
      </c>
      <c r="M12" s="8">
        <v>1.0995126391111112</v>
      </c>
      <c r="N12" s="8">
        <v>62.071659182222248</v>
      </c>
      <c r="O12" s="8">
        <v>38.665257042666674</v>
      </c>
      <c r="P12" s="8">
        <v>20.844592207111109</v>
      </c>
      <c r="Q12" s="8">
        <v>35.364081296888891</v>
      </c>
      <c r="R12" s="8">
        <v>7.6573333333333347</v>
      </c>
      <c r="AC12" s="41" t="s">
        <v>371</v>
      </c>
      <c r="AD12">
        <v>3.4699657333333335E-2</v>
      </c>
      <c r="AE12">
        <v>0.89003523497855752</v>
      </c>
      <c r="AG12" t="s">
        <v>392</v>
      </c>
      <c r="AH12">
        <f>SUM(AD12:AD16)</f>
        <v>436.81371971318521</v>
      </c>
      <c r="AI12">
        <f>SUM(AE12:AE16)</f>
        <v>1033.2019953040467</v>
      </c>
      <c r="AK12" t="s">
        <v>392</v>
      </c>
      <c r="AL12">
        <f>SUM(AD12:AD16)</f>
        <v>436.81371971318521</v>
      </c>
      <c r="AM12">
        <f>SUM(AE12:AE16)</f>
        <v>1033.2019953040467</v>
      </c>
      <c r="AO12" t="s">
        <v>393</v>
      </c>
      <c r="AP12">
        <f>SUM(AD12:AD16)</f>
        <v>436.81371971318521</v>
      </c>
      <c r="AQ12">
        <f>SUM(AE12:AE16)</f>
        <v>1033.2019953040467</v>
      </c>
      <c r="AS12" t="s">
        <v>392</v>
      </c>
      <c r="AT12">
        <f>SUM(AD12:AD16)</f>
        <v>436.81371971318521</v>
      </c>
      <c r="AU12">
        <f>SUM(AE12:AE16)</f>
        <v>1033.2019953040467</v>
      </c>
      <c r="BA12" s="47" t="s">
        <v>384</v>
      </c>
      <c r="BB12" s="58" t="s">
        <v>385</v>
      </c>
      <c r="BC12" s="58" t="s">
        <v>371</v>
      </c>
      <c r="BD12" s="58" t="s">
        <v>373</v>
      </c>
      <c r="BE12" s="58" t="s">
        <v>375</v>
      </c>
      <c r="BF12" s="58" t="s">
        <v>377</v>
      </c>
      <c r="BG12" s="99" t="s">
        <v>379</v>
      </c>
      <c r="BI12" s="107" t="s">
        <v>385</v>
      </c>
      <c r="BJ12" s="10" t="s">
        <v>371</v>
      </c>
      <c r="BK12" s="10" t="s">
        <v>373</v>
      </c>
      <c r="BL12" s="10" t="s">
        <v>375</v>
      </c>
      <c r="BM12" s="10" t="s">
        <v>377</v>
      </c>
      <c r="BN12" s="92" t="s">
        <v>379</v>
      </c>
      <c r="BW12" s="10" t="s">
        <v>23</v>
      </c>
      <c r="BX12" s="28" t="s">
        <v>22</v>
      </c>
      <c r="BY12" s="34" t="s">
        <v>373</v>
      </c>
      <c r="BZ12" s="8">
        <v>52.233745110438242</v>
      </c>
      <c r="CB12" s="10" t="s">
        <v>20</v>
      </c>
      <c r="CC12" s="28" t="s">
        <v>21</v>
      </c>
      <c r="CD12" s="8">
        <v>81.285735286402556</v>
      </c>
      <c r="CE12" s="8">
        <v>39.701433126242001</v>
      </c>
      <c r="CF12" s="8">
        <v>497.48989412266661</v>
      </c>
      <c r="CG12" s="8">
        <v>518.84947890247474</v>
      </c>
      <c r="CH12" s="8">
        <v>247.02105970666335</v>
      </c>
      <c r="CJ12" s="10" t="s">
        <v>373</v>
      </c>
      <c r="CK12" s="36">
        <v>936.89764105003769</v>
      </c>
    </row>
    <row r="13" spans="2:97" x14ac:dyDescent="0.2">
      <c r="B13" s="9" t="s">
        <v>3</v>
      </c>
      <c r="C13" s="8">
        <v>174</v>
      </c>
      <c r="D13" s="8">
        <v>15.452070717333333</v>
      </c>
      <c r="F13" s="8">
        <v>15.452070717333333</v>
      </c>
      <c r="G13" s="8"/>
      <c r="H13" s="8">
        <v>1.8759569966139233</v>
      </c>
      <c r="I13" s="8">
        <v>39</v>
      </c>
      <c r="J13">
        <f t="shared" si="2"/>
        <v>0.30039353048552364</v>
      </c>
      <c r="AC13" s="41" t="s">
        <v>373</v>
      </c>
      <c r="AD13">
        <v>102.78919055525931</v>
      </c>
      <c r="AE13">
        <v>173.55061867285772</v>
      </c>
      <c r="AH13">
        <f>AH11/AH12</f>
        <v>1.6569441909531676E-2</v>
      </c>
      <c r="AI13">
        <f>AI11/AI12</f>
        <v>0.14253027864073953</v>
      </c>
      <c r="AJ13">
        <f>AH13/AI13</f>
        <v>0.11625208389086543</v>
      </c>
      <c r="AL13">
        <f>AL11/AL12</f>
        <v>0.49086659029588608</v>
      </c>
      <c r="AM13">
        <f>AM11/AM12</f>
        <v>0.51192658734547303</v>
      </c>
      <c r="AN13">
        <f>AL13/AM13</f>
        <v>0.95886129462665581</v>
      </c>
      <c r="AP13">
        <f>AP11/AP12</f>
        <v>0.23531584727409977</v>
      </c>
      <c r="AQ13">
        <f>AQ11/AQ12</f>
        <v>0.16797356128003404</v>
      </c>
      <c r="AR13">
        <f>AP13/AQ13</f>
        <v>1.4009100329890445</v>
      </c>
      <c r="AT13">
        <f>AT11/AT12</f>
        <v>0.25716868240815371</v>
      </c>
      <c r="AU13">
        <f>AU11/AU12</f>
        <v>0.17670813882342062</v>
      </c>
      <c r="AV13">
        <f>AT13/AU13</f>
        <v>1.455330151290513</v>
      </c>
      <c r="BA13" s="57" t="s">
        <v>20</v>
      </c>
      <c r="BB13" s="23" t="s">
        <v>21</v>
      </c>
      <c r="BC13" s="23"/>
      <c r="BD13" s="23">
        <v>34.694506557333334</v>
      </c>
      <c r="BE13" s="23">
        <v>36.635672101333334</v>
      </c>
      <c r="BF13" s="23">
        <v>8.4626799555555561</v>
      </c>
      <c r="BG13" s="97">
        <v>375.29712096000009</v>
      </c>
      <c r="BI13" s="47" t="s">
        <v>399</v>
      </c>
      <c r="BJ13" s="23">
        <f t="shared" ref="BJ13:BN14" si="3">AVERAGE(BC13,BC15,BC17)</f>
        <v>3.4699657333333335E-2</v>
      </c>
      <c r="BK13" s="23">
        <f t="shared" si="3"/>
        <v>102.78919055525931</v>
      </c>
      <c r="BL13" s="23">
        <f t="shared" si="3"/>
        <v>112.33480875644439</v>
      </c>
      <c r="BM13" s="23">
        <f t="shared" si="3"/>
        <v>7.2377595540740742</v>
      </c>
      <c r="BN13" s="97">
        <f t="shared" si="3"/>
        <v>214.4172611900741</v>
      </c>
      <c r="BW13" s="10" t="s">
        <v>23</v>
      </c>
      <c r="BX13" s="28" t="s">
        <v>22</v>
      </c>
      <c r="BY13" s="34" t="s">
        <v>375</v>
      </c>
      <c r="BZ13" s="8">
        <v>339.89415018926809</v>
      </c>
      <c r="CB13" s="10" t="s">
        <v>20</v>
      </c>
      <c r="CC13" s="28" t="s">
        <v>22</v>
      </c>
      <c r="CD13" s="8">
        <v>8.9732581062185517</v>
      </c>
      <c r="CE13">
        <v>9.5185027766712285</v>
      </c>
      <c r="CF13" s="8">
        <v>307.66612821677603</v>
      </c>
      <c r="CG13" s="8">
        <v>176.48847586705688</v>
      </c>
      <c r="CH13" s="8">
        <v>95.555828491266809</v>
      </c>
      <c r="CJ13" s="28" t="s">
        <v>20</v>
      </c>
      <c r="CK13" s="52">
        <v>49.073029307620857</v>
      </c>
    </row>
    <row r="14" spans="2:97" ht="16" thickBot="1" x14ac:dyDescent="0.25">
      <c r="B14" s="9" t="s">
        <v>4</v>
      </c>
      <c r="C14" s="8">
        <v>1415</v>
      </c>
      <c r="D14" s="8">
        <v>505.43351823733354</v>
      </c>
      <c r="F14" s="8">
        <v>505.43351823733354</v>
      </c>
      <c r="G14" s="8"/>
      <c r="H14" s="8">
        <v>71.839129610029673</v>
      </c>
      <c r="I14" s="8">
        <v>43</v>
      </c>
      <c r="J14">
        <f t="shared" si="2"/>
        <v>10.955364559468213</v>
      </c>
      <c r="N14" s="9"/>
      <c r="O14" s="9"/>
      <c r="P14" s="9"/>
      <c r="AC14" s="41" t="s">
        <v>375</v>
      </c>
      <c r="AD14">
        <v>112.33480875644439</v>
      </c>
      <c r="AE14">
        <v>182.57520161882266</v>
      </c>
      <c r="BA14" s="57" t="s">
        <v>20</v>
      </c>
      <c r="BB14" s="23" t="s">
        <v>22</v>
      </c>
      <c r="BC14" s="23">
        <v>1.4986244426666666</v>
      </c>
      <c r="BD14" s="23">
        <v>23.701496642666665</v>
      </c>
      <c r="BE14" s="23">
        <v>144.55547992888887</v>
      </c>
      <c r="BF14" s="23">
        <v>2.513773643555556</v>
      </c>
      <c r="BG14" s="97">
        <v>332.15582187022216</v>
      </c>
      <c r="BI14" s="50" t="s">
        <v>22</v>
      </c>
      <c r="BJ14" s="60">
        <f t="shared" si="3"/>
        <v>0.89003523497855752</v>
      </c>
      <c r="BK14" s="60">
        <f t="shared" si="3"/>
        <v>173.55061867285772</v>
      </c>
      <c r="BL14" s="60">
        <f t="shared" si="3"/>
        <v>182.57520161882266</v>
      </c>
      <c r="BM14" s="60">
        <f t="shared" si="3"/>
        <v>147.26256828285383</v>
      </c>
      <c r="BN14" s="62">
        <f t="shared" si="3"/>
        <v>528.92357149453403</v>
      </c>
      <c r="BW14" s="10" t="s">
        <v>23</v>
      </c>
      <c r="BX14" s="28" t="s">
        <v>22</v>
      </c>
      <c r="BY14" s="34" t="s">
        <v>377</v>
      </c>
      <c r="BZ14" s="8">
        <v>810.92863763275136</v>
      </c>
      <c r="CB14" s="10" t="s">
        <v>23</v>
      </c>
      <c r="CC14" s="28" t="s">
        <v>22</v>
      </c>
      <c r="CD14" s="8">
        <v>63.557822291885131</v>
      </c>
      <c r="CE14" s="8">
        <v>52.233745110438242</v>
      </c>
      <c r="CF14" s="8">
        <v>339.89415018926809</v>
      </c>
      <c r="CG14" s="8">
        <v>810.92863763275136</v>
      </c>
      <c r="CH14" s="8">
        <v>380.93859946031921</v>
      </c>
      <c r="CJ14" s="34" t="s">
        <v>417</v>
      </c>
      <c r="CK14" s="8">
        <v>39.701433126242001</v>
      </c>
    </row>
    <row r="15" spans="2:97" x14ac:dyDescent="0.2">
      <c r="B15" s="9" t="s">
        <v>5</v>
      </c>
      <c r="C15" s="8">
        <v>1249</v>
      </c>
      <c r="D15" s="8">
        <v>434.87870019368432</v>
      </c>
      <c r="F15" s="8">
        <v>434.87870019368432</v>
      </c>
      <c r="G15" s="8"/>
      <c r="H15" s="8">
        <v>52.739116094966228</v>
      </c>
      <c r="I15" s="8">
        <v>60</v>
      </c>
      <c r="J15">
        <f t="shared" si="2"/>
        <v>6.8085906109834573</v>
      </c>
      <c r="L15" s="27" t="s">
        <v>386</v>
      </c>
      <c r="M15" s="26"/>
      <c r="N15" s="28"/>
      <c r="T15" s="39"/>
      <c r="U15" s="28"/>
      <c r="V15" s="26"/>
      <c r="AC15" s="41" t="s">
        <v>377</v>
      </c>
      <c r="AD15">
        <v>7.2377595540740742</v>
      </c>
      <c r="AE15">
        <v>147.26256828285383</v>
      </c>
      <c r="BA15" s="57" t="s">
        <v>23</v>
      </c>
      <c r="BB15" s="23" t="s">
        <v>21</v>
      </c>
      <c r="BC15" s="23">
        <v>5.0117484444444443E-2</v>
      </c>
      <c r="BD15" s="23">
        <v>260.44279447733345</v>
      </c>
      <c r="BE15" s="23">
        <v>286.04096906222208</v>
      </c>
      <c r="BF15" s="23">
        <v>10.966959264888889</v>
      </c>
      <c r="BG15" s="97">
        <v>209.45188970177782</v>
      </c>
      <c r="BW15" s="10" t="s">
        <v>23</v>
      </c>
      <c r="BX15" s="28" t="s">
        <v>22</v>
      </c>
      <c r="BY15" s="34" t="s">
        <v>379</v>
      </c>
      <c r="BZ15" s="8">
        <v>380.93859946031921</v>
      </c>
      <c r="CB15" s="10" t="s">
        <v>23</v>
      </c>
      <c r="CC15" s="28" t="s">
        <v>21</v>
      </c>
      <c r="CD15" s="8">
        <v>400.68115613344281</v>
      </c>
      <c r="CE15" s="8">
        <v>210.15882313965338</v>
      </c>
      <c r="CF15" s="8">
        <v>544.87771817517694</v>
      </c>
      <c r="CG15" s="8">
        <v>1416.9051366184106</v>
      </c>
      <c r="CH15" s="8">
        <v>467.73040018278772</v>
      </c>
      <c r="CJ15" s="34" t="s">
        <v>418</v>
      </c>
      <c r="CK15" s="8">
        <v>9.3715961813788553</v>
      </c>
    </row>
    <row r="16" spans="2:97" ht="16" thickBot="1" x14ac:dyDescent="0.25">
      <c r="B16" s="9" t="s">
        <v>6</v>
      </c>
      <c r="C16" s="8">
        <v>57</v>
      </c>
      <c r="D16" s="8">
        <v>5.5418557617777768</v>
      </c>
      <c r="F16" s="8">
        <v>5.5418557617777768</v>
      </c>
      <c r="G16" s="8"/>
      <c r="H16" s="8">
        <v>1.1204566987372349</v>
      </c>
      <c r="I16" s="8">
        <v>19</v>
      </c>
      <c r="J16">
        <f t="shared" si="2"/>
        <v>0.25705039581098965</v>
      </c>
      <c r="L16" t="s">
        <v>10</v>
      </c>
      <c r="M16" t="s">
        <v>9</v>
      </c>
      <c r="N16" t="s">
        <v>349</v>
      </c>
      <c r="P16" s="26" t="s">
        <v>404</v>
      </c>
      <c r="T16" s="38"/>
      <c r="U16" s="38"/>
      <c r="V16" s="38"/>
      <c r="AC16" s="41" t="s">
        <v>379</v>
      </c>
      <c r="AD16">
        <v>214.4172611900741</v>
      </c>
      <c r="AE16">
        <v>528.92357149453403</v>
      </c>
      <c r="BA16" s="57" t="s">
        <v>23</v>
      </c>
      <c r="BB16" s="23" t="s">
        <v>22</v>
      </c>
      <c r="BC16" s="23">
        <v>7.1968623157894748E-2</v>
      </c>
      <c r="BD16" s="23">
        <v>434.87870019368432</v>
      </c>
      <c r="BE16" s="23">
        <v>364.50486788491236</v>
      </c>
      <c r="BF16" s="23">
        <v>418.42933899789477</v>
      </c>
      <c r="BG16" s="97">
        <v>1219.2508113164913</v>
      </c>
      <c r="BW16" s="10" t="s">
        <v>23</v>
      </c>
      <c r="BX16" s="28" t="s">
        <v>21</v>
      </c>
      <c r="BY16" s="34" t="s">
        <v>371</v>
      </c>
      <c r="BZ16" s="8">
        <v>400.68115613344281</v>
      </c>
      <c r="CB16" s="10" t="s">
        <v>24</v>
      </c>
      <c r="CC16" s="28" t="s">
        <v>22</v>
      </c>
      <c r="CD16" s="8">
        <v>22.843256713514897</v>
      </c>
      <c r="CE16" s="8">
        <v>78.121229976043253</v>
      </c>
      <c r="CF16" s="8">
        <v>588.35254802043289</v>
      </c>
      <c r="CG16" s="8">
        <v>205.07886606786894</v>
      </c>
      <c r="CH16" s="8">
        <v>60.241418206967879</v>
      </c>
      <c r="CJ16" s="28" t="s">
        <v>23</v>
      </c>
      <c r="CK16" s="52">
        <v>262.39256825009164</v>
      </c>
    </row>
    <row r="17" spans="2:89" x14ac:dyDescent="0.2">
      <c r="B17" s="9" t="s">
        <v>7</v>
      </c>
      <c r="C17" s="8">
        <v>283</v>
      </c>
      <c r="D17" s="8">
        <v>20.918685500444447</v>
      </c>
      <c r="F17" s="8">
        <v>20.918685500444447</v>
      </c>
      <c r="G17" s="8"/>
      <c r="H17" s="8">
        <v>7.0469415912304374</v>
      </c>
      <c r="I17" s="8">
        <v>11</v>
      </c>
      <c r="J17">
        <f t="shared" si="2"/>
        <v>2.1247328343328542</v>
      </c>
      <c r="L17" s="7" t="s">
        <v>5</v>
      </c>
      <c r="M17" s="8">
        <v>2439.6350554371929</v>
      </c>
      <c r="N17">
        <v>11.769611334334474</v>
      </c>
      <c r="P17" s="45" t="s">
        <v>402</v>
      </c>
      <c r="Q17" s="46">
        <f>AVERAGE(M17,M20,M23)</f>
        <v>1038.7196040369902</v>
      </c>
      <c r="R17" s="79"/>
      <c r="T17" s="38"/>
      <c r="U17" s="38"/>
      <c r="V17" s="38"/>
      <c r="BA17" s="57" t="s">
        <v>24</v>
      </c>
      <c r="BB17" s="23" t="s">
        <v>21</v>
      </c>
      <c r="BC17" s="23">
        <v>1.9281830222222223E-2</v>
      </c>
      <c r="BD17" s="23">
        <v>13.230270631111111</v>
      </c>
      <c r="BE17" s="23">
        <v>14.327785105777778</v>
      </c>
      <c r="BF17" s="23">
        <v>2.2836394417777783</v>
      </c>
      <c r="BG17" s="97">
        <v>58.502772908444442</v>
      </c>
      <c r="BW17" s="10" t="s">
        <v>23</v>
      </c>
      <c r="BX17" s="28" t="s">
        <v>21</v>
      </c>
      <c r="BY17" s="34" t="s">
        <v>373</v>
      </c>
      <c r="BZ17" s="8">
        <v>210.15882313965338</v>
      </c>
      <c r="CB17" s="10" t="s">
        <v>24</v>
      </c>
      <c r="CC17" s="28" t="s">
        <v>21</v>
      </c>
      <c r="CD17" s="8">
        <v>44.60496489942598</v>
      </c>
      <c r="CE17" s="8">
        <v>87.478027584687595</v>
      </c>
      <c r="CF17" s="8">
        <v>360.07658816952573</v>
      </c>
      <c r="CG17" s="8">
        <v>489.71028424574342</v>
      </c>
      <c r="CH17" s="8">
        <v>25.645345808736224</v>
      </c>
      <c r="CJ17" s="34" t="s">
        <v>417</v>
      </c>
      <c r="CK17" s="8">
        <v>52.233745110438242</v>
      </c>
    </row>
    <row r="18" spans="2:89" ht="16" thickBot="1" x14ac:dyDescent="0.25">
      <c r="B18" s="9" t="s">
        <v>8</v>
      </c>
      <c r="C18" s="8">
        <v>855</v>
      </c>
      <c r="D18" s="8">
        <v>62.071659182222248</v>
      </c>
      <c r="F18" s="8">
        <v>62.071659182222248</v>
      </c>
      <c r="G18" s="8"/>
      <c r="H18" s="8">
        <v>6.3068012576848727</v>
      </c>
      <c r="I18" s="8">
        <v>55</v>
      </c>
      <c r="J18">
        <f t="shared" si="2"/>
        <v>0.85040890810282865</v>
      </c>
      <c r="L18" s="7" t="s">
        <v>4</v>
      </c>
      <c r="M18" s="8">
        <v>1436.6118252730516</v>
      </c>
      <c r="N18">
        <v>11.938121580780646</v>
      </c>
      <c r="P18" s="47" t="s">
        <v>400</v>
      </c>
      <c r="Q18" s="48">
        <f>AVERAGE(M18,M21,M24)</f>
        <v>738.62841680686904</v>
      </c>
      <c r="R18" s="79"/>
      <c r="T18" s="38"/>
      <c r="U18" s="38"/>
      <c r="V18" s="38"/>
      <c r="AC18" s="26"/>
      <c r="AD18" s="26"/>
      <c r="AE18" s="26"/>
      <c r="BA18" s="59" t="s">
        <v>24</v>
      </c>
      <c r="BB18" s="60" t="s">
        <v>22</v>
      </c>
      <c r="BC18" s="60">
        <v>1.0995126391111112</v>
      </c>
      <c r="BD18" s="60">
        <v>62.071659182222248</v>
      </c>
      <c r="BE18" s="60">
        <v>38.665257042666674</v>
      </c>
      <c r="BF18" s="60">
        <v>20.844592207111109</v>
      </c>
      <c r="BG18" s="62">
        <v>35.364081296888891</v>
      </c>
      <c r="BW18" s="10" t="s">
        <v>23</v>
      </c>
      <c r="BX18" s="28" t="s">
        <v>21</v>
      </c>
      <c r="BY18" s="34" t="s">
        <v>375</v>
      </c>
      <c r="BZ18" s="8">
        <v>544.87771817517694</v>
      </c>
      <c r="CJ18" s="34" t="s">
        <v>418</v>
      </c>
      <c r="CK18" s="8">
        <v>210.15882313965338</v>
      </c>
    </row>
    <row r="19" spans="2:89" ht="16" thickBot="1" x14ac:dyDescent="0.25">
      <c r="B19" s="7" t="s">
        <v>375</v>
      </c>
      <c r="C19" s="8">
        <v>593</v>
      </c>
      <c r="D19" s="8">
        <v>1221.7344573951345</v>
      </c>
      <c r="F19" s="36">
        <v>1221.7344573951345</v>
      </c>
      <c r="G19" s="8"/>
      <c r="H19" s="36">
        <v>4.8249810062952203E-2</v>
      </c>
      <c r="I19" s="36">
        <v>7</v>
      </c>
      <c r="L19" s="7" t="s">
        <v>3</v>
      </c>
      <c r="M19" s="8">
        <v>100.7878906488889</v>
      </c>
      <c r="N19">
        <v>36.818829251174058</v>
      </c>
      <c r="P19" s="47" t="s">
        <v>401</v>
      </c>
      <c r="Q19" s="48">
        <f>AVERAGE(M19,M22,M25)</f>
        <v>138.90727250459258</v>
      </c>
      <c r="R19" s="79"/>
      <c r="T19" s="38"/>
      <c r="U19" s="38"/>
      <c r="V19" s="38"/>
      <c r="AC19" s="26">
        <v>2014</v>
      </c>
      <c r="AD19" s="26" t="s">
        <v>452</v>
      </c>
      <c r="AE19" s="26"/>
      <c r="AH19" t="s">
        <v>389</v>
      </c>
      <c r="AI19" t="s">
        <v>390</v>
      </c>
      <c r="AJ19" s="26" t="s">
        <v>445</v>
      </c>
      <c r="AL19" t="s">
        <v>389</v>
      </c>
      <c r="AM19" t="s">
        <v>390</v>
      </c>
      <c r="AN19" s="26" t="s">
        <v>445</v>
      </c>
      <c r="AP19" t="s">
        <v>389</v>
      </c>
      <c r="AQ19" t="s">
        <v>390</v>
      </c>
      <c r="AR19" s="26" t="s">
        <v>445</v>
      </c>
      <c r="AT19" t="s">
        <v>389</v>
      </c>
      <c r="AU19" t="s">
        <v>390</v>
      </c>
      <c r="AV19" s="26" t="s">
        <v>445</v>
      </c>
      <c r="BW19" s="10" t="s">
        <v>23</v>
      </c>
      <c r="BX19" s="28" t="s">
        <v>21</v>
      </c>
      <c r="BY19" s="34" t="s">
        <v>377</v>
      </c>
      <c r="BZ19" s="8">
        <v>1416.9051366184106</v>
      </c>
      <c r="CJ19" s="28" t="s">
        <v>24</v>
      </c>
      <c r="CK19" s="52">
        <v>66.715089299452075</v>
      </c>
    </row>
    <row r="20" spans="2:89" ht="16" thickBot="1" x14ac:dyDescent="0.25">
      <c r="B20" s="9" t="s">
        <v>0</v>
      </c>
      <c r="C20" s="8">
        <v>61</v>
      </c>
      <c r="D20" s="8">
        <v>21.550197503111111</v>
      </c>
      <c r="F20" s="8">
        <v>21.550197503111111</v>
      </c>
      <c r="G20" s="8"/>
      <c r="H20" s="8" t="e">
        <v>#DIV/0!</v>
      </c>
      <c r="I20" s="8">
        <v>1</v>
      </c>
      <c r="J20" t="e">
        <f>H20/(SQRT(I20))</f>
        <v>#DIV/0!</v>
      </c>
      <c r="L20" s="7" t="s">
        <v>8</v>
      </c>
      <c r="M20" s="8">
        <v>165.7024357013334</v>
      </c>
      <c r="N20">
        <v>76.681877093241795</v>
      </c>
      <c r="P20" s="47"/>
      <c r="Q20" s="49"/>
      <c r="R20" s="18"/>
      <c r="T20" s="38"/>
      <c r="U20" s="38"/>
      <c r="V20" s="38"/>
      <c r="AC20" s="43" t="s">
        <v>370</v>
      </c>
      <c r="AD20" s="26" t="s">
        <v>21</v>
      </c>
      <c r="AE20" s="26" t="s">
        <v>22</v>
      </c>
      <c r="AG20" s="26" t="s">
        <v>387</v>
      </c>
      <c r="AH20">
        <f>AD24</f>
        <v>1035.5684929253714</v>
      </c>
      <c r="AI20">
        <f>AE24</f>
        <v>633.25399875759138</v>
      </c>
      <c r="AJ20">
        <f>AH20/AI20</f>
        <v>1.6353129944020857</v>
      </c>
      <c r="AK20" s="26" t="s">
        <v>391</v>
      </c>
      <c r="AL20">
        <f>AD25</f>
        <v>258.83696120957211</v>
      </c>
      <c r="AM20">
        <f>AE25</f>
        <v>180.74799864588169</v>
      </c>
      <c r="AN20">
        <f>AL20/AM20</f>
        <v>1.4320322390771305</v>
      </c>
      <c r="AO20" s="26" t="s">
        <v>373</v>
      </c>
      <c r="AP20">
        <f>AD22</f>
        <v>206.8170317503851</v>
      </c>
      <c r="AQ20">
        <f>AE22</f>
        <v>197.956039180273</v>
      </c>
      <c r="AR20">
        <f>AP20/AQ20</f>
        <v>1.0447624260760373</v>
      </c>
      <c r="AS20" s="26" t="s">
        <v>375</v>
      </c>
      <c r="AT20">
        <f>AD23</f>
        <v>4655.2593644107201</v>
      </c>
      <c r="AU20">
        <f>AE23</f>
        <v>2763.0801155095664</v>
      </c>
      <c r="AV20">
        <f>AT20/AU20</f>
        <v>1.6848079569897663</v>
      </c>
      <c r="BA20" s="90" t="s">
        <v>449</v>
      </c>
      <c r="BB20" s="68"/>
      <c r="BC20" s="54">
        <v>2014</v>
      </c>
      <c r="BD20" s="54"/>
      <c r="BE20" s="54"/>
      <c r="BF20" s="54"/>
      <c r="BG20" s="54"/>
      <c r="BH20" s="55">
        <v>2016</v>
      </c>
      <c r="BI20" s="54"/>
      <c r="BJ20" s="54"/>
      <c r="BK20" s="54"/>
      <c r="BL20" s="56"/>
      <c r="BW20" s="10" t="s">
        <v>23</v>
      </c>
      <c r="BX20" s="28" t="s">
        <v>21</v>
      </c>
      <c r="BY20" s="34" t="s">
        <v>379</v>
      </c>
      <c r="BZ20" s="8">
        <v>467.73040018278772</v>
      </c>
      <c r="CJ20" s="34" t="s">
        <v>417</v>
      </c>
      <c r="CK20" s="8">
        <v>28.206056614180255</v>
      </c>
    </row>
    <row r="21" spans="2:89" ht="16" thickBot="1" x14ac:dyDescent="0.25">
      <c r="B21" s="9" t="s">
        <v>1</v>
      </c>
      <c r="C21" s="8">
        <v>47</v>
      </c>
      <c r="D21" s="8">
        <v>51.721146699555554</v>
      </c>
      <c r="F21" s="8">
        <v>51.721146699555554</v>
      </c>
      <c r="G21" s="8"/>
      <c r="H21" s="8" t="e">
        <v>#DIV/0!</v>
      </c>
      <c r="I21" s="8">
        <v>1</v>
      </c>
      <c r="J21" t="e">
        <f>H21/(SQRT(I21))</f>
        <v>#DIV/0!</v>
      </c>
      <c r="L21" s="7" t="s">
        <v>7</v>
      </c>
      <c r="M21" s="8">
        <v>154.39731127733333</v>
      </c>
      <c r="N21">
        <v>7.494152757324879</v>
      </c>
      <c r="P21" s="50" t="s">
        <v>403</v>
      </c>
      <c r="Q21" s="51">
        <f>AVERAGE(Q18:Q19)</f>
        <v>438.76784465573081</v>
      </c>
      <c r="R21" s="18"/>
      <c r="T21" s="38"/>
      <c r="U21" s="38"/>
      <c r="V21" s="38"/>
      <c r="AC21" s="41" t="s">
        <v>371</v>
      </c>
      <c r="AD21">
        <v>194.24285263572924</v>
      </c>
      <c r="AE21">
        <v>96.58330732023569</v>
      </c>
      <c r="AG21" t="s">
        <v>388</v>
      </c>
      <c r="AH21">
        <f>SUM(AD21:AD25)</f>
        <v>6350.7247029317778</v>
      </c>
      <c r="AI21">
        <f>SUM(AE21:AE25)</f>
        <v>3871.6214594135481</v>
      </c>
      <c r="AK21" t="s">
        <v>392</v>
      </c>
      <c r="AL21">
        <f>SUM(AD21:AD25)</f>
        <v>6350.7247029317778</v>
      </c>
      <c r="AM21">
        <f>SUM(AE21:AE25)</f>
        <v>3871.6214594135481</v>
      </c>
      <c r="AO21" t="s">
        <v>393</v>
      </c>
      <c r="AP21">
        <f>SUM(AD21:AD25)</f>
        <v>6350.7247029317778</v>
      </c>
      <c r="AQ21">
        <f>SUM(AE21:AE25)</f>
        <v>3871.6214594135481</v>
      </c>
      <c r="AS21" t="s">
        <v>392</v>
      </c>
      <c r="AT21">
        <f>SUM(AD21:AD25)</f>
        <v>6350.7247029317778</v>
      </c>
      <c r="AU21">
        <f>SUM(AE21:AE25)</f>
        <v>3871.6214594135481</v>
      </c>
      <c r="BA21" s="26"/>
      <c r="BB21" s="47" t="s">
        <v>383</v>
      </c>
      <c r="BC21" s="45" t="s">
        <v>371</v>
      </c>
      <c r="BD21" s="65" t="s">
        <v>373</v>
      </c>
      <c r="BE21" s="65" t="s">
        <v>375</v>
      </c>
      <c r="BF21" s="65" t="s">
        <v>377</v>
      </c>
      <c r="BG21" s="65" t="s">
        <v>379</v>
      </c>
      <c r="BH21" s="66" t="s">
        <v>371</v>
      </c>
      <c r="BI21" s="65" t="s">
        <v>373</v>
      </c>
      <c r="BJ21" s="65" t="s">
        <v>375</v>
      </c>
      <c r="BK21" s="65" t="s">
        <v>377</v>
      </c>
      <c r="BL21" s="67" t="s">
        <v>379</v>
      </c>
      <c r="BW21" s="10" t="s">
        <v>24</v>
      </c>
      <c r="BX21" s="28" t="s">
        <v>22</v>
      </c>
      <c r="BY21" s="34" t="s">
        <v>371</v>
      </c>
      <c r="BZ21" s="8">
        <v>22.843256713514897</v>
      </c>
      <c r="CJ21" s="34" t="s">
        <v>418</v>
      </c>
      <c r="CK21" s="8">
        <v>38.509032685271819</v>
      </c>
    </row>
    <row r="22" spans="2:89" x14ac:dyDescent="0.2">
      <c r="B22" s="9" t="s">
        <v>2</v>
      </c>
      <c r="C22" s="8">
        <v>110</v>
      </c>
      <c r="D22" s="8">
        <v>144.55547992888887</v>
      </c>
      <c r="F22" s="8">
        <v>144.55547992888887</v>
      </c>
      <c r="G22" s="8"/>
      <c r="H22" s="8">
        <v>1.9185161641314752E-3</v>
      </c>
      <c r="I22" s="8">
        <v>2</v>
      </c>
      <c r="J22">
        <f>H22/(SQRT(I22))</f>
        <v>1.3565957894733694E-3</v>
      </c>
      <c r="L22" s="7" t="s">
        <v>6</v>
      </c>
      <c r="M22" s="8">
        <v>25.303706727111113</v>
      </c>
      <c r="N22">
        <v>43.857850440959318</v>
      </c>
      <c r="T22" s="38"/>
      <c r="U22" s="38"/>
      <c r="V22" s="38"/>
      <c r="AC22" s="41" t="s">
        <v>373</v>
      </c>
      <c r="AD22">
        <v>206.8170317503851</v>
      </c>
      <c r="AE22">
        <v>197.956039180273</v>
      </c>
      <c r="AH22">
        <f>AH20/AH21</f>
        <v>0.16306304262367202</v>
      </c>
      <c r="AI22">
        <f>AI20/AI21</f>
        <v>0.16356299431543941</v>
      </c>
      <c r="AJ22">
        <f>AH22/AI22</f>
        <v>0.99694336916574655</v>
      </c>
      <c r="AL22">
        <f>AL20/AL21</f>
        <v>4.0757074714651294E-2</v>
      </c>
      <c r="AM22">
        <f>AM20/AM21</f>
        <v>4.6685348901145E-2</v>
      </c>
      <c r="AN22">
        <f>AL22/AM22</f>
        <v>0.87301638895220268</v>
      </c>
      <c r="AP22">
        <f>AP20/AP21</f>
        <v>3.2565894669455461E-2</v>
      </c>
      <c r="AQ22">
        <f>AQ20/AQ21</f>
        <v>5.1130008771637064E-2</v>
      </c>
      <c r="AR22">
        <f>AP22/AQ22</f>
        <v>0.63692331473880903</v>
      </c>
      <c r="AT22">
        <f>AT20/AT21</f>
        <v>0.73302805304434704</v>
      </c>
      <c r="AU22">
        <f>AU20/AU21</f>
        <v>0.71367517317359397</v>
      </c>
      <c r="AV22">
        <f>AT22/AU22</f>
        <v>1.0271172104596185</v>
      </c>
      <c r="BB22" s="57" t="s">
        <v>20</v>
      </c>
      <c r="BC22" s="57">
        <f>BC3/BC4</f>
        <v>5.2846589628603216</v>
      </c>
      <c r="BD22" s="23">
        <f>BD3/BD4</f>
        <v>3.9035009000934799</v>
      </c>
      <c r="BE22" s="23">
        <f>BE3/BE4</f>
        <v>3.4754040715963543</v>
      </c>
      <c r="BF22" s="23">
        <f>BF3/BF4</f>
        <v>2.296544124762693</v>
      </c>
      <c r="BG22" s="23">
        <f>BG3/BG4</f>
        <v>1.9872319471026012</v>
      </c>
      <c r="BH22" s="17">
        <f>BC13/BC14</f>
        <v>0</v>
      </c>
      <c r="BI22" s="17">
        <f>BD13/BD14</f>
        <v>1.463810791377512</v>
      </c>
      <c r="BJ22" s="17">
        <f>BE13/BE14</f>
        <v>0.25343675742597588</v>
      </c>
      <c r="BK22" s="17">
        <f>BF13/BF14</f>
        <v>3.3665242601500469</v>
      </c>
      <c r="BL22" s="63">
        <f>BG13/BG14</f>
        <v>1.1298827124175286</v>
      </c>
      <c r="BW22" s="10" t="s">
        <v>24</v>
      </c>
      <c r="BX22" s="28" t="s">
        <v>22</v>
      </c>
      <c r="BY22" s="34" t="s">
        <v>373</v>
      </c>
      <c r="BZ22" s="8">
        <v>78.121229976043253</v>
      </c>
      <c r="CJ22" s="10" t="s">
        <v>419</v>
      </c>
      <c r="CK22" s="36">
        <v>1238.653593209596</v>
      </c>
    </row>
    <row r="23" spans="2:89" x14ac:dyDescent="0.2">
      <c r="B23" s="9" t="s">
        <v>3</v>
      </c>
      <c r="C23" s="8">
        <v>35</v>
      </c>
      <c r="D23" s="8">
        <v>9.4762633288888871</v>
      </c>
      <c r="F23" s="8">
        <v>9.4762633288888871</v>
      </c>
      <c r="G23" s="8"/>
      <c r="H23" s="8" t="e">
        <v>#DIV/0!</v>
      </c>
      <c r="I23" s="8">
        <v>1</v>
      </c>
      <c r="J23" t="e">
        <f>H23/(SQRT(I23))</f>
        <v>#DIV/0!</v>
      </c>
      <c r="L23" s="7" t="s">
        <v>2</v>
      </c>
      <c r="M23" s="8">
        <v>510.82132097244431</v>
      </c>
      <c r="N23">
        <v>14.788327630269242</v>
      </c>
      <c r="T23" s="9"/>
      <c r="AC23" s="41" t="s">
        <v>375</v>
      </c>
      <c r="AD23">
        <v>4655.2593644107201</v>
      </c>
      <c r="AE23">
        <v>2763.0801155095664</v>
      </c>
      <c r="BB23" s="57" t="s">
        <v>23</v>
      </c>
      <c r="BC23" s="57">
        <f>BC5/BC6</f>
        <v>1.6982997281216123</v>
      </c>
      <c r="BD23" s="23">
        <f>BD5/BD6</f>
        <v>1.0213984489164687</v>
      </c>
      <c r="BE23" s="23">
        <f>BE5/BE6</f>
        <v>1.1587935037238024</v>
      </c>
      <c r="BF23" s="23">
        <f>BF5/BF6</f>
        <v>1.4450549359691454</v>
      </c>
      <c r="BG23" s="23">
        <f>BG5/BG6</f>
        <v>1.2825911508489762</v>
      </c>
      <c r="BH23" s="17">
        <f>BC15/BC16</f>
        <v>0.69637964775968764</v>
      </c>
      <c r="BI23" s="17">
        <f>BD15/BD16</f>
        <v>0.59888606722136217</v>
      </c>
      <c r="BJ23" s="17">
        <f>BE15/BE16</f>
        <v>0.7847384061617958</v>
      </c>
      <c r="BK23" s="17">
        <f>BF15/BF16</f>
        <v>2.6209823840636727E-2</v>
      </c>
      <c r="BL23" s="63">
        <f>BG15/BG16</f>
        <v>0.17178736955329252</v>
      </c>
      <c r="BW23" s="10" t="s">
        <v>24</v>
      </c>
      <c r="BX23" s="28" t="s">
        <v>22</v>
      </c>
      <c r="BY23" s="34" t="s">
        <v>375</v>
      </c>
      <c r="BZ23" s="8">
        <v>588.35254802043289</v>
      </c>
      <c r="CJ23" s="28" t="s">
        <v>20</v>
      </c>
      <c r="CK23" s="52">
        <v>0.1469065952923731</v>
      </c>
    </row>
    <row r="24" spans="2:89" ht="16" thickBot="1" x14ac:dyDescent="0.25">
      <c r="B24" s="9" t="s">
        <v>4</v>
      </c>
      <c r="C24" s="8">
        <v>118</v>
      </c>
      <c r="D24" s="8">
        <v>562.60567479555527</v>
      </c>
      <c r="F24" s="8">
        <v>562.60567479555527</v>
      </c>
      <c r="G24" s="8"/>
      <c r="H24" s="8">
        <v>1.3968928403465726E-2</v>
      </c>
      <c r="I24" s="8">
        <v>2</v>
      </c>
      <c r="J24">
        <f>H24/(SQRT(I24))</f>
        <v>9.8775239999999865E-3</v>
      </c>
      <c r="L24" s="7" t="s">
        <v>1</v>
      </c>
      <c r="M24" s="8">
        <v>624.8761138702223</v>
      </c>
      <c r="N24">
        <v>6.0414383405319114</v>
      </c>
      <c r="AC24" s="41" t="s">
        <v>377</v>
      </c>
      <c r="AD24">
        <v>1035.5684929253714</v>
      </c>
      <c r="AE24">
        <v>633.25399875759138</v>
      </c>
      <c r="BB24" s="59" t="s">
        <v>24</v>
      </c>
      <c r="BC24" s="59">
        <f>BC7/BC8</f>
        <v>1.6038409153025857</v>
      </c>
      <c r="BD24" s="60">
        <f>BD7/BD8</f>
        <v>0.69023301682491056</v>
      </c>
      <c r="BE24" s="60">
        <f>BE7/BE8</f>
        <v>1.4796950078879163</v>
      </c>
      <c r="BF24" s="60">
        <f>BF7/BF8</f>
        <v>2.077983763632854</v>
      </c>
      <c r="BG24" s="60">
        <f>BG7/BG8</f>
        <v>0.83871924886138005</v>
      </c>
      <c r="BH24" s="61">
        <f>BC17/BC18</f>
        <v>1.7536706297264944E-2</v>
      </c>
      <c r="BI24" s="61">
        <f>BD17/BD18</f>
        <v>0.21314511011009599</v>
      </c>
      <c r="BJ24" s="61">
        <f>BE17/BE18</f>
        <v>0.37055967557560082</v>
      </c>
      <c r="BK24" s="61">
        <f>BF17/BF18</f>
        <v>0.10955548657837103</v>
      </c>
      <c r="BL24" s="64">
        <f>BG17/BG18</f>
        <v>1.6542992427062186</v>
      </c>
      <c r="BP24" t="s">
        <v>371</v>
      </c>
      <c r="BQ24" t="s">
        <v>373</v>
      </c>
      <c r="BR24" t="s">
        <v>375</v>
      </c>
      <c r="BS24" t="s">
        <v>377</v>
      </c>
      <c r="BT24" t="s">
        <v>379</v>
      </c>
      <c r="BW24" s="10" t="s">
        <v>24</v>
      </c>
      <c r="BX24" s="28" t="s">
        <v>22</v>
      </c>
      <c r="BY24" s="34" t="s">
        <v>377</v>
      </c>
      <c r="BZ24" s="8">
        <v>205.07886606786894</v>
      </c>
      <c r="CJ24" s="34" t="s">
        <v>418</v>
      </c>
      <c r="CK24" s="8">
        <v>0.1469065952923731</v>
      </c>
    </row>
    <row r="25" spans="2:89" x14ac:dyDescent="0.2">
      <c r="B25" s="9" t="s">
        <v>5</v>
      </c>
      <c r="C25" s="8">
        <v>108</v>
      </c>
      <c r="D25" s="8">
        <v>364.50486788491236</v>
      </c>
      <c r="F25" s="8">
        <v>364.50486788491236</v>
      </c>
      <c r="G25" s="8"/>
      <c r="H25" s="36">
        <v>133.81675345062283</v>
      </c>
      <c r="I25" s="36">
        <v>121</v>
      </c>
      <c r="L25" s="7" t="s">
        <v>0</v>
      </c>
      <c r="M25" s="8">
        <v>290.63022013777771</v>
      </c>
      <c r="N25">
        <v>16.254340713512697</v>
      </c>
      <c r="AC25" s="41" t="s">
        <v>379</v>
      </c>
      <c r="AD25">
        <v>258.83696120957211</v>
      </c>
      <c r="AE25">
        <v>180.74799864588169</v>
      </c>
      <c r="AJ25" s="26">
        <f>AJ11-AJ20</f>
        <v>-1.5861643231649238</v>
      </c>
      <c r="AK25" s="26"/>
      <c r="AL25" s="26"/>
      <c r="AM25" s="26"/>
      <c r="AN25" s="26">
        <f>AN11-AN20</f>
        <v>-1.0266480347312861</v>
      </c>
      <c r="AO25" s="26"/>
      <c r="AP25" s="26"/>
      <c r="AQ25" s="26"/>
      <c r="AR25" s="26">
        <f>AR11-AR20</f>
        <v>-0.45249031929077399</v>
      </c>
      <c r="AS25" s="26"/>
      <c r="AT25" s="26"/>
      <c r="AU25" s="26"/>
      <c r="AV25" s="26">
        <f>AV11-AV20</f>
        <v>-1.069528292717643</v>
      </c>
      <c r="BB25" s="100" t="s">
        <v>415</v>
      </c>
      <c r="BC25" s="54">
        <f>AVERAGE(BC22:BC24)</f>
        <v>2.8622665354281729</v>
      </c>
      <c r="BD25" s="54">
        <f t="shared" ref="BD25:BL25" si="4">AVERAGE(BD22:BD24)</f>
        <v>1.8717107886116198</v>
      </c>
      <c r="BE25" s="54">
        <f t="shared" si="4"/>
        <v>2.0379641944026909</v>
      </c>
      <c r="BF25" s="54">
        <f t="shared" si="4"/>
        <v>1.9398609414548975</v>
      </c>
      <c r="BG25" s="54">
        <f t="shared" si="4"/>
        <v>1.3695141156043189</v>
      </c>
      <c r="BH25" s="54">
        <f t="shared" si="4"/>
        <v>0.23797211801898419</v>
      </c>
      <c r="BI25" s="54">
        <f t="shared" si="4"/>
        <v>0.75861398956965675</v>
      </c>
      <c r="BJ25" s="54">
        <f t="shared" si="4"/>
        <v>0.46957827972112415</v>
      </c>
      <c r="BK25" s="54">
        <f t="shared" si="4"/>
        <v>1.1674298568563517</v>
      </c>
      <c r="BL25" s="56">
        <f t="shared" si="4"/>
        <v>0.98532310822567981</v>
      </c>
      <c r="BN25" t="s">
        <v>23</v>
      </c>
      <c r="BO25">
        <v>2014</v>
      </c>
      <c r="BP25">
        <v>1.6982997281216123</v>
      </c>
      <c r="BQ25">
        <v>1.0213984489164687</v>
      </c>
      <c r="BR25">
        <v>1.1587935037238024</v>
      </c>
      <c r="BS25">
        <v>1.4450549359691454</v>
      </c>
      <c r="BT25">
        <v>1.2825911508489762</v>
      </c>
      <c r="BW25" s="10" t="s">
        <v>24</v>
      </c>
      <c r="BX25" s="28" t="s">
        <v>22</v>
      </c>
      <c r="BY25" s="34" t="s">
        <v>379</v>
      </c>
      <c r="BZ25" s="8">
        <v>60.241418206967879</v>
      </c>
      <c r="CJ25" s="28" t="s">
        <v>24</v>
      </c>
      <c r="CK25" s="52">
        <v>98.884168261278774</v>
      </c>
    </row>
    <row r="26" spans="2:89" x14ac:dyDescent="0.2">
      <c r="B26" s="9" t="s">
        <v>6</v>
      </c>
      <c r="C26" s="8">
        <v>13</v>
      </c>
      <c r="D26" s="8">
        <v>6.8621456328888897</v>
      </c>
      <c r="F26" s="8">
        <v>6.8621456328888897</v>
      </c>
      <c r="G26" s="8"/>
      <c r="H26" s="8">
        <v>7.6499034175060947</v>
      </c>
      <c r="I26" s="8">
        <v>11</v>
      </c>
      <c r="J26">
        <f t="shared" ref="J26:J34" si="5">H26/(SQRT(I26))</f>
        <v>2.3065326653022917</v>
      </c>
      <c r="AK26" s="80" t="s">
        <v>423</v>
      </c>
      <c r="BB26" s="77" t="s">
        <v>447</v>
      </c>
      <c r="BC26" s="23">
        <f>STDEV(BC22:BC24)</f>
        <v>2.0983849554336458</v>
      </c>
      <c r="BD26" s="23">
        <f t="shared" ref="BD26:BL26" si="6">STDEV(BD22:BD24)</f>
        <v>1.7673556316400219</v>
      </c>
      <c r="BE26" s="23">
        <f t="shared" si="6"/>
        <v>1.2551571591850954</v>
      </c>
      <c r="BF26" s="23">
        <f t="shared" si="6"/>
        <v>0.44222945985413015</v>
      </c>
      <c r="BG26" s="23">
        <f t="shared" si="6"/>
        <v>0.57916928082964436</v>
      </c>
      <c r="BH26" s="23">
        <f t="shared" si="6"/>
        <v>0.39708938730362658</v>
      </c>
      <c r="BI26" s="23">
        <f t="shared" si="6"/>
        <v>0.6404497782483024</v>
      </c>
      <c r="BJ26" s="23">
        <f t="shared" si="6"/>
        <v>0.27914847924096958</v>
      </c>
      <c r="BK26" s="23">
        <f t="shared" si="6"/>
        <v>1.9049274975238659</v>
      </c>
      <c r="BL26" s="97">
        <f t="shared" si="6"/>
        <v>0.7517535985167797</v>
      </c>
      <c r="BN26" t="s">
        <v>23</v>
      </c>
      <c r="BO26">
        <v>2016</v>
      </c>
      <c r="BP26">
        <v>0.69637964775968764</v>
      </c>
      <c r="BQ26">
        <v>0.59888606722136195</v>
      </c>
      <c r="BR26">
        <v>0.78473840616179646</v>
      </c>
      <c r="BS26">
        <v>2.6209823840636727E-2</v>
      </c>
      <c r="BT26">
        <v>0.17178736955329252</v>
      </c>
      <c r="BW26" s="10" t="s">
        <v>24</v>
      </c>
      <c r="BX26" s="28" t="s">
        <v>21</v>
      </c>
      <c r="BY26" s="34" t="s">
        <v>371</v>
      </c>
      <c r="BZ26" s="8">
        <v>44.60496489942598</v>
      </c>
      <c r="CJ26" s="34" t="s">
        <v>417</v>
      </c>
      <c r="CK26" s="8">
        <v>49.91517336186299</v>
      </c>
    </row>
    <row r="27" spans="2:89" ht="16" thickBot="1" x14ac:dyDescent="0.25">
      <c r="B27" s="9" t="s">
        <v>7</v>
      </c>
      <c r="C27" s="8">
        <v>9</v>
      </c>
      <c r="D27" s="8">
        <v>21.793424578666666</v>
      </c>
      <c r="F27" s="8">
        <v>21.793424578666666</v>
      </c>
      <c r="G27" s="8"/>
      <c r="H27" s="8">
        <v>15.618139878505417</v>
      </c>
      <c r="I27" s="8">
        <v>12</v>
      </c>
      <c r="J27">
        <f t="shared" si="5"/>
        <v>4.5085686315481661</v>
      </c>
      <c r="BB27" s="101" t="s">
        <v>448</v>
      </c>
      <c r="BC27" s="60">
        <f>BC26/SQRT(3)</f>
        <v>1.2115031188830763</v>
      </c>
      <c r="BD27" s="60">
        <f t="shared" ref="BD27:BL27" si="7">BD26/SQRT(3)</f>
        <v>1.0203832496811678</v>
      </c>
      <c r="BE27" s="60">
        <f t="shared" si="7"/>
        <v>0.72466532373080084</v>
      </c>
      <c r="BF27" s="60">
        <f t="shared" si="7"/>
        <v>0.25532129769036488</v>
      </c>
      <c r="BG27" s="60">
        <f t="shared" si="7"/>
        <v>0.33438354019335714</v>
      </c>
      <c r="BH27" s="60">
        <f t="shared" si="7"/>
        <v>0.22925966465209238</v>
      </c>
      <c r="BI27" s="60">
        <f t="shared" si="7"/>
        <v>0.36976385187409355</v>
      </c>
      <c r="BJ27" s="60">
        <f t="shared" si="7"/>
        <v>0.16116644963364846</v>
      </c>
      <c r="BK27" s="60">
        <f t="shared" si="7"/>
        <v>1.0998104034821241</v>
      </c>
      <c r="BL27" s="62">
        <f t="shared" si="7"/>
        <v>0.43402514246793261</v>
      </c>
      <c r="BN27" t="s">
        <v>24</v>
      </c>
      <c r="BO27">
        <v>2014</v>
      </c>
      <c r="BP27">
        <v>1.6038409153025857</v>
      </c>
      <c r="BQ27">
        <v>0.69023301682491056</v>
      </c>
      <c r="BR27">
        <v>1.4796950078879163</v>
      </c>
      <c r="BS27">
        <v>2.077983763632854</v>
      </c>
      <c r="BT27">
        <v>0.83871924886138005</v>
      </c>
      <c r="BW27" s="10" t="s">
        <v>24</v>
      </c>
      <c r="BX27" s="28" t="s">
        <v>21</v>
      </c>
      <c r="BY27" s="34" t="s">
        <v>373</v>
      </c>
      <c r="BZ27" s="8">
        <v>87.478027584687595</v>
      </c>
      <c r="CJ27" s="34" t="s">
        <v>418</v>
      </c>
      <c r="CK27" s="8">
        <v>48.968994899415776</v>
      </c>
    </row>
    <row r="28" spans="2:89" ht="16" thickBot="1" x14ac:dyDescent="0.25">
      <c r="B28" s="9" t="s">
        <v>8</v>
      </c>
      <c r="C28" s="8">
        <v>92</v>
      </c>
      <c r="D28" s="8">
        <v>38.665257042666674</v>
      </c>
      <c r="F28" s="8">
        <v>38.665257042666674</v>
      </c>
      <c r="G28" s="8"/>
      <c r="H28" s="8">
        <v>53.738312361839597</v>
      </c>
      <c r="I28" s="8">
        <v>14</v>
      </c>
      <c r="J28">
        <f t="shared" si="5"/>
        <v>14.362168100103039</v>
      </c>
      <c r="L28" s="26" t="s">
        <v>383</v>
      </c>
      <c r="M28" s="10" t="s">
        <v>371</v>
      </c>
      <c r="N28" s="10" t="s">
        <v>373</v>
      </c>
      <c r="O28" s="10" t="s">
        <v>375</v>
      </c>
      <c r="P28" s="10" t="s">
        <v>377</v>
      </c>
      <c r="Q28" s="10" t="s">
        <v>379</v>
      </c>
      <c r="R28" s="40" t="s">
        <v>422</v>
      </c>
      <c r="T28" s="10" t="s">
        <v>371</v>
      </c>
      <c r="U28" s="10" t="s">
        <v>373</v>
      </c>
      <c r="V28" s="10" t="s">
        <v>375</v>
      </c>
      <c r="W28" s="10" t="s">
        <v>377</v>
      </c>
      <c r="X28" s="10" t="s">
        <v>379</v>
      </c>
      <c r="Y28" s="10" t="s">
        <v>422</v>
      </c>
      <c r="AA28" s="37" t="s">
        <v>397</v>
      </c>
      <c r="AB28" s="37" t="s">
        <v>396</v>
      </c>
      <c r="BN28" t="s">
        <v>24</v>
      </c>
      <c r="BO28">
        <v>2016</v>
      </c>
      <c r="BP28">
        <v>1.7536706297264944E-2</v>
      </c>
      <c r="BQ28">
        <v>0.21314511011009604</v>
      </c>
      <c r="BR28">
        <v>0.37055967557560093</v>
      </c>
      <c r="BS28">
        <v>0.109555486578371</v>
      </c>
      <c r="BT28">
        <v>1.6542992427062189</v>
      </c>
      <c r="BW28" s="10" t="s">
        <v>24</v>
      </c>
      <c r="BX28" s="28" t="s">
        <v>21</v>
      </c>
      <c r="BY28" s="34" t="s">
        <v>375</v>
      </c>
      <c r="BZ28" s="8">
        <v>360.07658816952573</v>
      </c>
      <c r="CJ28" s="10" t="s">
        <v>375</v>
      </c>
      <c r="CK28" s="36">
        <v>9807.5576724787043</v>
      </c>
    </row>
    <row r="29" spans="2:89" x14ac:dyDescent="0.2">
      <c r="B29" s="7" t="s">
        <v>377</v>
      </c>
      <c r="C29" s="8">
        <v>164</v>
      </c>
      <c r="D29" s="8">
        <v>485.21426217300592</v>
      </c>
      <c r="F29" s="36">
        <v>485.21426217300592</v>
      </c>
      <c r="G29" s="8"/>
      <c r="H29" s="8">
        <v>3.5173144246257837</v>
      </c>
      <c r="I29" s="8">
        <v>11</v>
      </c>
      <c r="J29">
        <f t="shared" si="5"/>
        <v>1.0605102014716832</v>
      </c>
      <c r="L29" s="9" t="s">
        <v>0</v>
      </c>
      <c r="N29" s="8">
        <v>19.193521478222227</v>
      </c>
      <c r="O29" s="8">
        <v>21.550197503111111</v>
      </c>
      <c r="P29" s="8">
        <v>13.707978527111111</v>
      </c>
      <c r="Q29" s="8">
        <v>230.85214776977782</v>
      </c>
      <c r="R29" s="8">
        <v>5.3263748595555569</v>
      </c>
      <c r="S29" s="43" t="s">
        <v>395</v>
      </c>
      <c r="T29">
        <f t="shared" ref="T29:Y29" si="8">AVERAGE(M29,M31,M33)</f>
        <v>3.4699657333333335E-2</v>
      </c>
      <c r="U29">
        <f t="shared" si="8"/>
        <v>13.395815985777778</v>
      </c>
      <c r="V29">
        <f t="shared" si="8"/>
        <v>12.629535488296296</v>
      </c>
      <c r="W29">
        <f t="shared" si="8"/>
        <v>13.164597531555556</v>
      </c>
      <c r="X29">
        <f t="shared" si="8"/>
        <v>95.770696552000018</v>
      </c>
      <c r="Y29">
        <f t="shared" si="8"/>
        <v>3.9234938420740746</v>
      </c>
      <c r="Z29" s="41" t="s">
        <v>377</v>
      </c>
      <c r="AA29">
        <f>W29</f>
        <v>13.164597531555556</v>
      </c>
      <c r="AB29">
        <f>W30</f>
        <v>1.3109215765925926</v>
      </c>
      <c r="BF29" s="45" t="s">
        <v>371</v>
      </c>
      <c r="BG29" s="65" t="s">
        <v>373</v>
      </c>
      <c r="BH29" s="65" t="s">
        <v>375</v>
      </c>
      <c r="BI29" s="65" t="s">
        <v>377</v>
      </c>
      <c r="BJ29" s="67" t="s">
        <v>379</v>
      </c>
      <c r="BN29" t="s">
        <v>20</v>
      </c>
      <c r="BO29">
        <v>2014</v>
      </c>
      <c r="BP29">
        <v>5.2846589628603216</v>
      </c>
      <c r="BQ29">
        <v>3.9035009000934799</v>
      </c>
      <c r="BR29">
        <v>3.4754040715963543</v>
      </c>
      <c r="BS29">
        <v>2.296544124762693</v>
      </c>
      <c r="BT29">
        <v>1.9872319471026012</v>
      </c>
      <c r="BW29" s="10" t="s">
        <v>24</v>
      </c>
      <c r="BX29" s="28" t="s">
        <v>21</v>
      </c>
      <c r="BY29" s="34" t="s">
        <v>377</v>
      </c>
      <c r="BZ29" s="8">
        <v>489.71028424574342</v>
      </c>
      <c r="CJ29" s="28" t="s">
        <v>20</v>
      </c>
      <c r="CK29" s="52">
        <v>805.15602233944264</v>
      </c>
    </row>
    <row r="30" spans="2:89" ht="16" thickBot="1" x14ac:dyDescent="0.25">
      <c r="B30" s="9" t="s">
        <v>0</v>
      </c>
      <c r="C30" s="8">
        <v>14</v>
      </c>
      <c r="D30" s="8">
        <v>13.707978527111111</v>
      </c>
      <c r="F30" s="8">
        <v>13.707978527111111</v>
      </c>
      <c r="G30" s="8"/>
      <c r="H30" s="8">
        <v>245.21356495664955</v>
      </c>
      <c r="I30" s="8">
        <v>21</v>
      </c>
      <c r="J30">
        <f t="shared" si="5"/>
        <v>53.509986802086544</v>
      </c>
      <c r="L30" s="9" t="s">
        <v>1</v>
      </c>
      <c r="N30" s="8">
        <v>50.195491636444437</v>
      </c>
      <c r="O30" s="8">
        <v>51.721146699555554</v>
      </c>
      <c r="P30" s="8">
        <v>3.2173813839999998</v>
      </c>
      <c r="Q30" s="8">
        <v>519.74209415022233</v>
      </c>
      <c r="S30" s="43" t="s">
        <v>396</v>
      </c>
      <c r="U30">
        <f>AVERAGE(N30,N32,N34)</f>
        <v>192.18256512474079</v>
      </c>
      <c r="V30">
        <f>AVERAGE(O30,O32,O34)</f>
        <v>212.04008202459249</v>
      </c>
      <c r="W30">
        <f>AVERAGE(P30,P32,P34)</f>
        <v>1.3109215765925926</v>
      </c>
      <c r="X30">
        <f>AVERAGE(Q30,Q32,Q34)</f>
        <v>333.0638258281482</v>
      </c>
      <c r="Y30">
        <f>AVERAGE(R30,R32,R34)</f>
        <v>4.6533379192444449E-2</v>
      </c>
      <c r="Z30" s="41" t="s">
        <v>398</v>
      </c>
      <c r="AA30">
        <f>SUM(T29:X29)</f>
        <v>134.99534521496298</v>
      </c>
      <c r="AB30">
        <f>SUM(T30:X30)</f>
        <v>738.59739455407407</v>
      </c>
      <c r="AJ30" t="s">
        <v>405</v>
      </c>
      <c r="BE30" s="26" t="s">
        <v>416</v>
      </c>
      <c r="BF30" s="59">
        <f>BH25-BC25</f>
        <v>-2.6242944174091889</v>
      </c>
      <c r="BG30" s="60">
        <f>BI25-BD25</f>
        <v>-1.1130967990419629</v>
      </c>
      <c r="BH30" s="60">
        <f>BJ25-BE25</f>
        <v>-1.5683859146815669</v>
      </c>
      <c r="BI30" s="60">
        <f>BK25-BF25</f>
        <v>-0.77243108459854581</v>
      </c>
      <c r="BJ30" s="62">
        <f>BL25-BG25</f>
        <v>-0.38419100737863909</v>
      </c>
      <c r="BN30" t="s">
        <v>20</v>
      </c>
      <c r="BO30">
        <v>2016</v>
      </c>
      <c r="BP30">
        <v>0</v>
      </c>
      <c r="BQ30">
        <v>1.4638107913775116</v>
      </c>
      <c r="BR30">
        <v>0.25343675742597588</v>
      </c>
      <c r="BS30">
        <v>3.3665242601500465</v>
      </c>
      <c r="BT30">
        <v>1.1298827124175284</v>
      </c>
      <c r="BW30" s="10" t="s">
        <v>24</v>
      </c>
      <c r="BX30" s="28" t="s">
        <v>21</v>
      </c>
      <c r="BY30" s="34" t="s">
        <v>379</v>
      </c>
      <c r="BZ30" s="8">
        <v>25.645345808736224</v>
      </c>
      <c r="CJ30" s="34" t="s">
        <v>417</v>
      </c>
      <c r="CK30" s="8">
        <v>497.48989412266661</v>
      </c>
    </row>
    <row r="31" spans="2:89" x14ac:dyDescent="0.2">
      <c r="B31" s="9" t="s">
        <v>1</v>
      </c>
      <c r="C31" s="8">
        <v>10</v>
      </c>
      <c r="D31" s="8">
        <v>3.2173813839999998</v>
      </c>
      <c r="F31" s="8">
        <v>3.2173813839999998</v>
      </c>
      <c r="G31" s="8"/>
      <c r="H31" s="8">
        <v>236.24162531358289</v>
      </c>
      <c r="I31" s="8">
        <v>15</v>
      </c>
      <c r="J31">
        <f t="shared" si="5"/>
        <v>60.997325368031937</v>
      </c>
      <c r="L31" s="9" t="s">
        <v>3</v>
      </c>
      <c r="M31" s="8">
        <v>5.0117484444444443E-2</v>
      </c>
      <c r="N31" s="8">
        <v>15.452070717333333</v>
      </c>
      <c r="O31" s="8">
        <v>9.4762633288888871</v>
      </c>
      <c r="P31" s="8">
        <v>21.431429237333333</v>
      </c>
      <c r="Q31" s="8">
        <v>50.833636547555557</v>
      </c>
      <c r="R31" s="8">
        <v>3.5443733333333336</v>
      </c>
      <c r="AA31">
        <f>AA29/AA30</f>
        <v>9.7518899711635257E-2</v>
      </c>
      <c r="AB31">
        <f>AB29/AB30</f>
        <v>1.7748797738232713E-3</v>
      </c>
      <c r="AH31" t="s">
        <v>10</v>
      </c>
      <c r="AI31" t="s">
        <v>385</v>
      </c>
      <c r="AJ31">
        <v>2014</v>
      </c>
      <c r="AK31">
        <v>2016</v>
      </c>
      <c r="AN31" t="s">
        <v>370</v>
      </c>
      <c r="BE31" s="58"/>
      <c r="CJ31" s="34" t="s">
        <v>418</v>
      </c>
      <c r="CK31" s="8">
        <v>307.66612821677603</v>
      </c>
    </row>
    <row r="32" spans="2:89" x14ac:dyDescent="0.2">
      <c r="B32" s="9" t="s">
        <v>2</v>
      </c>
      <c r="C32" s="8">
        <v>7</v>
      </c>
      <c r="D32" s="8">
        <v>2.513773643555556</v>
      </c>
      <c r="F32" s="8">
        <v>2.513773643555556</v>
      </c>
      <c r="G32" s="8"/>
      <c r="H32" s="8">
        <v>2.9285518419151626</v>
      </c>
      <c r="I32" s="8">
        <v>7</v>
      </c>
      <c r="J32">
        <f t="shared" si="5"/>
        <v>1.1068885536096662</v>
      </c>
      <c r="L32" s="9" t="s">
        <v>4</v>
      </c>
      <c r="N32" s="8">
        <v>505.43351823733354</v>
      </c>
      <c r="O32" s="8">
        <v>562.60567479555527</v>
      </c>
      <c r="P32" s="8">
        <v>0.5024892924444444</v>
      </c>
      <c r="Q32" s="8">
        <v>368.07014285600007</v>
      </c>
      <c r="R32" s="8">
        <v>9.1718222222222229E-8</v>
      </c>
      <c r="AH32" t="s">
        <v>5</v>
      </c>
      <c r="AK32">
        <v>7318.9051663115797</v>
      </c>
      <c r="AO32">
        <v>2014</v>
      </c>
      <c r="BE32" s="58"/>
      <c r="CJ32" s="28" t="s">
        <v>23</v>
      </c>
      <c r="CK32" s="52">
        <v>884.77186836444503</v>
      </c>
    </row>
    <row r="33" spans="2:89" x14ac:dyDescent="0.2">
      <c r="B33" s="9" t="s">
        <v>3</v>
      </c>
      <c r="C33" s="8">
        <v>20</v>
      </c>
      <c r="D33" s="8">
        <v>21.431429237333333</v>
      </c>
      <c r="F33" s="8">
        <v>21.431429237333333</v>
      </c>
      <c r="G33" s="8"/>
      <c r="H33" s="8">
        <v>10.753870173182046</v>
      </c>
      <c r="I33" s="8">
        <v>8</v>
      </c>
      <c r="J33">
        <f t="shared" si="5"/>
        <v>3.8020672617283879</v>
      </c>
      <c r="L33" s="9" t="s">
        <v>6</v>
      </c>
      <c r="M33" s="8">
        <v>1.9281830222222223E-2</v>
      </c>
      <c r="N33" s="8">
        <v>5.5418557617777768</v>
      </c>
      <c r="O33" s="8">
        <v>6.8621456328888897</v>
      </c>
      <c r="P33" s="8">
        <v>4.354384830222223</v>
      </c>
      <c r="Q33" s="8">
        <v>5.6263053386666666</v>
      </c>
      <c r="R33" s="8">
        <v>2.8997333333333333</v>
      </c>
      <c r="AH33" t="s">
        <v>11</v>
      </c>
      <c r="AK33">
        <v>2306.0995738829106</v>
      </c>
      <c r="AO33" t="s">
        <v>385</v>
      </c>
      <c r="AP33" t="s">
        <v>371</v>
      </c>
      <c r="AQ33" t="s">
        <v>373</v>
      </c>
      <c r="AR33" t="s">
        <v>375</v>
      </c>
      <c r="AS33" t="s">
        <v>377</v>
      </c>
      <c r="AT33" t="s">
        <v>379</v>
      </c>
      <c r="BE33" s="58"/>
      <c r="CJ33" s="34" t="s">
        <v>417</v>
      </c>
      <c r="CK33" s="8">
        <v>339.89415018926809</v>
      </c>
    </row>
    <row r="34" spans="2:89" ht="16" thickBot="1" x14ac:dyDescent="0.25">
      <c r="B34" s="9" t="s">
        <v>4</v>
      </c>
      <c r="C34" s="8">
        <v>2</v>
      </c>
      <c r="D34" s="8">
        <v>0.5024892924444444</v>
      </c>
      <c r="F34" s="8">
        <v>0.5024892924444444</v>
      </c>
      <c r="G34" s="8"/>
      <c r="H34" s="8">
        <v>8.8691935526568937</v>
      </c>
      <c r="I34" s="8">
        <v>22</v>
      </c>
      <c r="J34">
        <f t="shared" si="5"/>
        <v>1.890918418923011</v>
      </c>
      <c r="L34" s="9" t="s">
        <v>7</v>
      </c>
      <c r="N34" s="8">
        <v>20.918685500444447</v>
      </c>
      <c r="O34" s="8">
        <v>21.793424578666666</v>
      </c>
      <c r="P34" s="8">
        <v>0.21289405333333333</v>
      </c>
      <c r="Q34" s="8">
        <v>111.37924047822221</v>
      </c>
      <c r="R34" s="8">
        <v>9.3066666666666673E-2</v>
      </c>
      <c r="AH34" t="s">
        <v>8</v>
      </c>
      <c r="AK34">
        <v>497.10730710399991</v>
      </c>
      <c r="AO34" t="s">
        <v>399</v>
      </c>
      <c r="AP34">
        <v>194.24285263572901</v>
      </c>
      <c r="AQ34">
        <v>206.8170317503851</v>
      </c>
      <c r="AR34">
        <v>4655.2593644107201</v>
      </c>
      <c r="AS34">
        <v>1035.5684929253714</v>
      </c>
      <c r="AT34">
        <v>258.83696120957211</v>
      </c>
      <c r="CJ34" s="34" t="s">
        <v>418</v>
      </c>
      <c r="CK34" s="8">
        <v>544.87771817517694</v>
      </c>
    </row>
    <row r="35" spans="2:89" ht="16" thickBot="1" x14ac:dyDescent="0.25">
      <c r="B35" s="9" t="s">
        <v>5</v>
      </c>
      <c r="C35" s="8">
        <v>62</v>
      </c>
      <c r="D35" s="8">
        <v>418.42933899789477</v>
      </c>
      <c r="F35" s="8">
        <v>418.42933899789477</v>
      </c>
      <c r="G35" s="8"/>
      <c r="H35" s="36">
        <v>168.69989207965014</v>
      </c>
      <c r="I35" s="36">
        <v>35</v>
      </c>
      <c r="AH35" t="s">
        <v>12</v>
      </c>
      <c r="AK35">
        <v>269.55152700666667</v>
      </c>
      <c r="AO35" t="s">
        <v>22</v>
      </c>
      <c r="AP35">
        <v>96.58330732023569</v>
      </c>
      <c r="AQ35">
        <v>197.956039180273</v>
      </c>
      <c r="AR35">
        <v>2763.0801155095664</v>
      </c>
      <c r="AS35">
        <v>633.25399875759138</v>
      </c>
      <c r="AT35">
        <v>180.74799864588169</v>
      </c>
      <c r="BE35" s="45" t="s">
        <v>371</v>
      </c>
      <c r="BF35" s="65" t="s">
        <v>373</v>
      </c>
      <c r="BG35" s="65" t="s">
        <v>377</v>
      </c>
      <c r="BH35" s="65" t="s">
        <v>379</v>
      </c>
      <c r="BI35" s="67" t="s">
        <v>375</v>
      </c>
      <c r="CI35" s="28" t="s">
        <v>24</v>
      </c>
      <c r="CJ35" s="52">
        <v>948.42913618995863</v>
      </c>
    </row>
    <row r="36" spans="2:89" ht="16" thickBot="1" x14ac:dyDescent="0.25">
      <c r="B36" s="9" t="s">
        <v>6</v>
      </c>
      <c r="C36" s="8">
        <v>3</v>
      </c>
      <c r="D36" s="8">
        <v>4.354384830222223</v>
      </c>
      <c r="F36" s="8">
        <v>4.354384830222223</v>
      </c>
      <c r="G36" s="8"/>
      <c r="H36" s="8">
        <v>8.7180574732940777</v>
      </c>
      <c r="I36" s="8">
        <v>4</v>
      </c>
      <c r="J36">
        <f t="shared" ref="J36:J44" si="9">H36/(SQRT(I36))</f>
        <v>4.3590287366470388</v>
      </c>
      <c r="AH36" t="s">
        <v>2</v>
      </c>
      <c r="AK36">
        <v>1532.4639629173325</v>
      </c>
      <c r="AO36">
        <v>2016</v>
      </c>
      <c r="BD36" s="102">
        <v>2014</v>
      </c>
      <c r="BE36" s="53">
        <v>2.8622665354281698</v>
      </c>
      <c r="BF36" s="54">
        <v>1.8717107886116198</v>
      </c>
      <c r="BG36" s="54">
        <v>1.9398609414548975</v>
      </c>
      <c r="BH36" s="54">
        <v>1.3695141156043189</v>
      </c>
      <c r="BI36" s="56">
        <v>2.0379641944026909</v>
      </c>
      <c r="CI36" s="34" t="s">
        <v>417</v>
      </c>
      <c r="CJ36" s="8">
        <v>588.35254802043289</v>
      </c>
    </row>
    <row r="37" spans="2:89" ht="16" thickBot="1" x14ac:dyDescent="0.25">
      <c r="B37" s="9" t="s">
        <v>7</v>
      </c>
      <c r="C37" s="8">
        <v>2</v>
      </c>
      <c r="D37" s="8">
        <v>0.21289405333333333</v>
      </c>
      <c r="F37" s="8">
        <v>0.21289405333333333</v>
      </c>
      <c r="G37" s="8"/>
      <c r="H37" s="8">
        <v>4.6085997746168825</v>
      </c>
      <c r="I37" s="8">
        <v>3</v>
      </c>
      <c r="J37">
        <f t="shared" si="9"/>
        <v>2.6607763204623058</v>
      </c>
      <c r="AH37" t="s">
        <v>13</v>
      </c>
      <c r="AK37">
        <v>1373.2595010120001</v>
      </c>
      <c r="AO37" t="s">
        <v>385</v>
      </c>
      <c r="AP37" t="s">
        <v>371</v>
      </c>
      <c r="AQ37" t="s">
        <v>373</v>
      </c>
      <c r="AR37" t="s">
        <v>375</v>
      </c>
      <c r="AS37" t="s">
        <v>377</v>
      </c>
      <c r="AT37" t="s">
        <v>379</v>
      </c>
      <c r="BD37" s="103">
        <v>2016</v>
      </c>
      <c r="BE37" s="57">
        <v>0.23797211801898399</v>
      </c>
      <c r="BF37" s="23">
        <v>0.75861398956965653</v>
      </c>
      <c r="BG37" s="23">
        <v>1.1674298568563515</v>
      </c>
      <c r="BH37" s="23">
        <v>0.98532310822567981</v>
      </c>
      <c r="BI37" s="97">
        <v>0.46957827972112437</v>
      </c>
      <c r="CI37" s="34" t="s">
        <v>418</v>
      </c>
      <c r="CJ37" s="8">
        <v>360.07658816952573</v>
      </c>
    </row>
    <row r="38" spans="2:89" ht="16" thickBot="1" x14ac:dyDescent="0.25">
      <c r="B38" s="9" t="s">
        <v>8</v>
      </c>
      <c r="C38" s="8">
        <v>44</v>
      </c>
      <c r="D38" s="8">
        <v>20.844592207111109</v>
      </c>
      <c r="F38" s="8">
        <v>20.844592207111109</v>
      </c>
      <c r="G38" s="8"/>
      <c r="H38" s="8">
        <v>2.6977916047829043</v>
      </c>
      <c r="I38" s="8">
        <v>3</v>
      </c>
      <c r="J38">
        <f t="shared" si="9"/>
        <v>1.5575707092389224</v>
      </c>
      <c r="AO38" t="s">
        <v>21</v>
      </c>
      <c r="AP38">
        <v>3.4699657333333335E-2</v>
      </c>
      <c r="AQ38">
        <v>102.78919055525931</v>
      </c>
      <c r="AR38">
        <v>112.33480875644439</v>
      </c>
      <c r="AS38">
        <v>7.2377595540740742</v>
      </c>
      <c r="AT38">
        <v>214.4172611900741</v>
      </c>
      <c r="BD38" s="41" t="s">
        <v>453</v>
      </c>
      <c r="BE38" s="104">
        <f>(BE37-BE36)/BE36</f>
        <v>-0.9168588546617007</v>
      </c>
      <c r="BF38" s="105">
        <f>(BF37-BF36)/BF36</f>
        <v>-0.59469486729177101</v>
      </c>
      <c r="BG38" s="105">
        <f>(BG37-BG36)/BG36</f>
        <v>-0.39818889493141812</v>
      </c>
      <c r="BH38" s="105">
        <f>(BH37-BH36)/BH36</f>
        <v>-0.28053088537105658</v>
      </c>
      <c r="BI38" s="106">
        <f>(BI37-BI36)/BI36</f>
        <v>-0.7695846271436807</v>
      </c>
      <c r="CI38" s="10" t="s">
        <v>377</v>
      </c>
      <c r="CJ38" s="36">
        <v>7850.5560289473178</v>
      </c>
    </row>
    <row r="39" spans="2:89" x14ac:dyDescent="0.2">
      <c r="B39" s="7" t="s">
        <v>379</v>
      </c>
      <c r="C39" s="8">
        <v>1538</v>
      </c>
      <c r="D39" s="8">
        <v>2873.2742816240466</v>
      </c>
      <c r="F39" s="36">
        <v>2873.2742816240466</v>
      </c>
      <c r="G39" s="8"/>
      <c r="H39" s="8">
        <v>21.201008219854504</v>
      </c>
      <c r="I39" s="8">
        <v>4</v>
      </c>
      <c r="J39">
        <f t="shared" si="9"/>
        <v>10.600504109927252</v>
      </c>
      <c r="P39" s="26" t="s">
        <v>17</v>
      </c>
      <c r="Q39" s="10" t="s">
        <v>371</v>
      </c>
      <c r="R39" s="10" t="s">
        <v>373</v>
      </c>
      <c r="S39" s="10" t="s">
        <v>375</v>
      </c>
      <c r="T39" s="10" t="s">
        <v>377</v>
      </c>
      <c r="U39" s="10" t="s">
        <v>379</v>
      </c>
      <c r="W39">
        <v>2016</v>
      </c>
      <c r="AO39" t="s">
        <v>22</v>
      </c>
      <c r="AP39">
        <v>0.89003523497855752</v>
      </c>
      <c r="AQ39">
        <v>173.55061867285772</v>
      </c>
      <c r="AR39">
        <v>182.57520161882266</v>
      </c>
      <c r="AS39">
        <v>147.26256828285383</v>
      </c>
      <c r="AT39">
        <v>528.92357149453403</v>
      </c>
      <c r="BE39" t="s">
        <v>459</v>
      </c>
      <c r="BF39" t="s">
        <v>460</v>
      </c>
      <c r="BG39" t="s">
        <v>462</v>
      </c>
      <c r="BH39" t="s">
        <v>463</v>
      </c>
      <c r="BI39" t="s">
        <v>461</v>
      </c>
      <c r="CJ39" s="28" t="s">
        <v>20</v>
      </c>
      <c r="CK39" s="52">
        <v>695.33795476953162</v>
      </c>
    </row>
    <row r="40" spans="2:89" x14ac:dyDescent="0.2">
      <c r="B40" s="9" t="s">
        <v>0</v>
      </c>
      <c r="C40" s="8">
        <v>92</v>
      </c>
      <c r="D40" s="8">
        <v>230.85214776977782</v>
      </c>
      <c r="F40" s="8">
        <v>230.85214776977782</v>
      </c>
      <c r="G40" s="8"/>
      <c r="H40" s="8">
        <v>0.44293083166464353</v>
      </c>
      <c r="I40" s="8">
        <v>2</v>
      </c>
      <c r="J40">
        <f t="shared" si="9"/>
        <v>0.31319939466666658</v>
      </c>
      <c r="P40">
        <v>2014</v>
      </c>
      <c r="Q40">
        <v>2.0111431056268287</v>
      </c>
      <c r="R40">
        <v>1.0447624260760373</v>
      </c>
      <c r="S40">
        <v>1.6848079569897663</v>
      </c>
      <c r="T40">
        <v>1.6353129944020857</v>
      </c>
      <c r="U40">
        <v>1.4320322390771305</v>
      </c>
      <c r="X40" t="s">
        <v>21</v>
      </c>
      <c r="Y40" t="s">
        <v>22</v>
      </c>
      <c r="Z40" s="26" t="s">
        <v>445</v>
      </c>
      <c r="CJ40" s="34" t="s">
        <v>417</v>
      </c>
      <c r="CK40" s="8">
        <v>518.84947890247474</v>
      </c>
    </row>
    <row r="41" spans="2:89" x14ac:dyDescent="0.2">
      <c r="B41" s="9" t="s">
        <v>1</v>
      </c>
      <c r="C41" s="8">
        <v>99</v>
      </c>
      <c r="D41" s="8">
        <v>519.74209415022233</v>
      </c>
      <c r="F41" s="8">
        <v>519.74209415022233</v>
      </c>
      <c r="G41" s="8"/>
      <c r="H41" s="8">
        <v>420.79440551848859</v>
      </c>
      <c r="I41" s="8">
        <v>5</v>
      </c>
      <c r="J41">
        <f t="shared" si="9"/>
        <v>188.18497905819061</v>
      </c>
      <c r="P41">
        <v>2016</v>
      </c>
      <c r="Q41">
        <v>3.8986835542717937E-2</v>
      </c>
      <c r="R41">
        <v>0.59227210678526332</v>
      </c>
      <c r="S41">
        <v>0.61527966427212311</v>
      </c>
      <c r="T41">
        <v>4.9148671237161802E-2</v>
      </c>
      <c r="U41">
        <v>0.40538420434584455</v>
      </c>
      <c r="W41" s="41" t="s">
        <v>371</v>
      </c>
      <c r="X41">
        <v>3.4699657333333335E-2</v>
      </c>
      <c r="Y41">
        <v>0.89003523497855752</v>
      </c>
      <c r="Z41">
        <f>X41/Y41</f>
        <v>3.8986835542717937E-2</v>
      </c>
      <c r="AO41">
        <v>2016</v>
      </c>
      <c r="AP41" t="s">
        <v>370</v>
      </c>
      <c r="AQ41" t="s">
        <v>399</v>
      </c>
      <c r="AR41" t="s">
        <v>22</v>
      </c>
      <c r="CJ41" s="34" t="s">
        <v>418</v>
      </c>
      <c r="CK41" s="8">
        <v>176.48847586705688</v>
      </c>
    </row>
    <row r="42" spans="2:89" x14ac:dyDescent="0.2">
      <c r="B42" s="9" t="s">
        <v>2</v>
      </c>
      <c r="C42" s="8">
        <v>227</v>
      </c>
      <c r="D42" s="8">
        <v>332.15582187022216</v>
      </c>
      <c r="F42" s="8">
        <v>332.15582187022216</v>
      </c>
      <c r="G42" s="8"/>
      <c r="H42" s="8">
        <v>6.9457063892932682</v>
      </c>
      <c r="I42" s="8">
        <v>2</v>
      </c>
      <c r="J42">
        <f t="shared" si="9"/>
        <v>4.9113560879999998</v>
      </c>
      <c r="W42" s="41" t="s">
        <v>373</v>
      </c>
      <c r="X42">
        <v>102.78919055525931</v>
      </c>
      <c r="Y42">
        <v>173.55061867285772</v>
      </c>
      <c r="Z42">
        <f>X42/Y42</f>
        <v>0.59227210678526332</v>
      </c>
      <c r="AP42" t="s">
        <v>371</v>
      </c>
      <c r="AQ42">
        <v>0.104098972</v>
      </c>
      <c r="AR42">
        <v>2.6701057049356725</v>
      </c>
      <c r="CJ42" s="28" t="s">
        <v>23</v>
      </c>
      <c r="CK42" s="52">
        <v>2227.8337742511621</v>
      </c>
    </row>
    <row r="43" spans="2:89" x14ac:dyDescent="0.2">
      <c r="B43" s="9" t="s">
        <v>3</v>
      </c>
      <c r="C43" s="8">
        <v>159</v>
      </c>
      <c r="D43" s="8">
        <v>50.833636547555557</v>
      </c>
      <c r="F43" s="8">
        <v>50.833636547555557</v>
      </c>
      <c r="G43" s="8"/>
      <c r="H43" s="8">
        <v>0.23091115751901897</v>
      </c>
      <c r="I43" s="8">
        <v>2</v>
      </c>
      <c r="J43">
        <f t="shared" si="9"/>
        <v>0.16327884533333334</v>
      </c>
      <c r="P43" s="41"/>
      <c r="W43" s="41" t="s">
        <v>375</v>
      </c>
      <c r="X43">
        <v>112.33480875644439</v>
      </c>
      <c r="Y43">
        <v>182.57520161882266</v>
      </c>
      <c r="Z43">
        <f>X43/Y43</f>
        <v>0.61527966427212311</v>
      </c>
      <c r="AP43" t="s">
        <v>373</v>
      </c>
      <c r="AQ43">
        <v>308.36757166577769</v>
      </c>
      <c r="AR43">
        <v>520.65185601857308</v>
      </c>
      <c r="CJ43" s="34" t="s">
        <v>417</v>
      </c>
      <c r="CK43" s="8">
        <v>810.92863763275136</v>
      </c>
    </row>
    <row r="44" spans="2:89" x14ac:dyDescent="0.2">
      <c r="B44" s="9" t="s">
        <v>4</v>
      </c>
      <c r="C44" s="8">
        <v>391</v>
      </c>
      <c r="D44" s="8">
        <v>368.07014285600007</v>
      </c>
      <c r="F44" s="8">
        <v>368.07014285600007</v>
      </c>
      <c r="G44" s="8"/>
      <c r="H44" s="8">
        <v>10.958675278089611</v>
      </c>
      <c r="I44" s="8">
        <v>10</v>
      </c>
      <c r="J44">
        <f t="shared" si="9"/>
        <v>3.4654374016942278</v>
      </c>
      <c r="P44" s="41"/>
      <c r="W44" s="41" t="s">
        <v>377</v>
      </c>
      <c r="X44">
        <v>7.2377595540740742</v>
      </c>
      <c r="Y44">
        <v>147.26256828285383</v>
      </c>
      <c r="Z44">
        <f>X44/Y44</f>
        <v>4.9148671237161802E-2</v>
      </c>
      <c r="AP44" t="s">
        <v>375</v>
      </c>
      <c r="AQ44">
        <v>337.00442626933335</v>
      </c>
      <c r="AR44">
        <v>547.72560485646784</v>
      </c>
      <c r="BB44">
        <v>2014</v>
      </c>
      <c r="BG44">
        <v>2016</v>
      </c>
      <c r="CJ44" s="34" t="s">
        <v>418</v>
      </c>
      <c r="CK44" s="8">
        <v>1416.9051366184106</v>
      </c>
    </row>
    <row r="45" spans="2:89" x14ac:dyDescent="0.2">
      <c r="B45" s="9" t="s">
        <v>5</v>
      </c>
      <c r="C45" s="8">
        <v>353</v>
      </c>
      <c r="D45" s="8">
        <v>1219.2508113164913</v>
      </c>
      <c r="F45" s="8">
        <v>1219.2508113164913</v>
      </c>
      <c r="G45" s="8"/>
      <c r="H45" s="36">
        <v>217.89598462748944</v>
      </c>
      <c r="I45" s="36">
        <v>128</v>
      </c>
      <c r="P45" s="41"/>
      <c r="W45" s="41" t="s">
        <v>379</v>
      </c>
      <c r="X45">
        <v>214.4172611900741</v>
      </c>
      <c r="Y45">
        <v>528.92357149453403</v>
      </c>
      <c r="Z45">
        <f>X45/Y45</f>
        <v>0.40538420434584455</v>
      </c>
      <c r="AP45" t="s">
        <v>377</v>
      </c>
      <c r="AQ45">
        <v>21.713278662222223</v>
      </c>
      <c r="AR45">
        <v>441.78770484856142</v>
      </c>
      <c r="BA45" t="s">
        <v>383</v>
      </c>
      <c r="BB45" t="s">
        <v>371</v>
      </c>
      <c r="BC45" t="s">
        <v>373</v>
      </c>
      <c r="BD45" t="s">
        <v>375</v>
      </c>
      <c r="BE45" t="s">
        <v>377</v>
      </c>
      <c r="BF45" t="s">
        <v>379</v>
      </c>
      <c r="BG45" t="s">
        <v>371</v>
      </c>
      <c r="BH45" t="s">
        <v>373</v>
      </c>
      <c r="BI45" t="s">
        <v>375</v>
      </c>
      <c r="BJ45" t="s">
        <v>377</v>
      </c>
      <c r="BK45" t="s">
        <v>379</v>
      </c>
      <c r="CJ45" s="28" t="s">
        <v>24</v>
      </c>
      <c r="CK45" s="52">
        <v>694.78915031361237</v>
      </c>
    </row>
    <row r="46" spans="2:89" x14ac:dyDescent="0.2">
      <c r="B46" s="9" t="s">
        <v>6</v>
      </c>
      <c r="C46" s="8">
        <v>34</v>
      </c>
      <c r="D46" s="8">
        <v>5.6263053386666666</v>
      </c>
      <c r="F46" s="8">
        <v>5.6263053386666666</v>
      </c>
      <c r="G46" s="8"/>
      <c r="H46" s="8">
        <v>100.6351149466367</v>
      </c>
      <c r="I46" s="8">
        <v>19</v>
      </c>
      <c r="J46">
        <f t="shared" ref="J46:J54" si="10">H46/(SQRT(I46))</f>
        <v>23.087278748630997</v>
      </c>
      <c r="P46" s="41"/>
      <c r="AP46" t="s">
        <v>379</v>
      </c>
      <c r="AQ46">
        <v>643.2517835702223</v>
      </c>
      <c r="AR46">
        <v>1586.7707144836022</v>
      </c>
      <c r="BA46" t="s">
        <v>20</v>
      </c>
      <c r="BB46">
        <v>5.2846589628603216</v>
      </c>
      <c r="BC46">
        <v>3.9035009000934799</v>
      </c>
      <c r="BD46">
        <v>3.4754040715963543</v>
      </c>
      <c r="BE46">
        <v>2.296544124762693</v>
      </c>
      <c r="BF46">
        <v>1.9872319471026012</v>
      </c>
      <c r="BG46">
        <v>0</v>
      </c>
      <c r="BH46">
        <v>1.4638107913775116</v>
      </c>
      <c r="BI46">
        <v>0.25343675742597588</v>
      </c>
      <c r="BJ46">
        <v>3.3665242601500465</v>
      </c>
      <c r="BK46">
        <v>1.1298827124175284</v>
      </c>
      <c r="CJ46" s="34" t="s">
        <v>417</v>
      </c>
      <c r="CK46" s="8">
        <v>205.07886606786894</v>
      </c>
    </row>
    <row r="47" spans="2:89" x14ac:dyDescent="0.2">
      <c r="B47" s="9" t="s">
        <v>7</v>
      </c>
      <c r="C47" s="8">
        <v>57</v>
      </c>
      <c r="D47" s="8">
        <v>111.37924047822221</v>
      </c>
      <c r="F47" s="8">
        <v>111.37924047822221</v>
      </c>
      <c r="G47" s="8"/>
      <c r="H47" s="8">
        <v>229.86722954074909</v>
      </c>
      <c r="I47" s="8">
        <v>11</v>
      </c>
      <c r="J47">
        <f t="shared" si="10"/>
        <v>69.307577453196686</v>
      </c>
      <c r="P47" s="41"/>
      <c r="AO47">
        <v>2014</v>
      </c>
      <c r="AP47" t="s">
        <v>370</v>
      </c>
      <c r="AQ47" t="s">
        <v>399</v>
      </c>
      <c r="AR47" t="s">
        <v>22</v>
      </c>
      <c r="BA47" t="s">
        <v>23</v>
      </c>
      <c r="BB47">
        <v>1.6982997281216123</v>
      </c>
      <c r="BC47">
        <v>1.0213984489164687</v>
      </c>
      <c r="BD47">
        <v>1.1587935037238024</v>
      </c>
      <c r="BE47">
        <v>1.4450549359691454</v>
      </c>
      <c r="BF47">
        <v>1.2825911508489762</v>
      </c>
      <c r="BG47">
        <v>0.69637964775968764</v>
      </c>
      <c r="BH47">
        <v>0.59888606722136195</v>
      </c>
      <c r="BI47">
        <v>0.78473840616179646</v>
      </c>
      <c r="BJ47">
        <v>2.6209823840636727E-2</v>
      </c>
      <c r="BK47">
        <v>0.17178736955329252</v>
      </c>
      <c r="CJ47" s="34" t="s">
        <v>418</v>
      </c>
      <c r="CK47" s="8">
        <v>489.71028424574342</v>
      </c>
    </row>
    <row r="48" spans="2:89" x14ac:dyDescent="0.2">
      <c r="B48" s="9" t="s">
        <v>8</v>
      </c>
      <c r="C48" s="8">
        <v>126</v>
      </c>
      <c r="D48" s="8">
        <v>35.364081296888891</v>
      </c>
      <c r="F48" s="8">
        <v>35.364081296888891</v>
      </c>
      <c r="G48" s="8"/>
      <c r="H48" s="8">
        <v>172.24442391131782</v>
      </c>
      <c r="I48" s="8">
        <v>19</v>
      </c>
      <c r="J48">
        <f t="shared" si="10"/>
        <v>39.51558091672711</v>
      </c>
      <c r="W48">
        <v>2014</v>
      </c>
      <c r="AC48">
        <v>2014</v>
      </c>
      <c r="AD48">
        <v>2016</v>
      </c>
      <c r="AF48" t="s">
        <v>371</v>
      </c>
      <c r="AG48" t="s">
        <v>373</v>
      </c>
      <c r="AH48" t="s">
        <v>375</v>
      </c>
      <c r="AI48" t="s">
        <v>377</v>
      </c>
      <c r="AJ48" t="s">
        <v>379</v>
      </c>
      <c r="AP48" t="s">
        <v>371</v>
      </c>
      <c r="AQ48">
        <v>194.24285263572924</v>
      </c>
      <c r="AR48">
        <v>96.58330732023569</v>
      </c>
      <c r="BA48" t="s">
        <v>24</v>
      </c>
      <c r="BB48">
        <v>1.6038409153025857</v>
      </c>
      <c r="BC48">
        <v>0.69023301682491056</v>
      </c>
      <c r="BD48">
        <v>1.4796950078879163</v>
      </c>
      <c r="BE48">
        <v>2.077983763632854</v>
      </c>
      <c r="BF48">
        <v>0.83871924886138005</v>
      </c>
      <c r="BG48">
        <v>1.7536706297264944E-2</v>
      </c>
      <c r="BH48">
        <v>0.21314511011009604</v>
      </c>
      <c r="BI48">
        <v>0.37055967557560093</v>
      </c>
      <c r="BJ48">
        <v>0.109555486578371</v>
      </c>
      <c r="BK48">
        <v>1.6542992427062189</v>
      </c>
      <c r="CJ48" s="10" t="s">
        <v>379</v>
      </c>
      <c r="CK48" s="36">
        <v>2706.4282997695282</v>
      </c>
    </row>
    <row r="49" spans="2:89" x14ac:dyDescent="0.2">
      <c r="B49" s="7" t="s">
        <v>321</v>
      </c>
      <c r="C49" s="8">
        <v>223</v>
      </c>
      <c r="D49" s="8">
        <v>28.416374483437522</v>
      </c>
      <c r="F49" s="36">
        <v>28.416374483437522</v>
      </c>
      <c r="G49" s="8"/>
      <c r="H49" s="8">
        <v>22.45286723086021</v>
      </c>
      <c r="I49" s="8">
        <v>9</v>
      </c>
      <c r="J49">
        <f t="shared" si="10"/>
        <v>7.4842890769534032</v>
      </c>
      <c r="W49" s="41" t="s">
        <v>370</v>
      </c>
      <c r="X49" t="s">
        <v>21</v>
      </c>
      <c r="Y49" t="s">
        <v>22</v>
      </c>
      <c r="Z49" s="26" t="s">
        <v>445</v>
      </c>
      <c r="AB49" t="s">
        <v>371</v>
      </c>
      <c r="AC49">
        <v>2.0111431056268287</v>
      </c>
      <c r="AD49">
        <v>3.8986835542717937E-2</v>
      </c>
      <c r="AE49">
        <v>2014</v>
      </c>
      <c r="AF49">
        <v>2.0111431056268287</v>
      </c>
      <c r="AG49">
        <v>1.0447624260760373</v>
      </c>
      <c r="AH49">
        <v>1.6848079569897663</v>
      </c>
      <c r="AI49">
        <v>1.6353129944020857</v>
      </c>
      <c r="AJ49">
        <v>1.4320322390771305</v>
      </c>
      <c r="AP49" t="s">
        <v>373</v>
      </c>
      <c r="AQ49">
        <v>206.8170317503851</v>
      </c>
      <c r="AR49">
        <v>197.956039180273</v>
      </c>
      <c r="BB49" t="s">
        <v>421</v>
      </c>
      <c r="CJ49" s="28" t="s">
        <v>20</v>
      </c>
      <c r="CK49" s="52">
        <v>342.57688819793015</v>
      </c>
    </row>
    <row r="50" spans="2:89" x14ac:dyDescent="0.2">
      <c r="B50" s="9" t="s">
        <v>0</v>
      </c>
      <c r="C50" s="8">
        <v>25</v>
      </c>
      <c r="D50" s="8">
        <v>5.3263748595555569</v>
      </c>
      <c r="F50" s="8">
        <v>5.3263748595555569</v>
      </c>
      <c r="G50" s="8"/>
      <c r="H50" s="8">
        <v>132.52915108735317</v>
      </c>
      <c r="I50" s="8">
        <v>16</v>
      </c>
      <c r="J50">
        <f t="shared" si="10"/>
        <v>33.132287771838293</v>
      </c>
      <c r="W50" s="41" t="s">
        <v>371</v>
      </c>
      <c r="X50">
        <v>194.24285263572924</v>
      </c>
      <c r="Y50">
        <v>96.58330732023569</v>
      </c>
      <c r="Z50">
        <f>X50/Y50</f>
        <v>2.0111431056268287</v>
      </c>
      <c r="AB50" t="s">
        <v>373</v>
      </c>
      <c r="AC50">
        <v>1.0447624260760373</v>
      </c>
      <c r="AD50">
        <v>0.59227210678526332</v>
      </c>
      <c r="AE50">
        <v>2016</v>
      </c>
      <c r="AF50">
        <v>3.8986835542717937E-2</v>
      </c>
      <c r="AG50">
        <v>0.59227210678526332</v>
      </c>
      <c r="AH50">
        <v>0.61527966427212311</v>
      </c>
      <c r="AI50">
        <v>4.9148671237161802E-2</v>
      </c>
      <c r="AJ50">
        <v>0.40538420434584455</v>
      </c>
      <c r="AP50" t="s">
        <v>375</v>
      </c>
      <c r="AQ50">
        <v>4655.2593644107201</v>
      </c>
      <c r="AR50">
        <v>2763.0801155095664</v>
      </c>
      <c r="BA50" t="s">
        <v>20</v>
      </c>
      <c r="BC50">
        <f>(BH46-BC46)/BC46</f>
        <v>-0.62500052418523677</v>
      </c>
      <c r="BD50">
        <f>(BI46-BD46)/BD46</f>
        <v>-0.92707703846661915</v>
      </c>
      <c r="BE50">
        <f>(BJ46-BE46)/BE46</f>
        <v>0.46590880786926614</v>
      </c>
      <c r="BF50">
        <f t="shared" ref="BC50:BF51" si="11">(BK46-BF46)/BF46</f>
        <v>-0.43142887066358526</v>
      </c>
      <c r="BL50">
        <v>2014</v>
      </c>
      <c r="CJ50" s="34" t="s">
        <v>417</v>
      </c>
      <c r="CK50" s="8">
        <v>247.02105970666335</v>
      </c>
    </row>
    <row r="51" spans="2:89" x14ac:dyDescent="0.2">
      <c r="B51" s="9" t="s">
        <v>2</v>
      </c>
      <c r="C51" s="8">
        <v>54</v>
      </c>
      <c r="D51" s="8">
        <v>6.3961244444444443</v>
      </c>
      <c r="F51" s="8">
        <v>6.3961244444444443</v>
      </c>
      <c r="G51" s="8"/>
      <c r="H51" s="8">
        <v>457.49793639101017</v>
      </c>
      <c r="I51" s="8">
        <v>20</v>
      </c>
      <c r="J51">
        <f t="shared" si="10"/>
        <v>102.29964853361734</v>
      </c>
      <c r="P51" s="41"/>
      <c r="Q51" s="26"/>
      <c r="W51" s="41" t="s">
        <v>373</v>
      </c>
      <c r="X51">
        <v>206.8170317503851</v>
      </c>
      <c r="Y51">
        <v>197.956039180273</v>
      </c>
      <c r="Z51">
        <f>X51/Y51</f>
        <v>1.0447624260760373</v>
      </c>
      <c r="AB51" t="s">
        <v>375</v>
      </c>
      <c r="AC51">
        <v>1.6848079569897663</v>
      </c>
      <c r="AD51">
        <v>0.61527966427212311</v>
      </c>
      <c r="AP51" t="s">
        <v>377</v>
      </c>
      <c r="AQ51">
        <v>1035.5684929253714</v>
      </c>
      <c r="AR51">
        <v>633.25399875759138</v>
      </c>
      <c r="BA51" t="s">
        <v>23</v>
      </c>
      <c r="BB51">
        <f>(BG47-BB47)/BB47</f>
        <v>-0.5899548023069453</v>
      </c>
      <c r="BC51">
        <f t="shared" si="11"/>
        <v>-0.41366068466553974</v>
      </c>
      <c r="BD51">
        <f t="shared" si="11"/>
        <v>-0.32279702670059296</v>
      </c>
      <c r="BE51">
        <f t="shared" si="11"/>
        <v>-0.98186240315973949</v>
      </c>
      <c r="BF51">
        <f t="shared" si="11"/>
        <v>-0.86606225262073377</v>
      </c>
      <c r="BL51" s="26" t="s">
        <v>383</v>
      </c>
      <c r="BM51" s="26" t="s">
        <v>385</v>
      </c>
      <c r="BN51" s="10" t="s">
        <v>371</v>
      </c>
      <c r="BO51" s="10" t="s">
        <v>373</v>
      </c>
      <c r="BP51" s="10" t="s">
        <v>375</v>
      </c>
      <c r="BQ51" s="10" t="s">
        <v>377</v>
      </c>
      <c r="BR51" s="10" t="s">
        <v>379</v>
      </c>
      <c r="BT51" s="26" t="s">
        <v>10</v>
      </c>
      <c r="BU51" s="26" t="s">
        <v>17</v>
      </c>
      <c r="BV51" s="10" t="s">
        <v>371</v>
      </c>
      <c r="BW51" s="10" t="s">
        <v>373</v>
      </c>
      <c r="BX51" s="10" t="s">
        <v>375</v>
      </c>
      <c r="BY51" s="10" t="s">
        <v>377</v>
      </c>
      <c r="BZ51" s="10" t="s">
        <v>379</v>
      </c>
      <c r="CJ51" s="34" t="s">
        <v>418</v>
      </c>
      <c r="CK51" s="8">
        <v>95.555828491266809</v>
      </c>
    </row>
    <row r="52" spans="2:89" x14ac:dyDescent="0.2">
      <c r="B52" s="9" t="s">
        <v>3</v>
      </c>
      <c r="C52" s="8">
        <v>33</v>
      </c>
      <c r="D52" s="8">
        <v>3.5443733333333336</v>
      </c>
      <c r="F52" s="8">
        <v>3.5443733333333336</v>
      </c>
      <c r="G52" s="8"/>
      <c r="H52" s="8">
        <v>3.7047095105207837</v>
      </c>
      <c r="I52" s="8">
        <v>8</v>
      </c>
      <c r="J52">
        <f t="shared" si="10"/>
        <v>1.3098126086077706</v>
      </c>
      <c r="P52" s="41"/>
      <c r="W52" s="41" t="s">
        <v>375</v>
      </c>
      <c r="X52">
        <v>4655.2593644107201</v>
      </c>
      <c r="Y52">
        <v>2763.0801155095664</v>
      </c>
      <c r="Z52">
        <f>X52/Y52</f>
        <v>1.6848079569897663</v>
      </c>
      <c r="AB52" t="s">
        <v>377</v>
      </c>
      <c r="AC52">
        <v>1.6353129944020857</v>
      </c>
      <c r="AD52">
        <v>4.9148671237161802E-2</v>
      </c>
      <c r="AP52" t="s">
        <v>379</v>
      </c>
      <c r="AQ52">
        <v>258.83696120957211</v>
      </c>
      <c r="AR52">
        <v>180.74799864588169</v>
      </c>
      <c r="BA52" t="s">
        <v>24</v>
      </c>
      <c r="BB52">
        <f>(BG48-BB48)/BB48</f>
        <v>-0.98906580688275036</v>
      </c>
      <c r="BC52">
        <f>(BH48-BC48)/BC48</f>
        <v>-0.69119832735534881</v>
      </c>
      <c r="BD52">
        <f>(BI48-BD48)/BD48</f>
        <v>-0.7495702333249542</v>
      </c>
      <c r="BE52">
        <f>(BJ48-BE48)/BE48</f>
        <v>-0.94727798720292233</v>
      </c>
      <c r="BF52">
        <f>(BK48-BF48)/BF48</f>
        <v>0.97241120309572671</v>
      </c>
      <c r="BL52" s="10" t="s">
        <v>20</v>
      </c>
      <c r="BM52" s="44" t="s">
        <v>21</v>
      </c>
      <c r="BN52" s="8">
        <v>137.44243687431882</v>
      </c>
      <c r="BO52" s="8">
        <v>45.248569913249234</v>
      </c>
      <c r="BP52" s="8">
        <v>5005.8568282806946</v>
      </c>
      <c r="BQ52" s="8">
        <v>532.32440220586489</v>
      </c>
      <c r="BR52" s="8">
        <v>265.92385276199781</v>
      </c>
      <c r="BT52" s="12" t="s">
        <v>20</v>
      </c>
      <c r="BU52">
        <v>2014</v>
      </c>
      <c r="BV52">
        <f>BN52/BN53</f>
        <v>5.2846589628603216</v>
      </c>
      <c r="BW52">
        <f>BO52/BO53</f>
        <v>3.9035009000934799</v>
      </c>
      <c r="BX52">
        <f>BP52/BP53</f>
        <v>3.4754040715963543</v>
      </c>
      <c r="BY52">
        <f>BQ52/BQ53</f>
        <v>2.296544124762693</v>
      </c>
      <c r="BZ52">
        <f>BR52/BR53</f>
        <v>1.9872319471026012</v>
      </c>
      <c r="CJ52" s="28" t="s">
        <v>23</v>
      </c>
      <c r="CK52" s="52">
        <v>848.66899964310687</v>
      </c>
    </row>
    <row r="53" spans="2:89" x14ac:dyDescent="0.2">
      <c r="B53" s="9" t="s">
        <v>4</v>
      </c>
      <c r="C53" s="8">
        <v>1</v>
      </c>
      <c r="D53" s="8">
        <v>9.1718222222222229E-8</v>
      </c>
      <c r="F53" s="8">
        <v>9.1718222222222229E-8</v>
      </c>
      <c r="G53" s="8"/>
      <c r="H53" s="8">
        <v>91.042792310665916</v>
      </c>
      <c r="I53" s="8">
        <v>8</v>
      </c>
      <c r="J53">
        <f t="shared" si="10"/>
        <v>32.188487910515164</v>
      </c>
      <c r="P53" s="41"/>
      <c r="W53" s="41" t="s">
        <v>377</v>
      </c>
      <c r="X53">
        <v>1035.5684929253714</v>
      </c>
      <c r="Y53">
        <v>633.25399875759138</v>
      </c>
      <c r="Z53">
        <f>X53/Y53</f>
        <v>1.6353129944020857</v>
      </c>
      <c r="AB53" t="s">
        <v>379</v>
      </c>
      <c r="AC53">
        <v>1.4320322390771305</v>
      </c>
      <c r="AD53">
        <v>0.40538420434584455</v>
      </c>
      <c r="BA53" t="s">
        <v>415</v>
      </c>
      <c r="BB53">
        <f>AVERAGE(BB50:BB52)</f>
        <v>-0.78951030459484783</v>
      </c>
      <c r="BC53">
        <f>AVERAGE(BC50:BC52)</f>
        <v>-0.57661984540204181</v>
      </c>
      <c r="BD53">
        <f>AVERAGE(BD50:BD52)</f>
        <v>-0.66648143283072214</v>
      </c>
      <c r="BE53">
        <f>AVERAGE(BE50:BE52)</f>
        <v>-0.48774386083113191</v>
      </c>
      <c r="BF53">
        <f>AVERAGE(BF50:BF52)</f>
        <v>-0.10835997339619748</v>
      </c>
      <c r="BL53" s="10" t="s">
        <v>20</v>
      </c>
      <c r="BM53" s="44" t="s">
        <v>22</v>
      </c>
      <c r="BN53" s="8">
        <v>26.007815800459543</v>
      </c>
      <c r="BO53" s="8">
        <v>11.591791848226713</v>
      </c>
      <c r="BP53" s="8">
        <v>1440.3668537976243</v>
      </c>
      <c r="BQ53" s="8">
        <v>231.79367488132681</v>
      </c>
      <c r="BR53" s="8">
        <v>133.81621262164023</v>
      </c>
      <c r="BT53" s="12" t="s">
        <v>23</v>
      </c>
      <c r="BU53">
        <v>2014</v>
      </c>
      <c r="BV53">
        <f>BN54/BN55</f>
        <v>1.6982997281216123</v>
      </c>
      <c r="BW53">
        <f>BO54/BO55</f>
        <v>1.0213984489164687</v>
      </c>
      <c r="BX53">
        <f>BP54/BP55</f>
        <v>1.1587935037238024</v>
      </c>
      <c r="BY53">
        <f>BQ54/BQ55</f>
        <v>1.4450549359691454</v>
      </c>
      <c r="BZ53">
        <f>BR54/BR55</f>
        <v>1.2825911508489762</v>
      </c>
      <c r="CJ53" s="34" t="s">
        <v>417</v>
      </c>
      <c r="CK53" s="8">
        <v>380.93859946031921</v>
      </c>
    </row>
    <row r="54" spans="2:89" x14ac:dyDescent="0.2">
      <c r="B54" s="9" t="s">
        <v>5</v>
      </c>
      <c r="C54" s="8">
        <v>14</v>
      </c>
      <c r="D54" s="8">
        <v>2.4993684210526319</v>
      </c>
      <c r="F54" s="8">
        <v>2.4993684210526319</v>
      </c>
      <c r="G54" s="8"/>
      <c r="H54" s="8">
        <v>11.584318818137861</v>
      </c>
      <c r="I54" s="8">
        <v>18</v>
      </c>
      <c r="J54">
        <f t="shared" si="10"/>
        <v>2.7304501305774047</v>
      </c>
      <c r="P54" s="41"/>
      <c r="W54" s="41" t="s">
        <v>379</v>
      </c>
      <c r="X54">
        <v>258.83696120957211</v>
      </c>
      <c r="Y54">
        <v>180.74799864588169</v>
      </c>
      <c r="Z54">
        <f>X54/Y54</f>
        <v>1.4320322390771305</v>
      </c>
      <c r="BL54" s="10" t="s">
        <v>23</v>
      </c>
      <c r="BM54" s="44" t="s">
        <v>21</v>
      </c>
      <c r="BN54" s="8">
        <v>400.68115613344281</v>
      </c>
      <c r="BO54" s="8">
        <v>534.4895111056893</v>
      </c>
      <c r="BP54" s="8">
        <v>4240.5455961959406</v>
      </c>
      <c r="BQ54" s="8">
        <v>2035.7017974250903</v>
      </c>
      <c r="BR54" s="8">
        <v>485.53377631267966</v>
      </c>
      <c r="BT54" s="12" t="s">
        <v>24</v>
      </c>
      <c r="BU54">
        <v>2014</v>
      </c>
      <c r="BV54">
        <f>BN56/BN57</f>
        <v>1.6038409153025857</v>
      </c>
      <c r="BW54">
        <f>BO56/BO57</f>
        <v>0.69023301682491056</v>
      </c>
      <c r="BX54">
        <f>BP56/BP57</f>
        <v>1.4796950078879163</v>
      </c>
      <c r="BY54">
        <f>BQ56/BQ57</f>
        <v>2.077983763632854</v>
      </c>
      <c r="BZ54">
        <f>BR56/BR57</f>
        <v>0.83871924886138005</v>
      </c>
      <c r="CJ54" s="34" t="s">
        <v>418</v>
      </c>
      <c r="CK54" s="8">
        <v>467.73040018278772</v>
      </c>
    </row>
    <row r="55" spans="2:89" x14ac:dyDescent="0.2">
      <c r="B55" s="9" t="s">
        <v>6</v>
      </c>
      <c r="C55" s="8">
        <v>26</v>
      </c>
      <c r="D55" s="8">
        <v>2.8997333333333333</v>
      </c>
      <c r="F55" s="8">
        <v>2.8997333333333333</v>
      </c>
      <c r="G55" s="8"/>
      <c r="H55" s="36">
        <v>2.1699014963431669</v>
      </c>
      <c r="I55" s="36">
        <v>41</v>
      </c>
      <c r="P55" s="41"/>
      <c r="BL55" s="10" t="s">
        <v>23</v>
      </c>
      <c r="BM55" s="44" t="s">
        <v>22</v>
      </c>
      <c r="BN55" s="8">
        <v>235.9307662238233</v>
      </c>
      <c r="BO55" s="8">
        <v>523.29187661552885</v>
      </c>
      <c r="BP55" s="8">
        <v>3659.4488859049316</v>
      </c>
      <c r="BQ55" s="8">
        <v>1408.7366139196774</v>
      </c>
      <c r="BR55" s="8">
        <v>378.55693608309537</v>
      </c>
      <c r="BT55" s="1"/>
      <c r="CJ55" s="28" t="s">
        <v>24</v>
      </c>
      <c r="CK55" s="52">
        <v>85.886764015704102</v>
      </c>
    </row>
    <row r="56" spans="2:89" x14ac:dyDescent="0.2">
      <c r="B56" s="9" t="s">
        <v>7</v>
      </c>
      <c r="C56" s="8">
        <v>1</v>
      </c>
      <c r="D56" s="8">
        <v>9.3066666666666673E-2</v>
      </c>
      <c r="F56" s="8">
        <v>9.3066666666666673E-2</v>
      </c>
      <c r="G56" s="8"/>
      <c r="H56" s="8">
        <v>1.5200058281791005</v>
      </c>
      <c r="I56" s="8">
        <v>11</v>
      </c>
      <c r="J56">
        <f t="shared" ref="J56:J63" si="12">H56/(SQRT(I56))</f>
        <v>0.45829900102031773</v>
      </c>
      <c r="P56" s="41"/>
      <c r="BL56" s="10" t="s">
        <v>24</v>
      </c>
      <c r="BM56" s="44" t="s">
        <v>21</v>
      </c>
      <c r="BN56" s="8">
        <v>44.60496489942598</v>
      </c>
      <c r="BO56" s="8">
        <v>40.713014232216722</v>
      </c>
      <c r="BP56" s="8">
        <v>4719.3756687555251</v>
      </c>
      <c r="BQ56" s="8">
        <v>538.67927914515917</v>
      </c>
      <c r="BR56" s="8">
        <v>25.053254554038865</v>
      </c>
      <c r="BT56" s="12" t="s">
        <v>20</v>
      </c>
      <c r="BU56">
        <v>2016</v>
      </c>
      <c r="BV56" s="89" t="s">
        <v>446</v>
      </c>
      <c r="BW56">
        <f>BO60/BO61</f>
        <v>1.463810791377512</v>
      </c>
      <c r="BX56">
        <f>BP60/BP61</f>
        <v>0.25343675742597588</v>
      </c>
      <c r="BY56">
        <f>BQ60/BQ61</f>
        <v>3.3665242601500469</v>
      </c>
      <c r="BZ56">
        <f>BR60/BR61</f>
        <v>1.1298827124175286</v>
      </c>
      <c r="CJ56" s="34" t="s">
        <v>417</v>
      </c>
      <c r="CK56" s="8">
        <v>60.241418206967879</v>
      </c>
    </row>
    <row r="57" spans="2:89" x14ac:dyDescent="0.2">
      <c r="B57" s="9" t="s">
        <v>8</v>
      </c>
      <c r="C57" s="8">
        <v>69</v>
      </c>
      <c r="D57" s="8">
        <v>7.6573333333333347</v>
      </c>
      <c r="F57" s="8">
        <v>7.6573333333333347</v>
      </c>
      <c r="G57" s="8"/>
      <c r="H57" s="8">
        <v>2.3086486046886536</v>
      </c>
      <c r="I57" s="8">
        <v>9</v>
      </c>
      <c r="J57">
        <f t="shared" si="12"/>
        <v>0.76954953489621791</v>
      </c>
      <c r="BL57" s="10" t="s">
        <v>24</v>
      </c>
      <c r="BM57" s="44" t="s">
        <v>22</v>
      </c>
      <c r="BN57" s="8">
        <v>27.811339936424222</v>
      </c>
      <c r="BO57" s="8">
        <v>58.984449077063317</v>
      </c>
      <c r="BP57" s="8">
        <v>3189.4246068261436</v>
      </c>
      <c r="BQ57" s="8">
        <v>259.23170747176977</v>
      </c>
      <c r="BR57" s="8">
        <v>29.870847232909473</v>
      </c>
      <c r="BT57" s="12" t="s">
        <v>23</v>
      </c>
      <c r="BU57">
        <v>2016</v>
      </c>
      <c r="BV57">
        <f>BN62/BN63</f>
        <v>0.69637964775968764</v>
      </c>
      <c r="BW57">
        <f>BO62/BO63</f>
        <v>0.59888606722136217</v>
      </c>
      <c r="BX57">
        <f>BP62/BP63</f>
        <v>0.7847384061617958</v>
      </c>
      <c r="BY57">
        <f>BQ62/BQ63</f>
        <v>2.6209823840636727E-2</v>
      </c>
      <c r="BZ57">
        <f>BR62/BR63</f>
        <v>0.17178736955329252</v>
      </c>
      <c r="CJ57" s="34" t="s">
        <v>418</v>
      </c>
      <c r="CK57" s="8">
        <v>25.645345808736224</v>
      </c>
    </row>
    <row r="58" spans="2:89" x14ac:dyDescent="0.2">
      <c r="B58" s="9" t="s">
        <v>321</v>
      </c>
      <c r="C58" s="8"/>
      <c r="D58" s="8"/>
      <c r="G58" s="8"/>
      <c r="H58" s="8">
        <v>1.4674399999999996</v>
      </c>
      <c r="I58" s="8">
        <v>4</v>
      </c>
      <c r="J58">
        <f t="shared" si="12"/>
        <v>0.73371999999999982</v>
      </c>
      <c r="BL58">
        <v>2016</v>
      </c>
      <c r="BT58" s="12" t="s">
        <v>24</v>
      </c>
      <c r="BU58">
        <v>2016</v>
      </c>
      <c r="BV58">
        <f>BN64/BN65</f>
        <v>1.7536706297264944E-2</v>
      </c>
      <c r="BW58">
        <f>BO64/BO65</f>
        <v>0.21314511011009599</v>
      </c>
      <c r="BX58">
        <f>BP64/BP65</f>
        <v>0.37055967557560082</v>
      </c>
      <c r="BY58">
        <f>BQ64/BQ65</f>
        <v>0.10955548657837103</v>
      </c>
      <c r="BZ58">
        <f>BR64/BR65</f>
        <v>1.6542992427062186</v>
      </c>
    </row>
    <row r="59" spans="2:89" x14ac:dyDescent="0.2">
      <c r="B59" s="7" t="s">
        <v>322</v>
      </c>
      <c r="C59" s="8">
        <v>6958</v>
      </c>
      <c r="D59" s="8">
        <v>5748.7658800453564</v>
      </c>
      <c r="G59" s="8"/>
      <c r="H59" s="8" t="e">
        <v>#DIV/0!</v>
      </c>
      <c r="I59" s="8">
        <v>1</v>
      </c>
      <c r="J59" t="e">
        <f t="shared" si="12"/>
        <v>#DIV/0!</v>
      </c>
      <c r="BL59" s="26" t="s">
        <v>384</v>
      </c>
      <c r="BM59" s="26" t="s">
        <v>385</v>
      </c>
      <c r="BN59" s="26" t="s">
        <v>371</v>
      </c>
      <c r="BO59" s="26" t="s">
        <v>373</v>
      </c>
      <c r="BP59" s="26" t="s">
        <v>375</v>
      </c>
      <c r="BQ59" s="26" t="s">
        <v>377</v>
      </c>
      <c r="BR59" s="26" t="s">
        <v>379</v>
      </c>
    </row>
    <row r="60" spans="2:89" x14ac:dyDescent="0.2">
      <c r="H60" s="8">
        <v>0</v>
      </c>
      <c r="I60" s="8">
        <v>2</v>
      </c>
      <c r="J60">
        <f t="shared" si="12"/>
        <v>0</v>
      </c>
      <c r="BL60" t="s">
        <v>20</v>
      </c>
      <c r="BM60" t="s">
        <v>21</v>
      </c>
      <c r="BO60">
        <v>34.694506557333334</v>
      </c>
      <c r="BP60">
        <v>36.635672101333334</v>
      </c>
      <c r="BQ60">
        <v>8.4626799555555561</v>
      </c>
      <c r="BR60">
        <v>375.29712096000009</v>
      </c>
    </row>
    <row r="61" spans="2:89" x14ac:dyDescent="0.2">
      <c r="H61" s="8">
        <v>2.1888503405517095</v>
      </c>
      <c r="I61" s="8">
        <v>4</v>
      </c>
      <c r="J61">
        <f t="shared" si="12"/>
        <v>1.0944251702758547</v>
      </c>
      <c r="BL61" t="s">
        <v>20</v>
      </c>
      <c r="BM61" t="s">
        <v>22</v>
      </c>
      <c r="BN61">
        <v>1.4986244426666666</v>
      </c>
      <c r="BO61">
        <v>23.701496642666665</v>
      </c>
      <c r="BP61">
        <v>144.55547992888887</v>
      </c>
      <c r="BQ61">
        <v>2.513773643555556</v>
      </c>
      <c r="BR61">
        <v>332.15582187022216</v>
      </c>
    </row>
    <row r="62" spans="2:89" x14ac:dyDescent="0.2">
      <c r="H62" s="8" t="e">
        <v>#DIV/0!</v>
      </c>
      <c r="I62" s="8">
        <v>1</v>
      </c>
      <c r="J62" t="e">
        <f t="shared" si="12"/>
        <v>#DIV/0!</v>
      </c>
      <c r="BL62" t="s">
        <v>23</v>
      </c>
      <c r="BM62" t="s">
        <v>21</v>
      </c>
      <c r="BN62">
        <v>5.0117484444444443E-2</v>
      </c>
      <c r="BO62">
        <v>260.44279447733345</v>
      </c>
      <c r="BP62">
        <v>286.04096906222208</v>
      </c>
      <c r="BQ62">
        <v>10.966959264888889</v>
      </c>
      <c r="BR62">
        <v>209.45188970177782</v>
      </c>
    </row>
    <row r="63" spans="2:89" x14ac:dyDescent="0.2">
      <c r="H63" s="8">
        <v>3.1797350609410486</v>
      </c>
      <c r="I63" s="8">
        <v>9</v>
      </c>
      <c r="J63">
        <f t="shared" si="12"/>
        <v>1.0599116869803495</v>
      </c>
      <c r="BL63" t="s">
        <v>23</v>
      </c>
      <c r="BM63" t="s">
        <v>22</v>
      </c>
      <c r="BN63">
        <v>7.1968623157894748E-2</v>
      </c>
      <c r="BO63">
        <v>434.87870019368432</v>
      </c>
      <c r="BP63">
        <v>364.50486788491236</v>
      </c>
      <c r="BQ63">
        <v>418.42933899789477</v>
      </c>
      <c r="BR63">
        <v>1219.2508113164913</v>
      </c>
    </row>
    <row r="64" spans="2:89" x14ac:dyDescent="0.2">
      <c r="H64" s="8"/>
      <c r="I64" s="8"/>
      <c r="BL64" t="s">
        <v>24</v>
      </c>
      <c r="BM64" t="s">
        <v>21</v>
      </c>
      <c r="BN64">
        <v>1.9281830222222223E-2</v>
      </c>
      <c r="BO64">
        <v>13.230270631111111</v>
      </c>
      <c r="BP64">
        <v>14.327785105777778</v>
      </c>
      <c r="BQ64">
        <v>2.2836394417777783</v>
      </c>
      <c r="BR64">
        <v>58.502772908444442</v>
      </c>
    </row>
    <row r="65" spans="5:70" x14ac:dyDescent="0.2">
      <c r="BL65" t="s">
        <v>24</v>
      </c>
      <c r="BM65" t="s">
        <v>22</v>
      </c>
      <c r="BN65">
        <v>1.0995126391111112</v>
      </c>
      <c r="BO65">
        <v>62.071659182222248</v>
      </c>
      <c r="BP65">
        <v>38.665257042666674</v>
      </c>
      <c r="BQ65">
        <v>20.844592207111109</v>
      </c>
      <c r="BR65">
        <v>35.364081296888891</v>
      </c>
    </row>
    <row r="66" spans="5:70" x14ac:dyDescent="0.2">
      <c r="E66" s="10"/>
      <c r="F66" s="36"/>
    </row>
    <row r="67" spans="5:70" x14ac:dyDescent="0.2">
      <c r="E67" s="9"/>
      <c r="H67" s="26" t="s">
        <v>10</v>
      </c>
      <c r="J67" s="10" t="s">
        <v>371</v>
      </c>
      <c r="K67" s="10" t="s">
        <v>373</v>
      </c>
      <c r="L67" s="10" t="s">
        <v>377</v>
      </c>
      <c r="M67" s="10" t="s">
        <v>379</v>
      </c>
      <c r="N67" s="10" t="s">
        <v>375</v>
      </c>
      <c r="O67" s="40" t="s">
        <v>422</v>
      </c>
      <c r="P67" s="40"/>
    </row>
    <row r="68" spans="5:70" x14ac:dyDescent="0.2">
      <c r="E68" s="9"/>
      <c r="H68" s="9" t="s">
        <v>0</v>
      </c>
      <c r="K68" s="8">
        <v>19.193521478222227</v>
      </c>
      <c r="L68" s="8">
        <v>13.707978527111111</v>
      </c>
      <c r="M68" s="8">
        <v>230.85214776977782</v>
      </c>
      <c r="N68" s="8">
        <v>21.550197503111111</v>
      </c>
      <c r="O68" s="8">
        <v>5.3263748595555569</v>
      </c>
      <c r="P68" s="8"/>
    </row>
    <row r="69" spans="5:70" x14ac:dyDescent="0.2">
      <c r="E69" s="9"/>
      <c r="H69" s="9" t="s">
        <v>1</v>
      </c>
      <c r="K69" s="8">
        <v>50.195491636444437</v>
      </c>
      <c r="L69" s="8">
        <v>3.2173813839999998</v>
      </c>
      <c r="M69" s="8">
        <v>519.74209415022233</v>
      </c>
      <c r="N69" s="8">
        <v>51.721146699555554</v>
      </c>
    </row>
    <row r="70" spans="5:70" x14ac:dyDescent="0.2">
      <c r="E70" s="9"/>
      <c r="H70" s="9" t="s">
        <v>2</v>
      </c>
      <c r="J70" s="8">
        <v>1.4986244426666666</v>
      </c>
      <c r="K70" s="8">
        <v>23.701496642666665</v>
      </c>
      <c r="L70" s="8">
        <v>2.513773643555556</v>
      </c>
      <c r="M70" s="8">
        <v>332.15582187022216</v>
      </c>
      <c r="N70" s="8">
        <v>144.55547992888887</v>
      </c>
      <c r="O70" s="8">
        <v>6.3961244444444443</v>
      </c>
      <c r="P70" s="8"/>
    </row>
    <row r="71" spans="5:70" x14ac:dyDescent="0.2">
      <c r="E71" s="9"/>
      <c r="H71" s="9" t="s">
        <v>3</v>
      </c>
      <c r="J71" s="8">
        <v>5.0117484444444443E-2</v>
      </c>
      <c r="K71" s="8">
        <v>15.452070717333333</v>
      </c>
      <c r="L71" s="8">
        <v>21.431429237333333</v>
      </c>
      <c r="M71" s="8">
        <v>50.833636547555557</v>
      </c>
      <c r="N71" s="8">
        <v>9.4762633288888871</v>
      </c>
      <c r="O71" s="8">
        <v>3.5443733333333336</v>
      </c>
      <c r="P71" s="8"/>
    </row>
    <row r="72" spans="5:70" x14ac:dyDescent="0.2">
      <c r="F72" s="36"/>
      <c r="H72" s="9" t="s">
        <v>4</v>
      </c>
      <c r="K72" s="8">
        <v>505.43351823733354</v>
      </c>
      <c r="L72" s="8">
        <v>0.5024892924444444</v>
      </c>
      <c r="M72" s="8">
        <v>368.07014285600007</v>
      </c>
      <c r="N72" s="8">
        <v>562.60567479555527</v>
      </c>
      <c r="O72" s="8">
        <v>9.1718222222222229E-8</v>
      </c>
      <c r="P72" s="8"/>
    </row>
    <row r="73" spans="5:70" x14ac:dyDescent="0.2">
      <c r="E73" s="9"/>
      <c r="H73" s="9" t="s">
        <v>5</v>
      </c>
      <c r="J73" s="8">
        <v>7.1968623157894748E-2</v>
      </c>
      <c r="K73" s="8">
        <v>434.87870019368432</v>
      </c>
      <c r="L73" s="8">
        <v>418.42933899789477</v>
      </c>
      <c r="M73" s="8">
        <v>1219.2508113164913</v>
      </c>
      <c r="N73" s="8">
        <v>364.50486788491236</v>
      </c>
      <c r="O73" s="8">
        <v>2.4993684210526319</v>
      </c>
      <c r="P73" s="8"/>
      <c r="Q73" t="s">
        <v>424</v>
      </c>
    </row>
    <row r="74" spans="5:70" x14ac:dyDescent="0.2">
      <c r="E74" s="9"/>
      <c r="H74" s="9" t="s">
        <v>6</v>
      </c>
      <c r="J74" s="8">
        <v>1.9281830222222223E-2</v>
      </c>
      <c r="K74" s="8">
        <v>5.5418557617777768</v>
      </c>
      <c r="L74" s="8">
        <v>4.354384830222223</v>
      </c>
      <c r="M74" s="8">
        <v>5.6263053386666666</v>
      </c>
      <c r="N74" s="8">
        <v>6.8621456328888897</v>
      </c>
      <c r="O74" s="8">
        <v>2.8997333333333333</v>
      </c>
      <c r="P74" s="8"/>
      <c r="Q74" s="10" t="s">
        <v>371</v>
      </c>
      <c r="R74" s="10" t="s">
        <v>373</v>
      </c>
      <c r="S74" s="10" t="s">
        <v>375</v>
      </c>
      <c r="T74" s="10" t="s">
        <v>377</v>
      </c>
      <c r="U74" s="10" t="s">
        <v>379</v>
      </c>
      <c r="V74" s="40" t="s">
        <v>422</v>
      </c>
    </row>
    <row r="75" spans="5:70" x14ac:dyDescent="0.2">
      <c r="E75" s="9"/>
      <c r="H75" s="9" t="s">
        <v>7</v>
      </c>
      <c r="K75" s="8">
        <v>20.918685500444447</v>
      </c>
      <c r="L75" s="8">
        <v>0.21289405333333333</v>
      </c>
      <c r="M75" s="8">
        <v>111.37924047822221</v>
      </c>
      <c r="N75" s="8">
        <v>21.793424578666666</v>
      </c>
      <c r="O75" s="8">
        <v>9.3066666666666673E-2</v>
      </c>
      <c r="P75" s="8"/>
      <c r="R75">
        <f>K78/K79</f>
        <v>0.38237540568856127</v>
      </c>
      <c r="S75">
        <f>L78/L79</f>
        <v>4.2606010575186168</v>
      </c>
      <c r="T75">
        <f>M78/M79</f>
        <v>0.44416673263153872</v>
      </c>
      <c r="U75">
        <f>N78/N79</f>
        <v>0.41666124744477667</v>
      </c>
    </row>
    <row r="76" spans="5:70" x14ac:dyDescent="0.2">
      <c r="E76" s="9"/>
      <c r="H76" s="9" t="s">
        <v>8</v>
      </c>
      <c r="J76" s="8">
        <v>1.0995126391111112</v>
      </c>
      <c r="K76" s="8">
        <v>62.071659182222248</v>
      </c>
      <c r="L76" s="8">
        <v>20.844592207111109</v>
      </c>
      <c r="M76" s="8">
        <v>35.364081296888891</v>
      </c>
      <c r="N76" s="8">
        <v>38.665257042666674</v>
      </c>
      <c r="O76" s="8">
        <v>7.6573333333333347</v>
      </c>
      <c r="P76" s="8"/>
    </row>
    <row r="77" spans="5:70" x14ac:dyDescent="0.2">
      <c r="E77" s="9"/>
      <c r="R77">
        <f>K80/K81</f>
        <v>3.0571915315829118E-2</v>
      </c>
      <c r="S77">
        <f>L80/L81</f>
        <v>42.650519244054955</v>
      </c>
      <c r="T77">
        <f>M80/M81</f>
        <v>0.13810855766000879</v>
      </c>
      <c r="U77">
        <f>N80/N81</f>
        <v>1.6843526031500584E-2</v>
      </c>
      <c r="V77" s="80" t="s">
        <v>423</v>
      </c>
    </row>
    <row r="78" spans="5:70" x14ac:dyDescent="0.2">
      <c r="E78" s="9"/>
      <c r="H78" s="9" t="s">
        <v>0</v>
      </c>
      <c r="K78" s="8">
        <v>19.193521478222227</v>
      </c>
      <c r="L78" s="8">
        <v>13.707978527111111</v>
      </c>
      <c r="M78" s="8">
        <v>230.85214776977782</v>
      </c>
      <c r="N78" s="8">
        <v>21.550197503111111</v>
      </c>
      <c r="O78" s="8">
        <v>5.3263748595555569</v>
      </c>
      <c r="P78" s="8"/>
    </row>
    <row r="79" spans="5:70" x14ac:dyDescent="0.2">
      <c r="E79" s="9"/>
      <c r="H79" s="9" t="s">
        <v>1</v>
      </c>
      <c r="K79" s="8">
        <v>50.195491636444437</v>
      </c>
      <c r="L79" s="8">
        <v>3.2173813839999998</v>
      </c>
      <c r="M79" s="8">
        <v>519.74209415022233</v>
      </c>
      <c r="N79" s="8">
        <v>51.721146699555554</v>
      </c>
      <c r="R79">
        <f>K82/K83</f>
        <v>0.26492370955431366</v>
      </c>
      <c r="S79">
        <f>L82/L83</f>
        <v>20.453294782285244</v>
      </c>
      <c r="T79">
        <f>M82/M83</f>
        <v>5.0514847421380724E-2</v>
      </c>
      <c r="U79">
        <f>N82/N83</f>
        <v>0.31487229591287663</v>
      </c>
    </row>
    <row r="80" spans="5:70" x14ac:dyDescent="0.2">
      <c r="E80" s="9"/>
      <c r="H80" s="9" t="s">
        <v>3</v>
      </c>
      <c r="J80" s="8">
        <v>5.0117484444444443E-2</v>
      </c>
      <c r="K80" s="8">
        <v>15.452070717333333</v>
      </c>
      <c r="L80" s="8">
        <v>21.431429237333333</v>
      </c>
      <c r="M80" s="8">
        <v>50.833636547555557</v>
      </c>
      <c r="N80" s="8">
        <v>9.4762633288888871</v>
      </c>
      <c r="O80" s="8">
        <v>3.5443733333333336</v>
      </c>
      <c r="P80" s="8"/>
      <c r="Q80" t="s">
        <v>425</v>
      </c>
    </row>
    <row r="81" spans="5:22" x14ac:dyDescent="0.2">
      <c r="E81" s="9"/>
      <c r="H81" s="9" t="s">
        <v>4</v>
      </c>
      <c r="K81" s="8">
        <v>505.43351823733354</v>
      </c>
      <c r="L81" s="8">
        <v>0.5024892924444444</v>
      </c>
      <c r="M81" s="8">
        <v>368.07014285600007</v>
      </c>
      <c r="N81" s="8">
        <v>562.60567479555527</v>
      </c>
      <c r="O81" s="8">
        <v>9.1718222222222229E-8</v>
      </c>
      <c r="P81" s="8"/>
      <c r="Q81">
        <v>0</v>
      </c>
      <c r="R81">
        <f>AVERAGE(R75,R77,R79)</f>
        <v>0.22595701018623468</v>
      </c>
      <c r="S81">
        <f>AVERAGE(S75,S77,S79)</f>
        <v>22.45480502795294</v>
      </c>
      <c r="T81">
        <f>AVERAGE(T75,T77,T79)</f>
        <v>0.21093004590430942</v>
      </c>
      <c r="U81">
        <f>AVERAGE(U75,U77,U79)</f>
        <v>0.24945902312971793</v>
      </c>
      <c r="V81" t="e">
        <f>AVERAGE(V75,V77,V79)</f>
        <v>#DIV/0!</v>
      </c>
    </row>
    <row r="82" spans="5:22" x14ac:dyDescent="0.2">
      <c r="F82" s="36"/>
      <c r="H82" s="9" t="s">
        <v>6</v>
      </c>
      <c r="J82" s="8">
        <v>1.9281830222222223E-2</v>
      </c>
      <c r="K82" s="8">
        <v>5.5418557617777768</v>
      </c>
      <c r="L82" s="8">
        <v>4.354384830222223</v>
      </c>
      <c r="M82" s="8">
        <v>5.6263053386666666</v>
      </c>
      <c r="N82" s="8">
        <v>6.8621456328888897</v>
      </c>
      <c r="O82" s="8">
        <v>2.8997333333333333</v>
      </c>
      <c r="P82" s="8"/>
    </row>
    <row r="83" spans="5:22" ht="16" thickBot="1" x14ac:dyDescent="0.25">
      <c r="E83" s="9"/>
      <c r="H83" s="9" t="s">
        <v>7</v>
      </c>
      <c r="K83" s="8">
        <v>20.918685500444447</v>
      </c>
      <c r="L83" s="8">
        <v>0.21289405333333333</v>
      </c>
      <c r="M83" s="8">
        <v>111.37924047822221</v>
      </c>
      <c r="N83" s="8">
        <v>21.793424578666666</v>
      </c>
      <c r="O83" s="8">
        <v>9.3066666666666673E-2</v>
      </c>
      <c r="P83" s="8"/>
    </row>
    <row r="84" spans="5:22" x14ac:dyDescent="0.2">
      <c r="E84" s="9"/>
      <c r="H84" s="53"/>
      <c r="I84" s="54"/>
      <c r="J84" s="69" t="s">
        <v>371</v>
      </c>
      <c r="K84" s="69" t="s">
        <v>373</v>
      </c>
      <c r="L84" s="69" t="s">
        <v>377</v>
      </c>
      <c r="M84" s="69" t="s">
        <v>379</v>
      </c>
      <c r="N84" s="69" t="s">
        <v>375</v>
      </c>
      <c r="O84" s="108" t="s">
        <v>422</v>
      </c>
      <c r="P84" s="108"/>
    </row>
    <row r="85" spans="5:22" x14ac:dyDescent="0.2">
      <c r="E85" s="9"/>
      <c r="H85" s="57"/>
      <c r="I85" s="23" t="s">
        <v>414</v>
      </c>
      <c r="J85" s="23">
        <f>AVERAGE(J78,J80,J82)</f>
        <v>3.4699657333333335E-2</v>
      </c>
      <c r="K85" s="23">
        <f t="shared" ref="K85" si="13">AVERAGE(K78,K80,K82)</f>
        <v>13.395815985777778</v>
      </c>
      <c r="L85" s="23">
        <f t="shared" ref="L85:O85" si="14">AVERAGE(L78,L80,L82)</f>
        <v>13.164597531555556</v>
      </c>
      <c r="M85" s="23">
        <f t="shared" si="14"/>
        <v>95.770696552000018</v>
      </c>
      <c r="N85" s="23">
        <f t="shared" si="14"/>
        <v>12.629535488296296</v>
      </c>
      <c r="O85" s="97">
        <f t="shared" si="14"/>
        <v>3.9234938420740746</v>
      </c>
      <c r="P85" s="97"/>
    </row>
    <row r="86" spans="5:22" x14ac:dyDescent="0.2">
      <c r="E86" s="9"/>
      <c r="H86" s="57"/>
      <c r="I86" s="23" t="s">
        <v>413</v>
      </c>
      <c r="J86" s="23">
        <v>0</v>
      </c>
      <c r="K86" s="23">
        <f>AVERAGE(K79,K81,K83)</f>
        <v>192.18256512474079</v>
      </c>
      <c r="L86" s="23">
        <f>AVERAGE(L79,L81,L83)</f>
        <v>1.3109215765925926</v>
      </c>
      <c r="M86" s="23">
        <f>AVERAGE(M79,M81,M83)</f>
        <v>333.0638258281482</v>
      </c>
      <c r="N86" s="23">
        <f>AVERAGE(N79,N81,N83)</f>
        <v>212.04008202459249</v>
      </c>
      <c r="O86" s="97">
        <f>AVERAGE(O79,O81,O83)</f>
        <v>4.6533379192444449E-2</v>
      </c>
      <c r="P86" s="97"/>
    </row>
    <row r="87" spans="5:22" ht="16" thickBot="1" x14ac:dyDescent="0.25">
      <c r="E87" s="9"/>
      <c r="H87" s="57"/>
      <c r="I87" s="111" t="s">
        <v>332</v>
      </c>
      <c r="J87" s="111"/>
      <c r="K87" s="111">
        <f>K85/K86</f>
        <v>6.9703596562377526E-2</v>
      </c>
      <c r="L87" s="111">
        <f>L85/L86</f>
        <v>10.042246436871975</v>
      </c>
      <c r="M87" s="111">
        <f>M85/M86</f>
        <v>0.2875445759198571</v>
      </c>
      <c r="N87" s="111">
        <f>N85/N86</f>
        <v>5.9562019443246197E-2</v>
      </c>
      <c r="O87" s="112">
        <f>O85/O86</f>
        <v>84.315687151109074</v>
      </c>
      <c r="P87" s="112"/>
    </row>
    <row r="88" spans="5:22" x14ac:dyDescent="0.2">
      <c r="E88" s="9"/>
      <c r="H88" s="45" t="s">
        <v>414</v>
      </c>
      <c r="I88" s="65" t="s">
        <v>350</v>
      </c>
      <c r="J88" s="54">
        <f>STDEV(J78,J80,J82)</f>
        <v>2.1804100202856926E-2</v>
      </c>
      <c r="K88" s="54">
        <f t="shared" ref="K88" si="15">STDEV(K78,K80,K82)</f>
        <v>7.0542988205185688</v>
      </c>
      <c r="L88" s="54">
        <f t="shared" ref="L88:O88" si="16">STDEV(L78,L80,L82)</f>
        <v>8.5514799070312648</v>
      </c>
      <c r="M88" s="54">
        <f t="shared" si="16"/>
        <v>119.14770054887005</v>
      </c>
      <c r="N88" s="54">
        <f t="shared" si="16"/>
        <v>7.8353086039450295</v>
      </c>
      <c r="O88" s="56">
        <f t="shared" si="16"/>
        <v>1.2569592452849885</v>
      </c>
      <c r="P88" s="56"/>
    </row>
    <row r="89" spans="5:22" x14ac:dyDescent="0.2">
      <c r="E89" s="9"/>
      <c r="H89" s="57"/>
      <c r="I89" s="23" t="s">
        <v>349</v>
      </c>
      <c r="J89" s="58">
        <f>J88/SQRT(3)</f>
        <v>1.258860312155702E-2</v>
      </c>
      <c r="K89" s="58">
        <f t="shared" ref="K89" si="17">K88/SQRT(3)</f>
        <v>4.0728013229704558</v>
      </c>
      <c r="L89" s="58">
        <f t="shared" ref="L89" si="18">L88/SQRT(3)</f>
        <v>4.9371992262941768</v>
      </c>
      <c r="M89" s="58">
        <f t="shared" ref="M89" si="19">M88/SQRT(3)</f>
        <v>68.789956985215042</v>
      </c>
      <c r="N89" s="58">
        <f t="shared" ref="N89" si="20">N88/SQRT(3)</f>
        <v>4.523717531671454</v>
      </c>
      <c r="O89" s="99">
        <f t="shared" ref="O89" si="21">O88/SQRT(3)</f>
        <v>0.72570575862567699</v>
      </c>
      <c r="P89" s="99"/>
    </row>
    <row r="90" spans="5:22" x14ac:dyDescent="0.2">
      <c r="E90" s="9"/>
      <c r="H90" s="47"/>
      <c r="I90" s="58" t="s">
        <v>457</v>
      </c>
      <c r="J90" s="58">
        <f>J89+(1.96*J85)</f>
        <v>8.0599931494890351E-2</v>
      </c>
      <c r="K90" s="58">
        <f t="shared" ref="K90" si="22">K89+(1.96*K85)</f>
        <v>30.328600655094903</v>
      </c>
      <c r="L90" s="58">
        <f t="shared" ref="L90" si="23">L89+(1.96*L85)</f>
        <v>30.739810388143063</v>
      </c>
      <c r="M90" s="58">
        <f t="shared" ref="M90" si="24">M89+(1.96*M85)</f>
        <v>256.50052222713509</v>
      </c>
      <c r="N90" s="58">
        <f t="shared" ref="N90" si="25">N89+(1.96*N85)</f>
        <v>29.277607088732196</v>
      </c>
      <c r="O90" s="99">
        <f t="shared" ref="O90" si="26">O89+(1.96*O85)</f>
        <v>8.4157536890908631</v>
      </c>
      <c r="P90" s="99"/>
    </row>
    <row r="91" spans="5:22" ht="16" thickBot="1" x14ac:dyDescent="0.25">
      <c r="E91" s="9"/>
      <c r="H91" s="50"/>
      <c r="I91" s="109" t="s">
        <v>458</v>
      </c>
      <c r="J91" s="109">
        <f>J89-(1.96*J85)</f>
        <v>-5.5422725251776314E-2</v>
      </c>
      <c r="K91" s="109">
        <f t="shared" ref="K91" si="27">K89-(1.96*K85)</f>
        <v>-22.182998009153991</v>
      </c>
      <c r="L91" s="109">
        <f t="shared" ref="L91:O91" si="28">L89-(1.96*L85)</f>
        <v>-20.865411935554711</v>
      </c>
      <c r="M91" s="109">
        <f t="shared" si="28"/>
        <v>-118.92060825670498</v>
      </c>
      <c r="N91" s="109">
        <f t="shared" si="28"/>
        <v>-20.230172025389287</v>
      </c>
      <c r="O91" s="110">
        <f t="shared" si="28"/>
        <v>-6.9643421718395082</v>
      </c>
      <c r="P91" s="110"/>
    </row>
    <row r="92" spans="5:22" x14ac:dyDescent="0.2">
      <c r="F92" s="36"/>
      <c r="H92" s="47" t="s">
        <v>413</v>
      </c>
      <c r="I92" s="58" t="s">
        <v>350</v>
      </c>
      <c r="J92" s="23" t="e">
        <f t="shared" ref="J92:O92" si="29">STDEV(J79,J81,J83)</f>
        <v>#DIV/0!</v>
      </c>
      <c r="K92" s="23">
        <f t="shared" si="29"/>
        <v>271.67793904519016</v>
      </c>
      <c r="L92" s="23">
        <f t="shared" si="29"/>
        <v>1.6573798896372167</v>
      </c>
      <c r="M92" s="23">
        <f t="shared" si="29"/>
        <v>206.41980704059307</v>
      </c>
      <c r="N92" s="23">
        <f t="shared" si="29"/>
        <v>303.96725689451927</v>
      </c>
      <c r="O92" s="97">
        <f t="shared" si="29"/>
        <v>6.5808006247851131E-2</v>
      </c>
      <c r="P92" s="97"/>
    </row>
    <row r="93" spans="5:22" x14ac:dyDescent="0.2">
      <c r="E93" s="9"/>
      <c r="H93" s="57"/>
      <c r="I93" s="23" t="s">
        <v>349</v>
      </c>
      <c r="J93" s="58" t="e">
        <f>J92/SQRT(3)</f>
        <v>#DIV/0!</v>
      </c>
      <c r="K93" s="58">
        <f>K92/SQRT(3)</f>
        <v>156.85333124062328</v>
      </c>
      <c r="L93" s="58">
        <f t="shared" ref="L93" si="30">L92/SQRT(3)</f>
        <v>0.95688872543151937</v>
      </c>
      <c r="M93" s="58">
        <f t="shared" ref="M93" si="31">M92/SQRT(3)</f>
        <v>119.17653116095703</v>
      </c>
      <c r="N93" s="58">
        <f t="shared" ref="N93" si="32">N92/SQRT(3)</f>
        <v>175.49557759288282</v>
      </c>
      <c r="O93" s="99">
        <f t="shared" ref="O93" si="33">O92/SQRT(3)</f>
        <v>3.7994270122029425E-2</v>
      </c>
      <c r="P93" s="99"/>
    </row>
    <row r="94" spans="5:22" x14ac:dyDescent="0.2">
      <c r="E94" s="9"/>
      <c r="H94" s="57"/>
      <c r="I94" s="58" t="s">
        <v>457</v>
      </c>
      <c r="J94" s="58" t="e">
        <f>J93+(1.96*J89)</f>
        <v>#DIV/0!</v>
      </c>
      <c r="K94" s="58">
        <f>K93+(1.96*K86)</f>
        <v>533.53115888511525</v>
      </c>
      <c r="L94" s="58">
        <f t="shared" ref="L94" si="34">L93+(1.96*L89)</f>
        <v>10.633799208968105</v>
      </c>
      <c r="M94" s="58">
        <f t="shared" ref="M94" si="35">M93+(1.96*M89)</f>
        <v>254.00484685197853</v>
      </c>
      <c r="N94" s="58">
        <f t="shared" ref="N94" si="36">N93+(1.96*N89)</f>
        <v>184.36206395495887</v>
      </c>
      <c r="O94" s="97">
        <f t="shared" ref="O94" si="37">O93+(1.96*O89)</f>
        <v>1.4603775570283564</v>
      </c>
      <c r="P94" s="97"/>
    </row>
    <row r="95" spans="5:22" ht="16" thickBot="1" x14ac:dyDescent="0.25">
      <c r="E95" s="9"/>
      <c r="H95" s="59"/>
      <c r="I95" s="109" t="s">
        <v>458</v>
      </c>
      <c r="J95" s="109" t="e">
        <f>J93-(1.96*J89)</f>
        <v>#DIV/0!</v>
      </c>
      <c r="K95" s="109">
        <f>K93-(1.96*K86)</f>
        <v>-219.82449640386869</v>
      </c>
      <c r="L95" s="109">
        <f t="shared" ref="L95:O95" si="38">L93-(1.96*L89)</f>
        <v>-8.7200217581050676</v>
      </c>
      <c r="M95" s="109">
        <f t="shared" si="38"/>
        <v>-15.651784530064461</v>
      </c>
      <c r="N95" s="109">
        <f t="shared" si="38"/>
        <v>166.62909123080678</v>
      </c>
      <c r="O95" s="62">
        <f t="shared" si="38"/>
        <v>-1.3843890167842974</v>
      </c>
      <c r="P95" s="62"/>
    </row>
    <row r="96" spans="5:22" x14ac:dyDescent="0.2">
      <c r="E96" s="9"/>
      <c r="J96" s="26" t="s">
        <v>459</v>
      </c>
      <c r="K96" s="26" t="s">
        <v>460</v>
      </c>
      <c r="L96" s="26" t="s">
        <v>462</v>
      </c>
      <c r="M96" s="26" t="s">
        <v>463</v>
      </c>
      <c r="N96" s="26" t="s">
        <v>461</v>
      </c>
      <c r="O96" s="26" t="s">
        <v>80</v>
      </c>
      <c r="P96" s="26"/>
    </row>
    <row r="97" spans="5:15" x14ac:dyDescent="0.2">
      <c r="E97" s="9"/>
      <c r="J97" s="26"/>
      <c r="K97" s="26"/>
      <c r="L97" s="26"/>
      <c r="M97" s="26"/>
      <c r="N97" s="26"/>
      <c r="O97" s="26"/>
    </row>
    <row r="98" spans="5:15" x14ac:dyDescent="0.2">
      <c r="E98" s="9"/>
    </row>
    <row r="99" spans="5:15" x14ac:dyDescent="0.2">
      <c r="E99" s="9"/>
      <c r="I99" t="s">
        <v>455</v>
      </c>
    </row>
    <row r="100" spans="5:15" x14ac:dyDescent="0.2">
      <c r="E100" s="9"/>
      <c r="I100" t="s">
        <v>456</v>
      </c>
    </row>
    <row r="101" spans="5:15" x14ac:dyDescent="0.2">
      <c r="E101" s="9"/>
    </row>
    <row r="102" spans="5:15" x14ac:dyDescent="0.2">
      <c r="F102" s="10"/>
    </row>
    <row r="103" spans="5:15" x14ac:dyDescent="0.2">
      <c r="E103" s="9"/>
      <c r="F103" s="8"/>
    </row>
    <row r="104" spans="5:15" x14ac:dyDescent="0.2">
      <c r="E104" s="9"/>
      <c r="F104" s="8"/>
    </row>
    <row r="105" spans="5:15" x14ac:dyDescent="0.2">
      <c r="E105" s="9"/>
      <c r="F105" s="8"/>
    </row>
    <row r="106" spans="5:15" x14ac:dyDescent="0.2">
      <c r="E106" s="9"/>
      <c r="F106" s="8"/>
    </row>
    <row r="107" spans="5:15" x14ac:dyDescent="0.2">
      <c r="E107" s="9"/>
      <c r="F107" s="8"/>
    </row>
    <row r="108" spans="5:15" x14ac:dyDescent="0.2">
      <c r="E108" s="9"/>
      <c r="F108" s="8"/>
    </row>
    <row r="109" spans="5:15" x14ac:dyDescent="0.2">
      <c r="E109" s="9"/>
      <c r="F109" s="8"/>
    </row>
    <row r="110" spans="5:15" x14ac:dyDescent="0.2">
      <c r="E110" s="9"/>
      <c r="F110" s="8"/>
    </row>
    <row r="111" spans="5:15" x14ac:dyDescent="0.2">
      <c r="E111" s="9"/>
      <c r="F111" s="8"/>
    </row>
    <row r="112" spans="5:15" x14ac:dyDescent="0.2">
      <c r="E112" s="10"/>
      <c r="F112" s="36"/>
    </row>
    <row r="113" spans="5:16" ht="16" thickBot="1" x14ac:dyDescent="0.25">
      <c r="E113" s="9"/>
      <c r="F113" s="8"/>
      <c r="H113" t="s">
        <v>454</v>
      </c>
    </row>
    <row r="114" spans="5:16" x14ac:dyDescent="0.2">
      <c r="E114" s="9"/>
      <c r="F114" s="8"/>
      <c r="I114" s="53" t="s">
        <v>412</v>
      </c>
      <c r="J114" s="69" t="s">
        <v>371</v>
      </c>
      <c r="K114" s="69" t="s">
        <v>373</v>
      </c>
      <c r="L114" s="69" t="s">
        <v>377</v>
      </c>
      <c r="M114" s="69" t="s">
        <v>379</v>
      </c>
      <c r="N114" s="69" t="s">
        <v>375</v>
      </c>
      <c r="O114" s="70" t="s">
        <v>411</v>
      </c>
      <c r="P114" s="70"/>
    </row>
    <row r="115" spans="5:16" x14ac:dyDescent="0.2">
      <c r="E115" s="9"/>
      <c r="F115" s="8"/>
      <c r="I115" s="71">
        <f t="shared" ref="I115:I120" si="39">SUM(K78:O78)</f>
        <v>290.63022013777788</v>
      </c>
      <c r="J115" s="72">
        <f t="shared" ref="J115:O120" si="40">(J78/$I115)*100</f>
        <v>0</v>
      </c>
      <c r="K115" s="72">
        <f t="shared" si="40"/>
        <v>6.6041038227625579</v>
      </c>
      <c r="L115" s="72">
        <f t="shared" si="40"/>
        <v>4.716639075114978</v>
      </c>
      <c r="M115" s="72">
        <f t="shared" si="40"/>
        <v>79.43157035092176</v>
      </c>
      <c r="N115" s="72">
        <f t="shared" si="40"/>
        <v>7.4149885352235216</v>
      </c>
      <c r="O115" s="73">
        <f t="shared" si="40"/>
        <v>1.8326982159771632</v>
      </c>
      <c r="P115" s="73"/>
    </row>
    <row r="116" spans="5:16" x14ac:dyDescent="0.2">
      <c r="E116" s="9"/>
      <c r="F116" s="8"/>
      <c r="I116" s="71">
        <f t="shared" si="39"/>
        <v>624.8761138702223</v>
      </c>
      <c r="J116" s="72">
        <f t="shared" si="40"/>
        <v>0</v>
      </c>
      <c r="K116" s="72">
        <f t="shared" si="40"/>
        <v>8.0328709198939414</v>
      </c>
      <c r="L116" s="72">
        <f t="shared" si="40"/>
        <v>0.5148830804353971</v>
      </c>
      <c r="M116" s="72">
        <f t="shared" si="40"/>
        <v>83.1752218741658</v>
      </c>
      <c r="N116" s="72">
        <f t="shared" si="40"/>
        <v>8.277024125504866</v>
      </c>
      <c r="O116" s="73">
        <f t="shared" si="40"/>
        <v>0</v>
      </c>
      <c r="P116" s="73"/>
    </row>
    <row r="117" spans="5:16" x14ac:dyDescent="0.2">
      <c r="E117" s="9"/>
      <c r="F117" s="8"/>
      <c r="I117" s="71">
        <f t="shared" si="39"/>
        <v>100.73777316444445</v>
      </c>
      <c r="J117" s="72">
        <f t="shared" si="40"/>
        <v>4.9750439055896753E-2</v>
      </c>
      <c r="K117" s="72">
        <f t="shared" si="40"/>
        <v>15.33890439697268</v>
      </c>
      <c r="L117" s="72">
        <f t="shared" si="40"/>
        <v>21.27447189283075</v>
      </c>
      <c r="M117" s="72">
        <f t="shared" si="40"/>
        <v>50.461346276311545</v>
      </c>
      <c r="N117" s="72">
        <f t="shared" si="40"/>
        <v>9.406862025250275</v>
      </c>
      <c r="O117" s="73">
        <f t="shared" si="40"/>
        <v>3.5184154086347479</v>
      </c>
      <c r="P117" s="73"/>
    </row>
    <row r="118" spans="5:16" x14ac:dyDescent="0.2">
      <c r="E118" s="9"/>
      <c r="F118" s="8"/>
      <c r="I118" s="71">
        <f t="shared" si="39"/>
        <v>1436.6118252730514</v>
      </c>
      <c r="J118" s="72">
        <f t="shared" si="40"/>
        <v>0</v>
      </c>
      <c r="K118" s="72">
        <f t="shared" si="40"/>
        <v>35.182330351573412</v>
      </c>
      <c r="L118" s="72">
        <f t="shared" si="40"/>
        <v>3.4977388018432753E-2</v>
      </c>
      <c r="M118" s="72">
        <f t="shared" si="40"/>
        <v>25.620709532029807</v>
      </c>
      <c r="N118" s="72">
        <f t="shared" si="40"/>
        <v>39.161982721994015</v>
      </c>
      <c r="O118" s="73">
        <f t="shared" si="40"/>
        <v>6.3843427019535834E-9</v>
      </c>
      <c r="P118" s="73"/>
    </row>
    <row r="119" spans="5:16" x14ac:dyDescent="0.2">
      <c r="E119" s="9"/>
      <c r="F119" s="8"/>
      <c r="I119" s="71">
        <f t="shared" si="39"/>
        <v>25.28442489688889</v>
      </c>
      <c r="J119" s="72">
        <f t="shared" si="40"/>
        <v>7.6259714432321324E-2</v>
      </c>
      <c r="K119" s="72">
        <f t="shared" si="40"/>
        <v>21.918061353492252</v>
      </c>
      <c r="L119" s="72">
        <f t="shared" si="40"/>
        <v>17.221609144679441</v>
      </c>
      <c r="M119" s="72">
        <f t="shared" si="40"/>
        <v>22.252059762525793</v>
      </c>
      <c r="N119" s="72">
        <f t="shared" si="40"/>
        <v>27.139812991092548</v>
      </c>
      <c r="O119" s="73">
        <f t="shared" si="40"/>
        <v>11.468456748209961</v>
      </c>
      <c r="P119" s="73"/>
    </row>
    <row r="120" spans="5:16" ht="16" thickBot="1" x14ac:dyDescent="0.25">
      <c r="E120" s="9"/>
      <c r="F120" s="8"/>
      <c r="I120" s="71">
        <f t="shared" si="39"/>
        <v>154.39731127733333</v>
      </c>
      <c r="J120" s="72">
        <f t="shared" si="40"/>
        <v>0</v>
      </c>
      <c r="K120" s="72">
        <f t="shared" si="40"/>
        <v>13.548607373654093</v>
      </c>
      <c r="L120" s="72">
        <f t="shared" si="40"/>
        <v>0.13788715073601659</v>
      </c>
      <c r="M120" s="72">
        <f t="shared" si="40"/>
        <v>72.138069994081249</v>
      </c>
      <c r="N120" s="72">
        <f t="shared" si="40"/>
        <v>14.115158093343108</v>
      </c>
      <c r="O120" s="73">
        <f t="shared" si="40"/>
        <v>6.0277388185534776E-2</v>
      </c>
      <c r="P120" s="73"/>
    </row>
    <row r="121" spans="5:16" x14ac:dyDescent="0.2">
      <c r="I121" s="57"/>
      <c r="J121" s="69" t="s">
        <v>371</v>
      </c>
      <c r="K121" s="69" t="s">
        <v>373</v>
      </c>
      <c r="L121" s="69" t="s">
        <v>377</v>
      </c>
      <c r="M121" s="69" t="s">
        <v>379</v>
      </c>
      <c r="N121" s="69" t="s">
        <v>375</v>
      </c>
      <c r="O121" s="70" t="s">
        <v>411</v>
      </c>
      <c r="P121" s="70"/>
    </row>
    <row r="122" spans="5:16" x14ac:dyDescent="0.2">
      <c r="I122" s="71">
        <f>SUM(K85:O85)</f>
        <v>138.88413939970371</v>
      </c>
      <c r="J122" s="72">
        <f t="shared" ref="J122:O123" si="41">(J85/$I122)*100</f>
        <v>2.4984607661691974E-2</v>
      </c>
      <c r="K122" s="72">
        <f t="shared" si="41"/>
        <v>9.6453173441389772</v>
      </c>
      <c r="L122" s="72">
        <f t="shared" si="41"/>
        <v>9.478834363993359</v>
      </c>
      <c r="M122" s="72">
        <f t="shared" si="41"/>
        <v>68.957259602102795</v>
      </c>
      <c r="N122" s="72">
        <f t="shared" si="41"/>
        <v>9.0935765184453032</v>
      </c>
      <c r="O122" s="73">
        <f t="shared" si="41"/>
        <v>2.8250121713195746</v>
      </c>
      <c r="P122" s="73"/>
    </row>
    <row r="123" spans="5:16" ht="16" thickBot="1" x14ac:dyDescent="0.25">
      <c r="I123" s="74">
        <f>SUM(K86:O86)</f>
        <v>738.64392793326647</v>
      </c>
      <c r="J123" s="75">
        <f t="shared" si="41"/>
        <v>0</v>
      </c>
      <c r="K123" s="75">
        <f t="shared" si="41"/>
        <v>26.018296212421273</v>
      </c>
      <c r="L123" s="75">
        <f t="shared" si="41"/>
        <v>0.1774767959252796</v>
      </c>
      <c r="M123" s="75">
        <f t="shared" si="41"/>
        <v>45.091256183485363</v>
      </c>
      <c r="N123" s="75">
        <f t="shared" si="41"/>
        <v>28.706670969039561</v>
      </c>
      <c r="O123" s="76">
        <f t="shared" si="41"/>
        <v>6.2998391285291324E-3</v>
      </c>
      <c r="P123" s="76"/>
    </row>
  </sheetData>
  <pageMargins left="0.7" right="0.7" top="0.75" bottom="0.75" header="0.3" footer="0.3"/>
  <pageSetup orientation="portrait" horizontalDpi="4294967293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="51" zoomScaleNormal="85" zoomScalePageLayoutView="85" workbookViewId="0">
      <selection activeCell="F20" sqref="F20"/>
    </sheetView>
  </sheetViews>
  <sheetFormatPr baseColWidth="10" defaultColWidth="8.83203125" defaultRowHeight="15" x14ac:dyDescent="0.2"/>
  <cols>
    <col min="1" max="1" width="19.33203125" bestFit="1" customWidth="1"/>
    <col min="3" max="3" width="10.6640625" customWidth="1"/>
    <col min="4" max="4" width="18.33203125" customWidth="1"/>
    <col min="5" max="5" width="11.1640625" customWidth="1"/>
    <col min="7" max="7" width="14.5" bestFit="1" customWidth="1"/>
    <col min="8" max="8" width="16" bestFit="1" customWidth="1"/>
  </cols>
  <sheetData>
    <row r="1" spans="1:15" x14ac:dyDescent="0.2">
      <c r="A1" t="s">
        <v>10</v>
      </c>
      <c r="B1" t="s">
        <v>9</v>
      </c>
      <c r="C1" t="s">
        <v>349</v>
      </c>
      <c r="N1" t="s">
        <v>352</v>
      </c>
      <c r="O1" s="8" t="s">
        <v>353</v>
      </c>
    </row>
    <row r="2" spans="1:15" x14ac:dyDescent="0.2">
      <c r="A2" s="7" t="s">
        <v>5</v>
      </c>
      <c r="B2" s="8">
        <v>2439.6350554371929</v>
      </c>
      <c r="C2">
        <v>11.769611334334474</v>
      </c>
      <c r="D2" s="13"/>
      <c r="E2" s="26" t="s">
        <v>334</v>
      </c>
      <c r="H2" s="26" t="s">
        <v>356</v>
      </c>
      <c r="I2" t="s">
        <v>9</v>
      </c>
      <c r="J2" t="s">
        <v>349</v>
      </c>
      <c r="K2" t="s">
        <v>25</v>
      </c>
      <c r="N2" s="10" t="s">
        <v>20</v>
      </c>
      <c r="O2" s="8">
        <v>17.336994091303112</v>
      </c>
    </row>
    <row r="3" spans="1:15" x14ac:dyDescent="0.2">
      <c r="A3" s="7" t="s">
        <v>4</v>
      </c>
      <c r="B3" s="8">
        <v>1436.6118252730516</v>
      </c>
      <c r="C3">
        <v>11.938121580780646</v>
      </c>
      <c r="D3" s="13"/>
      <c r="E3" t="s">
        <v>4</v>
      </c>
      <c r="F3" s="8">
        <v>1436.6118252730516</v>
      </c>
      <c r="H3" t="s">
        <v>5</v>
      </c>
      <c r="I3" s="2">
        <f>B2</f>
        <v>2439.6350554371929</v>
      </c>
      <c r="J3" s="2">
        <f>C2</f>
        <v>11.769611334334474</v>
      </c>
      <c r="L3">
        <f>I4/I3</f>
        <v>0.31508805230838755</v>
      </c>
      <c r="N3" s="28" t="s">
        <v>22</v>
      </c>
      <c r="O3" s="8">
        <v>20.47558645282518</v>
      </c>
    </row>
    <row r="4" spans="1:15" x14ac:dyDescent="0.2">
      <c r="A4" s="7" t="s">
        <v>3</v>
      </c>
      <c r="B4" s="8">
        <v>100.7878906488889</v>
      </c>
      <c r="C4">
        <v>36.818829251174058</v>
      </c>
      <c r="D4" s="13"/>
      <c r="E4" t="s">
        <v>3</v>
      </c>
      <c r="F4" s="8">
        <v>100.7878906488889</v>
      </c>
      <c r="H4" t="s">
        <v>11</v>
      </c>
      <c r="I4" s="3">
        <f>AVERAGE(B3:B4)</f>
        <v>768.69985796097023</v>
      </c>
      <c r="J4" s="3">
        <f>AVERAGE(C3:C4)</f>
        <v>24.378475415977352</v>
      </c>
      <c r="N4" s="28" t="s">
        <v>21</v>
      </c>
      <c r="O4" s="8">
        <v>45.013364553719455</v>
      </c>
    </row>
    <row r="5" spans="1:15" x14ac:dyDescent="0.2">
      <c r="A5" s="7" t="s">
        <v>8</v>
      </c>
      <c r="B5" s="8">
        <v>165.7024357013334</v>
      </c>
      <c r="C5">
        <v>76.681877093241795</v>
      </c>
      <c r="D5" s="13"/>
      <c r="E5" t="s">
        <v>7</v>
      </c>
      <c r="F5" s="8">
        <v>154.39731127733333</v>
      </c>
      <c r="H5" t="s">
        <v>8</v>
      </c>
      <c r="I5" s="2">
        <f>B5</f>
        <v>165.7024357013334</v>
      </c>
      <c r="J5" s="2">
        <f>C4</f>
        <v>36.818829251174058</v>
      </c>
      <c r="L5">
        <f>I6/I5</f>
        <v>0.54224012231281404</v>
      </c>
      <c r="N5" s="10" t="s">
        <v>23</v>
      </c>
      <c r="O5" s="8">
        <v>40.212833268347026</v>
      </c>
    </row>
    <row r="6" spans="1:15" x14ac:dyDescent="0.2">
      <c r="A6" s="7" t="s">
        <v>7</v>
      </c>
      <c r="B6" s="8">
        <v>154.39731127733333</v>
      </c>
      <c r="C6">
        <v>7.494152757324879</v>
      </c>
      <c r="D6" s="13"/>
      <c r="E6" t="s">
        <v>6</v>
      </c>
      <c r="F6" s="8">
        <v>25.303706727111113</v>
      </c>
      <c r="H6" t="s">
        <v>12</v>
      </c>
      <c r="I6">
        <f>AVERAGE(B6:B7)</f>
        <v>89.850509002222225</v>
      </c>
      <c r="J6">
        <f>AVERAGE(C6:C7)</f>
        <v>25.676001599142097</v>
      </c>
      <c r="N6" s="28" t="s">
        <v>22</v>
      </c>
      <c r="O6" s="8">
        <v>61.816609291459962</v>
      </c>
    </row>
    <row r="7" spans="1:15" x14ac:dyDescent="0.2">
      <c r="A7" s="7" t="s">
        <v>6</v>
      </c>
      <c r="B7" s="8">
        <v>25.303706727111113</v>
      </c>
      <c r="C7">
        <v>43.857850440959318</v>
      </c>
      <c r="D7" s="13"/>
      <c r="E7" t="s">
        <v>1</v>
      </c>
      <c r="F7" s="8">
        <v>624.8761138702223</v>
      </c>
      <c r="H7" t="s">
        <v>2</v>
      </c>
      <c r="I7" s="2">
        <f>B8</f>
        <v>510.82132097244431</v>
      </c>
      <c r="J7" s="2">
        <f>C6</f>
        <v>7.494152757324879</v>
      </c>
      <c r="L7">
        <f>I8/I7</f>
        <v>0.89611210067070213</v>
      </c>
      <c r="N7" s="28" t="s">
        <v>21</v>
      </c>
      <c r="O7" s="8">
        <v>93.768128018864005</v>
      </c>
    </row>
    <row r="8" spans="1:15" x14ac:dyDescent="0.2">
      <c r="A8" s="7" t="s">
        <v>2</v>
      </c>
      <c r="B8" s="8">
        <v>510.82132097244431</v>
      </c>
      <c r="C8">
        <v>14.788327630269242</v>
      </c>
      <c r="D8" s="13"/>
      <c r="E8" t="s">
        <v>0</v>
      </c>
      <c r="F8" s="8">
        <v>290.63022013777771</v>
      </c>
      <c r="H8" t="s">
        <v>13</v>
      </c>
      <c r="I8">
        <f>AVERAGE(B9:B10)</f>
        <v>457.75316700400003</v>
      </c>
      <c r="J8">
        <f>AVERAGE(C9:C10)</f>
        <v>11.147889527022304</v>
      </c>
      <c r="N8" s="10" t="s">
        <v>24</v>
      </c>
      <c r="O8" s="8">
        <v>16.870283450231309</v>
      </c>
    </row>
    <row r="9" spans="1:15" x14ac:dyDescent="0.2">
      <c r="A9" s="7" t="s">
        <v>1</v>
      </c>
      <c r="B9" s="8">
        <v>624.8761138702223</v>
      </c>
      <c r="C9">
        <v>6.0414383405319114</v>
      </c>
      <c r="D9" s="13"/>
      <c r="N9" s="28" t="s">
        <v>22</v>
      </c>
      <c r="O9" s="8">
        <v>36.800156698267095</v>
      </c>
    </row>
    <row r="10" spans="1:15" x14ac:dyDescent="0.2">
      <c r="A10" s="7" t="s">
        <v>0</v>
      </c>
      <c r="B10" s="8">
        <v>290.63022013777771</v>
      </c>
      <c r="C10">
        <v>16.254340713512697</v>
      </c>
      <c r="D10" s="13"/>
      <c r="N10" s="28" t="s">
        <v>21</v>
      </c>
      <c r="O10" s="8">
        <v>33.89676783927591</v>
      </c>
    </row>
    <row r="16" spans="1:15" x14ac:dyDescent="0.2">
      <c r="A16" s="26" t="s">
        <v>14</v>
      </c>
      <c r="C16" t="s">
        <v>15</v>
      </c>
      <c r="H16" s="26" t="s">
        <v>333</v>
      </c>
      <c r="M16" t="s">
        <v>406</v>
      </c>
    </row>
    <row r="17" spans="1:17" x14ac:dyDescent="0.2">
      <c r="A17" t="s">
        <v>10</v>
      </c>
      <c r="B17" t="s">
        <v>16</v>
      </c>
      <c r="C17" t="s">
        <v>17</v>
      </c>
      <c r="D17" t="s">
        <v>18</v>
      </c>
      <c r="E17" s="1" t="s">
        <v>19</v>
      </c>
      <c r="G17" t="s">
        <v>369</v>
      </c>
      <c r="H17" s="14"/>
      <c r="I17" s="15"/>
      <c r="J17" s="15">
        <v>2014</v>
      </c>
      <c r="K17" s="16">
        <v>2016</v>
      </c>
      <c r="N17" s="26">
        <v>2014</v>
      </c>
      <c r="O17" s="26">
        <v>2016</v>
      </c>
    </row>
    <row r="18" spans="1:17" x14ac:dyDescent="0.2">
      <c r="A18" t="s">
        <v>23</v>
      </c>
      <c r="B18" t="s">
        <v>22</v>
      </c>
      <c r="C18">
        <v>2014</v>
      </c>
      <c r="D18" s="3">
        <v>2502.2552279463607</v>
      </c>
      <c r="E18" s="3">
        <v>1647.5529546846622</v>
      </c>
      <c r="F18" s="3"/>
      <c r="G18">
        <f>E19/E18</f>
        <v>1.8453751216945791</v>
      </c>
      <c r="H18" s="17" t="s">
        <v>23</v>
      </c>
      <c r="I18" s="23" t="s">
        <v>22</v>
      </c>
      <c r="J18" s="18">
        <v>1647.5529546846622</v>
      </c>
      <c r="K18" s="19">
        <v>2439.6350554371929</v>
      </c>
      <c r="L18" s="2"/>
      <c r="M18" s="17" t="s">
        <v>23</v>
      </c>
      <c r="N18">
        <v>1.8453751216945791</v>
      </c>
      <c r="O18">
        <v>0.31508805230838749</v>
      </c>
    </row>
    <row r="19" spans="1:17" x14ac:dyDescent="0.2">
      <c r="A19" t="s">
        <v>23</v>
      </c>
      <c r="B19" t="s">
        <v>21</v>
      </c>
      <c r="C19">
        <v>2014</v>
      </c>
      <c r="D19" s="3">
        <v>3622.4280596148928</v>
      </c>
      <c r="E19" s="3">
        <v>3040.3532342494718</v>
      </c>
      <c r="F19" s="3"/>
      <c r="H19" s="17" t="s">
        <v>23</v>
      </c>
      <c r="I19" s="23" t="s">
        <v>21</v>
      </c>
      <c r="J19" s="18">
        <v>3040.3532342494718</v>
      </c>
      <c r="K19" s="19">
        <v>768.69985796097023</v>
      </c>
      <c r="L19" s="2"/>
      <c r="M19" s="17" t="s">
        <v>24</v>
      </c>
      <c r="N19">
        <v>1.0553905558390719</v>
      </c>
      <c r="O19">
        <v>0.54224012231281438</v>
      </c>
    </row>
    <row r="20" spans="1:17" x14ac:dyDescent="0.2">
      <c r="A20" t="s">
        <v>24</v>
      </c>
      <c r="B20" t="s">
        <v>22</v>
      </c>
      <c r="C20">
        <v>2014</v>
      </c>
      <c r="D20" s="3">
        <v>1444.1408749022307</v>
      </c>
      <c r="E20" s="3">
        <v>954.63731898482786</v>
      </c>
      <c r="F20" s="3"/>
      <c r="G20">
        <f>E21/E20</f>
        <v>1.0553905558390719</v>
      </c>
      <c r="H20" s="17" t="s">
        <v>24</v>
      </c>
      <c r="I20" s="23" t="s">
        <v>22</v>
      </c>
      <c r="J20" s="18">
        <v>954.63731898482786</v>
      </c>
      <c r="K20" s="19">
        <v>165.7024357013334</v>
      </c>
      <c r="L20" s="2"/>
      <c r="M20" s="20" t="s">
        <v>20</v>
      </c>
      <c r="N20">
        <v>2.3141800820589427</v>
      </c>
      <c r="O20">
        <v>0.89611210067070235</v>
      </c>
    </row>
    <row r="21" spans="1:17" x14ac:dyDescent="0.2">
      <c r="A21" t="s">
        <v>24</v>
      </c>
      <c r="B21" t="s">
        <v>21</v>
      </c>
      <c r="C21">
        <v>2014</v>
      </c>
      <c r="D21" s="3">
        <v>1825.1860177477899</v>
      </c>
      <c r="E21" s="3">
        <v>1007.515210708119</v>
      </c>
      <c r="F21" s="3"/>
      <c r="H21" s="17" t="s">
        <v>24</v>
      </c>
      <c r="I21" s="23" t="s">
        <v>21</v>
      </c>
      <c r="J21" s="18">
        <v>1007.515210708119</v>
      </c>
      <c r="K21" s="19">
        <v>89.850509002222225</v>
      </c>
      <c r="M21" s="29" t="s">
        <v>354</v>
      </c>
      <c r="N21">
        <f>AVERAGE(N18:N20)</f>
        <v>1.7383152531975312</v>
      </c>
      <c r="O21">
        <f>AVERAGE(O18:O20)</f>
        <v>0.58448009176396809</v>
      </c>
      <c r="P21" s="26">
        <f>O21-N21</f>
        <v>-1.1538351614335631</v>
      </c>
      <c r="Q21" s="26" t="s">
        <v>355</v>
      </c>
    </row>
    <row r="22" spans="1:17" x14ac:dyDescent="0.2">
      <c r="A22" t="s">
        <v>20</v>
      </c>
      <c r="B22" t="s">
        <v>22</v>
      </c>
      <c r="C22">
        <v>2014</v>
      </c>
      <c r="D22" s="3">
        <v>1065.2175017672223</v>
      </c>
      <c r="E22" s="3">
        <v>598.20219345798944</v>
      </c>
      <c r="F22" s="3"/>
      <c r="G22">
        <f>E23/E22</f>
        <v>2.3141800820589427</v>
      </c>
      <c r="H22" s="17" t="s">
        <v>20</v>
      </c>
      <c r="I22" s="23" t="s">
        <v>22</v>
      </c>
      <c r="J22" s="18">
        <v>598.20219345798944</v>
      </c>
      <c r="K22" s="19">
        <v>510.82132097244431</v>
      </c>
      <c r="M22" s="30" t="s">
        <v>350</v>
      </c>
      <c r="N22" s="31">
        <f>STDEV(N18:N20)</f>
        <v>0.63618718111273331</v>
      </c>
      <c r="O22" s="31">
        <f>STDEV(O18:O20)</f>
        <v>0.29280607483154991</v>
      </c>
    </row>
    <row r="23" spans="1:17" x14ac:dyDescent="0.2">
      <c r="A23" t="s">
        <v>20</v>
      </c>
      <c r="B23" t="s">
        <v>21</v>
      </c>
      <c r="C23">
        <v>2014</v>
      </c>
      <c r="D23" s="3">
        <v>2534.9597233673685</v>
      </c>
      <c r="E23" s="3">
        <v>1384.3476011444495</v>
      </c>
      <c r="F23" s="3"/>
      <c r="H23" s="17" t="s">
        <v>20</v>
      </c>
      <c r="I23" s="23" t="s">
        <v>21</v>
      </c>
      <c r="J23" s="18">
        <v>1384.3476011444495</v>
      </c>
      <c r="K23" s="19">
        <v>457.75316700400003</v>
      </c>
      <c r="M23" s="32" t="s">
        <v>349</v>
      </c>
      <c r="N23" s="33">
        <f>N22/SQRT(3)</f>
        <v>0.36730284027042581</v>
      </c>
      <c r="O23" s="33">
        <f>O22/SQRT(3)</f>
        <v>0.16905166612435304</v>
      </c>
    </row>
    <row r="24" spans="1:17" x14ac:dyDescent="0.2">
      <c r="H24" s="17"/>
      <c r="I24" s="23"/>
      <c r="J24" s="23"/>
      <c r="K24" s="24"/>
    </row>
    <row r="25" spans="1:17" x14ac:dyDescent="0.2">
      <c r="H25" s="17"/>
      <c r="I25" s="23"/>
      <c r="J25" s="23" t="s">
        <v>359</v>
      </c>
      <c r="K25" s="24" t="s">
        <v>360</v>
      </c>
      <c r="L25" t="s">
        <v>357</v>
      </c>
      <c r="M25" t="s">
        <v>358</v>
      </c>
    </row>
    <row r="26" spans="1:17" x14ac:dyDescent="0.2">
      <c r="H26" s="17" t="s">
        <v>23</v>
      </c>
      <c r="I26" s="23">
        <v>2014</v>
      </c>
      <c r="J26" s="18">
        <v>1647.5529546846622</v>
      </c>
      <c r="K26" s="18">
        <v>3040.3532342494718</v>
      </c>
      <c r="L26">
        <v>61.816609291459962</v>
      </c>
      <c r="M26">
        <v>93.768128018864005</v>
      </c>
    </row>
    <row r="27" spans="1:17" x14ac:dyDescent="0.2">
      <c r="C27" s="26" t="s">
        <v>332</v>
      </c>
      <c r="H27" s="17" t="s">
        <v>23</v>
      </c>
      <c r="I27" s="23">
        <v>2016</v>
      </c>
      <c r="J27" s="19">
        <v>2439.6350554371929</v>
      </c>
      <c r="K27" s="19">
        <v>768.69985796097023</v>
      </c>
      <c r="L27">
        <v>6.5081293043986035</v>
      </c>
      <c r="M27">
        <v>15.304634819300354</v>
      </c>
      <c r="O27" s="17"/>
    </row>
    <row r="28" spans="1:17" x14ac:dyDescent="0.2">
      <c r="C28" s="14"/>
      <c r="D28" s="15">
        <v>2014</v>
      </c>
      <c r="E28" s="16">
        <v>2016</v>
      </c>
      <c r="H28" s="17" t="s">
        <v>24</v>
      </c>
      <c r="I28" s="23">
        <v>2014</v>
      </c>
      <c r="J28" s="18">
        <v>954.63731898482786</v>
      </c>
      <c r="K28" s="18">
        <v>1007.515210708119</v>
      </c>
      <c r="L28">
        <v>36.800156698267095</v>
      </c>
      <c r="M28">
        <v>33.89676783927591</v>
      </c>
      <c r="O28" s="17"/>
    </row>
    <row r="29" spans="1:17" x14ac:dyDescent="0.2">
      <c r="C29" s="17" t="s">
        <v>23</v>
      </c>
      <c r="D29" s="18"/>
      <c r="E29" s="19"/>
      <c r="H29" s="17" t="s">
        <v>24</v>
      </c>
      <c r="I29" s="23">
        <v>2016</v>
      </c>
      <c r="J29" s="19">
        <v>165.7024357013334</v>
      </c>
      <c r="K29" s="19">
        <v>89.850509002222225</v>
      </c>
      <c r="L29">
        <v>1.2960697218871247</v>
      </c>
      <c r="M29">
        <v>19.776100485626763</v>
      </c>
      <c r="O29" s="17"/>
    </row>
    <row r="30" spans="1:17" x14ac:dyDescent="0.2">
      <c r="C30" s="17" t="s">
        <v>24</v>
      </c>
      <c r="D30" s="18"/>
      <c r="E30" s="19"/>
      <c r="H30" s="17" t="s">
        <v>20</v>
      </c>
      <c r="I30" s="23">
        <v>2014</v>
      </c>
      <c r="J30" s="18">
        <v>598.20219345798944</v>
      </c>
      <c r="K30" s="18">
        <v>1384.3476011444495</v>
      </c>
      <c r="L30">
        <v>20.47558645282518</v>
      </c>
      <c r="M30">
        <v>45.013364553719455</v>
      </c>
      <c r="O30" s="17"/>
    </row>
    <row r="31" spans="1:17" x14ac:dyDescent="0.2">
      <c r="C31" s="20" t="s">
        <v>20</v>
      </c>
      <c r="D31" s="21"/>
      <c r="E31" s="22"/>
      <c r="H31" s="20" t="s">
        <v>20</v>
      </c>
      <c r="I31" s="25">
        <v>2016</v>
      </c>
      <c r="J31" s="19">
        <v>510.82132097244431</v>
      </c>
      <c r="K31" s="19">
        <v>457.75316700400003</v>
      </c>
      <c r="L31">
        <v>0.42452229738632608</v>
      </c>
      <c r="M31">
        <v>4.7408605249638534</v>
      </c>
      <c r="O31" s="17"/>
    </row>
    <row r="32" spans="1:17" x14ac:dyDescent="0.2">
      <c r="O32" s="20"/>
    </row>
    <row r="60" spans="4:6" x14ac:dyDescent="0.2">
      <c r="D60" s="17" t="s">
        <v>23</v>
      </c>
      <c r="E60" s="26">
        <v>2014</v>
      </c>
      <c r="F60">
        <v>1.8453751216945791</v>
      </c>
    </row>
    <row r="61" spans="4:6" x14ac:dyDescent="0.2">
      <c r="D61" s="17" t="s">
        <v>23</v>
      </c>
      <c r="E61" s="26">
        <v>2016</v>
      </c>
      <c r="F61">
        <v>0.31508805230838749</v>
      </c>
    </row>
    <row r="62" spans="4:6" x14ac:dyDescent="0.2">
      <c r="D62" s="17" t="s">
        <v>24</v>
      </c>
      <c r="E62" s="26">
        <v>2014</v>
      </c>
      <c r="F62">
        <v>1.0553905558390719</v>
      </c>
    </row>
    <row r="63" spans="4:6" x14ac:dyDescent="0.2">
      <c r="D63" s="17" t="s">
        <v>24</v>
      </c>
      <c r="E63" s="26">
        <v>2016</v>
      </c>
      <c r="F63">
        <v>0.54224012231281438</v>
      </c>
    </row>
    <row r="64" spans="4:6" x14ac:dyDescent="0.2">
      <c r="D64" s="20" t="s">
        <v>20</v>
      </c>
      <c r="E64" s="26">
        <v>2014</v>
      </c>
      <c r="F64">
        <v>2.3141800820589427</v>
      </c>
    </row>
    <row r="65" spans="4:6" x14ac:dyDescent="0.2">
      <c r="D65" s="20" t="s">
        <v>20</v>
      </c>
      <c r="E65" s="26">
        <v>2016</v>
      </c>
      <c r="F65">
        <v>0.89611210067070235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8"/>
  <sheetViews>
    <sheetView workbookViewId="0">
      <selection activeCell="B18" sqref="B14:B18"/>
    </sheetView>
  </sheetViews>
  <sheetFormatPr baseColWidth="10" defaultColWidth="8.83203125" defaultRowHeight="15" x14ac:dyDescent="0.2"/>
  <cols>
    <col min="1" max="1" width="16.33203125" bestFit="1" customWidth="1"/>
  </cols>
  <sheetData>
    <row r="4" spans="1:2" x14ac:dyDescent="0.2">
      <c r="A4" t="s">
        <v>314</v>
      </c>
    </row>
    <row r="5" spans="1:2" x14ac:dyDescent="0.2">
      <c r="A5" t="s">
        <v>44</v>
      </c>
      <c r="B5" t="s">
        <v>313</v>
      </c>
    </row>
    <row r="6" spans="1:2" x14ac:dyDescent="0.2">
      <c r="A6" t="s">
        <v>52</v>
      </c>
      <c r="B6" t="s">
        <v>315</v>
      </c>
    </row>
    <row r="7" spans="1:2" x14ac:dyDescent="0.2">
      <c r="A7" t="s">
        <v>65</v>
      </c>
      <c r="B7" t="s">
        <v>316</v>
      </c>
    </row>
    <row r="8" spans="1:2" x14ac:dyDescent="0.2">
      <c r="A8" t="s">
        <v>84</v>
      </c>
      <c r="B8" t="s">
        <v>317</v>
      </c>
    </row>
    <row r="9" spans="1:2" x14ac:dyDescent="0.2">
      <c r="A9" t="s">
        <v>107</v>
      </c>
      <c r="B9" t="s">
        <v>318</v>
      </c>
    </row>
    <row r="10" spans="1:2" x14ac:dyDescent="0.2">
      <c r="A10" t="s">
        <v>94</v>
      </c>
      <c r="B10" t="s">
        <v>319</v>
      </c>
    </row>
    <row r="11" spans="1:2" x14ac:dyDescent="0.2">
      <c r="A11" t="s">
        <v>123</v>
      </c>
      <c r="B11" t="s">
        <v>341</v>
      </c>
    </row>
    <row r="14" spans="1:2" x14ac:dyDescent="0.2">
      <c r="A14" s="34" t="s">
        <v>371</v>
      </c>
      <c r="B14" t="s">
        <v>372</v>
      </c>
    </row>
    <row r="15" spans="1:2" x14ac:dyDescent="0.2">
      <c r="A15" s="34" t="s">
        <v>373</v>
      </c>
      <c r="B15" t="s">
        <v>374</v>
      </c>
    </row>
    <row r="16" spans="1:2" x14ac:dyDescent="0.2">
      <c r="A16" s="34" t="s">
        <v>375</v>
      </c>
      <c r="B16" t="s">
        <v>376</v>
      </c>
    </row>
    <row r="17" spans="1:2" x14ac:dyDescent="0.2">
      <c r="A17" s="34" t="s">
        <v>377</v>
      </c>
      <c r="B17" t="s">
        <v>378</v>
      </c>
    </row>
    <row r="18" spans="1:2" x14ac:dyDescent="0.2">
      <c r="A18" s="34" t="s">
        <v>379</v>
      </c>
      <c r="B18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Master Data</vt:lpstr>
      <vt:lpstr>Abundance</vt:lpstr>
      <vt:lpstr>FFG Biomass analysis</vt:lpstr>
      <vt:lpstr>invert_2016_biomass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2017-02-10T23:09:57Z</dcterms:created>
  <dcterms:modified xsi:type="dcterms:W3CDTF">2018-01-20T00:16:31Z</dcterms:modified>
</cp:coreProperties>
</file>