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BDCEC27B-FB51-8B42-B9B9-AC73EF622894}" xr6:coauthVersionLast="47" xr6:coauthVersionMax="47" xr10:uidLastSave="{00000000-0000-0000-0000-000000000000}"/>
  <bookViews>
    <workbookView xWindow="360" yWindow="6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/>
  <c r="H24" i="1"/>
  <c r="I24" i="1"/>
  <c r="J24" i="1"/>
  <c r="K24" i="1"/>
  <c r="L24" i="1"/>
  <c r="E25" i="1"/>
  <c r="F25" i="1"/>
  <c r="H25" i="1"/>
  <c r="I25" i="1"/>
  <c r="J25" i="1"/>
  <c r="K25" i="1"/>
  <c r="L25" i="1"/>
  <c r="E26" i="1"/>
  <c r="F26" i="1"/>
  <c r="H26" i="1"/>
  <c r="I26" i="1"/>
  <c r="J26" i="1"/>
  <c r="K26" i="1"/>
  <c r="L26" i="1"/>
  <c r="D34" i="1"/>
  <c r="C34" i="1"/>
  <c r="B34" i="1"/>
  <c r="D21" i="1"/>
  <c r="E21" i="1"/>
  <c r="F21" i="1"/>
  <c r="G21" i="1"/>
  <c r="H21" i="1"/>
  <c r="I21" i="1"/>
  <c r="J21" i="1"/>
  <c r="K21" i="1"/>
  <c r="L21" i="1"/>
  <c r="C21" i="1"/>
  <c r="D20" i="1"/>
  <c r="E20" i="1"/>
  <c r="E23" i="1" s="1"/>
  <c r="F20" i="1"/>
  <c r="G20" i="1"/>
  <c r="H20" i="1"/>
  <c r="I20" i="1"/>
  <c r="J20" i="1"/>
  <c r="K20" i="1"/>
  <c r="L20" i="1"/>
  <c r="C20" i="1"/>
  <c r="B23" i="1"/>
  <c r="B27" i="1"/>
  <c r="D22" i="1"/>
  <c r="E22" i="1"/>
  <c r="F22" i="1"/>
  <c r="G22" i="1"/>
  <c r="H22" i="1"/>
  <c r="I22" i="1"/>
  <c r="J22" i="1"/>
  <c r="K22" i="1"/>
  <c r="L22" i="1"/>
  <c r="C22" i="1"/>
  <c r="D23" i="1" l="1"/>
  <c r="J23" i="1"/>
  <c r="K23" i="1"/>
  <c r="G23" i="1"/>
  <c r="F23" i="1"/>
  <c r="L23" i="1"/>
  <c r="L27" i="1"/>
  <c r="M21" i="1"/>
  <c r="N20" i="1"/>
  <c r="I23" i="1"/>
  <c r="N21" i="1"/>
  <c r="M20" i="1"/>
  <c r="H23" i="1"/>
  <c r="C23" i="1"/>
  <c r="F27" i="1"/>
  <c r="E27" i="1"/>
  <c r="K27" i="1"/>
  <c r="I27" i="1"/>
  <c r="J27" i="1"/>
  <c r="H27" i="1"/>
  <c r="M24" i="1"/>
  <c r="M26" i="1"/>
  <c r="N26" i="1"/>
  <c r="N24" i="1"/>
  <c r="N25" i="1"/>
  <c r="M25" i="1"/>
  <c r="M22" i="1"/>
  <c r="N22" i="1"/>
  <c r="F19" i="1"/>
  <c r="G19" i="1"/>
  <c r="H19" i="1"/>
  <c r="I19" i="1"/>
  <c r="J19" i="1"/>
  <c r="K19" i="1"/>
  <c r="L19" i="1"/>
  <c r="D19" i="1"/>
  <c r="E19" i="1"/>
  <c r="C19" i="1"/>
  <c r="O21" i="1" l="1"/>
  <c r="O20" i="1"/>
  <c r="N23" i="1"/>
  <c r="M23" i="1"/>
  <c r="N27" i="1"/>
  <c r="M27" i="1"/>
  <c r="O24" i="1"/>
  <c r="O26" i="1"/>
  <c r="O25" i="1"/>
  <c r="O22" i="1"/>
  <c r="M19" i="1"/>
  <c r="D35" i="1" l="1"/>
  <c r="C35" i="1"/>
  <c r="B35" i="1"/>
  <c r="E35" i="1" s="1"/>
  <c r="O23" i="1"/>
  <c r="O27" i="1"/>
</calcChain>
</file>

<file path=xl/sharedStrings.xml><?xml version="1.0" encoding="utf-8"?>
<sst xmlns="http://schemas.openxmlformats.org/spreadsheetml/2006/main" count="61" uniqueCount="39">
  <si>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</si>
  <si>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</si>
  <si>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</si>
  <si>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</si>
  <si>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</si>
  <si>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</si>
  <si>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</si>
  <si>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</si>
  <si>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</si>
  <si>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</si>
  <si>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</si>
  <si>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</si>
  <si>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</si>
  <si>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</si>
  <si>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</si>
  <si>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</si>
  <si>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</si>
  <si>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</si>
  <si>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</si>
  <si>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</si>
  <si>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A constant shift is maintained across all peaks</t>
  </si>
  <si>
    <t>Sigma is fixed for all peaks</t>
  </si>
  <si>
    <t>Fixing the peaks:</t>
  </si>
  <si>
    <t>Fits whose peak areas vary, but whose sum is almost cosntant:</t>
  </si>
  <si>
    <t>Weights unchanged</t>
  </si>
  <si>
    <t>Weights changed</t>
  </si>
  <si>
    <t>Mz1</t>
  </si>
  <si>
    <t>M3N1</t>
  </si>
  <si>
    <t>M2N1</t>
  </si>
  <si>
    <t>Mg</t>
  </si>
  <si>
    <t>M2N4</t>
  </si>
  <si>
    <t>Mg + M2N4</t>
  </si>
  <si>
    <t>Weights calibrated measuring a pure BaSO4 standard, bulk, polished</t>
  </si>
  <si>
    <t>M5O3</t>
  </si>
  <si>
    <t>M4O2</t>
  </si>
  <si>
    <t>M5O3 + M4O2 + M3N1</t>
  </si>
  <si>
    <t>So we use the original ratios to diustribute the sum among the peaks, giving:</t>
  </si>
  <si>
    <t>Had to separate the peak fitting in two groups, otherwise it would not fit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</si>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</sst>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 applyFill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67</xdr:row>
      <xdr:rowOff>88900</xdr:rowOff>
    </xdr:from>
    <xdr:to>
      <xdr:col>8</xdr:col>
      <xdr:colOff>482600</xdr:colOff>
      <xdr:row>104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69F29-E45B-06D9-4F92-742ED004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3906500"/>
          <a:ext cx="7442200" cy="7569200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39</xdr:row>
      <xdr:rowOff>38100</xdr:rowOff>
    </xdr:from>
    <xdr:to>
      <xdr:col>8</xdr:col>
      <xdr:colOff>368300</xdr:colOff>
      <xdr:row>67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B72D62-9ABB-ABC1-2808-5906FD6B3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300" y="8166100"/>
          <a:ext cx="7429500" cy="5676900"/>
        </a:xfrm>
        <a:prstGeom prst="rect">
          <a:avLst/>
        </a:prstGeom>
      </xdr:spPr>
    </xdr:pic>
    <xdr:clientData/>
  </xdr:twoCellAnchor>
  <xdr:twoCellAnchor editAs="oneCell">
    <xdr:from>
      <xdr:col>9</xdr:col>
      <xdr:colOff>393700</xdr:colOff>
      <xdr:row>39</xdr:row>
      <xdr:rowOff>114300</xdr:rowOff>
    </xdr:from>
    <xdr:to>
      <xdr:col>18</xdr:col>
      <xdr:colOff>520700</xdr:colOff>
      <xdr:row>68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B749DB-994D-19FC-6F79-24D3C87CB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1700" y="9055100"/>
          <a:ext cx="7556500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44"/>
  <sheetViews>
    <sheetView tabSelected="1" topLeftCell="A12" workbookViewId="0">
      <selection activeCell="I31" sqref="I31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32</v>
      </c>
      <c r="K1" s="6"/>
      <c r="L1" t="s">
        <v>24</v>
      </c>
    </row>
    <row r="2" spans="1:12" x14ac:dyDescent="0.2">
      <c r="A2" t="s">
        <v>19</v>
      </c>
      <c r="K2" s="1"/>
      <c r="L2" t="s">
        <v>25</v>
      </c>
    </row>
    <row r="3" spans="1:12" x14ac:dyDescent="0.2">
      <c r="A3" t="s">
        <v>20</v>
      </c>
    </row>
    <row r="4" spans="1:12" x14ac:dyDescent="0.2">
      <c r="A4" t="s">
        <v>21</v>
      </c>
    </row>
    <row r="6" spans="1:12" x14ac:dyDescent="0.2">
      <c r="A6" t="s">
        <v>37</v>
      </c>
    </row>
    <row r="7" spans="1:12" x14ac:dyDescent="0.2">
      <c r="A7" s="7" t="s">
        <v>38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2" x14ac:dyDescent="0.2">
      <c r="A8" t="s">
        <v>26</v>
      </c>
      <c r="C8">
        <v>22.234999999999999</v>
      </c>
      <c r="D8">
        <v>22.294</v>
      </c>
      <c r="E8">
        <v>20.239000000000001</v>
      </c>
      <c r="F8">
        <v>29.21</v>
      </c>
      <c r="G8">
        <v>17.632000000000001</v>
      </c>
      <c r="H8">
        <v>23.077000000000002</v>
      </c>
      <c r="I8">
        <v>22.803000000000001</v>
      </c>
      <c r="J8">
        <v>22.896999999999998</v>
      </c>
      <c r="K8">
        <v>24.059000000000001</v>
      </c>
      <c r="L8">
        <v>23.088999999999999</v>
      </c>
    </row>
    <row r="9" spans="1:12" x14ac:dyDescent="0.2">
      <c r="A9" t="s">
        <v>33</v>
      </c>
      <c r="C9">
        <v>1E-3</v>
      </c>
      <c r="D9">
        <v>0.14799999999999999</v>
      </c>
      <c r="E9">
        <v>3.9780000000000002</v>
      </c>
      <c r="F9">
        <v>3.72</v>
      </c>
      <c r="G9">
        <v>2E-3</v>
      </c>
      <c r="H9">
        <v>5.0000000000000001E-3</v>
      </c>
      <c r="I9">
        <v>2.1520000000000001</v>
      </c>
      <c r="J9">
        <v>6.6950000000000003</v>
      </c>
      <c r="K9">
        <v>7.9000000000000001E-2</v>
      </c>
      <c r="L9">
        <v>0</v>
      </c>
    </row>
    <row r="10" spans="1:12" x14ac:dyDescent="0.2">
      <c r="A10" t="s">
        <v>34</v>
      </c>
      <c r="C10">
        <v>9.9450000000000003</v>
      </c>
      <c r="D10">
        <v>19.498000000000001</v>
      </c>
      <c r="E10">
        <v>5.1959999999999997</v>
      </c>
      <c r="F10">
        <v>5.0000000000000001E-3</v>
      </c>
      <c r="G10">
        <v>18.042999999999999</v>
      </c>
      <c r="H10">
        <v>11.214</v>
      </c>
      <c r="I10">
        <v>3.9670000000000001</v>
      </c>
      <c r="J10">
        <v>0.47699999999999998</v>
      </c>
      <c r="K10">
        <v>9.7959999999999994</v>
      </c>
      <c r="L10">
        <v>12.244</v>
      </c>
    </row>
    <row r="11" spans="1:12" x14ac:dyDescent="0.2">
      <c r="A11" t="s">
        <v>27</v>
      </c>
      <c r="C11">
        <v>7.7350000000000003</v>
      </c>
      <c r="D11">
        <v>1.8680000000000001</v>
      </c>
      <c r="E11">
        <v>11.419</v>
      </c>
      <c r="F11">
        <v>17.626000000000001</v>
      </c>
      <c r="G11">
        <v>2.8149999999999999</v>
      </c>
      <c r="H11">
        <v>9.875</v>
      </c>
      <c r="I11">
        <v>12.448</v>
      </c>
      <c r="J11">
        <v>12.707000000000001</v>
      </c>
      <c r="K11">
        <v>9.9280000000000008</v>
      </c>
      <c r="L11">
        <v>8.8369999999999997</v>
      </c>
    </row>
    <row r="12" spans="1:12" x14ac:dyDescent="0.2">
      <c r="A12" s="10" t="s">
        <v>26</v>
      </c>
      <c r="B12" s="10"/>
      <c r="C12" s="10"/>
      <c r="D12" s="10"/>
      <c r="E12" s="10">
        <v>22.353999999999999</v>
      </c>
      <c r="F12" s="10">
        <v>22.398</v>
      </c>
      <c r="G12" s="10"/>
      <c r="H12" s="10">
        <v>22.777000000000001</v>
      </c>
      <c r="I12" s="10">
        <v>20.77</v>
      </c>
      <c r="J12" s="10">
        <v>20.695</v>
      </c>
      <c r="K12" s="10">
        <v>19.768999999999998</v>
      </c>
      <c r="L12" s="10">
        <v>23.222000000000001</v>
      </c>
    </row>
    <row r="13" spans="1:12" x14ac:dyDescent="0.2">
      <c r="A13" t="s">
        <v>28</v>
      </c>
      <c r="E13">
        <v>2.133</v>
      </c>
      <c r="F13">
        <v>2.0129999999999999</v>
      </c>
      <c r="H13">
        <v>1.4870000000000001</v>
      </c>
      <c r="I13">
        <v>1.8049999999999999</v>
      </c>
      <c r="J13">
        <v>1.5589999999999999</v>
      </c>
      <c r="K13">
        <v>1.639</v>
      </c>
      <c r="L13">
        <v>1.976</v>
      </c>
    </row>
    <row r="14" spans="1:12" x14ac:dyDescent="0.2">
      <c r="A14" t="s">
        <v>29</v>
      </c>
      <c r="E14">
        <v>4.7169999999999996</v>
      </c>
      <c r="F14">
        <v>6.1870000000000003</v>
      </c>
      <c r="H14">
        <v>7.5709999999999997</v>
      </c>
      <c r="I14">
        <v>5.1470000000000002</v>
      </c>
      <c r="J14">
        <v>6.5220000000000002</v>
      </c>
      <c r="K14">
        <v>6</v>
      </c>
      <c r="L14">
        <v>5.3380000000000001</v>
      </c>
    </row>
    <row r="15" spans="1:12" x14ac:dyDescent="0.2">
      <c r="A15" t="s">
        <v>30</v>
      </c>
      <c r="E15">
        <v>4.0019999999999998</v>
      </c>
      <c r="F15">
        <v>4.8049999999999997</v>
      </c>
      <c r="H15">
        <v>2.3E-2</v>
      </c>
      <c r="I15">
        <v>4.2560000000000002</v>
      </c>
      <c r="J15">
        <v>2.8889999999999998</v>
      </c>
      <c r="K15">
        <v>3.2909999999999999</v>
      </c>
      <c r="L15">
        <v>4.9740000000000002</v>
      </c>
    </row>
    <row r="18" spans="1:15" x14ac:dyDescent="0.2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</row>
    <row r="19" spans="1:15" x14ac:dyDescent="0.2">
      <c r="A19" s="1" t="s">
        <v>26</v>
      </c>
      <c r="B19">
        <v>1</v>
      </c>
      <c r="C19" s="4">
        <f t="shared" ref="C19:L19" si="0">C8/C8</f>
        <v>1</v>
      </c>
      <c r="D19" s="4">
        <f t="shared" si="0"/>
        <v>1</v>
      </c>
      <c r="E19" s="4">
        <f t="shared" si="0"/>
        <v>1</v>
      </c>
      <c r="F19" s="4">
        <f t="shared" si="0"/>
        <v>1</v>
      </c>
      <c r="G19" s="4">
        <f t="shared" si="0"/>
        <v>1</v>
      </c>
      <c r="H19" s="4">
        <f t="shared" si="0"/>
        <v>1</v>
      </c>
      <c r="I19" s="4">
        <f t="shared" si="0"/>
        <v>1</v>
      </c>
      <c r="J19" s="4">
        <f t="shared" si="0"/>
        <v>1</v>
      </c>
      <c r="K19" s="4">
        <f t="shared" si="0"/>
        <v>1</v>
      </c>
      <c r="L19" s="4">
        <f t="shared" si="0"/>
        <v>1</v>
      </c>
      <c r="M19" s="8">
        <f>AVERAGE(C19:L19)</f>
        <v>1</v>
      </c>
      <c r="N19" s="4"/>
    </row>
    <row r="20" spans="1:15" x14ac:dyDescent="0.2">
      <c r="A20" s="9" t="s">
        <v>33</v>
      </c>
      <c r="B20">
        <v>2.6939999999999999E-2</v>
      </c>
      <c r="C20" s="4">
        <f>C9/C8</f>
        <v>4.4974139869574995E-5</v>
      </c>
      <c r="D20" s="4">
        <f t="shared" ref="D20:O20" si="1">D9/D8</f>
        <v>6.638557459406118E-3</v>
      </c>
      <c r="E20" s="4">
        <f t="shared" si="1"/>
        <v>0.1965512130045951</v>
      </c>
      <c r="F20" s="4">
        <f t="shared" si="1"/>
        <v>0.12735364601163984</v>
      </c>
      <c r="G20" s="4">
        <f t="shared" si="1"/>
        <v>1.1343012704174228E-4</v>
      </c>
      <c r="H20" s="4">
        <f t="shared" si="1"/>
        <v>2.1666594444685183E-4</v>
      </c>
      <c r="I20" s="4">
        <f t="shared" si="1"/>
        <v>9.4373547340262251E-2</v>
      </c>
      <c r="J20" s="4">
        <f t="shared" si="1"/>
        <v>0.29239638380573879</v>
      </c>
      <c r="K20" s="4">
        <f t="shared" si="1"/>
        <v>3.283594496861881E-3</v>
      </c>
      <c r="L20" s="4">
        <f t="shared" si="1"/>
        <v>0</v>
      </c>
      <c r="M20" s="8">
        <f t="shared" ref="M20:M21" si="2">AVERAGE(C20:L20)</f>
        <v>7.2097201232986213E-2</v>
      </c>
      <c r="N20" s="4">
        <f t="shared" ref="N20:N21" si="3">STDEV(C20:L20)</f>
        <v>0.10399155532016179</v>
      </c>
      <c r="O20" s="2">
        <f t="shared" ref="O20:O21" si="4">N20/M20 * 100</f>
        <v>144.23799196324853</v>
      </c>
    </row>
    <row r="21" spans="1:15" x14ac:dyDescent="0.2">
      <c r="A21" s="9" t="s">
        <v>34</v>
      </c>
      <c r="B21">
        <v>0.27033299999999999</v>
      </c>
      <c r="C21" s="4">
        <f>C10/C8</f>
        <v>0.44726782100292334</v>
      </c>
      <c r="D21" s="4">
        <f t="shared" ref="D21:O21" si="5">D10/D8</f>
        <v>0.87458509015878716</v>
      </c>
      <c r="E21" s="4">
        <f t="shared" si="5"/>
        <v>0.25673205197885268</v>
      </c>
      <c r="F21" s="4">
        <f t="shared" si="5"/>
        <v>1.7117425539198904E-4</v>
      </c>
      <c r="G21" s="4">
        <f t="shared" si="5"/>
        <v>1.0233098911070779</v>
      </c>
      <c r="H21" s="4">
        <f t="shared" si="5"/>
        <v>0.48593838020539931</v>
      </c>
      <c r="I21" s="4">
        <f t="shared" si="5"/>
        <v>0.17396833749945181</v>
      </c>
      <c r="J21" s="4">
        <f t="shared" si="5"/>
        <v>2.0832423461588857E-2</v>
      </c>
      <c r="K21" s="4">
        <f t="shared" si="5"/>
        <v>0.40716571761087322</v>
      </c>
      <c r="L21" s="4">
        <f t="shared" si="5"/>
        <v>0.53029581185846075</v>
      </c>
      <c r="M21" s="8">
        <f t="shared" si="2"/>
        <v>0.42202666991388077</v>
      </c>
      <c r="N21" s="4">
        <f t="shared" si="3"/>
        <v>0.33512678245150618</v>
      </c>
      <c r="O21" s="2">
        <f t="shared" si="4"/>
        <v>79.408910939181283</v>
      </c>
    </row>
    <row r="22" spans="1:15" x14ac:dyDescent="0.2">
      <c r="A22" s="9" t="s">
        <v>27</v>
      </c>
      <c r="B22">
        <v>0.18425800000000001</v>
      </c>
      <c r="C22" s="4">
        <f>C11/C8</f>
        <v>0.34787497189116262</v>
      </c>
      <c r="D22" s="4">
        <f t="shared" ref="D22:L22" si="6">D11/D8</f>
        <v>8.3789360366017765E-2</v>
      </c>
      <c r="E22" s="4">
        <f t="shared" si="6"/>
        <v>0.56420771777261725</v>
      </c>
      <c r="F22" s="4">
        <f t="shared" si="6"/>
        <v>0.60342348510783983</v>
      </c>
      <c r="G22" s="4">
        <f t="shared" si="6"/>
        <v>0.15965290381125224</v>
      </c>
      <c r="H22" s="4">
        <f t="shared" si="6"/>
        <v>0.42791524028253236</v>
      </c>
      <c r="I22" s="4">
        <f t="shared" si="6"/>
        <v>0.5458930842433013</v>
      </c>
      <c r="J22" s="4">
        <f t="shared" si="6"/>
        <v>0.55496353234048135</v>
      </c>
      <c r="K22" s="4">
        <f t="shared" si="6"/>
        <v>0.41265222993474376</v>
      </c>
      <c r="L22" s="4">
        <f t="shared" si="6"/>
        <v>0.38273636796743038</v>
      </c>
      <c r="M22" s="8">
        <f>AVERAGE(C22:L22)</f>
        <v>0.40831088937173787</v>
      </c>
      <c r="N22" s="4">
        <f t="shared" ref="N22:N23" si="7">STDEV(C22:L22)</f>
        <v>0.17469444906471931</v>
      </c>
      <c r="O22" s="2">
        <f>N22/M22 * 100</f>
        <v>42.784665707426797</v>
      </c>
    </row>
    <row r="23" spans="1:15" x14ac:dyDescent="0.2">
      <c r="A23" s="1" t="s">
        <v>35</v>
      </c>
      <c r="B23" s="4">
        <f>SUM(B20:B22)</f>
        <v>0.48153100000000004</v>
      </c>
      <c r="C23" s="4">
        <f>SUM(C20:C22)</f>
        <v>0.79518776703395555</v>
      </c>
      <c r="D23" s="4">
        <f t="shared" ref="D23:L23" si="8">SUM(D20:D22)</f>
        <v>0.96501300798421108</v>
      </c>
      <c r="E23" s="4">
        <f t="shared" si="8"/>
        <v>1.017490982756065</v>
      </c>
      <c r="F23" s="4">
        <f t="shared" si="8"/>
        <v>0.73094830537487165</v>
      </c>
      <c r="G23" s="4">
        <f t="shared" si="8"/>
        <v>1.1830762250453719</v>
      </c>
      <c r="H23" s="4">
        <f t="shared" si="8"/>
        <v>0.91407028643237853</v>
      </c>
      <c r="I23" s="4">
        <f t="shared" si="8"/>
        <v>0.81423496908301529</v>
      </c>
      <c r="J23" s="4">
        <f t="shared" si="8"/>
        <v>0.86819233960780906</v>
      </c>
      <c r="K23" s="4">
        <f t="shared" si="8"/>
        <v>0.82310154204247887</v>
      </c>
      <c r="L23" s="4">
        <f t="shared" si="8"/>
        <v>0.91303217982589113</v>
      </c>
      <c r="M23" s="3">
        <f t="shared" ref="M23" si="9">AVERAGE(C23:L23)</f>
        <v>0.90243476051860494</v>
      </c>
      <c r="N23" s="4">
        <f t="shared" si="7"/>
        <v>0.13009241235221386</v>
      </c>
      <c r="O23" s="2">
        <f t="shared" ref="O23" si="10">N23/M23 * 100</f>
        <v>14.415713804890812</v>
      </c>
    </row>
    <row r="24" spans="1:15" x14ac:dyDescent="0.2">
      <c r="A24" s="1" t="s">
        <v>28</v>
      </c>
      <c r="B24">
        <v>6.6639699999999996E-2</v>
      </c>
      <c r="C24" s="4"/>
      <c r="D24" s="4"/>
      <c r="E24" s="4">
        <f t="shared" ref="E24:L24" si="11">E13/E12</f>
        <v>9.5419164355372649E-2</v>
      </c>
      <c r="F24" s="4">
        <f t="shared" si="11"/>
        <v>8.9874095901419773E-2</v>
      </c>
      <c r="G24" s="4"/>
      <c r="H24" s="4">
        <f t="shared" si="11"/>
        <v>6.5285156078500245E-2</v>
      </c>
      <c r="I24" s="4">
        <f t="shared" si="11"/>
        <v>8.6904188733750595E-2</v>
      </c>
      <c r="J24" s="4">
        <f t="shared" si="11"/>
        <v>7.5332205846822903E-2</v>
      </c>
      <c r="K24" s="4">
        <f t="shared" si="11"/>
        <v>8.2907582578784972E-2</v>
      </c>
      <c r="L24" s="4">
        <f t="shared" si="11"/>
        <v>8.5091723365773836E-2</v>
      </c>
      <c r="M24" s="3">
        <f t="shared" ref="M24:M27" si="12">AVERAGE(C24:L24)</f>
        <v>8.2973445265774992E-2</v>
      </c>
      <c r="N24" s="4">
        <f t="shared" ref="N24:N27" si="13">STDEV(C24:L24)</f>
        <v>9.9475390700105512E-3</v>
      </c>
      <c r="O24" s="2">
        <f t="shared" ref="O24:O27" si="14">N24/M24 * 100</f>
        <v>11.988822493928339</v>
      </c>
    </row>
    <row r="25" spans="1:15" x14ac:dyDescent="0.2">
      <c r="A25" s="1" t="s">
        <v>29</v>
      </c>
      <c r="B25">
        <v>0.15465187</v>
      </c>
      <c r="C25" s="4"/>
      <c r="D25" s="4"/>
      <c r="E25" s="4">
        <f t="shared" ref="E25:L25" si="15">E14/E12</f>
        <v>0.21101368882526617</v>
      </c>
      <c r="F25" s="4">
        <f t="shared" si="15"/>
        <v>0.27623002053754803</v>
      </c>
      <c r="G25" s="4"/>
      <c r="H25" s="4">
        <f t="shared" si="15"/>
        <v>0.33239671598542386</v>
      </c>
      <c r="I25" s="4">
        <f t="shared" si="15"/>
        <v>0.24780934039480021</v>
      </c>
      <c r="J25" s="4">
        <f t="shared" si="15"/>
        <v>0.31514858661512446</v>
      </c>
      <c r="K25" s="4">
        <f t="shared" si="15"/>
        <v>0.30350548839091507</v>
      </c>
      <c r="L25" s="4">
        <f t="shared" si="15"/>
        <v>0.22986822840409954</v>
      </c>
      <c r="M25" s="3">
        <f t="shared" si="12"/>
        <v>0.27371029559331111</v>
      </c>
      <c r="N25" s="4">
        <f t="shared" si="13"/>
        <v>4.5787882794349775E-2</v>
      </c>
      <c r="O25" s="2">
        <f t="shared" si="14"/>
        <v>16.728593528094063</v>
      </c>
    </row>
    <row r="26" spans="1:15" x14ac:dyDescent="0.2">
      <c r="A26" s="1" t="s">
        <v>30</v>
      </c>
      <c r="B26">
        <v>0.12173562</v>
      </c>
      <c r="C26" s="4"/>
      <c r="D26" s="4"/>
      <c r="E26" s="4">
        <f t="shared" ref="E26:L26" si="16">E15/E12</f>
        <v>0.17902836181444037</v>
      </c>
      <c r="F26" s="4">
        <f t="shared" si="16"/>
        <v>0.21452808286454148</v>
      </c>
      <c r="G26" s="4"/>
      <c r="H26" s="4">
        <f t="shared" si="16"/>
        <v>1.0097905782148657E-3</v>
      </c>
      <c r="I26" s="4">
        <f t="shared" si="16"/>
        <v>0.20491092922484355</v>
      </c>
      <c r="J26" s="4">
        <f t="shared" si="16"/>
        <v>0.13959893694129016</v>
      </c>
      <c r="K26" s="4">
        <f t="shared" si="16"/>
        <v>0.16647276038241693</v>
      </c>
      <c r="L26" s="4">
        <f t="shared" si="16"/>
        <v>0.21419343725777279</v>
      </c>
      <c r="M26" s="3">
        <f t="shared" si="12"/>
        <v>0.15996318558050288</v>
      </c>
      <c r="N26" s="4">
        <f t="shared" si="13"/>
        <v>7.5305254116873055E-2</v>
      </c>
      <c r="O26" s="2">
        <f t="shared" si="14"/>
        <v>47.076615687285759</v>
      </c>
    </row>
    <row r="27" spans="1:15" x14ac:dyDescent="0.2">
      <c r="A27" t="s">
        <v>31</v>
      </c>
      <c r="B27" s="4">
        <f>SUM(B25:B26)</f>
        <v>0.27638749000000001</v>
      </c>
      <c r="C27" s="4"/>
      <c r="D27" s="4"/>
      <c r="E27" s="4">
        <f t="shared" ref="E27" si="17">SUM(E25:E26)</f>
        <v>0.39004205063970654</v>
      </c>
      <c r="F27" s="4">
        <f t="shared" ref="F27" si="18">SUM(F25:F26)</f>
        <v>0.49075810340208947</v>
      </c>
      <c r="G27" s="4"/>
      <c r="H27" s="4">
        <f t="shared" ref="H27" si="19">SUM(H25:H26)</f>
        <v>0.33340650656363874</v>
      </c>
      <c r="I27" s="4">
        <f t="shared" ref="I27" si="20">SUM(I25:I26)</f>
        <v>0.45272026961964373</v>
      </c>
      <c r="J27" s="4">
        <f t="shared" ref="J27" si="21">SUM(J25:J26)</f>
        <v>0.45474752355641462</v>
      </c>
      <c r="K27" s="4">
        <f t="shared" ref="K27" si="22">SUM(K25:K26)</f>
        <v>0.469978248773332</v>
      </c>
      <c r="L27" s="4">
        <f t="shared" ref="L27" si="23">SUM(L25:L26)</f>
        <v>0.44406166566187233</v>
      </c>
      <c r="M27" s="4">
        <f t="shared" si="12"/>
        <v>0.43367348117381388</v>
      </c>
      <c r="N27" s="4">
        <f t="shared" si="13"/>
        <v>5.3926907264574213E-2</v>
      </c>
      <c r="O27" s="2">
        <f t="shared" si="14"/>
        <v>12.434910043060857</v>
      </c>
    </row>
    <row r="29" spans="1:15" x14ac:dyDescent="0.2">
      <c r="A29" t="s">
        <v>23</v>
      </c>
    </row>
    <row r="30" spans="1:15" x14ac:dyDescent="0.2">
      <c r="A30" t="s">
        <v>36</v>
      </c>
    </row>
    <row r="33" spans="1:14" x14ac:dyDescent="0.2">
      <c r="A33" t="s">
        <v>35</v>
      </c>
      <c r="B33" s="1" t="s">
        <v>33</v>
      </c>
      <c r="C33" s="1" t="s">
        <v>34</v>
      </c>
      <c r="D33" s="1" t="s">
        <v>27</v>
      </c>
      <c r="E33" s="9" t="s">
        <v>17</v>
      </c>
    </row>
    <row r="34" spans="1:14" x14ac:dyDescent="0.2">
      <c r="A34" t="s">
        <v>16</v>
      </c>
      <c r="B34" s="4">
        <f>B20/B23</f>
        <v>5.5946553804427951E-2</v>
      </c>
      <c r="C34" s="4">
        <f>B21/B23</f>
        <v>0.56140310800343063</v>
      </c>
      <c r="D34" s="4">
        <f>B22/B23</f>
        <v>0.38265033819214128</v>
      </c>
      <c r="E34" s="4"/>
      <c r="F34" s="4"/>
      <c r="H34" s="4"/>
      <c r="I34" s="4"/>
      <c r="J34" s="4"/>
      <c r="K34" s="4"/>
    </row>
    <row r="35" spans="1:14" x14ac:dyDescent="0.2">
      <c r="A35" t="s">
        <v>18</v>
      </c>
      <c r="B35" s="3">
        <f>M23*B34</f>
        <v>5.0488114884340185E-2</v>
      </c>
      <c r="C35" s="3">
        <f>M23*C34</f>
        <v>0.50662967932547642</v>
      </c>
      <c r="D35" s="3">
        <f>M23*D34</f>
        <v>0.34531696630878822</v>
      </c>
      <c r="E35" s="4">
        <f>SUM(B35:D35)</f>
        <v>0.90243476051860494</v>
      </c>
      <c r="F35" s="4"/>
      <c r="H35" s="4"/>
      <c r="I35" s="4"/>
      <c r="J35" s="4"/>
      <c r="K35" s="4"/>
    </row>
    <row r="36" spans="1:14" x14ac:dyDescent="0.2">
      <c r="B36" s="4"/>
      <c r="C36" s="4"/>
      <c r="D36" s="4"/>
      <c r="E36" s="4"/>
      <c r="F36" s="4"/>
      <c r="G36" s="4"/>
      <c r="I36" s="4"/>
      <c r="J36" s="4"/>
      <c r="K36" s="4"/>
      <c r="L36" s="4"/>
    </row>
    <row r="38" spans="1:14" x14ac:dyDescent="0.2">
      <c r="C38" t="s">
        <v>3</v>
      </c>
      <c r="L38" t="s">
        <v>22</v>
      </c>
      <c r="M38" s="4"/>
      <c r="N38" s="4"/>
    </row>
    <row r="43" spans="1:14" x14ac:dyDescent="0.2">
      <c r="M43" s="4"/>
    </row>
    <row r="44" spans="1:14" x14ac:dyDescent="0.2">
      <c r="M44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2025-02-10T21:37:54Z</dcterms:modified>
</cp:coreProperties>
</file>