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9785DE2B-84D4-8C48-98CB-C4C2EFCF756D}" xr6:coauthVersionLast="47" xr6:coauthVersionMax="47" xr10:uidLastSave="{00000000-0000-0000-0000-000000000000}"/>
  <bookViews>
    <workbookView xWindow="360" yWindow="700" windowWidth="28920" windowHeight="1768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C35" i="1"/>
  <c r="B35" i="1"/>
  <c r="B34" i="1"/>
  <c r="M20" i="1"/>
  <c r="N20" i="1"/>
  <c r="O20" i="1" s="1"/>
  <c r="D20" i="1"/>
  <c r="E20" i="1"/>
  <c r="F20" i="1"/>
  <c r="G20" i="1"/>
  <c r="H20" i="1"/>
  <c r="I20" i="1"/>
  <c r="J20" i="1"/>
  <c r="K20" i="1"/>
  <c r="L20" i="1"/>
  <c r="C24" i="1"/>
  <c r="C20" i="1"/>
  <c r="C21" i="1"/>
  <c r="C23" i="1"/>
  <c r="C22" i="1"/>
  <c r="B24" i="1" l="1"/>
  <c r="J34" i="1" s="1"/>
  <c r="D21" i="1"/>
  <c r="E21" i="1"/>
  <c r="F21" i="1"/>
  <c r="G21" i="1"/>
  <c r="H21" i="1"/>
  <c r="I21" i="1"/>
  <c r="J21" i="1"/>
  <c r="K21" i="1"/>
  <c r="L21" i="1"/>
  <c r="I22" i="1"/>
  <c r="J22" i="1"/>
  <c r="K22" i="1"/>
  <c r="L22" i="1"/>
  <c r="B28" i="1"/>
  <c r="C34" i="1" s="1"/>
  <c r="D27" i="1"/>
  <c r="E27" i="1"/>
  <c r="F27" i="1"/>
  <c r="G27" i="1"/>
  <c r="H27" i="1"/>
  <c r="I27" i="1"/>
  <c r="J27" i="1"/>
  <c r="K27" i="1"/>
  <c r="L27" i="1"/>
  <c r="D15" i="1"/>
  <c r="D28" i="1" s="1"/>
  <c r="E15" i="1"/>
  <c r="E28" i="1" s="1"/>
  <c r="F15" i="1"/>
  <c r="F28" i="1" s="1"/>
  <c r="G15" i="1"/>
  <c r="G28" i="1" s="1"/>
  <c r="H15" i="1"/>
  <c r="H28" i="1" s="1"/>
  <c r="I15" i="1"/>
  <c r="I28" i="1" s="1"/>
  <c r="J15" i="1"/>
  <c r="J28" i="1" s="1"/>
  <c r="K15" i="1"/>
  <c r="K28" i="1" s="1"/>
  <c r="L15" i="1"/>
  <c r="L28" i="1" s="1"/>
  <c r="C15" i="1"/>
  <c r="C28" i="1" s="1"/>
  <c r="F18" i="1"/>
  <c r="G18" i="1"/>
  <c r="H18" i="1"/>
  <c r="I18" i="1"/>
  <c r="J18" i="1"/>
  <c r="K18" i="1"/>
  <c r="L18" i="1"/>
  <c r="F19" i="1"/>
  <c r="G19" i="1"/>
  <c r="H19" i="1"/>
  <c r="I19" i="1"/>
  <c r="J19" i="1"/>
  <c r="K19" i="1"/>
  <c r="L19" i="1"/>
  <c r="F22" i="1"/>
  <c r="G22" i="1"/>
  <c r="H22" i="1"/>
  <c r="F23" i="1"/>
  <c r="G23" i="1"/>
  <c r="H23" i="1"/>
  <c r="I23" i="1"/>
  <c r="J23" i="1"/>
  <c r="K23" i="1"/>
  <c r="L23" i="1"/>
  <c r="F25" i="1"/>
  <c r="G25" i="1"/>
  <c r="H25" i="1"/>
  <c r="I25" i="1"/>
  <c r="J25" i="1"/>
  <c r="K25" i="1"/>
  <c r="L25" i="1"/>
  <c r="F26" i="1"/>
  <c r="G26" i="1"/>
  <c r="H26" i="1"/>
  <c r="I26" i="1"/>
  <c r="J26" i="1"/>
  <c r="K26" i="1"/>
  <c r="L26" i="1"/>
  <c r="D18" i="1"/>
  <c r="E18" i="1"/>
  <c r="D19" i="1"/>
  <c r="E19" i="1"/>
  <c r="D22" i="1"/>
  <c r="E22" i="1"/>
  <c r="D23" i="1"/>
  <c r="E23" i="1"/>
  <c r="D25" i="1"/>
  <c r="E25" i="1"/>
  <c r="D26" i="1"/>
  <c r="E26" i="1"/>
  <c r="C27" i="1"/>
  <c r="C26" i="1"/>
  <c r="C25" i="1"/>
  <c r="C19" i="1"/>
  <c r="C18" i="1"/>
  <c r="I24" i="1" l="1"/>
  <c r="H24" i="1"/>
  <c r="G24" i="1"/>
  <c r="F24" i="1"/>
  <c r="E24" i="1"/>
  <c r="D24" i="1"/>
  <c r="K34" i="1"/>
  <c r="L34" i="1"/>
  <c r="J24" i="1"/>
  <c r="M28" i="1"/>
  <c r="M26" i="1"/>
  <c r="K24" i="1"/>
  <c r="L24" i="1"/>
  <c r="M25" i="1"/>
  <c r="M27" i="1"/>
  <c r="M23" i="1"/>
  <c r="M22" i="1"/>
  <c r="M21" i="1"/>
  <c r="N21" i="1"/>
  <c r="N22" i="1"/>
  <c r="N28" i="1"/>
  <c r="D34" i="1"/>
  <c r="N26" i="1"/>
  <c r="N25" i="1"/>
  <c r="M18" i="1"/>
  <c r="N23" i="1"/>
  <c r="N27" i="1"/>
  <c r="M19" i="1"/>
  <c r="M24" i="1" l="1"/>
  <c r="N24" i="1"/>
  <c r="O21" i="1"/>
  <c r="O22" i="1"/>
  <c r="O28" i="1"/>
  <c r="O23" i="1"/>
  <c r="O27" i="1"/>
  <c r="O26" i="1"/>
  <c r="O25" i="1"/>
  <c r="O24" i="1" l="1"/>
  <c r="L35" i="1"/>
  <c r="K35" i="1"/>
  <c r="J35" i="1"/>
  <c r="E35" i="1"/>
  <c r="M35" i="1" l="1"/>
</calcChain>
</file>

<file path=xl/sharedStrings.xml><?xml version="1.0" encoding="utf-8"?>
<sst xmlns="http://schemas.openxmlformats.org/spreadsheetml/2006/main" count="68" uniqueCount="39">
  <si>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</si>
  <si>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</si>
  <si>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</si>
  <si>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</si>
  <si>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</si>
  <si>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</si>
  <si>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</si>
  <si>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</si>
  <si>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</si>
  <si>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</si>
  <si>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</si>
  <si>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</si>
  <si>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</si>
  <si>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</si>
  <si>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</si>
  <si>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</si>
  <si>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The fitting of peaks M3N4 + Mg + M2N1 varies, but their sum is constant and equal to 0.0105</t>
  </si>
  <si>
    <t>So we use the original ratios to diustribute the sum among the 3 peaks, giving:</t>
  </si>
  <si>
    <t xml:space="preserve">M3N4 + Mg + M2N1 </t>
  </si>
  <si>
    <t>M3N4</t>
  </si>
  <si>
    <t>Mg</t>
  </si>
  <si>
    <t>M2N1</t>
  </si>
  <si>
    <t>Original ratio</t>
  </si>
  <si>
    <t>Sum</t>
  </si>
  <si>
    <t>Resulting weights:</t>
  </si>
  <si>
    <t>Area of all peaks is fitted</t>
  </si>
  <si>
    <t>A constant shift or broadening is maintained across all peaks</t>
  </si>
  <si>
    <t>M5O3 + Mb + M4O2</t>
  </si>
  <si>
    <t>M5O3</t>
  </si>
  <si>
    <t>Mb</t>
  </si>
  <si>
    <t>M4O2</t>
  </si>
  <si>
    <t>Too far from the fitted values! We use the fitted vals</t>
  </si>
  <si>
    <t>area fixed</t>
  </si>
  <si>
    <t>Weights calibrated measuring a pure Bi standard, bulk, polished</t>
  </si>
  <si>
    <t>Bi</t>
  </si>
  <si>
    <t>Ma1</t>
  </si>
  <si>
    <t>Ma2</t>
  </si>
  <si>
    <t>M3N1</t>
  </si>
  <si>
    <t>M3_O5 added despite beiong missing from NIST databse, because it seemed like it was present in the spectra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</si>
</sst>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41</xdr:row>
      <xdr:rowOff>152400</xdr:rowOff>
    </xdr:from>
    <xdr:to>
      <xdr:col>10</xdr:col>
      <xdr:colOff>533400</xdr:colOff>
      <xdr:row>63</xdr:row>
      <xdr:rowOff>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6CAFC8-DD8C-221D-0884-C5C070F3B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8077200"/>
          <a:ext cx="7772400" cy="4323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O40"/>
  <sheetViews>
    <sheetView tabSelected="1" workbookViewId="0">
      <selection activeCell="A20" sqref="A20"/>
    </sheetView>
  </sheetViews>
  <sheetFormatPr baseColWidth="10" defaultRowHeight="16" x14ac:dyDescent="0.2"/>
  <cols>
    <col min="1" max="1" width="20" customWidth="1"/>
  </cols>
  <sheetData>
    <row r="1" spans="1:12" x14ac:dyDescent="0.2">
      <c r="A1" t="s">
        <v>33</v>
      </c>
      <c r="H1" t="s">
        <v>38</v>
      </c>
    </row>
    <row r="2" spans="1:12" x14ac:dyDescent="0.2">
      <c r="A2" t="s">
        <v>25</v>
      </c>
    </row>
    <row r="3" spans="1:12" x14ac:dyDescent="0.2">
      <c r="A3" t="s">
        <v>26</v>
      </c>
    </row>
    <row r="5" spans="1:12" x14ac:dyDescent="0.2">
      <c r="A5" t="s">
        <v>34</v>
      </c>
      <c r="C5" t="s">
        <v>2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</row>
    <row r="6" spans="1:12" x14ac:dyDescent="0.2">
      <c r="A6" t="s">
        <v>35</v>
      </c>
      <c r="C6">
        <v>56.338000000000001</v>
      </c>
      <c r="D6">
        <v>59.238999999999997</v>
      </c>
      <c r="E6">
        <v>56.228999999999999</v>
      </c>
      <c r="F6">
        <v>56.691000000000003</v>
      </c>
      <c r="G6">
        <v>57.000999999999998</v>
      </c>
      <c r="H6">
        <v>58.942</v>
      </c>
      <c r="I6">
        <v>58.445</v>
      </c>
      <c r="J6">
        <v>58.795000000000002</v>
      </c>
      <c r="K6">
        <v>56.314</v>
      </c>
      <c r="L6">
        <v>57.773000000000003</v>
      </c>
    </row>
    <row r="7" spans="1:12" x14ac:dyDescent="0.2">
      <c r="A7" t="s">
        <v>36</v>
      </c>
      <c r="B7" t="s">
        <v>32</v>
      </c>
      <c r="C7">
        <v>56.338000000000001</v>
      </c>
      <c r="D7">
        <v>59.238999999999997</v>
      </c>
      <c r="E7">
        <v>56.228999999999999</v>
      </c>
      <c r="F7">
        <v>56.691000000000003</v>
      </c>
      <c r="G7">
        <v>57.000999999999998</v>
      </c>
      <c r="H7">
        <v>58.942</v>
      </c>
      <c r="I7">
        <v>58.445</v>
      </c>
      <c r="J7">
        <v>58.795000000000002</v>
      </c>
      <c r="K7">
        <v>56.314</v>
      </c>
      <c r="L7">
        <v>57.773000000000003</v>
      </c>
    </row>
    <row r="8" spans="1:12" x14ac:dyDescent="0.2">
      <c r="A8" t="s">
        <v>37</v>
      </c>
      <c r="C8">
        <v>0.56799999999999995</v>
      </c>
      <c r="D8">
        <v>1.6419999999999999</v>
      </c>
      <c r="E8">
        <v>1.843</v>
      </c>
      <c r="F8">
        <v>1.4</v>
      </c>
      <c r="G8">
        <v>0.96099999999999997</v>
      </c>
      <c r="H8">
        <v>1.6040000000000001</v>
      </c>
      <c r="I8">
        <v>1.375</v>
      </c>
      <c r="J8">
        <v>1.502</v>
      </c>
      <c r="K8">
        <v>0.80900000000000005</v>
      </c>
      <c r="L8">
        <v>0.93799999999999994</v>
      </c>
    </row>
    <row r="9" spans="1:12" x14ac:dyDescent="0.2">
      <c r="A9" t="s">
        <v>28</v>
      </c>
      <c r="C9">
        <v>8.4130000000000003</v>
      </c>
      <c r="D9">
        <v>3.4220000000000002</v>
      </c>
      <c r="E9">
        <v>12.842000000000001</v>
      </c>
      <c r="F9">
        <v>10.6</v>
      </c>
      <c r="G9">
        <v>7.6150000000000002</v>
      </c>
      <c r="H9">
        <v>5.0919999999999996</v>
      </c>
      <c r="I9">
        <v>7.0039999999999996</v>
      </c>
      <c r="J9">
        <v>1.179</v>
      </c>
      <c r="K9">
        <v>9.0500000000000007</v>
      </c>
      <c r="L9">
        <v>5.8639999999999999</v>
      </c>
    </row>
    <row r="10" spans="1:12" x14ac:dyDescent="0.2">
      <c r="A10" t="s">
        <v>29</v>
      </c>
      <c r="C10">
        <v>62.39</v>
      </c>
      <c r="D10">
        <v>69.528000000000006</v>
      </c>
      <c r="E10">
        <v>62.921999999999997</v>
      </c>
      <c r="F10">
        <v>66.2</v>
      </c>
      <c r="G10">
        <v>67.971999999999994</v>
      </c>
      <c r="H10">
        <v>69.346999999999994</v>
      </c>
      <c r="I10">
        <v>70.539000000000001</v>
      </c>
      <c r="J10">
        <v>70.853999999999999</v>
      </c>
      <c r="K10">
        <v>66.001999999999995</v>
      </c>
      <c r="L10">
        <v>69.179000000000002</v>
      </c>
    </row>
    <row r="11" spans="1:12" x14ac:dyDescent="0.2">
      <c r="A11" t="s">
        <v>30</v>
      </c>
      <c r="C11">
        <v>2.863</v>
      </c>
      <c r="D11">
        <v>0.8</v>
      </c>
      <c r="E11">
        <v>3.121</v>
      </c>
      <c r="F11">
        <v>1.4890000000000001</v>
      </c>
      <c r="G11">
        <v>1E-3</v>
      </c>
      <c r="H11">
        <v>0.20200000000000001</v>
      </c>
      <c r="I11">
        <v>5.0000000000000001E-3</v>
      </c>
      <c r="J11">
        <v>0</v>
      </c>
      <c r="K11">
        <v>0.03</v>
      </c>
      <c r="L11">
        <v>0</v>
      </c>
    </row>
    <row r="12" spans="1:12" x14ac:dyDescent="0.2">
      <c r="A12" t="s">
        <v>19</v>
      </c>
      <c r="C12">
        <v>2.0659999999999998</v>
      </c>
      <c r="D12">
        <v>2.57</v>
      </c>
      <c r="E12">
        <v>1.7509999999999999</v>
      </c>
      <c r="F12">
        <v>1.034</v>
      </c>
      <c r="G12">
        <v>2.3330000000000002</v>
      </c>
      <c r="H12">
        <v>5.3929999999999998</v>
      </c>
      <c r="I12">
        <v>4.3230000000000004</v>
      </c>
      <c r="J12">
        <v>0.76700000000000002</v>
      </c>
      <c r="K12">
        <v>3.383</v>
      </c>
      <c r="L12">
        <v>4.9610000000000003</v>
      </c>
    </row>
    <row r="13" spans="1:12" x14ac:dyDescent="0.2">
      <c r="A13" t="s">
        <v>20</v>
      </c>
      <c r="C13">
        <v>1.5640000000000001</v>
      </c>
      <c r="D13">
        <v>2.9910000000000001</v>
      </c>
      <c r="E13">
        <v>2.4670000000000001</v>
      </c>
      <c r="F13">
        <v>2.859</v>
      </c>
      <c r="G13">
        <v>1.6120000000000001</v>
      </c>
      <c r="H13">
        <v>1E-3</v>
      </c>
      <c r="I13">
        <v>3.9E-2</v>
      </c>
      <c r="J13">
        <v>4.7240000000000002</v>
      </c>
      <c r="K13">
        <v>1E-3</v>
      </c>
      <c r="L13">
        <v>1.2999999999999999E-2</v>
      </c>
    </row>
    <row r="14" spans="1:12" x14ac:dyDescent="0.2">
      <c r="A14" t="s">
        <v>21</v>
      </c>
      <c r="C14">
        <v>2.323</v>
      </c>
      <c r="D14">
        <v>0.121</v>
      </c>
      <c r="E14">
        <v>1.31</v>
      </c>
      <c r="F14">
        <v>1.018</v>
      </c>
      <c r="G14">
        <v>1.7210000000000001</v>
      </c>
      <c r="H14">
        <v>1.97</v>
      </c>
      <c r="I14">
        <v>1.097</v>
      </c>
      <c r="J14">
        <v>0</v>
      </c>
      <c r="K14">
        <v>2.121</v>
      </c>
      <c r="L14">
        <v>1.2989999999999999</v>
      </c>
    </row>
    <row r="15" spans="1:12" x14ac:dyDescent="0.2">
      <c r="A15" t="s">
        <v>18</v>
      </c>
      <c r="C15">
        <f>SUM(C12:C14)</f>
        <v>5.9529999999999994</v>
      </c>
      <c r="D15">
        <f t="shared" ref="D15:L15" si="0">SUM(D12:D14)</f>
        <v>5.6820000000000004</v>
      </c>
      <c r="E15">
        <f t="shared" si="0"/>
        <v>5.5280000000000005</v>
      </c>
      <c r="F15">
        <f t="shared" si="0"/>
        <v>4.9109999999999996</v>
      </c>
      <c r="G15">
        <f t="shared" si="0"/>
        <v>5.6660000000000004</v>
      </c>
      <c r="H15">
        <f t="shared" si="0"/>
        <v>7.3639999999999999</v>
      </c>
      <c r="I15">
        <f t="shared" si="0"/>
        <v>5.4589999999999996</v>
      </c>
      <c r="J15">
        <f t="shared" si="0"/>
        <v>5.4910000000000005</v>
      </c>
      <c r="K15">
        <f t="shared" si="0"/>
        <v>5.5049999999999999</v>
      </c>
      <c r="L15">
        <f t="shared" si="0"/>
        <v>6.2729999999999997</v>
      </c>
    </row>
    <row r="17" spans="1:15" x14ac:dyDescent="0.2">
      <c r="A17" t="s">
        <v>0</v>
      </c>
      <c r="B17" t="s">
        <v>1</v>
      </c>
      <c r="C17" t="s">
        <v>2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15</v>
      </c>
    </row>
    <row r="18" spans="1:15" x14ac:dyDescent="0.2">
      <c r="A18" s="1" t="s">
        <v>35</v>
      </c>
      <c r="B18">
        <v>1</v>
      </c>
      <c r="C18" s="4">
        <f>C6/C6</f>
        <v>1</v>
      </c>
      <c r="D18" s="4">
        <f t="shared" ref="D18:E18" si="1">D6/D6</f>
        <v>1</v>
      </c>
      <c r="E18" s="4">
        <f t="shared" si="1"/>
        <v>1</v>
      </c>
      <c r="F18" s="4">
        <f t="shared" ref="F18:L18" si="2">F6/F6</f>
        <v>1</v>
      </c>
      <c r="G18" s="4">
        <f t="shared" si="2"/>
        <v>1</v>
      </c>
      <c r="H18" s="4">
        <f t="shared" si="2"/>
        <v>1</v>
      </c>
      <c r="I18" s="4">
        <f t="shared" si="2"/>
        <v>1</v>
      </c>
      <c r="J18" s="4">
        <f t="shared" si="2"/>
        <v>1</v>
      </c>
      <c r="K18" s="4">
        <f t="shared" si="2"/>
        <v>1</v>
      </c>
      <c r="L18" s="4">
        <f t="shared" si="2"/>
        <v>1</v>
      </c>
      <c r="M18" s="3">
        <f>AVERAGE(C18:L18)</f>
        <v>1</v>
      </c>
      <c r="N18" s="4"/>
    </row>
    <row r="19" spans="1:15" x14ac:dyDescent="0.2">
      <c r="A19" s="1" t="s">
        <v>36</v>
      </c>
      <c r="B19">
        <v>1</v>
      </c>
      <c r="C19" s="4">
        <f>C7/C6</f>
        <v>1</v>
      </c>
      <c r="D19" s="4">
        <f t="shared" ref="D19:E19" si="3">D7/D6</f>
        <v>1</v>
      </c>
      <c r="E19" s="4">
        <f t="shared" si="3"/>
        <v>1</v>
      </c>
      <c r="F19" s="4">
        <f t="shared" ref="F19:L19" si="4">F7/F6</f>
        <v>1</v>
      </c>
      <c r="G19" s="4">
        <f t="shared" si="4"/>
        <v>1</v>
      </c>
      <c r="H19" s="4">
        <f t="shared" si="4"/>
        <v>1</v>
      </c>
      <c r="I19" s="4">
        <f t="shared" si="4"/>
        <v>1</v>
      </c>
      <c r="J19" s="4">
        <f t="shared" si="4"/>
        <v>1</v>
      </c>
      <c r="K19" s="4">
        <f t="shared" si="4"/>
        <v>1</v>
      </c>
      <c r="L19" s="4">
        <f t="shared" si="4"/>
        <v>1</v>
      </c>
      <c r="M19" s="3">
        <f t="shared" ref="M19" si="5">AVERAGE(C19:L19)</f>
        <v>1</v>
      </c>
      <c r="N19" s="4"/>
    </row>
    <row r="20" spans="1:15" x14ac:dyDescent="0.2">
      <c r="A20" s="1" t="s">
        <v>37</v>
      </c>
      <c r="B20">
        <v>2.4740000000000002E-2</v>
      </c>
      <c r="C20" s="4">
        <f>C8/C6</f>
        <v>1.0082005041002519E-2</v>
      </c>
      <c r="D20" s="4">
        <f t="shared" ref="D20:L20" si="6">D8/D6</f>
        <v>2.7718226168571381E-2</v>
      </c>
      <c r="E20" s="4">
        <f t="shared" si="6"/>
        <v>3.2776681072044678E-2</v>
      </c>
      <c r="F20" s="4">
        <f t="shared" si="6"/>
        <v>2.4695277910073907E-2</v>
      </c>
      <c r="G20" s="4">
        <f t="shared" si="6"/>
        <v>1.6859353344678165E-2</v>
      </c>
      <c r="H20" s="4">
        <f t="shared" si="6"/>
        <v>2.7213192630043095E-2</v>
      </c>
      <c r="I20" s="4">
        <f t="shared" si="6"/>
        <v>2.3526392334673626E-2</v>
      </c>
      <c r="J20" s="4">
        <f t="shared" si="6"/>
        <v>2.5546389999149585E-2</v>
      </c>
      <c r="K20" s="4">
        <f t="shared" si="6"/>
        <v>1.4365877046560359E-2</v>
      </c>
      <c r="L20" s="4">
        <f t="shared" si="6"/>
        <v>1.6235957973447804E-2</v>
      </c>
      <c r="M20" s="3">
        <f>AVERAGE(C20:L20)</f>
        <v>2.1901935352024515E-2</v>
      </c>
      <c r="N20" s="4">
        <f t="shared" ref="N20" si="7">STDEV(C20:L20)</f>
        <v>7.1340834521270314E-3</v>
      </c>
      <c r="O20" s="2">
        <f>N20/M20 * 100</f>
        <v>32.572844990466052</v>
      </c>
    </row>
    <row r="21" spans="1:15" x14ac:dyDescent="0.2">
      <c r="A21" s="1" t="s">
        <v>28</v>
      </c>
      <c r="B21">
        <v>1E-3</v>
      </c>
      <c r="C21" s="4">
        <f>C9/C6</f>
        <v>0.14933082466541234</v>
      </c>
      <c r="D21" s="4">
        <f t="shared" ref="D21:L21" si="8">D8/D6</f>
        <v>2.7718226168571381E-2</v>
      </c>
      <c r="E21" s="4">
        <f t="shared" si="8"/>
        <v>3.2776681072044678E-2</v>
      </c>
      <c r="F21" s="4">
        <f t="shared" si="8"/>
        <v>2.4695277910073907E-2</v>
      </c>
      <c r="G21" s="4">
        <f t="shared" si="8"/>
        <v>1.6859353344678165E-2</v>
      </c>
      <c r="H21" s="4">
        <f t="shared" si="8"/>
        <v>2.7213192630043095E-2</v>
      </c>
      <c r="I21" s="4">
        <f t="shared" si="8"/>
        <v>2.3526392334673626E-2</v>
      </c>
      <c r="J21" s="4">
        <f t="shared" si="8"/>
        <v>2.5546389999149585E-2</v>
      </c>
      <c r="K21" s="4">
        <f t="shared" si="8"/>
        <v>1.4365877046560359E-2</v>
      </c>
      <c r="L21" s="4">
        <f t="shared" si="8"/>
        <v>1.6235957973447804E-2</v>
      </c>
      <c r="M21" s="3">
        <f>AVERAGE(C21:L21)</f>
        <v>3.5826817314465485E-2</v>
      </c>
      <c r="N21" s="4">
        <f t="shared" ref="N21" si="9">STDEV(C21:L21)</f>
        <v>4.0300874022400152E-2</v>
      </c>
      <c r="O21" s="2">
        <f>N21/M21 * 100</f>
        <v>112.4880104996885</v>
      </c>
    </row>
    <row r="22" spans="1:15" x14ac:dyDescent="0.2">
      <c r="A22" s="1" t="s">
        <v>29</v>
      </c>
      <c r="B22">
        <v>0.64</v>
      </c>
      <c r="C22" s="4">
        <f>C10/C6</f>
        <v>1.1074230537115268</v>
      </c>
      <c r="D22" s="4">
        <f t="shared" ref="D22:E22" si="10">D10/D6</f>
        <v>1.1736862539880824</v>
      </c>
      <c r="E22" s="4">
        <f t="shared" si="10"/>
        <v>1.1190311049458463</v>
      </c>
      <c r="F22" s="4">
        <f t="shared" ref="F22:L22" si="11">F10/F6</f>
        <v>1.1677338554620662</v>
      </c>
      <c r="G22" s="4">
        <f t="shared" si="11"/>
        <v>1.1924703075384642</v>
      </c>
      <c r="H22" s="4">
        <f t="shared" si="11"/>
        <v>1.1765294696481285</v>
      </c>
      <c r="I22" s="4">
        <f t="shared" si="11"/>
        <v>1.2069295919240313</v>
      </c>
      <c r="J22" s="4">
        <f t="shared" si="11"/>
        <v>1.2051024747002295</v>
      </c>
      <c r="K22" s="4">
        <f t="shared" si="11"/>
        <v>1.1720353730866213</v>
      </c>
      <c r="L22" s="4">
        <f t="shared" si="11"/>
        <v>1.1974278642272342</v>
      </c>
      <c r="M22" s="3">
        <f t="shared" ref="M22:M28" si="12">AVERAGE(C22:L22)</f>
        <v>1.1718369349232232</v>
      </c>
      <c r="N22" s="4">
        <f t="shared" ref="N22:N27" si="13">STDEV(C22:L22)</f>
        <v>3.3991241869415149E-2</v>
      </c>
      <c r="O22" s="2">
        <f>N22/M22 * 100</f>
        <v>2.9006801933275979</v>
      </c>
    </row>
    <row r="23" spans="1:15" x14ac:dyDescent="0.2">
      <c r="A23" s="1" t="s">
        <v>30</v>
      </c>
      <c r="B23">
        <v>0.01</v>
      </c>
      <c r="C23" s="4">
        <f>C11/C6</f>
        <v>5.0818275409137706E-2</v>
      </c>
      <c r="D23" s="4">
        <f t="shared" ref="D23:E23" si="14">D11/D6</f>
        <v>1.3504616890899577E-2</v>
      </c>
      <c r="E23" s="4">
        <f t="shared" si="14"/>
        <v>5.550516637322378E-2</v>
      </c>
      <c r="F23" s="4">
        <f t="shared" ref="F23:L23" si="15">F11/F6</f>
        <v>2.626519200578575E-2</v>
      </c>
      <c r="G23" s="4">
        <f t="shared" si="15"/>
        <v>1.7543551867511099E-5</v>
      </c>
      <c r="H23" s="4">
        <f t="shared" si="15"/>
        <v>3.4270978249804893E-3</v>
      </c>
      <c r="I23" s="4">
        <f t="shared" si="15"/>
        <v>8.5550517580631368E-5</v>
      </c>
      <c r="J23" s="4">
        <f t="shared" si="15"/>
        <v>0</v>
      </c>
      <c r="K23" s="4">
        <f t="shared" si="15"/>
        <v>5.3272720815427776E-4</v>
      </c>
      <c r="L23" s="4">
        <f t="shared" si="15"/>
        <v>0</v>
      </c>
      <c r="M23" s="3">
        <f t="shared" si="12"/>
        <v>1.5015616978162971E-2</v>
      </c>
      <c r="N23" s="4">
        <f t="shared" si="13"/>
        <v>2.1840086716981861E-2</v>
      </c>
      <c r="O23" s="2">
        <f t="shared" ref="O23:O27" si="16">N23/M23 * 100</f>
        <v>145.44914637036646</v>
      </c>
    </row>
    <row r="24" spans="1:15" x14ac:dyDescent="0.2">
      <c r="A24" t="s">
        <v>27</v>
      </c>
      <c r="B24" s="4">
        <f>SUM(B21:B23)</f>
        <v>0.65100000000000002</v>
      </c>
      <c r="C24" s="4">
        <f>SUM(C21:C23)</f>
        <v>1.3075721537860769</v>
      </c>
      <c r="D24" s="4">
        <f t="shared" ref="C24:L24" si="17">SUM(D21:D23)</f>
        <v>1.2149090970475533</v>
      </c>
      <c r="E24" s="4">
        <f t="shared" si="17"/>
        <v>1.2073129523911148</v>
      </c>
      <c r="F24" s="4">
        <f t="shared" si="17"/>
        <v>1.2186943253779259</v>
      </c>
      <c r="G24" s="4">
        <f t="shared" si="17"/>
        <v>1.2093472044350098</v>
      </c>
      <c r="H24" s="4">
        <f t="shared" si="17"/>
        <v>1.2071697601031521</v>
      </c>
      <c r="I24" s="4">
        <f t="shared" si="17"/>
        <v>1.2305415347762854</v>
      </c>
      <c r="J24" s="4">
        <f t="shared" si="17"/>
        <v>1.230648864699379</v>
      </c>
      <c r="K24" s="4">
        <f t="shared" si="17"/>
        <v>1.1869339773413361</v>
      </c>
      <c r="L24" s="4">
        <f t="shared" si="17"/>
        <v>1.2136638222006821</v>
      </c>
      <c r="M24" s="4">
        <f>AVERAGE(C24:L24)</f>
        <v>1.2226793692158515</v>
      </c>
      <c r="N24" s="4">
        <f t="shared" si="13"/>
        <v>3.2355325112906938E-2</v>
      </c>
      <c r="O24" s="2">
        <f t="shared" si="16"/>
        <v>2.6462640924134981</v>
      </c>
    </row>
    <row r="25" spans="1:15" x14ac:dyDescent="0.2">
      <c r="A25" t="s">
        <v>19</v>
      </c>
      <c r="B25">
        <v>0.05</v>
      </c>
      <c r="C25" s="4">
        <f>C12/C6</f>
        <v>3.6671518335759164E-2</v>
      </c>
      <c r="D25" s="4">
        <f t="shared" ref="D25:E25" si="18">D12/D6</f>
        <v>4.3383581762014886E-2</v>
      </c>
      <c r="E25" s="4">
        <f t="shared" si="18"/>
        <v>3.1140514681036475E-2</v>
      </c>
      <c r="F25" s="4">
        <f t="shared" ref="F25:L25" si="19">F12/F6</f>
        <v>1.8239226685011729E-2</v>
      </c>
      <c r="G25" s="4">
        <f t="shared" si="19"/>
        <v>4.0929106506903394E-2</v>
      </c>
      <c r="H25" s="4">
        <f t="shared" si="19"/>
        <v>9.149672559465237E-2</v>
      </c>
      <c r="I25" s="4">
        <f t="shared" si="19"/>
        <v>7.3966977500213887E-2</v>
      </c>
      <c r="J25" s="4">
        <f t="shared" si="19"/>
        <v>1.3045326983587039E-2</v>
      </c>
      <c r="K25" s="4">
        <f t="shared" si="19"/>
        <v>6.007387150619739E-2</v>
      </c>
      <c r="L25" s="4">
        <f t="shared" si="19"/>
        <v>8.5870562373427037E-2</v>
      </c>
      <c r="M25" s="4">
        <f t="shared" si="12"/>
        <v>4.9481741192880332E-2</v>
      </c>
      <c r="N25" s="4">
        <f t="shared" si="13"/>
        <v>2.7316396671679073E-2</v>
      </c>
      <c r="O25" s="2">
        <f t="shared" si="16"/>
        <v>55.205002922592151</v>
      </c>
    </row>
    <row r="26" spans="1:15" x14ac:dyDescent="0.2">
      <c r="A26" t="s">
        <v>20</v>
      </c>
      <c r="B26">
        <v>0.21845000000000001</v>
      </c>
      <c r="C26" s="4">
        <f>C13/C6</f>
        <v>2.7761013880506939E-2</v>
      </c>
      <c r="D26" s="4">
        <f t="shared" ref="D26:E26" si="20">D13/D6</f>
        <v>5.0490386400850795E-2</v>
      </c>
      <c r="E26" s="4">
        <f t="shared" si="20"/>
        <v>4.3874157463230722E-2</v>
      </c>
      <c r="F26" s="4">
        <f t="shared" ref="F26:L26" si="21">F13/F6</f>
        <v>5.0431285389215215E-2</v>
      </c>
      <c r="G26" s="4">
        <f t="shared" si="21"/>
        <v>2.8280205610427891E-2</v>
      </c>
      <c r="H26" s="4">
        <f t="shared" si="21"/>
        <v>1.6965830816735095E-5</v>
      </c>
      <c r="I26" s="4">
        <f t="shared" si="21"/>
        <v>6.6729403712892463E-4</v>
      </c>
      <c r="J26" s="4">
        <f t="shared" si="21"/>
        <v>8.0346968279615613E-2</v>
      </c>
      <c r="K26" s="4">
        <f t="shared" si="21"/>
        <v>1.7757573605142595E-5</v>
      </c>
      <c r="L26" s="4">
        <f t="shared" si="21"/>
        <v>2.2501860730791197E-4</v>
      </c>
      <c r="M26" s="4">
        <f t="shared" si="12"/>
        <v>2.8211105307270584E-2</v>
      </c>
      <c r="N26" s="4">
        <f t="shared" si="13"/>
        <v>2.8058364730382871E-2</v>
      </c>
      <c r="O26" s="2">
        <f t="shared" si="16"/>
        <v>99.458579962663336</v>
      </c>
    </row>
    <row r="27" spans="1:15" x14ac:dyDescent="0.2">
      <c r="A27" t="s">
        <v>21</v>
      </c>
      <c r="B27">
        <v>2.8500000000000001E-3</v>
      </c>
      <c r="C27" s="4">
        <f>C14/C6</f>
        <v>4.1233270616635308E-2</v>
      </c>
      <c r="D27" s="4">
        <f t="shared" ref="D27:L27" si="22">D14/D6</f>
        <v>2.0425733047485608E-3</v>
      </c>
      <c r="E27" s="4">
        <f t="shared" si="22"/>
        <v>2.3297586654573266E-2</v>
      </c>
      <c r="F27" s="4">
        <f t="shared" si="22"/>
        <v>1.7956994937468027E-2</v>
      </c>
      <c r="G27" s="4">
        <f t="shared" si="22"/>
        <v>3.0192452763986598E-2</v>
      </c>
      <c r="H27" s="4">
        <f t="shared" si="22"/>
        <v>3.3422686708968134E-2</v>
      </c>
      <c r="I27" s="4">
        <f t="shared" si="22"/>
        <v>1.8769783557190521E-2</v>
      </c>
      <c r="J27" s="4">
        <f t="shared" si="22"/>
        <v>0</v>
      </c>
      <c r="K27" s="4">
        <f t="shared" si="22"/>
        <v>3.766381361650744E-2</v>
      </c>
      <c r="L27" s="4">
        <f t="shared" si="22"/>
        <v>2.2484551607152129E-2</v>
      </c>
      <c r="M27" s="4">
        <f t="shared" si="12"/>
        <v>2.2706371376723E-2</v>
      </c>
      <c r="N27" s="4">
        <f t="shared" si="13"/>
        <v>1.3819775662408863E-2</v>
      </c>
      <c r="O27" s="2">
        <f t="shared" si="16"/>
        <v>60.862986133380794</v>
      </c>
    </row>
    <row r="28" spans="1:15" x14ac:dyDescent="0.2">
      <c r="A28" s="1" t="s">
        <v>18</v>
      </c>
      <c r="B28">
        <f>SUM(B25:B27)</f>
        <v>0.27130000000000004</v>
      </c>
      <c r="C28" s="4">
        <f>C15/C7</f>
        <v>0.1056658028329014</v>
      </c>
      <c r="D28" s="4">
        <f t="shared" ref="D28:L28" si="23">D15/D7</f>
        <v>9.5916541467614247E-2</v>
      </c>
      <c r="E28" s="4">
        <f t="shared" si="23"/>
        <v>9.8312258798840466E-2</v>
      </c>
      <c r="F28" s="4">
        <f t="shared" si="23"/>
        <v>8.6627507011694971E-2</v>
      </c>
      <c r="G28" s="4">
        <f t="shared" si="23"/>
        <v>9.9401764881317883E-2</v>
      </c>
      <c r="H28" s="4">
        <f t="shared" si="23"/>
        <v>0.12493637813443724</v>
      </c>
      <c r="I28" s="4">
        <f t="shared" si="23"/>
        <v>9.3404055094533311E-2</v>
      </c>
      <c r="J28" s="4">
        <f t="shared" si="23"/>
        <v>9.3392295263202654E-2</v>
      </c>
      <c r="K28" s="4">
        <f t="shared" si="23"/>
        <v>9.775544269630998E-2</v>
      </c>
      <c r="L28" s="4">
        <f t="shared" si="23"/>
        <v>0.10858013258788707</v>
      </c>
      <c r="M28" s="3">
        <f t="shared" si="12"/>
        <v>0.10039921787687393</v>
      </c>
      <c r="N28" s="4">
        <f t="shared" ref="N28" si="24">STDEV(C28:L28)</f>
        <v>1.0629414370823431E-2</v>
      </c>
      <c r="O28" s="2">
        <f t="shared" ref="O28" si="25">N28/M28 * 100</f>
        <v>10.587148581036727</v>
      </c>
    </row>
    <row r="29" spans="1:15" x14ac:dyDescent="0.2">
      <c r="M29" s="4"/>
      <c r="N29" s="4"/>
    </row>
    <row r="30" spans="1:15" x14ac:dyDescent="0.2">
      <c r="A30" t="s">
        <v>16</v>
      </c>
    </row>
    <row r="31" spans="1:15" x14ac:dyDescent="0.2">
      <c r="A31" t="s">
        <v>17</v>
      </c>
    </row>
    <row r="33" spans="1:13" x14ac:dyDescent="0.2">
      <c r="B33" s="1" t="s">
        <v>19</v>
      </c>
      <c r="C33" s="1" t="s">
        <v>20</v>
      </c>
      <c r="D33" s="1" t="s">
        <v>21</v>
      </c>
      <c r="E33" t="s">
        <v>23</v>
      </c>
      <c r="J33" t="s">
        <v>28</v>
      </c>
      <c r="K33" t="s">
        <v>29</v>
      </c>
      <c r="L33" t="s">
        <v>30</v>
      </c>
      <c r="M33" t="s">
        <v>23</v>
      </c>
    </row>
    <row r="34" spans="1:13" x14ac:dyDescent="0.2">
      <c r="A34" t="s">
        <v>22</v>
      </c>
      <c r="B34" s="4">
        <f>B25/B28</f>
        <v>0.1842978252856616</v>
      </c>
      <c r="C34" s="4">
        <f>B26/B28</f>
        <v>0.8051971986730555</v>
      </c>
      <c r="D34" s="4">
        <f>B27/B28</f>
        <v>1.0504976041282711E-2</v>
      </c>
      <c r="E34" s="4"/>
      <c r="F34" s="4"/>
      <c r="G34" s="4"/>
      <c r="H34" s="4"/>
      <c r="I34" s="4" t="s">
        <v>22</v>
      </c>
      <c r="J34" s="4">
        <f>B21/B24</f>
        <v>1.5360983102918587E-3</v>
      </c>
      <c r="K34" s="4">
        <f>B22/B24</f>
        <v>0.98310291858678955</v>
      </c>
      <c r="L34" s="4">
        <f>B23/B24</f>
        <v>1.5360983102918587E-2</v>
      </c>
      <c r="M34" s="4"/>
    </row>
    <row r="35" spans="1:13" x14ac:dyDescent="0.2">
      <c r="A35" t="s">
        <v>24</v>
      </c>
      <c r="B35" s="3">
        <f>M28*B34</f>
        <v>1.8503357515089185E-2</v>
      </c>
      <c r="C35" s="3">
        <f>M28*C34</f>
        <v>8.0841168983424652E-2</v>
      </c>
      <c r="D35" s="3">
        <f>M28*D34</f>
        <v>1.0546913783600835E-3</v>
      </c>
      <c r="E35" s="4">
        <f>SUM(B35:D35)</f>
        <v>0.10039921787687392</v>
      </c>
      <c r="F35" s="4"/>
      <c r="G35" s="4"/>
      <c r="H35" s="4"/>
      <c r="I35" s="4" t="s">
        <v>24</v>
      </c>
      <c r="J35" s="4">
        <f>J34*M24</f>
        <v>1.8781557130811851E-3</v>
      </c>
      <c r="K35" s="4">
        <f>K34*M24</f>
        <v>1.2020196563719585</v>
      </c>
      <c r="L35" s="4">
        <f>L34*M24</f>
        <v>1.8781557130811852E-2</v>
      </c>
      <c r="M35" s="4">
        <f>SUM(J35:L35)</f>
        <v>1.2226793692158515</v>
      </c>
    </row>
    <row r="36" spans="1:13" x14ac:dyDescent="0.2">
      <c r="J36" t="s">
        <v>31</v>
      </c>
    </row>
    <row r="40" spans="1:13" x14ac:dyDescent="0.2">
      <c r="C40" t="s">
        <v>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2024-12-11T22:50:47Z</dcterms:modified>
</cp:coreProperties>
</file>