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C83D17F1-C2C1-6B4B-BC74-B30EE74C9BE3}" xr6:coauthVersionLast="47" xr6:coauthVersionMax="47" xr10:uidLastSave="{00000000-0000-0000-0000-000000000000}"/>
  <bookViews>
    <workbookView xWindow="400" yWindow="680" windowWidth="28920" windowHeight="1768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J27" i="1" s="1"/>
  <c r="D16" i="1"/>
  <c r="E16" i="1"/>
  <c r="F16" i="1"/>
  <c r="G16" i="1"/>
  <c r="G18" i="1" s="1"/>
  <c r="H16" i="1"/>
  <c r="H18" i="1" s="1"/>
  <c r="I16" i="1"/>
  <c r="J16" i="1"/>
  <c r="K16" i="1"/>
  <c r="L16" i="1"/>
  <c r="L18" i="1" s="1"/>
  <c r="D17" i="1"/>
  <c r="E17" i="1"/>
  <c r="F17" i="1"/>
  <c r="G17" i="1"/>
  <c r="H17" i="1"/>
  <c r="I17" i="1"/>
  <c r="J17" i="1"/>
  <c r="K17" i="1"/>
  <c r="L17" i="1"/>
  <c r="C16" i="1"/>
  <c r="C17" i="1"/>
  <c r="C20" i="1"/>
  <c r="B21" i="1"/>
  <c r="C27" i="1" s="1"/>
  <c r="K18" i="1" l="1"/>
  <c r="J18" i="1"/>
  <c r="I18" i="1"/>
  <c r="F18" i="1"/>
  <c r="D18" i="1"/>
  <c r="E18" i="1"/>
  <c r="C18" i="1"/>
  <c r="B27" i="1"/>
  <c r="I27" i="1"/>
  <c r="M16" i="1"/>
  <c r="N16" i="1"/>
  <c r="F15" i="1"/>
  <c r="G15" i="1"/>
  <c r="H15" i="1"/>
  <c r="I15" i="1"/>
  <c r="J15" i="1"/>
  <c r="K15" i="1"/>
  <c r="L15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D15" i="1"/>
  <c r="E15" i="1"/>
  <c r="D19" i="1"/>
  <c r="E19" i="1"/>
  <c r="D20" i="1"/>
  <c r="E20" i="1"/>
  <c r="C19" i="1"/>
  <c r="C21" i="1" s="1"/>
  <c r="C15" i="1"/>
  <c r="F21" i="1" l="1"/>
  <c r="H21" i="1"/>
  <c r="L21" i="1"/>
  <c r="K21" i="1"/>
  <c r="J21" i="1"/>
  <c r="I21" i="1"/>
  <c r="G21" i="1"/>
  <c r="E21" i="1"/>
  <c r="D21" i="1"/>
  <c r="M18" i="1"/>
  <c r="N18" i="1"/>
  <c r="O16" i="1"/>
  <c r="M20" i="1"/>
  <c r="M19" i="1"/>
  <c r="M17" i="1"/>
  <c r="N17" i="1"/>
  <c r="N20" i="1"/>
  <c r="N19" i="1"/>
  <c r="M15" i="1"/>
  <c r="N21" i="1" l="1"/>
  <c r="J28" i="1"/>
  <c r="I28" i="1"/>
  <c r="O18" i="1"/>
  <c r="M21" i="1"/>
  <c r="B28" i="1" s="1"/>
  <c r="O17" i="1"/>
  <c r="O20" i="1"/>
  <c r="O19" i="1"/>
  <c r="K28" i="1" l="1"/>
  <c r="O21" i="1"/>
  <c r="C28" i="1"/>
  <c r="D28" i="1" s="1"/>
</calcChain>
</file>

<file path=xl/sharedStrings.xml><?xml version="1.0" encoding="utf-8"?>
<sst xmlns="http://schemas.openxmlformats.org/spreadsheetml/2006/main" count="59" uniqueCount="36">
  <si>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</si>
  <si>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</si>
  <si>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</si>
  <si>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</si>
  <si>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</si>
  <si>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</si>
  <si>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</si>
  <si>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</si>
  <si>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</si>
  <si>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</si>
  <si>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</si>
  <si>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</si>
  <si>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</si>
  <si>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</si>
  <si>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</si>
  <si>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</si>
  <si>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</si>
  <si>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</si>
  <si>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</si>
  <si>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</si>
  <si>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</si>
  <si>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Ll</t>
  </si>
  <si>
    <t>Ln</t>
  </si>
  <si>
    <t>Lb3</t>
  </si>
  <si>
    <t>Lb4</t>
  </si>
  <si>
    <t>A constant shift is maintained across all peaks</t>
  </si>
  <si>
    <t>Sigma is fixed for all peaks</t>
  </si>
  <si>
    <t>Lb3 + Lb4</t>
  </si>
  <si>
    <t>Ll + Ln</t>
  </si>
  <si>
    <t>The fitting of peaks Lb3 + Lb4 varies, but their sum is more or less constant</t>
  </si>
  <si>
    <t>So we use the original ratios to diustribute the sum among the 2 peaks, giving:</t>
  </si>
  <si>
    <t>The fitting of peaks Ll + Ln varies, but their sum is more or less constant</t>
  </si>
  <si>
    <t>Fixing the peaks above:</t>
  </si>
  <si>
    <t>Fe</t>
  </si>
  <si>
    <t>Weights calibrated measuring a pure Fe standard, bulk, polished</t>
  </si>
  <si>
    <t>Areas of peaks La2, Lb17 and Lg5 are fixed on original weights because strongly overlapping with La1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</si>
</sst>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698500</xdr:colOff>
      <xdr:row>34</xdr:row>
      <xdr:rowOff>114300</xdr:rowOff>
    </xdr:from>
    <xdr:to>
      <xdr:col>9</xdr:col>
      <xdr:colOff>342900</xdr:colOff>
      <xdr:row>69</xdr:row>
      <xdr:rowOff>139848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BFCFA1-BFC4-72B3-31FA-58151494E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7023100"/>
          <a:ext cx="7772400" cy="71375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393700</xdr:colOff>
      <xdr:row>35</xdr:row>
      <xdr:rowOff>94720</xdr:rowOff>
    </xdr:from>
    <xdr:to>
      <xdr:col>18</xdr:col>
      <xdr:colOff>88900</xdr:colOff>
      <xdr:row>68</xdr:row>
      <xdr:rowOff>93330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CF7EB7-C167-33A5-AD52-2BEA45F10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7200" y="7409920"/>
          <a:ext cx="6299200" cy="6704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33"/>
  <sheetViews>
    <sheetView tabSelected="1" workbookViewId="0">
      <selection activeCell="K14" sqref="K14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34</v>
      </c>
    </row>
    <row r="2" spans="1:15" x14ac:dyDescent="0.2">
      <c r="A2" t="s">
        <v>19</v>
      </c>
    </row>
    <row r="3" spans="1:15" x14ac:dyDescent="0.2">
      <c r="A3" t="s">
        <v>25</v>
      </c>
    </row>
    <row r="4" spans="1:15" x14ac:dyDescent="0.2">
      <c r="A4" t="s">
        <v>26</v>
      </c>
    </row>
    <row r="5" spans="1:15" x14ac:dyDescent="0.2">
      <c r="A5" t="s">
        <v>35</v>
      </c>
    </row>
    <row r="7" spans="1:15" x14ac:dyDescent="0.2">
      <c r="A7" s="5" t="s">
        <v>33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6" t="s">
        <v>9</v>
      </c>
      <c r="J7" t="s">
        <v>10</v>
      </c>
      <c r="K7" t="s">
        <v>11</v>
      </c>
      <c r="L7" t="s">
        <v>12</v>
      </c>
    </row>
    <row r="8" spans="1:15" x14ac:dyDescent="0.2">
      <c r="A8" t="s">
        <v>20</v>
      </c>
      <c r="C8">
        <v>258.14699999999999</v>
      </c>
      <c r="D8">
        <v>254.744</v>
      </c>
      <c r="E8">
        <v>244.41399999999999</v>
      </c>
      <c r="F8">
        <v>258.39100000000002</v>
      </c>
      <c r="G8">
        <v>257.654</v>
      </c>
      <c r="H8">
        <v>259.18299999999999</v>
      </c>
      <c r="I8">
        <v>257.32100000000003</v>
      </c>
      <c r="J8">
        <v>249.16399999999999</v>
      </c>
      <c r="K8">
        <v>250.28399999999999</v>
      </c>
      <c r="L8">
        <v>249.15299999999999</v>
      </c>
    </row>
    <row r="9" spans="1:15" x14ac:dyDescent="0.2">
      <c r="A9" t="s">
        <v>21</v>
      </c>
      <c r="C9">
        <v>94.070999999999998</v>
      </c>
      <c r="D9">
        <v>99.613</v>
      </c>
      <c r="E9">
        <v>110.24</v>
      </c>
      <c r="F9">
        <v>87.594999999999999</v>
      </c>
      <c r="G9">
        <v>96.97</v>
      </c>
      <c r="H9">
        <v>87.754999999999995</v>
      </c>
      <c r="I9">
        <v>95.447999999999993</v>
      </c>
      <c r="J9">
        <v>96.954999999999998</v>
      </c>
      <c r="K9">
        <v>102.783</v>
      </c>
      <c r="L9">
        <v>106.828</v>
      </c>
    </row>
    <row r="10" spans="1:15" x14ac:dyDescent="0.2">
      <c r="A10" t="s">
        <v>22</v>
      </c>
      <c r="C10">
        <v>52.783999999999999</v>
      </c>
      <c r="D10">
        <v>47.195</v>
      </c>
      <c r="E10">
        <v>33.375999999999998</v>
      </c>
      <c r="F10">
        <v>61.457000000000001</v>
      </c>
      <c r="G10">
        <v>50.652999999999999</v>
      </c>
      <c r="H10">
        <v>59.854999999999997</v>
      </c>
      <c r="I10">
        <v>54.512999999999998</v>
      </c>
      <c r="J10">
        <v>44.222000000000001</v>
      </c>
      <c r="K10">
        <v>44.784999999999997</v>
      </c>
      <c r="L10">
        <v>39.308999999999997</v>
      </c>
    </row>
    <row r="11" spans="1:15" x14ac:dyDescent="0.2">
      <c r="A11" t="s">
        <v>23</v>
      </c>
      <c r="C11">
        <v>4.0000000000000001E-3</v>
      </c>
      <c r="D11">
        <v>4.1459999999999999</v>
      </c>
      <c r="E11">
        <v>3.0000000000000001E-3</v>
      </c>
      <c r="F11">
        <v>2.1360000000000001</v>
      </c>
      <c r="G11">
        <v>3.0000000000000001E-3</v>
      </c>
      <c r="H11">
        <v>2.1419999999999999</v>
      </c>
      <c r="I11">
        <v>2.0219999999999998</v>
      </c>
      <c r="J11">
        <v>6.65</v>
      </c>
      <c r="K11">
        <v>2.0099999999999998</v>
      </c>
      <c r="L11">
        <v>1.9930000000000001</v>
      </c>
    </row>
    <row r="12" spans="1:15" x14ac:dyDescent="0.2">
      <c r="A12" t="s">
        <v>24</v>
      </c>
      <c r="C12">
        <v>3.9420000000000002</v>
      </c>
      <c r="D12">
        <v>0.02</v>
      </c>
      <c r="E12">
        <v>4.8650000000000002</v>
      </c>
      <c r="F12">
        <v>2.129</v>
      </c>
      <c r="G12">
        <v>4.9550000000000001</v>
      </c>
      <c r="H12">
        <v>2.1379999999999999</v>
      </c>
      <c r="I12">
        <v>2.0640000000000001</v>
      </c>
      <c r="J12">
        <v>6.65</v>
      </c>
      <c r="K12">
        <v>2.0099999999999998</v>
      </c>
      <c r="L12">
        <v>1.9930000000000001</v>
      </c>
    </row>
    <row r="14" spans="1:15" x14ac:dyDescent="0.2">
      <c r="A14" t="s">
        <v>0</v>
      </c>
      <c r="B14" t="s">
        <v>1</v>
      </c>
      <c r="C14" t="s">
        <v>2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</row>
    <row r="15" spans="1:15" x14ac:dyDescent="0.2">
      <c r="A15" s="1" t="s">
        <v>20</v>
      </c>
      <c r="B15">
        <v>1</v>
      </c>
      <c r="C15" s="4">
        <f t="shared" ref="C15:L15" si="0">C8/C8</f>
        <v>1</v>
      </c>
      <c r="D15" s="4">
        <f t="shared" si="0"/>
        <v>1</v>
      </c>
      <c r="E15" s="4">
        <f t="shared" si="0"/>
        <v>1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1</v>
      </c>
      <c r="K15" s="4">
        <f t="shared" si="0"/>
        <v>1</v>
      </c>
      <c r="L15" s="4">
        <f t="shared" si="0"/>
        <v>1</v>
      </c>
      <c r="M15" s="3">
        <f>AVERAGE(C15:L15)</f>
        <v>1</v>
      </c>
      <c r="N15" s="4"/>
    </row>
    <row r="16" spans="1:15" x14ac:dyDescent="0.2">
      <c r="A16" t="s">
        <v>21</v>
      </c>
      <c r="B16" s="7">
        <v>0.247</v>
      </c>
      <c r="C16" s="4">
        <f>C9/C8</f>
        <v>0.36440865088496088</v>
      </c>
      <c r="D16" s="4">
        <f>D9/D8</f>
        <v>0.39103178092516411</v>
      </c>
      <c r="E16" s="4">
        <f>E9/E8</f>
        <v>0.45103799291366287</v>
      </c>
      <c r="F16" s="4">
        <f>F9/F8</f>
        <v>0.33900174541682948</v>
      </c>
      <c r="G16" s="4">
        <f>G9/G8</f>
        <v>0.3763574405986323</v>
      </c>
      <c r="H16" s="4">
        <f>H9/H8</f>
        <v>0.33858316324758952</v>
      </c>
      <c r="I16" s="4">
        <f>I9/I8</f>
        <v>0.37092969481697952</v>
      </c>
      <c r="J16" s="4">
        <f>J9/J8</f>
        <v>0.38912122136424204</v>
      </c>
      <c r="K16" s="4">
        <f>K9/K8</f>
        <v>0.41066548401016445</v>
      </c>
      <c r="L16" s="4">
        <f>L9/L8</f>
        <v>0.42876465464995406</v>
      </c>
      <c r="M16" s="4">
        <f>AVERAGE(C16:L16)</f>
        <v>0.38599018288281783</v>
      </c>
      <c r="N16" s="4">
        <f t="shared" ref="N16" si="1">STDEV(C16:L16)</f>
        <v>3.6432088935051864E-2</v>
      </c>
      <c r="O16" s="2">
        <f>N16/M16 * 100</f>
        <v>9.4386050606142557</v>
      </c>
    </row>
    <row r="17" spans="1:25" x14ac:dyDescent="0.2">
      <c r="A17" t="s">
        <v>22</v>
      </c>
      <c r="B17" s="7">
        <v>8.8999999999999996E-2</v>
      </c>
      <c r="C17" s="4">
        <f>C10/C8</f>
        <v>0.2044726454307042</v>
      </c>
      <c r="D17" s="4">
        <f>D10/D8</f>
        <v>0.1852644223220174</v>
      </c>
      <c r="E17" s="4">
        <f>E10/E8</f>
        <v>0.13655518914628459</v>
      </c>
      <c r="F17" s="4">
        <f>F10/F8</f>
        <v>0.23784497138058214</v>
      </c>
      <c r="G17" s="4">
        <f>G10/G8</f>
        <v>0.19659310548254635</v>
      </c>
      <c r="H17" s="4">
        <f>H10/H8</f>
        <v>0.23093721424630473</v>
      </c>
      <c r="I17" s="4">
        <f>I10/I8</f>
        <v>0.21184823624966478</v>
      </c>
      <c r="J17" s="4">
        <f>J10/J8</f>
        <v>0.1774814981297459</v>
      </c>
      <c r="K17" s="4">
        <f>K10/K8</f>
        <v>0.17893672787713158</v>
      </c>
      <c r="L17" s="4">
        <f>L10/L8</f>
        <v>0.15777052654393084</v>
      </c>
      <c r="M17" s="4">
        <f>AVERAGE(C17:L17)</f>
        <v>0.19177045368089124</v>
      </c>
      <c r="N17" s="4">
        <f t="shared" ref="N17" si="2">STDEV(C17:L17)</f>
        <v>3.1376822671647452E-2</v>
      </c>
      <c r="O17" s="2">
        <f>N17/M17 * 100</f>
        <v>16.361656381049674</v>
      </c>
    </row>
    <row r="18" spans="1:25" x14ac:dyDescent="0.2">
      <c r="A18" s="1" t="s">
        <v>28</v>
      </c>
      <c r="B18">
        <f>SUM(B16:B17)</f>
        <v>0.33599999999999997</v>
      </c>
      <c r="C18" s="4">
        <f t="shared" ref="C18:L18" si="3">SUM(C16:C17)</f>
        <v>0.56888129631566509</v>
      </c>
      <c r="D18" s="4">
        <f t="shared" si="3"/>
        <v>0.57629620324718145</v>
      </c>
      <c r="E18" s="4">
        <f t="shared" si="3"/>
        <v>0.58759318205994748</v>
      </c>
      <c r="F18" s="4">
        <f t="shared" si="3"/>
        <v>0.57684671679741162</v>
      </c>
      <c r="G18" s="4">
        <f t="shared" si="3"/>
        <v>0.57295054608117868</v>
      </c>
      <c r="H18" s="4">
        <f t="shared" si="3"/>
        <v>0.56952037749389428</v>
      </c>
      <c r="I18" s="4">
        <f t="shared" si="3"/>
        <v>0.58277793106664433</v>
      </c>
      <c r="J18" s="4">
        <f t="shared" si="3"/>
        <v>0.56660271949398799</v>
      </c>
      <c r="K18" s="4">
        <f t="shared" si="3"/>
        <v>0.589602211887296</v>
      </c>
      <c r="L18" s="4">
        <f t="shared" si="3"/>
        <v>0.58653518119388492</v>
      </c>
      <c r="M18" s="3">
        <f>AVERAGE(C18:L18)</f>
        <v>0.57776063656370913</v>
      </c>
      <c r="N18" s="4">
        <f t="shared" ref="N18" si="4">STDEV(C18:L18)</f>
        <v>8.4091761091797789E-3</v>
      </c>
      <c r="O18" s="2">
        <f>N18/M18 * 100</f>
        <v>1.4554775069472055</v>
      </c>
      <c r="P18" s="4"/>
      <c r="Q18" s="4"/>
      <c r="R18" s="4"/>
      <c r="S18" s="4"/>
      <c r="T18" s="4"/>
      <c r="U18" s="4"/>
      <c r="V18" s="4"/>
      <c r="W18" s="3"/>
      <c r="X18" s="4"/>
      <c r="Y18" s="2"/>
    </row>
    <row r="19" spans="1:25" x14ac:dyDescent="0.2">
      <c r="A19" t="s">
        <v>23</v>
      </c>
      <c r="B19" s="7">
        <v>5.8599999999999999E-2</v>
      </c>
      <c r="C19" s="4">
        <f t="shared" ref="C19:L19" si="5">C11/C8</f>
        <v>1.5495047395476222E-5</v>
      </c>
      <c r="D19" s="4">
        <f t="shared" si="5"/>
        <v>1.627516251609459E-2</v>
      </c>
      <c r="E19" s="4">
        <f t="shared" si="5"/>
        <v>1.2274255975516951E-5</v>
      </c>
      <c r="F19" s="4">
        <f t="shared" si="5"/>
        <v>8.2665417913162613E-3</v>
      </c>
      <c r="G19" s="4">
        <f t="shared" si="5"/>
        <v>1.1643521932514147E-5</v>
      </c>
      <c r="H19" s="4">
        <f t="shared" si="5"/>
        <v>8.2644309233244461E-3</v>
      </c>
      <c r="I19" s="4">
        <f t="shared" si="5"/>
        <v>7.8578895620645007E-3</v>
      </c>
      <c r="J19" s="4">
        <f t="shared" si="5"/>
        <v>2.668924884814821E-2</v>
      </c>
      <c r="K19" s="4">
        <f t="shared" si="5"/>
        <v>8.0308769238145467E-3</v>
      </c>
      <c r="L19" s="4">
        <f t="shared" si="5"/>
        <v>7.9991009540322615E-3</v>
      </c>
      <c r="M19" s="4">
        <f t="shared" ref="M19:M21" si="6">AVERAGE(C19:L19)</f>
        <v>8.342266434409832E-3</v>
      </c>
      <c r="N19" s="4">
        <f t="shared" ref="N19:N20" si="7">STDEV(C19:L19)</f>
        <v>8.220076459391339E-3</v>
      </c>
      <c r="O19" s="2">
        <f t="shared" ref="O19:O20" si="8">N19/M19 * 100</f>
        <v>98.535290427617014</v>
      </c>
    </row>
    <row r="20" spans="1:25" x14ac:dyDescent="0.2">
      <c r="A20" t="s">
        <v>24</v>
      </c>
      <c r="B20" s="7">
        <v>3.1399999999999997E-2</v>
      </c>
      <c r="C20" s="4">
        <f t="shared" ref="C20:L20" si="9">C12/C8</f>
        <v>1.5270369208241817E-2</v>
      </c>
      <c r="D20" s="4">
        <f t="shared" si="9"/>
        <v>7.8510190622742829E-5</v>
      </c>
      <c r="E20" s="4">
        <f t="shared" si="9"/>
        <v>1.9904751773629992E-2</v>
      </c>
      <c r="F20" s="4">
        <f t="shared" si="9"/>
        <v>8.2394510644720597E-3</v>
      </c>
      <c r="G20" s="4">
        <f t="shared" si="9"/>
        <v>1.9231217058535865E-2</v>
      </c>
      <c r="H20" s="4">
        <f t="shared" si="9"/>
        <v>8.2489978123565198E-3</v>
      </c>
      <c r="I20" s="4">
        <f t="shared" si="9"/>
        <v>8.0211098200302332E-3</v>
      </c>
      <c r="J20" s="4">
        <f t="shared" si="9"/>
        <v>2.668924884814821E-2</v>
      </c>
      <c r="K20" s="4">
        <f t="shared" si="9"/>
        <v>8.0308769238145467E-3</v>
      </c>
      <c r="L20" s="4">
        <f t="shared" si="9"/>
        <v>7.9991009540322615E-3</v>
      </c>
      <c r="M20" s="4">
        <f t="shared" si="6"/>
        <v>1.2171363365388425E-2</v>
      </c>
      <c r="N20" s="4">
        <f t="shared" si="7"/>
        <v>7.8801978008093149E-3</v>
      </c>
      <c r="O20" s="2">
        <f t="shared" si="8"/>
        <v>64.743756013546914</v>
      </c>
    </row>
    <row r="21" spans="1:25" x14ac:dyDescent="0.2">
      <c r="A21" s="1" t="s">
        <v>27</v>
      </c>
      <c r="B21">
        <f>SUM(B19:B20)</f>
        <v>0.09</v>
      </c>
      <c r="C21" s="4">
        <f>SUM(C19:C20)</f>
        <v>1.5285864255637292E-2</v>
      </c>
      <c r="D21" s="4">
        <f t="shared" ref="D21:L21" si="10">SUM(D19:D20)</f>
        <v>1.6353672706717334E-2</v>
      </c>
      <c r="E21" s="4">
        <f t="shared" si="10"/>
        <v>1.991702602960551E-2</v>
      </c>
      <c r="F21" s="4">
        <f t="shared" si="10"/>
        <v>1.6505992855788319E-2</v>
      </c>
      <c r="G21" s="4">
        <f t="shared" si="10"/>
        <v>1.9242860580468379E-2</v>
      </c>
      <c r="H21" s="4">
        <f t="shared" si="10"/>
        <v>1.6513428735680964E-2</v>
      </c>
      <c r="I21" s="4">
        <f t="shared" si="10"/>
        <v>1.5878999382094736E-2</v>
      </c>
      <c r="J21" s="4">
        <f t="shared" si="10"/>
        <v>5.337849769629642E-2</v>
      </c>
      <c r="K21" s="4">
        <f t="shared" si="10"/>
        <v>1.6061753847629093E-2</v>
      </c>
      <c r="L21" s="4">
        <f t="shared" si="10"/>
        <v>1.5998201908064523E-2</v>
      </c>
      <c r="M21" s="3">
        <f t="shared" si="6"/>
        <v>2.0513629799798257E-2</v>
      </c>
      <c r="N21" s="4">
        <f t="shared" ref="N21" si="11">STDEV(C21:L21)</f>
        <v>1.1645008267726093E-2</v>
      </c>
      <c r="O21" s="2">
        <f t="shared" ref="O21" si="12">N21/M21 * 100</f>
        <v>56.767175684532525</v>
      </c>
    </row>
    <row r="22" spans="1:25" x14ac:dyDescent="0.2">
      <c r="M22" s="4"/>
      <c r="N22" s="4"/>
    </row>
    <row r="23" spans="1:25" x14ac:dyDescent="0.2">
      <c r="A23" t="s">
        <v>29</v>
      </c>
      <c r="H23" t="s">
        <v>31</v>
      </c>
    </row>
    <row r="24" spans="1:25" x14ac:dyDescent="0.2">
      <c r="A24" t="s">
        <v>30</v>
      </c>
      <c r="H24" t="s">
        <v>30</v>
      </c>
    </row>
    <row r="26" spans="1:25" x14ac:dyDescent="0.2">
      <c r="B26" s="1" t="s">
        <v>23</v>
      </c>
      <c r="C26" s="1" t="s">
        <v>24</v>
      </c>
      <c r="D26" t="s">
        <v>17</v>
      </c>
      <c r="I26" s="1" t="s">
        <v>21</v>
      </c>
      <c r="J26" s="1" t="s">
        <v>22</v>
      </c>
      <c r="K26" t="s">
        <v>17</v>
      </c>
    </row>
    <row r="27" spans="1:25" x14ac:dyDescent="0.2">
      <c r="A27" t="s">
        <v>16</v>
      </c>
      <c r="B27" s="4">
        <f>B19/B21</f>
        <v>0.65111111111111108</v>
      </c>
      <c r="C27" s="4">
        <f>B20/B21</f>
        <v>0.34888888888888886</v>
      </c>
      <c r="D27" s="4"/>
      <c r="E27" s="4"/>
      <c r="F27" s="4"/>
      <c r="G27" s="4"/>
      <c r="H27" t="s">
        <v>16</v>
      </c>
      <c r="I27" s="4">
        <f>B16/B18</f>
        <v>0.73511904761904767</v>
      </c>
      <c r="J27" s="4">
        <f>B17/B18</f>
        <v>0.26488095238095238</v>
      </c>
      <c r="K27" s="4"/>
      <c r="L27" s="4"/>
      <c r="M27" s="4"/>
    </row>
    <row r="28" spans="1:25" x14ac:dyDescent="0.2">
      <c r="A28" t="s">
        <v>18</v>
      </c>
      <c r="B28" s="3">
        <f>M21*B27</f>
        <v>1.3356652291868642E-2</v>
      </c>
      <c r="C28" s="3">
        <f>M21*C27</f>
        <v>7.1569775079296134E-3</v>
      </c>
      <c r="D28" s="4">
        <f>SUM(B28:C28)</f>
        <v>2.0513629799798254E-2</v>
      </c>
      <c r="E28" s="4"/>
      <c r="F28" s="4"/>
      <c r="G28" s="4"/>
      <c r="H28" t="s">
        <v>18</v>
      </c>
      <c r="I28" s="3">
        <f>M18*I27</f>
        <v>0.42472284890248857</v>
      </c>
      <c r="J28" s="3">
        <f>M18*J27</f>
        <v>0.15303778766122059</v>
      </c>
      <c r="K28" s="4">
        <f>SUM(I28:J28)</f>
        <v>0.57776063656370913</v>
      </c>
      <c r="L28" s="4"/>
      <c r="M28" s="4"/>
    </row>
    <row r="33" spans="3:12" x14ac:dyDescent="0.2">
      <c r="C33" t="s">
        <v>3</v>
      </c>
      <c r="L33" t="s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2025-02-12T02:52:35Z</dcterms:modified>
</cp:coreProperties>
</file>