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A53FB653-5F50-804C-9879-75B8E77AE245}" xr6:coauthVersionLast="47" xr6:coauthVersionMax="47" xr10:uidLastSave="{00000000-0000-0000-0000-000000000000}"/>
  <bookViews>
    <workbookView xWindow="660" yWindow="680" windowWidth="28920" windowHeight="1762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1" l="1"/>
  <c r="E62" i="1"/>
  <c r="D62" i="1"/>
  <c r="C62" i="1"/>
  <c r="B62" i="1"/>
  <c r="F61" i="1"/>
  <c r="E61" i="1"/>
  <c r="D61" i="1"/>
  <c r="C61" i="1"/>
  <c r="B61" i="1"/>
  <c r="D56" i="1"/>
  <c r="C56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J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H40" i="1"/>
  <c r="I40" i="1"/>
  <c r="J40" i="1"/>
  <c r="K40" i="1"/>
  <c r="L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B44" i="1"/>
  <c r="C44" i="1"/>
  <c r="C43" i="1"/>
  <c r="C42" i="1"/>
  <c r="C41" i="1"/>
  <c r="C40" i="1"/>
  <c r="C39" i="1"/>
  <c r="C38" i="1"/>
  <c r="C35" i="1"/>
  <c r="C36" i="1"/>
  <c r="C34" i="1"/>
  <c r="C33" i="1"/>
  <c r="B37" i="1"/>
  <c r="B56" i="1" s="1"/>
  <c r="B33" i="1"/>
  <c r="B51" i="1" s="1"/>
  <c r="C32" i="1"/>
  <c r="D24" i="1"/>
  <c r="D44" i="1" s="1"/>
  <c r="E24" i="1"/>
  <c r="E44" i="1" s="1"/>
  <c r="F24" i="1"/>
  <c r="F44" i="1" s="1"/>
  <c r="G24" i="1"/>
  <c r="G44" i="1" s="1"/>
  <c r="H24" i="1"/>
  <c r="H44" i="1" s="1"/>
  <c r="I24" i="1"/>
  <c r="I44" i="1" s="1"/>
  <c r="J24" i="1"/>
  <c r="J44" i="1" s="1"/>
  <c r="K24" i="1"/>
  <c r="K44" i="1" s="1"/>
  <c r="L24" i="1"/>
  <c r="L44" i="1" s="1"/>
  <c r="C24" i="1"/>
  <c r="D17" i="1"/>
  <c r="D37" i="1" s="1"/>
  <c r="E17" i="1"/>
  <c r="E37" i="1" s="1"/>
  <c r="F17" i="1"/>
  <c r="F37" i="1" s="1"/>
  <c r="G17" i="1"/>
  <c r="G37" i="1" s="1"/>
  <c r="H17" i="1"/>
  <c r="H37" i="1" s="1"/>
  <c r="I17" i="1"/>
  <c r="I37" i="1" s="1"/>
  <c r="J17" i="1"/>
  <c r="K17" i="1"/>
  <c r="K37" i="1" s="1"/>
  <c r="L17" i="1"/>
  <c r="L37" i="1" s="1"/>
  <c r="C17" i="1"/>
  <c r="C37" i="1" s="1"/>
  <c r="D13" i="1"/>
  <c r="E13" i="1"/>
  <c r="F13" i="1"/>
  <c r="G13" i="1"/>
  <c r="H13" i="1"/>
  <c r="I13" i="1"/>
  <c r="J13" i="1"/>
  <c r="K13" i="1"/>
  <c r="K33" i="1" s="1"/>
  <c r="L13" i="1"/>
  <c r="C13" i="1"/>
  <c r="C31" i="1"/>
  <c r="C29" i="1"/>
  <c r="C30" i="1"/>
  <c r="N44" i="1" l="1"/>
  <c r="O44" i="1" s="1"/>
  <c r="M44" i="1"/>
  <c r="C57" i="1"/>
  <c r="C51" i="1"/>
  <c r="C52" i="1" s="1"/>
  <c r="N37" i="1"/>
  <c r="M37" i="1"/>
  <c r="O37" i="1" s="1"/>
  <c r="N33" i="1"/>
  <c r="M33" i="1"/>
  <c r="B52" i="1" s="1"/>
  <c r="N36" i="1"/>
  <c r="N41" i="1"/>
  <c r="M42" i="1"/>
  <c r="N34" i="1"/>
  <c r="N30" i="1"/>
  <c r="M30" i="1"/>
  <c r="M34" i="1"/>
  <c r="N38" i="1"/>
  <c r="N42" i="1"/>
  <c r="M36" i="1"/>
  <c r="M38" i="1"/>
  <c r="M41" i="1"/>
  <c r="N40" i="1"/>
  <c r="M40" i="1"/>
  <c r="M29" i="1"/>
  <c r="N29" i="1"/>
  <c r="C28" i="1"/>
  <c r="B57" i="1" l="1"/>
  <c r="E57" i="1" s="1"/>
  <c r="D57" i="1"/>
  <c r="O33" i="1"/>
  <c r="O42" i="1"/>
  <c r="O34" i="1"/>
  <c r="O41" i="1"/>
  <c r="O38" i="1"/>
  <c r="O36" i="1"/>
  <c r="O30" i="1"/>
  <c r="M43" i="1"/>
  <c r="N39" i="1"/>
  <c r="M39" i="1"/>
  <c r="N43" i="1"/>
  <c r="N32" i="1"/>
  <c r="M32" i="1"/>
  <c r="M31" i="1"/>
  <c r="N31" i="1"/>
  <c r="O40" i="1"/>
  <c r="O29" i="1"/>
  <c r="M28" i="1"/>
  <c r="O43" i="1" l="1"/>
  <c r="O32" i="1"/>
  <c r="O39" i="1"/>
  <c r="O31" i="1"/>
  <c r="M35" i="1"/>
  <c r="N35" i="1"/>
  <c r="O35" i="1" s="1"/>
  <c r="G62" i="1" l="1"/>
  <c r="D52" i="1"/>
</calcChain>
</file>

<file path=xl/sharedStrings.xml><?xml version="1.0" encoding="utf-8"?>
<sst xmlns="http://schemas.openxmlformats.org/spreadsheetml/2006/main" count="92" uniqueCount="47">
  <si>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</si>
  <si>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</si>
  <si>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</si>
  <si>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</si>
  <si>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</si>
  <si>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</si>
  <si>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</si>
  <si>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</si>
  <si>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</si>
  <si>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</si>
  <si>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</si>
  <si>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</si>
  <si>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</si>
  <si>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</si>
  <si>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</si>
  <si>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</si>
  <si>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</si>
  <si>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</si>
  <si>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</si>
  <si>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</si>
  <si>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</si>
  <si>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Ln</t>
  </si>
  <si>
    <t>Lb3</t>
  </si>
  <si>
    <t>Lb4</t>
  </si>
  <si>
    <t>A constant shift is maintained across all peaks</t>
  </si>
  <si>
    <t>Sigma is fixed for all peaks</t>
  </si>
  <si>
    <t>So we use the original ratios to diustribute the sum among the 2 peaks, giving:</t>
  </si>
  <si>
    <t>Lb2</t>
  </si>
  <si>
    <t>Lb7</t>
  </si>
  <si>
    <t>Lb10</t>
  </si>
  <si>
    <t>Lb1</t>
  </si>
  <si>
    <t>Fixing the peaks:</t>
  </si>
  <si>
    <t>Fits whose peak areas vary, but whose sum is almost cosntant:</t>
  </si>
  <si>
    <t>Weights unchanged</t>
  </si>
  <si>
    <t>Weights changed</t>
  </si>
  <si>
    <t>Weights calibrated measuring a pure Hf standard, bulk, polished</t>
  </si>
  <si>
    <t>Hf</t>
  </si>
  <si>
    <t>Lb5</t>
  </si>
  <si>
    <t>Lb6</t>
  </si>
  <si>
    <t>L3N2</t>
  </si>
  <si>
    <t>L3O2</t>
  </si>
  <si>
    <t>Lu</t>
  </si>
  <si>
    <t>L3N3</t>
  </si>
  <si>
    <t>Sp 11</t>
  </si>
  <si>
    <t>Lb1 + Lb6</t>
  </si>
  <si>
    <t>L3N2 + Lb3 + L3N3</t>
  </si>
  <si>
    <t>Lb7 + L3O2 + Lu + Lb10 + Lb5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</si>
</sst>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68</xdr:row>
      <xdr:rowOff>0</xdr:rowOff>
    </xdr:from>
    <xdr:to>
      <xdr:col>8</xdr:col>
      <xdr:colOff>381000</xdr:colOff>
      <xdr:row>105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88DE03-D1FA-47AB-22D4-856E355F9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14427200"/>
          <a:ext cx="7480300" cy="7556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254000</xdr:colOff>
      <xdr:row>65</xdr:row>
      <xdr:rowOff>38100</xdr:rowOff>
    </xdr:from>
    <xdr:to>
      <xdr:col>18</xdr:col>
      <xdr:colOff>381000</xdr:colOff>
      <xdr:row>102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4A903E-DE88-9BF1-EE3B-13C053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11823700"/>
          <a:ext cx="7556500" cy="749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71"/>
  <sheetViews>
    <sheetView tabSelected="1" topLeftCell="A3" workbookViewId="0">
      <selection activeCell="C62" sqref="C62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35</v>
      </c>
      <c r="K1" s="6"/>
      <c r="L1" t="s">
        <v>33</v>
      </c>
    </row>
    <row r="2" spans="1:12" x14ac:dyDescent="0.2">
      <c r="A2" t="s">
        <v>19</v>
      </c>
      <c r="K2" s="1"/>
      <c r="L2" t="s">
        <v>34</v>
      </c>
    </row>
    <row r="3" spans="1:12" x14ac:dyDescent="0.2">
      <c r="A3" t="s">
        <v>24</v>
      </c>
    </row>
    <row r="4" spans="1:12" x14ac:dyDescent="0.2">
      <c r="A4" t="s">
        <v>25</v>
      </c>
    </row>
    <row r="7" spans="1:12" x14ac:dyDescent="0.2">
      <c r="A7" s="7" t="s">
        <v>36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5" t="s">
        <v>9</v>
      </c>
      <c r="J7" t="s">
        <v>10</v>
      </c>
      <c r="K7" t="s">
        <v>11</v>
      </c>
      <c r="L7" t="s">
        <v>43</v>
      </c>
    </row>
    <row r="8" spans="1:12" x14ac:dyDescent="0.2">
      <c r="A8" t="s">
        <v>20</v>
      </c>
      <c r="C8">
        <v>90.415000000000006</v>
      </c>
      <c r="D8">
        <v>89.316999999999993</v>
      </c>
      <c r="E8">
        <v>89.234999999999999</v>
      </c>
      <c r="F8">
        <v>91.247</v>
      </c>
      <c r="G8">
        <v>89.171000000000006</v>
      </c>
      <c r="H8">
        <v>87.605999999999995</v>
      </c>
      <c r="I8">
        <v>92.47</v>
      </c>
      <c r="J8">
        <v>93.831999999999994</v>
      </c>
      <c r="K8">
        <v>87.537000000000006</v>
      </c>
      <c r="L8">
        <v>91.006</v>
      </c>
    </row>
    <row r="9" spans="1:12" x14ac:dyDescent="0.2">
      <c r="A9" t="s">
        <v>21</v>
      </c>
      <c r="C9">
        <v>3.613</v>
      </c>
      <c r="D9">
        <v>3.371</v>
      </c>
      <c r="E9">
        <v>4.4829999999999997</v>
      </c>
      <c r="F9">
        <v>4.125</v>
      </c>
      <c r="G9">
        <v>3.6840000000000002</v>
      </c>
      <c r="H9">
        <v>4.1100000000000003</v>
      </c>
      <c r="I9">
        <v>3.6120000000000001</v>
      </c>
      <c r="J9">
        <v>4.0970000000000004</v>
      </c>
      <c r="K9">
        <v>3.919</v>
      </c>
      <c r="L9">
        <v>3.9649999999999999</v>
      </c>
    </row>
    <row r="10" spans="1:12" x14ac:dyDescent="0.2">
      <c r="A10" t="s">
        <v>23</v>
      </c>
      <c r="C10">
        <v>0.81799999999999995</v>
      </c>
      <c r="D10">
        <v>1.008</v>
      </c>
      <c r="E10">
        <v>2.1040000000000001</v>
      </c>
      <c r="F10">
        <v>1.137</v>
      </c>
      <c r="G10">
        <v>1.5580000000000001</v>
      </c>
      <c r="H10">
        <v>0.94899999999999995</v>
      </c>
      <c r="I10">
        <v>1.2470000000000001</v>
      </c>
      <c r="J10">
        <v>0.71299999999999997</v>
      </c>
      <c r="K10">
        <v>1.8380000000000001</v>
      </c>
      <c r="L10">
        <v>0.92200000000000004</v>
      </c>
    </row>
    <row r="11" spans="1:12" x14ac:dyDescent="0.2">
      <c r="A11" t="s">
        <v>30</v>
      </c>
      <c r="C11">
        <v>26.390999999999998</v>
      </c>
      <c r="D11">
        <v>16.584</v>
      </c>
      <c r="E11">
        <v>27.760999999999999</v>
      </c>
      <c r="F11">
        <v>17.327000000000002</v>
      </c>
      <c r="G11">
        <v>32.706000000000003</v>
      </c>
      <c r="H11">
        <v>30.271000000000001</v>
      </c>
      <c r="I11">
        <v>31.75</v>
      </c>
      <c r="J11">
        <v>17.367000000000001</v>
      </c>
      <c r="K11">
        <v>21.582999999999998</v>
      </c>
      <c r="L11">
        <v>13.653</v>
      </c>
    </row>
    <row r="12" spans="1:12" x14ac:dyDescent="0.2">
      <c r="A12" t="s">
        <v>38</v>
      </c>
      <c r="C12">
        <v>3.83</v>
      </c>
      <c r="D12">
        <v>15.839</v>
      </c>
      <c r="E12">
        <v>2.66</v>
      </c>
      <c r="F12">
        <v>15.727</v>
      </c>
      <c r="G12">
        <v>0</v>
      </c>
      <c r="H12">
        <v>0.375</v>
      </c>
      <c r="I12">
        <v>2E-3</v>
      </c>
      <c r="J12">
        <v>16.555</v>
      </c>
      <c r="K12">
        <v>10.191000000000001</v>
      </c>
      <c r="L12">
        <v>18.103999999999999</v>
      </c>
    </row>
    <row r="13" spans="1:12" x14ac:dyDescent="0.2">
      <c r="A13" t="s">
        <v>44</v>
      </c>
      <c r="C13">
        <f>C11+C12</f>
        <v>30.220999999999997</v>
      </c>
      <c r="D13">
        <f t="shared" ref="D13:L13" si="0">D11+D12</f>
        <v>32.423000000000002</v>
      </c>
      <c r="E13">
        <f t="shared" si="0"/>
        <v>30.420999999999999</v>
      </c>
      <c r="F13">
        <f t="shared" si="0"/>
        <v>33.054000000000002</v>
      </c>
      <c r="G13">
        <f t="shared" si="0"/>
        <v>32.706000000000003</v>
      </c>
      <c r="H13">
        <f t="shared" si="0"/>
        <v>30.646000000000001</v>
      </c>
      <c r="I13">
        <f t="shared" si="0"/>
        <v>31.751999999999999</v>
      </c>
      <c r="J13">
        <f t="shared" si="0"/>
        <v>33.921999999999997</v>
      </c>
      <c r="K13">
        <f t="shared" si="0"/>
        <v>31.774000000000001</v>
      </c>
      <c r="L13">
        <f t="shared" si="0"/>
        <v>31.756999999999998</v>
      </c>
    </row>
    <row r="14" spans="1:12" x14ac:dyDescent="0.2">
      <c r="A14" t="s">
        <v>39</v>
      </c>
      <c r="C14">
        <v>3.9E-2</v>
      </c>
      <c r="D14">
        <v>0</v>
      </c>
      <c r="E14">
        <v>4.0000000000000001E-3</v>
      </c>
      <c r="F14">
        <v>0</v>
      </c>
      <c r="G14">
        <v>4.0000000000000001E-3</v>
      </c>
      <c r="H14">
        <v>0.54400000000000004</v>
      </c>
      <c r="I14">
        <v>0</v>
      </c>
      <c r="J14">
        <v>0</v>
      </c>
      <c r="K14">
        <v>0</v>
      </c>
      <c r="L14">
        <v>0.14299999999999999</v>
      </c>
    </row>
    <row r="15" spans="1:12" x14ac:dyDescent="0.2">
      <c r="A15" t="s">
        <v>22</v>
      </c>
      <c r="C15">
        <v>4.452</v>
      </c>
      <c r="D15">
        <v>1.4999999999999999E-2</v>
      </c>
      <c r="E15">
        <v>4.47</v>
      </c>
      <c r="F15">
        <v>0</v>
      </c>
      <c r="G15">
        <v>3.6970000000000001</v>
      </c>
      <c r="H15">
        <v>3.8740000000000001</v>
      </c>
      <c r="I15">
        <v>4.18</v>
      </c>
      <c r="J15">
        <v>0</v>
      </c>
      <c r="K15">
        <v>4.4290000000000003</v>
      </c>
      <c r="L15">
        <v>0.39</v>
      </c>
    </row>
    <row r="16" spans="1:12" x14ac:dyDescent="0.2">
      <c r="A16" t="s">
        <v>42</v>
      </c>
      <c r="C16">
        <v>1E-3</v>
      </c>
      <c r="D16">
        <v>3.3650000000000002</v>
      </c>
      <c r="E16">
        <v>0</v>
      </c>
      <c r="F16">
        <v>3.9849999999999999</v>
      </c>
      <c r="G16">
        <v>0.253</v>
      </c>
      <c r="H16">
        <v>0</v>
      </c>
      <c r="I16">
        <v>0</v>
      </c>
      <c r="J16">
        <v>3.7679999999999998</v>
      </c>
      <c r="K16">
        <v>7.0000000000000001E-3</v>
      </c>
      <c r="L16">
        <v>3.5310000000000001</v>
      </c>
    </row>
    <row r="17" spans="1:15" x14ac:dyDescent="0.2">
      <c r="A17" t="s">
        <v>45</v>
      </c>
      <c r="C17">
        <f>SUM(C14:C16)</f>
        <v>4.492</v>
      </c>
      <c r="D17">
        <f t="shared" ref="D17:L17" si="1">SUM(D14:D16)</f>
        <v>3.3800000000000003</v>
      </c>
      <c r="E17">
        <f t="shared" si="1"/>
        <v>4.4739999999999993</v>
      </c>
      <c r="F17">
        <f t="shared" si="1"/>
        <v>3.9849999999999999</v>
      </c>
      <c r="G17">
        <f t="shared" si="1"/>
        <v>3.9540000000000002</v>
      </c>
      <c r="H17">
        <f t="shared" si="1"/>
        <v>4.4180000000000001</v>
      </c>
      <c r="I17">
        <f t="shared" si="1"/>
        <v>4.18</v>
      </c>
      <c r="J17">
        <f t="shared" si="1"/>
        <v>3.7679999999999998</v>
      </c>
      <c r="K17">
        <f t="shared" si="1"/>
        <v>4.4359999999999999</v>
      </c>
      <c r="L17">
        <f t="shared" si="1"/>
        <v>4.0640000000000001</v>
      </c>
    </row>
    <row r="18" spans="1:15" x14ac:dyDescent="0.2">
      <c r="A18" t="s">
        <v>27</v>
      </c>
      <c r="C18">
        <v>17.334</v>
      </c>
      <c r="D18">
        <v>18.25</v>
      </c>
      <c r="E18">
        <v>18.527999999999999</v>
      </c>
      <c r="F18">
        <v>19.096</v>
      </c>
      <c r="G18">
        <v>19.718</v>
      </c>
      <c r="H18">
        <v>17.513000000000002</v>
      </c>
      <c r="I18">
        <v>18.457999999999998</v>
      </c>
      <c r="J18">
        <v>18.911000000000001</v>
      </c>
      <c r="K18">
        <v>18.291</v>
      </c>
      <c r="L18">
        <v>19.213999999999999</v>
      </c>
    </row>
    <row r="19" spans="1:15" x14ac:dyDescent="0.2">
      <c r="A19" t="s">
        <v>28</v>
      </c>
      <c r="C19">
        <v>1.026</v>
      </c>
      <c r="D19">
        <v>1E-3</v>
      </c>
      <c r="E19">
        <v>0.59299999999999997</v>
      </c>
      <c r="F19">
        <v>0.89500000000000002</v>
      </c>
      <c r="G19">
        <v>0</v>
      </c>
      <c r="H19">
        <v>0</v>
      </c>
      <c r="I19">
        <v>0</v>
      </c>
      <c r="J19">
        <v>0</v>
      </c>
      <c r="K19">
        <v>0</v>
      </c>
      <c r="L19">
        <v>0.10100000000000001</v>
      </c>
    </row>
    <row r="20" spans="1:15" x14ac:dyDescent="0.2">
      <c r="A20" t="s">
        <v>40</v>
      </c>
      <c r="C20">
        <v>0.29899999999999999</v>
      </c>
      <c r="D20">
        <v>0</v>
      </c>
      <c r="E20">
        <v>0</v>
      </c>
      <c r="F20">
        <v>0</v>
      </c>
      <c r="G20">
        <v>0.10299999999999999</v>
      </c>
      <c r="H20">
        <v>0.83199999999999996</v>
      </c>
      <c r="I20">
        <v>0.26800000000000002</v>
      </c>
      <c r="J20">
        <v>0</v>
      </c>
      <c r="K20">
        <v>0</v>
      </c>
      <c r="L20">
        <v>0.112</v>
      </c>
    </row>
    <row r="21" spans="1:15" x14ac:dyDescent="0.2">
      <c r="A21" t="s">
        <v>41</v>
      </c>
      <c r="C21">
        <v>0.48799999999999999</v>
      </c>
      <c r="D21">
        <v>0.10199999999999999</v>
      </c>
      <c r="E21">
        <v>0</v>
      </c>
      <c r="F21">
        <v>0</v>
      </c>
      <c r="G21">
        <v>0</v>
      </c>
      <c r="H21">
        <v>2E-3</v>
      </c>
      <c r="I21">
        <v>6.9000000000000006E-2</v>
      </c>
      <c r="J21">
        <v>0</v>
      </c>
      <c r="K21">
        <v>0</v>
      </c>
      <c r="L21">
        <v>3.9E-2</v>
      </c>
    </row>
    <row r="22" spans="1:15" x14ac:dyDescent="0.2">
      <c r="A22" t="s">
        <v>29</v>
      </c>
      <c r="C22">
        <v>8.0000000000000002E-3</v>
      </c>
      <c r="D22">
        <v>0.44700000000000001</v>
      </c>
      <c r="E22">
        <v>0</v>
      </c>
      <c r="F22">
        <v>0</v>
      </c>
      <c r="G22">
        <v>0</v>
      </c>
      <c r="H22">
        <v>0</v>
      </c>
      <c r="I22">
        <v>1.4E-2</v>
      </c>
      <c r="J22">
        <v>0</v>
      </c>
      <c r="K22">
        <v>1.4E-2</v>
      </c>
      <c r="L22">
        <v>0</v>
      </c>
    </row>
    <row r="23" spans="1:15" x14ac:dyDescent="0.2">
      <c r="A23" t="s">
        <v>37</v>
      </c>
      <c r="C23">
        <v>0</v>
      </c>
      <c r="D23">
        <v>0.22800000000000001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0.312</v>
      </c>
      <c r="L23">
        <v>0</v>
      </c>
    </row>
    <row r="24" spans="1:15" x14ac:dyDescent="0.2">
      <c r="A24" t="s">
        <v>46</v>
      </c>
      <c r="C24">
        <f>SUM(C19:C23)</f>
        <v>1.821</v>
      </c>
      <c r="D24">
        <f t="shared" ref="D24:L24" si="2">SUM(D19:D23)</f>
        <v>0.77800000000000002</v>
      </c>
      <c r="E24">
        <f t="shared" si="2"/>
        <v>0.59299999999999997</v>
      </c>
      <c r="F24">
        <f t="shared" si="2"/>
        <v>0.89500000000000002</v>
      </c>
      <c r="G24">
        <f t="shared" si="2"/>
        <v>0.10299999999999999</v>
      </c>
      <c r="H24">
        <f t="shared" si="2"/>
        <v>0.83399999999999996</v>
      </c>
      <c r="I24">
        <f t="shared" si="2"/>
        <v>0.35100000000000003</v>
      </c>
      <c r="J24">
        <f t="shared" si="2"/>
        <v>0</v>
      </c>
      <c r="K24">
        <f t="shared" si="2"/>
        <v>0.32600000000000001</v>
      </c>
      <c r="L24">
        <f t="shared" si="2"/>
        <v>0.252</v>
      </c>
    </row>
    <row r="27" spans="1:15" x14ac:dyDescent="0.2">
      <c r="A27" t="s">
        <v>0</v>
      </c>
      <c r="B27" t="s">
        <v>1</v>
      </c>
      <c r="C27" t="s">
        <v>2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</row>
    <row r="28" spans="1:15" x14ac:dyDescent="0.2">
      <c r="A28" s="1" t="s">
        <v>20</v>
      </c>
      <c r="B28">
        <v>1</v>
      </c>
      <c r="C28" s="4">
        <f>C8/C8</f>
        <v>1</v>
      </c>
      <c r="D28" s="4">
        <f t="shared" ref="D28:L28" si="3">D8/D8</f>
        <v>1</v>
      </c>
      <c r="E28" s="4">
        <f t="shared" si="3"/>
        <v>1</v>
      </c>
      <c r="F28" s="4">
        <f t="shared" si="3"/>
        <v>1</v>
      </c>
      <c r="G28" s="4">
        <f t="shared" si="3"/>
        <v>1</v>
      </c>
      <c r="H28" s="4">
        <f t="shared" si="3"/>
        <v>1</v>
      </c>
      <c r="I28" s="4">
        <f t="shared" si="3"/>
        <v>1</v>
      </c>
      <c r="J28" s="4">
        <f t="shared" si="3"/>
        <v>1</v>
      </c>
      <c r="K28" s="4">
        <f t="shared" si="3"/>
        <v>1</v>
      </c>
      <c r="L28" s="4">
        <f t="shared" si="3"/>
        <v>1</v>
      </c>
      <c r="M28" s="3">
        <f>AVERAGE(C28:L28)</f>
        <v>1</v>
      </c>
      <c r="N28" s="4"/>
    </row>
    <row r="29" spans="1:15" x14ac:dyDescent="0.2">
      <c r="A29" s="1" t="s">
        <v>21</v>
      </c>
      <c r="B29">
        <v>1.5800000000000002E-2</v>
      </c>
      <c r="C29" s="4">
        <f>C9/C8</f>
        <v>3.9960183597854339E-2</v>
      </c>
      <c r="D29" s="4">
        <f t="shared" ref="D29:L29" si="4">D9/D8</f>
        <v>3.7741975211885756E-2</v>
      </c>
      <c r="E29" s="4">
        <f t="shared" si="4"/>
        <v>5.0238135260828147E-2</v>
      </c>
      <c r="F29" s="4">
        <f t="shared" si="4"/>
        <v>4.5206965708461645E-2</v>
      </c>
      <c r="G29" s="4">
        <f t="shared" si="4"/>
        <v>4.131388007311794E-2</v>
      </c>
      <c r="H29" s="4">
        <f t="shared" si="4"/>
        <v>4.6914594890760913E-2</v>
      </c>
      <c r="I29" s="4">
        <f t="shared" si="4"/>
        <v>3.9061317183951554E-2</v>
      </c>
      <c r="J29" s="4">
        <f t="shared" si="4"/>
        <v>4.3663142637906049E-2</v>
      </c>
      <c r="K29" s="4">
        <f t="shared" si="4"/>
        <v>4.4769640266401636E-2</v>
      </c>
      <c r="L29" s="4">
        <f t="shared" si="4"/>
        <v>4.3568555919389927E-2</v>
      </c>
      <c r="M29" s="3">
        <f>AVERAGE(C29:L29)</f>
        <v>4.3243839075055787E-2</v>
      </c>
      <c r="N29" s="4">
        <f t="shared" ref="N29" si="5">STDEV(C29:L29)</f>
        <v>3.8170516506634668E-3</v>
      </c>
      <c r="O29" s="2">
        <f>N29/M29 * 100</f>
        <v>8.8268103209764401</v>
      </c>
    </row>
    <row r="30" spans="1:15" x14ac:dyDescent="0.2">
      <c r="A30" s="1" t="s">
        <v>23</v>
      </c>
      <c r="B30">
        <v>0.10188999999999999</v>
      </c>
      <c r="C30" s="4">
        <f>C10/C8</f>
        <v>9.0471713764309E-3</v>
      </c>
      <c r="D30" s="4">
        <f t="shared" ref="D30:L30" si="6">D10/D8</f>
        <v>1.1285645509813362E-2</v>
      </c>
      <c r="E30" s="4">
        <f t="shared" si="6"/>
        <v>2.357819241329075E-2</v>
      </c>
      <c r="F30" s="4">
        <f t="shared" si="6"/>
        <v>1.2460683638914156E-2</v>
      </c>
      <c r="G30" s="4">
        <f t="shared" si="6"/>
        <v>1.7472048087382668E-2</v>
      </c>
      <c r="H30" s="4">
        <f t="shared" si="6"/>
        <v>1.0832591375019976E-2</v>
      </c>
      <c r="I30" s="4">
        <f t="shared" si="6"/>
        <v>1.3485454742078514E-2</v>
      </c>
      <c r="J30" s="4">
        <f t="shared" si="6"/>
        <v>7.5986870150908008E-3</v>
      </c>
      <c r="K30" s="4">
        <f t="shared" si="6"/>
        <v>2.0996835623793366E-2</v>
      </c>
      <c r="L30" s="4">
        <f t="shared" si="6"/>
        <v>1.0131200140650068E-2</v>
      </c>
      <c r="M30" s="3">
        <f t="shared" ref="M30:M43" si="7">AVERAGE(C30:L30)</f>
        <v>1.3688850992246454E-2</v>
      </c>
      <c r="N30" s="4">
        <f t="shared" ref="N30:N43" si="8">STDEV(C30:L30)</f>
        <v>5.2945867592193883E-3</v>
      </c>
      <c r="O30" s="2">
        <f t="shared" ref="O30:O43" si="9">N30/M30 * 100</f>
        <v>38.678094766451274</v>
      </c>
    </row>
    <row r="31" spans="1:15" x14ac:dyDescent="0.2">
      <c r="A31" t="s">
        <v>30</v>
      </c>
      <c r="B31">
        <v>0.46231</v>
      </c>
      <c r="C31" s="4">
        <f>C11/C8</f>
        <v>0.29188740806282137</v>
      </c>
      <c r="D31" s="4">
        <f t="shared" ref="D31:L31" si="10">D11/D8</f>
        <v>0.18567573922097699</v>
      </c>
      <c r="E31" s="4">
        <f t="shared" si="10"/>
        <v>0.31109990474589566</v>
      </c>
      <c r="F31" s="4">
        <f t="shared" si="10"/>
        <v>0.18989117450436729</v>
      </c>
      <c r="G31" s="4">
        <f t="shared" si="10"/>
        <v>0.36677843693577511</v>
      </c>
      <c r="H31" s="4">
        <f t="shared" si="10"/>
        <v>0.34553569390224415</v>
      </c>
      <c r="I31" s="4">
        <f t="shared" si="10"/>
        <v>0.3433546014923759</v>
      </c>
      <c r="J31" s="4">
        <f t="shared" si="10"/>
        <v>0.18508611134794103</v>
      </c>
      <c r="K31" s="4">
        <f t="shared" si="10"/>
        <v>0.24655859807852676</v>
      </c>
      <c r="L31" s="4">
        <f t="shared" si="10"/>
        <v>0.15002307540162188</v>
      </c>
      <c r="M31" s="4">
        <f t="shared" si="7"/>
        <v>0.2615890743692546</v>
      </c>
      <c r="N31" s="4">
        <f t="shared" si="8"/>
        <v>7.9997058067894811E-2</v>
      </c>
      <c r="O31" s="2">
        <f t="shared" si="9"/>
        <v>30.581192376166427</v>
      </c>
    </row>
    <row r="32" spans="1:15" x14ac:dyDescent="0.2">
      <c r="A32" t="s">
        <v>38</v>
      </c>
      <c r="B32">
        <v>1.4E-2</v>
      </c>
      <c r="C32" s="4">
        <f>C12/C8</f>
        <v>4.2360227838301165E-2</v>
      </c>
      <c r="D32" s="4">
        <f t="shared" ref="D32:L32" si="11">D12/D8</f>
        <v>0.17733466193445818</v>
      </c>
      <c r="E32" s="4">
        <f t="shared" si="11"/>
        <v>2.980893147307671E-2</v>
      </c>
      <c r="F32" s="4">
        <f t="shared" si="11"/>
        <v>0.17235635144169123</v>
      </c>
      <c r="G32" s="4">
        <f t="shared" si="11"/>
        <v>0</v>
      </c>
      <c r="H32" s="4">
        <f t="shared" si="11"/>
        <v>4.2805287309088417E-3</v>
      </c>
      <c r="I32" s="4">
        <f t="shared" si="11"/>
        <v>2.1628636314480372E-5</v>
      </c>
      <c r="J32" s="4">
        <f t="shared" si="11"/>
        <v>0.17643234717367209</v>
      </c>
      <c r="K32" s="4">
        <f t="shared" si="11"/>
        <v>0.11641934267795333</v>
      </c>
      <c r="L32" s="4">
        <f t="shared" si="11"/>
        <v>0.19893193855350197</v>
      </c>
      <c r="M32" s="4">
        <f t="shared" si="7"/>
        <v>9.17945958459878E-2</v>
      </c>
      <c r="N32" s="4">
        <f t="shared" si="8"/>
        <v>8.4227768770125472E-2</v>
      </c>
      <c r="O32" s="2">
        <f t="shared" si="9"/>
        <v>91.756783712455274</v>
      </c>
    </row>
    <row r="33" spans="1:15" x14ac:dyDescent="0.2">
      <c r="A33" s="1" t="s">
        <v>44</v>
      </c>
      <c r="B33">
        <f>SUM(B31:B32)</f>
        <v>0.47631000000000001</v>
      </c>
      <c r="C33" s="4">
        <f>C13/C8</f>
        <v>0.33424763590112255</v>
      </c>
      <c r="D33" s="4">
        <f t="shared" ref="D33:L33" si="12">D13/D8</f>
        <v>0.3630104011554352</v>
      </c>
      <c r="E33" s="4">
        <f t="shared" si="12"/>
        <v>0.34090883621897239</v>
      </c>
      <c r="F33" s="4">
        <f t="shared" si="12"/>
        <v>0.36224752594605852</v>
      </c>
      <c r="G33" s="4">
        <f t="shared" si="12"/>
        <v>0.36677843693577511</v>
      </c>
      <c r="H33" s="4">
        <f t="shared" si="12"/>
        <v>0.34981622263315298</v>
      </c>
      <c r="I33" s="4">
        <f t="shared" si="12"/>
        <v>0.3433762301286904</v>
      </c>
      <c r="J33" s="4">
        <f t="shared" si="12"/>
        <v>0.36151845852161307</v>
      </c>
      <c r="K33" s="4">
        <f t="shared" si="12"/>
        <v>0.3629779407564801</v>
      </c>
      <c r="L33" s="4">
        <f t="shared" si="12"/>
        <v>0.34895501395512379</v>
      </c>
      <c r="M33" s="3">
        <f t="shared" ref="M33" si="13">AVERAGE(C33:L33)</f>
        <v>0.35338367021524242</v>
      </c>
      <c r="N33" s="4">
        <f t="shared" ref="N33" si="14">STDEV(C33:L33)</f>
        <v>1.1368495936040099E-2</v>
      </c>
      <c r="O33" s="2">
        <f t="shared" ref="O33" si="15">N33/M33 * 100</f>
        <v>3.2170405409835894</v>
      </c>
    </row>
    <row r="34" spans="1:15" x14ac:dyDescent="0.2">
      <c r="A34" t="s">
        <v>39</v>
      </c>
      <c r="B34">
        <v>1E-4</v>
      </c>
      <c r="C34" s="4">
        <f xml:space="preserve"> C14 / C8</f>
        <v>4.313443565780014E-4</v>
      </c>
      <c r="D34" s="4">
        <f t="shared" ref="D34:L34" si="16" xml:space="preserve"> D14 / D8</f>
        <v>0</v>
      </c>
      <c r="E34" s="4">
        <f t="shared" si="16"/>
        <v>4.4825460861769488E-5</v>
      </c>
      <c r="F34" s="4">
        <f t="shared" si="16"/>
        <v>0</v>
      </c>
      <c r="G34" s="4">
        <f t="shared" si="16"/>
        <v>4.4857633086990161E-5</v>
      </c>
      <c r="H34" s="4">
        <f t="shared" si="16"/>
        <v>6.2096203456384275E-3</v>
      </c>
      <c r="I34" s="4">
        <f t="shared" si="16"/>
        <v>0</v>
      </c>
      <c r="J34" s="4">
        <f t="shared" si="16"/>
        <v>0</v>
      </c>
      <c r="K34" s="4">
        <f t="shared" si="16"/>
        <v>0</v>
      </c>
      <c r="L34" s="4">
        <f t="shared" si="16"/>
        <v>1.5713249675845548E-3</v>
      </c>
      <c r="M34" s="4">
        <f t="shared" si="7"/>
        <v>8.301972763749743E-4</v>
      </c>
      <c r="N34" s="4">
        <f t="shared" si="8"/>
        <v>1.9529536404822646E-3</v>
      </c>
      <c r="O34" s="2">
        <f t="shared" si="9"/>
        <v>235.23970700190256</v>
      </c>
    </row>
    <row r="35" spans="1:15" x14ac:dyDescent="0.2">
      <c r="A35" t="s">
        <v>22</v>
      </c>
      <c r="B35">
        <v>0.13159999999999999</v>
      </c>
      <c r="C35" s="4">
        <f>C15/C8</f>
        <v>4.9239617320134932E-2</v>
      </c>
      <c r="D35" s="4">
        <f t="shared" ref="D35:L35" si="17">D15/D8</f>
        <v>1.679411534198417E-4</v>
      </c>
      <c r="E35" s="4">
        <f t="shared" si="17"/>
        <v>5.0092452513027394E-2</v>
      </c>
      <c r="F35" s="4">
        <f t="shared" si="17"/>
        <v>0</v>
      </c>
      <c r="G35" s="4">
        <f t="shared" si="17"/>
        <v>4.1459667380650655E-2</v>
      </c>
      <c r="H35" s="4">
        <f t="shared" si="17"/>
        <v>4.4220715476108945E-2</v>
      </c>
      <c r="I35" s="4">
        <f t="shared" si="17"/>
        <v>4.5203849897263976E-2</v>
      </c>
      <c r="J35" s="4">
        <f t="shared" si="17"/>
        <v>0</v>
      </c>
      <c r="K35" s="4">
        <f t="shared" si="17"/>
        <v>5.0595748083667479E-2</v>
      </c>
      <c r="L35" s="4">
        <f t="shared" si="17"/>
        <v>4.2854317297760592E-3</v>
      </c>
      <c r="M35" s="4">
        <f t="shared" si="7"/>
        <v>2.8526542355404933E-2</v>
      </c>
      <c r="N35" s="4">
        <f t="shared" si="8"/>
        <v>2.3786653869137031E-2</v>
      </c>
      <c r="O35" s="2">
        <f t="shared" si="9"/>
        <v>83.384286720714911</v>
      </c>
    </row>
    <row r="36" spans="1:15" x14ac:dyDescent="0.2">
      <c r="A36" t="s">
        <v>42</v>
      </c>
      <c r="B36">
        <v>1E-4</v>
      </c>
      <c r="C36" s="4">
        <f xml:space="preserve"> C16 / C8</f>
        <v>1.1060111707128242E-5</v>
      </c>
      <c r="D36" s="4">
        <f t="shared" ref="D36:L36" si="18" xml:space="preserve"> D16 / D8</f>
        <v>3.7674798750517824E-2</v>
      </c>
      <c r="E36" s="4">
        <f t="shared" si="18"/>
        <v>0</v>
      </c>
      <c r="F36" s="4">
        <f t="shared" si="18"/>
        <v>4.3672668690477492E-2</v>
      </c>
      <c r="G36" s="4">
        <f t="shared" si="18"/>
        <v>2.8372452927521276E-3</v>
      </c>
      <c r="H36" s="4">
        <f t="shared" si="18"/>
        <v>0</v>
      </c>
      <c r="I36" s="4">
        <f t="shared" si="18"/>
        <v>0</v>
      </c>
      <c r="J36" s="4">
        <f t="shared" si="18"/>
        <v>4.0156876119021231E-2</v>
      </c>
      <c r="K36" s="4">
        <f t="shared" si="18"/>
        <v>7.9966185727178211E-5</v>
      </c>
      <c r="L36" s="4">
        <f t="shared" si="18"/>
        <v>3.8799639584203238E-2</v>
      </c>
      <c r="M36" s="4">
        <f t="shared" si="7"/>
        <v>1.6323225473440624E-2</v>
      </c>
      <c r="N36" s="4">
        <f t="shared" si="8"/>
        <v>2.051627744592378E-2</v>
      </c>
      <c r="O36" s="2">
        <f t="shared" si="9"/>
        <v>125.68764353163921</v>
      </c>
    </row>
    <row r="37" spans="1:15" x14ac:dyDescent="0.2">
      <c r="A37" s="1" t="s">
        <v>45</v>
      </c>
      <c r="B37">
        <f>SUM(B34:B36)</f>
        <v>0.13179999999999997</v>
      </c>
      <c r="C37" s="4">
        <f xml:space="preserve"> C17 / C8</f>
        <v>4.9682021788420058E-2</v>
      </c>
      <c r="D37" s="4">
        <f t="shared" ref="D37:L37" si="19" xml:space="preserve"> D17 / D8</f>
        <v>3.7842739903937668E-2</v>
      </c>
      <c r="E37" s="4">
        <f t="shared" si="19"/>
        <v>5.0137277973889165E-2</v>
      </c>
      <c r="F37" s="4">
        <f t="shared" si="19"/>
        <v>4.3672668690477492E-2</v>
      </c>
      <c r="G37" s="4">
        <f t="shared" si="19"/>
        <v>4.4341770306489774E-2</v>
      </c>
      <c r="H37" s="4">
        <f t="shared" si="19"/>
        <v>5.0430335821747371E-2</v>
      </c>
      <c r="I37" s="4">
        <f t="shared" si="19"/>
        <v>4.5203849897263976E-2</v>
      </c>
      <c r="J37" s="4">
        <f t="shared" si="19"/>
        <v>4.0156876119021231E-2</v>
      </c>
      <c r="K37" s="4">
        <f t="shared" si="19"/>
        <v>5.0675714269394649E-2</v>
      </c>
      <c r="L37" s="4">
        <f t="shared" si="19"/>
        <v>4.4656396281563857E-2</v>
      </c>
      <c r="M37" s="3">
        <f t="shared" ref="M37" si="20">AVERAGE(C37:L37)</f>
        <v>4.567996510522053E-2</v>
      </c>
      <c r="N37" s="4">
        <f t="shared" ref="N37" si="21">STDEV(C37:L37)</f>
        <v>4.5022046600603485E-3</v>
      </c>
      <c r="O37" s="2">
        <f t="shared" ref="O37" si="22">N37/M37 * 100</f>
        <v>9.8559721963224849</v>
      </c>
    </row>
    <row r="38" spans="1:15" x14ac:dyDescent="0.2">
      <c r="A38" s="1" t="s">
        <v>27</v>
      </c>
      <c r="B38">
        <v>0.20480000000000001</v>
      </c>
      <c r="C38" s="4">
        <f xml:space="preserve"> C18 / C8</f>
        <v>0.19171597633136092</v>
      </c>
      <c r="D38" s="4">
        <f t="shared" ref="D38:L38" si="23" xml:space="preserve"> D18 / D8</f>
        <v>0.20432840332747407</v>
      </c>
      <c r="E38" s="4">
        <f t="shared" si="23"/>
        <v>0.20763153471171625</v>
      </c>
      <c r="F38" s="4">
        <f t="shared" si="23"/>
        <v>0.20927811325303847</v>
      </c>
      <c r="G38" s="4">
        <f t="shared" si="23"/>
        <v>0.22112570230231801</v>
      </c>
      <c r="H38" s="4">
        <f t="shared" si="23"/>
        <v>0.19990639910508415</v>
      </c>
      <c r="I38" s="4">
        <f t="shared" si="23"/>
        <v>0.19961068454633935</v>
      </c>
      <c r="J38" s="4">
        <f t="shared" si="23"/>
        <v>0.20154105209310261</v>
      </c>
      <c r="K38" s="4">
        <f t="shared" si="23"/>
        <v>0.20895164330511667</v>
      </c>
      <c r="L38" s="4">
        <f t="shared" si="23"/>
        <v>0.21112893655363382</v>
      </c>
      <c r="M38" s="3">
        <f t="shared" si="7"/>
        <v>0.20552184455291847</v>
      </c>
      <c r="N38" s="4">
        <f t="shared" si="8"/>
        <v>8.0249040982909737E-3</v>
      </c>
      <c r="O38" s="2">
        <f t="shared" si="9"/>
        <v>3.9046477593405862</v>
      </c>
    </row>
    <row r="39" spans="1:15" x14ac:dyDescent="0.2">
      <c r="A39" t="s">
        <v>28</v>
      </c>
      <c r="B39">
        <v>4.0000000000000002E-4</v>
      </c>
      <c r="C39" s="4">
        <f>C19/C8</f>
        <v>1.1347674611513576E-2</v>
      </c>
      <c r="D39" s="4">
        <f t="shared" ref="D39:L39" si="24">D19/D8</f>
        <v>1.1196076894656113E-5</v>
      </c>
      <c r="E39" s="4">
        <f t="shared" si="24"/>
        <v>6.6453745727573258E-3</v>
      </c>
      <c r="F39" s="4">
        <f t="shared" si="24"/>
        <v>9.8085416506844061E-3</v>
      </c>
      <c r="G39" s="4">
        <f t="shared" si="24"/>
        <v>0</v>
      </c>
      <c r="H39" s="4">
        <f t="shared" si="24"/>
        <v>0</v>
      </c>
      <c r="I39" s="4">
        <f t="shared" si="24"/>
        <v>0</v>
      </c>
      <c r="J39" s="4">
        <f t="shared" si="24"/>
        <v>0</v>
      </c>
      <c r="K39" s="4">
        <f t="shared" si="24"/>
        <v>0</v>
      </c>
      <c r="L39" s="4">
        <f t="shared" si="24"/>
        <v>1.1098169351471331E-3</v>
      </c>
      <c r="M39" s="4">
        <f t="shared" si="7"/>
        <v>2.8922603846997094E-3</v>
      </c>
      <c r="N39" s="4">
        <f t="shared" si="8"/>
        <v>4.5548305160186715E-3</v>
      </c>
      <c r="O39" s="2">
        <f t="shared" si="9"/>
        <v>157.48341816366508</v>
      </c>
    </row>
    <row r="40" spans="1:15" x14ac:dyDescent="0.2">
      <c r="A40" t="s">
        <v>40</v>
      </c>
      <c r="B40">
        <v>1E-4</v>
      </c>
      <c r="C40" s="4">
        <f xml:space="preserve"> C20 / C8</f>
        <v>3.3069734004313438E-3</v>
      </c>
      <c r="D40" s="4">
        <f t="shared" ref="D40:L40" si="25" xml:space="preserve"> D20 / D8</f>
        <v>0</v>
      </c>
      <c r="E40" s="4">
        <f t="shared" si="25"/>
        <v>0</v>
      </c>
      <c r="F40" s="4">
        <f t="shared" si="25"/>
        <v>0</v>
      </c>
      <c r="G40" s="4">
        <f t="shared" si="25"/>
        <v>1.1550840519899965E-3</v>
      </c>
      <c r="H40" s="4">
        <f t="shared" si="25"/>
        <v>9.497066410976418E-3</v>
      </c>
      <c r="I40" s="4">
        <f t="shared" si="25"/>
        <v>2.8982372661403698E-3</v>
      </c>
      <c r="J40" s="4">
        <f t="shared" si="25"/>
        <v>0</v>
      </c>
      <c r="K40" s="4">
        <f t="shared" si="25"/>
        <v>0</v>
      </c>
      <c r="L40" s="4">
        <f t="shared" si="25"/>
        <v>1.2306880864997912E-3</v>
      </c>
      <c r="M40" s="4">
        <f t="shared" si="7"/>
        <v>1.8088049216037918E-3</v>
      </c>
      <c r="N40" s="4">
        <f t="shared" si="8"/>
        <v>2.9751037820503917E-3</v>
      </c>
      <c r="O40" s="2">
        <f t="shared" si="9"/>
        <v>164.47897429494449</v>
      </c>
    </row>
    <row r="41" spans="1:15" x14ac:dyDescent="0.2">
      <c r="A41" t="s">
        <v>41</v>
      </c>
      <c r="B41">
        <v>5.0000000000000001E-4</v>
      </c>
      <c r="C41" s="4">
        <f xml:space="preserve"> C21 / C8</f>
        <v>5.3973345130785815E-3</v>
      </c>
      <c r="D41" s="4">
        <f t="shared" ref="D41:L41" si="26" xml:space="preserve"> D21 / D8</f>
        <v>1.1419998432549234E-3</v>
      </c>
      <c r="E41" s="4">
        <f t="shared" si="26"/>
        <v>0</v>
      </c>
      <c r="F41" s="4">
        <f t="shared" si="26"/>
        <v>0</v>
      </c>
      <c r="G41" s="4">
        <f t="shared" si="26"/>
        <v>0</v>
      </c>
      <c r="H41" s="4">
        <f t="shared" si="26"/>
        <v>2.2829486564847157E-5</v>
      </c>
      <c r="I41" s="4">
        <f t="shared" si="26"/>
        <v>7.4618795284957294E-4</v>
      </c>
      <c r="J41" s="4">
        <f t="shared" si="26"/>
        <v>0</v>
      </c>
      <c r="K41" s="4">
        <f t="shared" si="26"/>
        <v>0</v>
      </c>
      <c r="L41" s="4">
        <f t="shared" si="26"/>
        <v>4.2854317297760585E-4</v>
      </c>
      <c r="M41" s="4">
        <f t="shared" si="7"/>
        <v>7.7368949687255312E-4</v>
      </c>
      <c r="N41" s="4">
        <f t="shared" si="8"/>
        <v>1.6730011625782902E-3</v>
      </c>
      <c r="O41" s="2">
        <f t="shared" si="9"/>
        <v>216.23676802399157</v>
      </c>
    </row>
    <row r="42" spans="1:15" x14ac:dyDescent="0.2">
      <c r="A42" t="s">
        <v>29</v>
      </c>
      <c r="B42">
        <v>5.4000000000000003E-3</v>
      </c>
      <c r="C42" s="4">
        <f xml:space="preserve"> C22 / C8</f>
        <v>8.8480893657025936E-5</v>
      </c>
      <c r="D42" s="4">
        <f t="shared" ref="D42:L42" si="27" xml:space="preserve"> D22 / D8</f>
        <v>5.0046463719112828E-3</v>
      </c>
      <c r="E42" s="4">
        <f t="shared" si="27"/>
        <v>0</v>
      </c>
      <c r="F42" s="4">
        <f t="shared" si="27"/>
        <v>0</v>
      </c>
      <c r="G42" s="4">
        <f t="shared" si="27"/>
        <v>0</v>
      </c>
      <c r="H42" s="4">
        <f t="shared" si="27"/>
        <v>0</v>
      </c>
      <c r="I42" s="4">
        <f t="shared" si="27"/>
        <v>1.514004542013626E-4</v>
      </c>
      <c r="J42" s="4">
        <f t="shared" si="27"/>
        <v>0</v>
      </c>
      <c r="K42" s="4">
        <f t="shared" si="27"/>
        <v>1.5993237145435642E-4</v>
      </c>
      <c r="L42" s="4">
        <f t="shared" si="27"/>
        <v>0</v>
      </c>
      <c r="M42" s="4">
        <f t="shared" si="7"/>
        <v>5.4044600912240279E-4</v>
      </c>
      <c r="N42" s="4">
        <f t="shared" si="8"/>
        <v>1.5699255378532795E-3</v>
      </c>
      <c r="O42" s="2">
        <f t="shared" si="9"/>
        <v>290.48702578127751</v>
      </c>
    </row>
    <row r="43" spans="1:15" x14ac:dyDescent="0.2">
      <c r="A43" t="s">
        <v>37</v>
      </c>
      <c r="B43">
        <v>5.0000000000000001E-3</v>
      </c>
      <c r="C43" s="4">
        <f>C23/C8</f>
        <v>0</v>
      </c>
      <c r="D43" s="4">
        <f t="shared" ref="D43:L43" si="28">D23/D8</f>
        <v>2.5527055319815939E-3</v>
      </c>
      <c r="E43" s="4">
        <f t="shared" si="28"/>
        <v>0</v>
      </c>
      <c r="F43" s="4">
        <f t="shared" si="28"/>
        <v>0</v>
      </c>
      <c r="G43" s="4">
        <f t="shared" si="28"/>
        <v>0</v>
      </c>
      <c r="H43" s="4">
        <f t="shared" si="28"/>
        <v>0</v>
      </c>
      <c r="I43" s="4">
        <f t="shared" si="28"/>
        <v>0</v>
      </c>
      <c r="J43" s="4">
        <f t="shared" si="28"/>
        <v>0</v>
      </c>
      <c r="K43" s="4">
        <f t="shared" si="28"/>
        <v>3.5642071352685149E-3</v>
      </c>
      <c r="L43" s="4">
        <f t="shared" si="28"/>
        <v>0</v>
      </c>
      <c r="M43" s="4">
        <f t="shared" si="7"/>
        <v>6.1169126672501093E-4</v>
      </c>
      <c r="N43" s="4">
        <f t="shared" si="8"/>
        <v>1.3114121302470496E-3</v>
      </c>
      <c r="O43" s="2">
        <f t="shared" si="9"/>
        <v>214.39118090868573</v>
      </c>
    </row>
    <row r="44" spans="1:15" x14ac:dyDescent="0.2">
      <c r="A44" s="1" t="s">
        <v>46</v>
      </c>
      <c r="B44">
        <f>SUM(B39:B43)</f>
        <v>1.14E-2</v>
      </c>
      <c r="C44" s="4">
        <f>C24/C8</f>
        <v>2.0140463418680525E-2</v>
      </c>
      <c r="D44" s="4">
        <f t="shared" ref="D44:L44" si="29">D24/D8</f>
        <v>8.7105478240424566E-3</v>
      </c>
      <c r="E44" s="4">
        <f t="shared" si="29"/>
        <v>6.6453745727573258E-3</v>
      </c>
      <c r="F44" s="4">
        <f t="shared" si="29"/>
        <v>9.8085416506844061E-3</v>
      </c>
      <c r="G44" s="4">
        <f t="shared" si="29"/>
        <v>1.1550840519899965E-3</v>
      </c>
      <c r="H44" s="4">
        <f t="shared" si="29"/>
        <v>9.519895897541264E-3</v>
      </c>
      <c r="I44" s="4">
        <f t="shared" si="29"/>
        <v>3.7958256731913057E-3</v>
      </c>
      <c r="J44" s="4">
        <f t="shared" si="29"/>
        <v>0</v>
      </c>
      <c r="K44" s="4">
        <f t="shared" si="29"/>
        <v>3.7241395067228711E-3</v>
      </c>
      <c r="L44" s="4">
        <f t="shared" si="29"/>
        <v>2.7690481946245301E-3</v>
      </c>
      <c r="M44" s="3">
        <f t="shared" ref="M44" si="30">AVERAGE(C44:L44)</f>
        <v>6.626892079023468E-3</v>
      </c>
      <c r="N44" s="4">
        <f t="shared" ref="N44" si="31">STDEV(C44:L44)</f>
        <v>5.8749107695114065E-3</v>
      </c>
      <c r="O44" s="2">
        <f t="shared" ref="O44" si="32">N44/M44 * 100</f>
        <v>88.652579511708723</v>
      </c>
    </row>
    <row r="46" spans="1:15" x14ac:dyDescent="0.2">
      <c r="A46" t="s">
        <v>32</v>
      </c>
    </row>
    <row r="47" spans="1:15" x14ac:dyDescent="0.2">
      <c r="A47" t="s">
        <v>26</v>
      </c>
    </row>
    <row r="50" spans="1:14" x14ac:dyDescent="0.2">
      <c r="A50" s="1" t="s">
        <v>44</v>
      </c>
      <c r="B50" s="1" t="s">
        <v>30</v>
      </c>
      <c r="C50" s="1" t="s">
        <v>38</v>
      </c>
      <c r="D50" s="8" t="s">
        <v>17</v>
      </c>
    </row>
    <row r="51" spans="1:14" x14ac:dyDescent="0.2">
      <c r="A51" t="s">
        <v>16</v>
      </c>
      <c r="B51" s="4">
        <f>B31/B33</f>
        <v>0.97060737754823534</v>
      </c>
      <c r="C51" s="4">
        <f>B32/B33</f>
        <v>2.9392622451764609E-2</v>
      </c>
      <c r="D51" s="9"/>
      <c r="E51" s="4"/>
      <c r="F51" s="4"/>
      <c r="G51" s="4"/>
      <c r="I51" s="4"/>
      <c r="J51" s="4"/>
      <c r="K51" s="4"/>
      <c r="L51" s="4"/>
    </row>
    <row r="52" spans="1:14" x14ac:dyDescent="0.2">
      <c r="A52" t="s">
        <v>18</v>
      </c>
      <c r="B52" s="3">
        <f>B51*M33</f>
        <v>0.34299679741598688</v>
      </c>
      <c r="C52" s="3">
        <f>C51*M33</f>
        <v>1.0386872799255514E-2</v>
      </c>
      <c r="D52" s="9">
        <f>SUM(B52:C52)</f>
        <v>0.35338367021524242</v>
      </c>
      <c r="E52" s="4"/>
      <c r="F52" s="4"/>
      <c r="G52" s="4"/>
      <c r="I52" s="4"/>
      <c r="J52" s="4"/>
      <c r="K52" s="4"/>
      <c r="L52" s="4"/>
    </row>
    <row r="53" spans="1:14" x14ac:dyDescent="0.2">
      <c r="B53" s="4"/>
      <c r="C53" s="4"/>
      <c r="D53" s="4"/>
      <c r="E53" s="4"/>
      <c r="F53" s="4"/>
      <c r="G53" s="4"/>
      <c r="I53" s="4"/>
      <c r="J53" s="4"/>
      <c r="K53" s="4"/>
      <c r="L53" s="4"/>
    </row>
    <row r="54" spans="1:14" x14ac:dyDescent="0.2">
      <c r="B54" s="4"/>
      <c r="C54" s="4"/>
      <c r="D54" s="4"/>
      <c r="E54" s="4"/>
      <c r="F54" s="4"/>
      <c r="G54" s="4"/>
      <c r="I54" s="4"/>
      <c r="J54" s="4"/>
      <c r="K54" s="4"/>
      <c r="L54" s="4"/>
    </row>
    <row r="55" spans="1:14" x14ac:dyDescent="0.2">
      <c r="A55" s="1" t="s">
        <v>45</v>
      </c>
      <c r="B55" s="1" t="s">
        <v>39</v>
      </c>
      <c r="C55" s="1" t="s">
        <v>22</v>
      </c>
      <c r="D55" s="1" t="s">
        <v>42</v>
      </c>
      <c r="E55" t="s">
        <v>17</v>
      </c>
    </row>
    <row r="56" spans="1:14" x14ac:dyDescent="0.2">
      <c r="A56" t="s">
        <v>16</v>
      </c>
      <c r="B56" s="4">
        <f>B34/B37</f>
        <v>7.5872534142640388E-4</v>
      </c>
      <c r="C56" s="4">
        <f>B35/B37</f>
        <v>0.99848254931714731</v>
      </c>
      <c r="D56" s="4">
        <f>B36/B37</f>
        <v>7.5872534142640388E-4</v>
      </c>
      <c r="E56" s="4"/>
      <c r="F56" s="4"/>
      <c r="H56" s="4"/>
      <c r="I56" s="4"/>
      <c r="J56" s="4"/>
      <c r="K56" s="4"/>
    </row>
    <row r="57" spans="1:14" x14ac:dyDescent="0.2">
      <c r="A57" t="s">
        <v>18</v>
      </c>
      <c r="B57" s="10">
        <f>B56*M37</f>
        <v>3.4658547120804661E-5</v>
      </c>
      <c r="C57" s="10">
        <f>C56*M37</f>
        <v>4.5610648010978923E-2</v>
      </c>
      <c r="D57" s="10">
        <f>D56*M37</f>
        <v>3.4658547120804661E-5</v>
      </c>
      <c r="E57" s="4">
        <f>SUM(B57:D57)</f>
        <v>4.5679965105220537E-2</v>
      </c>
      <c r="F57" s="4"/>
      <c r="H57" s="4"/>
      <c r="I57" s="4"/>
      <c r="J57" s="4"/>
      <c r="K57" s="4"/>
      <c r="L57" s="4"/>
    </row>
    <row r="58" spans="1:14" x14ac:dyDescent="0.2">
      <c r="B58" s="4"/>
      <c r="C58" s="4"/>
      <c r="D58" s="4"/>
      <c r="E58" s="4"/>
      <c r="F58" s="4"/>
      <c r="G58" s="4"/>
      <c r="I58" s="4"/>
      <c r="J58" s="4"/>
      <c r="K58" s="4"/>
      <c r="L58" s="4"/>
    </row>
    <row r="59" spans="1:14" x14ac:dyDescent="0.2">
      <c r="B59" s="4"/>
      <c r="C59" s="4"/>
      <c r="D59" s="4"/>
      <c r="E59" s="4"/>
      <c r="F59" s="4"/>
      <c r="G59" s="4"/>
      <c r="I59" s="4"/>
      <c r="J59" s="4"/>
      <c r="K59" s="4"/>
      <c r="L59" s="4"/>
    </row>
    <row r="60" spans="1:14" x14ac:dyDescent="0.2">
      <c r="A60" s="1" t="s">
        <v>46</v>
      </c>
      <c r="B60" s="1" t="s">
        <v>28</v>
      </c>
      <c r="C60" s="1" t="s">
        <v>40</v>
      </c>
      <c r="D60" s="1" t="s">
        <v>41</v>
      </c>
      <c r="E60" s="1" t="s">
        <v>29</v>
      </c>
      <c r="F60" s="1" t="s">
        <v>37</v>
      </c>
      <c r="G60" t="s">
        <v>17</v>
      </c>
      <c r="H60" s="4"/>
      <c r="I60" s="4"/>
      <c r="K60" s="4"/>
      <c r="L60" s="4"/>
      <c r="M60" s="4"/>
      <c r="N60" s="4"/>
    </row>
    <row r="61" spans="1:14" x14ac:dyDescent="0.2">
      <c r="A61" t="s">
        <v>16</v>
      </c>
      <c r="B61" s="4">
        <f>B39/B44</f>
        <v>3.5087719298245612E-2</v>
      </c>
      <c r="C61" s="4">
        <f>B40/B44</f>
        <v>8.771929824561403E-3</v>
      </c>
      <c r="D61" s="4">
        <f>B41/B44</f>
        <v>4.3859649122807015E-2</v>
      </c>
      <c r="E61" s="4">
        <f>B42/B44</f>
        <v>0.47368421052631582</v>
      </c>
      <c r="F61" s="4">
        <f>B43/B44</f>
        <v>0.43859649122807015</v>
      </c>
      <c r="G61" s="4"/>
    </row>
    <row r="62" spans="1:14" x14ac:dyDescent="0.2">
      <c r="A62" t="s">
        <v>18</v>
      </c>
      <c r="B62" s="10">
        <f>B61*M44</f>
        <v>2.3252252908854273E-4</v>
      </c>
      <c r="C62" s="10">
        <f>C61*M44</f>
        <v>5.8130632272135683E-5</v>
      </c>
      <c r="D62" s="10">
        <f>D61*M44</f>
        <v>2.9065316136067838E-4</v>
      </c>
      <c r="E62" s="10">
        <f>E61*M44</f>
        <v>3.139054142695327E-3</v>
      </c>
      <c r="F62" s="10">
        <f>F61*M44</f>
        <v>2.9065316136067843E-3</v>
      </c>
      <c r="G62" s="4">
        <f>SUM(B62:F62)</f>
        <v>6.626892079023468E-3</v>
      </c>
    </row>
    <row r="65" spans="3:14" x14ac:dyDescent="0.2">
      <c r="C65" t="s">
        <v>3</v>
      </c>
      <c r="L65" t="s">
        <v>31</v>
      </c>
      <c r="M65" s="4"/>
      <c r="N65" s="4"/>
    </row>
    <row r="70" spans="3:14" x14ac:dyDescent="0.2">
      <c r="M70" s="4"/>
    </row>
    <row r="71" spans="3:14" x14ac:dyDescent="0.2">
      <c r="M71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2025-02-10T23:36:56Z</dcterms:modified>
</cp:coreProperties>
</file>