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0AFF59FE-6D74-4E4A-8722-B6856E0907CB}" xr6:coauthVersionLast="47" xr6:coauthVersionMax="47" xr10:uidLastSave="{00000000-0000-0000-0000-000000000000}"/>
  <bookViews>
    <workbookView xWindow="360" yWindow="680" windowWidth="28920" windowHeight="1762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" l="1"/>
  <c r="B60" i="1"/>
  <c r="C60" i="1"/>
  <c r="C59" i="1"/>
  <c r="B59" i="1"/>
  <c r="D44" i="1"/>
  <c r="E44" i="1"/>
  <c r="F44" i="1"/>
  <c r="G44" i="1"/>
  <c r="H44" i="1"/>
  <c r="I44" i="1"/>
  <c r="J44" i="1"/>
  <c r="K44" i="1"/>
  <c r="L44" i="1"/>
  <c r="D45" i="1"/>
  <c r="D47" i="1" s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C46" i="1"/>
  <c r="C45" i="1"/>
  <c r="C44" i="1"/>
  <c r="D41" i="1"/>
  <c r="D43" i="1" s="1"/>
  <c r="E41" i="1"/>
  <c r="E43" i="1" s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C42" i="1"/>
  <c r="C41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C39" i="1"/>
  <c r="C38" i="1"/>
  <c r="C37" i="1"/>
  <c r="C36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C35" i="1"/>
  <c r="C34" i="1"/>
  <c r="C32" i="1"/>
  <c r="C31" i="1"/>
  <c r="C30" i="1"/>
  <c r="D32" i="1"/>
  <c r="E32" i="1"/>
  <c r="F32" i="1"/>
  <c r="G32" i="1"/>
  <c r="H32" i="1"/>
  <c r="I32" i="1"/>
  <c r="J32" i="1"/>
  <c r="K32" i="1"/>
  <c r="L32" i="1"/>
  <c r="D30" i="1"/>
  <c r="D31" i="1"/>
  <c r="D54" i="1"/>
  <c r="C54" i="1"/>
  <c r="B47" i="1"/>
  <c r="B33" i="1"/>
  <c r="B54" i="1" s="1"/>
  <c r="E54" i="1" s="1"/>
  <c r="B36" i="1"/>
  <c r="B40" i="1"/>
  <c r="B43" i="1"/>
  <c r="L47" i="1"/>
  <c r="C47" i="1"/>
  <c r="C43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C28" i="1"/>
  <c r="C29" i="1"/>
  <c r="E47" i="1" l="1"/>
  <c r="D59" i="1"/>
  <c r="N34" i="1"/>
  <c r="N38" i="1"/>
  <c r="M39" i="1"/>
  <c r="I43" i="1"/>
  <c r="N32" i="1"/>
  <c r="H47" i="1"/>
  <c r="K43" i="1"/>
  <c r="M42" i="1"/>
  <c r="N46" i="1"/>
  <c r="M46" i="1"/>
  <c r="N44" i="1"/>
  <c r="O44" i="1" s="1"/>
  <c r="J47" i="1"/>
  <c r="G47" i="1"/>
  <c r="J43" i="1"/>
  <c r="D40" i="1"/>
  <c r="I47" i="1"/>
  <c r="N42" i="1"/>
  <c r="N29" i="1"/>
  <c r="M29" i="1"/>
  <c r="M32" i="1"/>
  <c r="O32" i="1" s="1"/>
  <c r="K47" i="1"/>
  <c r="M44" i="1"/>
  <c r="N35" i="1"/>
  <c r="F47" i="1"/>
  <c r="L40" i="1"/>
  <c r="C40" i="1"/>
  <c r="H43" i="1"/>
  <c r="N39" i="1"/>
  <c r="O39" i="1" s="1"/>
  <c r="K40" i="1"/>
  <c r="M34" i="1"/>
  <c r="I40" i="1"/>
  <c r="M35" i="1"/>
  <c r="G43" i="1"/>
  <c r="G40" i="1"/>
  <c r="M38" i="1"/>
  <c r="F43" i="1"/>
  <c r="J40" i="1"/>
  <c r="I36" i="1"/>
  <c r="F40" i="1"/>
  <c r="H40" i="1"/>
  <c r="E40" i="1"/>
  <c r="N45" i="1"/>
  <c r="N41" i="1"/>
  <c r="N37" i="1"/>
  <c r="M45" i="1"/>
  <c r="M41" i="1"/>
  <c r="M37" i="1"/>
  <c r="L43" i="1"/>
  <c r="L36" i="1"/>
  <c r="K36" i="1"/>
  <c r="J36" i="1"/>
  <c r="H36" i="1"/>
  <c r="G36" i="1"/>
  <c r="F36" i="1"/>
  <c r="E36" i="1"/>
  <c r="D36" i="1"/>
  <c r="M28" i="1"/>
  <c r="N28" i="1"/>
  <c r="F27" i="1"/>
  <c r="G27" i="1"/>
  <c r="H27" i="1"/>
  <c r="I27" i="1"/>
  <c r="J27" i="1"/>
  <c r="K27" i="1"/>
  <c r="L27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D27" i="1"/>
  <c r="E27" i="1"/>
  <c r="E30" i="1"/>
  <c r="E31" i="1"/>
  <c r="C27" i="1"/>
  <c r="O38" i="1" l="1"/>
  <c r="O35" i="1"/>
  <c r="O34" i="1"/>
  <c r="M43" i="1"/>
  <c r="M47" i="1"/>
  <c r="O42" i="1"/>
  <c r="O29" i="1"/>
  <c r="M40" i="1"/>
  <c r="N47" i="1"/>
  <c r="O47" i="1" s="1"/>
  <c r="O45" i="1"/>
  <c r="O46" i="1"/>
  <c r="N36" i="1"/>
  <c r="M36" i="1"/>
  <c r="N40" i="1"/>
  <c r="N31" i="1"/>
  <c r="M31" i="1"/>
  <c r="C33" i="1"/>
  <c r="M30" i="1"/>
  <c r="N30" i="1"/>
  <c r="O37" i="1"/>
  <c r="N43" i="1"/>
  <c r="O43" i="1" s="1"/>
  <c r="O41" i="1"/>
  <c r="L33" i="1"/>
  <c r="F33" i="1"/>
  <c r="E33" i="1"/>
  <c r="K33" i="1"/>
  <c r="D33" i="1"/>
  <c r="J33" i="1"/>
  <c r="I33" i="1"/>
  <c r="H33" i="1"/>
  <c r="G33" i="1"/>
  <c r="O28" i="1"/>
  <c r="M27" i="1"/>
  <c r="D60" i="1" l="1"/>
  <c r="O40" i="1"/>
  <c r="O31" i="1"/>
  <c r="O36" i="1"/>
  <c r="O30" i="1"/>
  <c r="M33" i="1"/>
  <c r="N33" i="1"/>
  <c r="O33" i="1" s="1"/>
  <c r="D55" i="1" l="1"/>
  <c r="B55" i="1"/>
  <c r="C55" i="1"/>
  <c r="E55" i="1" l="1"/>
</calcChain>
</file>

<file path=xl/sharedStrings.xml><?xml version="1.0" encoding="utf-8"?>
<sst xmlns="http://schemas.openxmlformats.org/spreadsheetml/2006/main" count="89" uniqueCount="53">
  <si>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</si>
  <si>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</si>
  <si>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</si>
  <si>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</si>
  <si>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</si>
  <si>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</si>
  <si>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</si>
  <si>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</si>
  <si>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</si>
  <si>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</si>
  <si>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</si>
  <si>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</si>
  <si>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</si>
  <si>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</si>
  <si>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</si>
  <si>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</si>
  <si>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</si>
  <si>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</si>
  <si>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</si>
  <si>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</si>
  <si>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</si>
  <si>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Ll</t>
  </si>
  <si>
    <t>Ln</t>
  </si>
  <si>
    <t>Lb3</t>
  </si>
  <si>
    <t>Lb4</t>
  </si>
  <si>
    <t>A constant shift is maintained across all peaks</t>
  </si>
  <si>
    <t>Sigma is fixed for all peaks</t>
  </si>
  <si>
    <t>Areas of peaks La2, Lb1 and Lg5 are weighted and fixed on original weights because strongly overlapping with La1</t>
  </si>
  <si>
    <t>So we use the original ratios to diustribute the sum among the 2 peaks, giving:</t>
  </si>
  <si>
    <t>In</t>
  </si>
  <si>
    <t>Weights calibrated measuring a pure In standard, bulk, polished</t>
  </si>
  <si>
    <t>Lb2</t>
  </si>
  <si>
    <t>Lb7</t>
  </si>
  <si>
    <t>Lb10</t>
  </si>
  <si>
    <t>Lg5</t>
  </si>
  <si>
    <t>L2N3</t>
  </si>
  <si>
    <t>Lg1</t>
  </si>
  <si>
    <t>Lg8</t>
  </si>
  <si>
    <t>Lg11</t>
  </si>
  <si>
    <t>Lg2</t>
  </si>
  <si>
    <t>Lg3</t>
  </si>
  <si>
    <t>Lb1</t>
  </si>
  <si>
    <t>Fixing the peaks:</t>
  </si>
  <si>
    <t>Lb1 + Lb3 + Lb4</t>
  </si>
  <si>
    <t>Lb2 + Lb7</t>
  </si>
  <si>
    <t>Lb10 + Lg5 + L2N3</t>
  </si>
  <si>
    <t>Lg1 + Lg8</t>
  </si>
  <si>
    <t>Lg2 + Lg3</t>
  </si>
  <si>
    <t>Fits whose peak areas vary, but whose sum is almost cosntant:</t>
  </si>
  <si>
    <t>In this case we leave Lg2 unchanged anf change Lg3 accordingly</t>
  </si>
  <si>
    <t>Lg3:</t>
  </si>
  <si>
    <t>Weights unchanged</t>
  </si>
  <si>
    <t>Weights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</si>
</sst>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71</xdr:row>
      <xdr:rowOff>165100</xdr:rowOff>
    </xdr:from>
    <xdr:to>
      <xdr:col>7</xdr:col>
      <xdr:colOff>311294</xdr:colOff>
      <xdr:row>95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9B7A94-934C-309E-F032-D514D67F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12153900"/>
          <a:ext cx="6508894" cy="4813300"/>
        </a:xfrm>
        <a:prstGeom prst="rect">
          <a:avLst/>
        </a:prstGeom>
      </xdr:spPr>
    </xdr:pic>
    <xdr:clientData/>
  </xdr:twoCellAnchor>
  <xdr:twoCellAnchor editAs="oneCell">
    <xdr:from>
      <xdr:col>8</xdr:col>
      <xdr:colOff>584199</xdr:colOff>
      <xdr:row>71</xdr:row>
      <xdr:rowOff>152400</xdr:rowOff>
    </xdr:from>
    <xdr:to>
      <xdr:col>16</xdr:col>
      <xdr:colOff>779664</xdr:colOff>
      <xdr:row>96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564034-63F6-9522-AE13-3805F94D4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12141200"/>
          <a:ext cx="6799465" cy="510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74"/>
  <sheetViews>
    <sheetView tabSelected="1" workbookViewId="0">
      <selection activeCell="P11" sqref="P11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30</v>
      </c>
      <c r="K1" s="9"/>
      <c r="L1" t="s">
        <v>51</v>
      </c>
    </row>
    <row r="2" spans="1:12" x14ac:dyDescent="0.2">
      <c r="A2" t="s">
        <v>19</v>
      </c>
      <c r="K2" s="1"/>
      <c r="L2" t="s">
        <v>52</v>
      </c>
    </row>
    <row r="3" spans="1:12" x14ac:dyDescent="0.2">
      <c r="A3" t="s">
        <v>25</v>
      </c>
    </row>
    <row r="4" spans="1:12" x14ac:dyDescent="0.2">
      <c r="A4" t="s">
        <v>26</v>
      </c>
    </row>
    <row r="5" spans="1:12" x14ac:dyDescent="0.2">
      <c r="A5" t="s">
        <v>27</v>
      </c>
    </row>
    <row r="7" spans="1:12" x14ac:dyDescent="0.2">
      <c r="A7" s="10" t="s">
        <v>29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5" t="s">
        <v>9</v>
      </c>
      <c r="J7" t="s">
        <v>10</v>
      </c>
      <c r="K7" t="s">
        <v>11</v>
      </c>
      <c r="L7" t="s">
        <v>12</v>
      </c>
    </row>
    <row r="8" spans="1:12" x14ac:dyDescent="0.2">
      <c r="A8" t="s">
        <v>20</v>
      </c>
      <c r="C8">
        <v>115.455</v>
      </c>
      <c r="D8">
        <v>112.664</v>
      </c>
      <c r="E8">
        <v>111.46299999999999</v>
      </c>
      <c r="F8">
        <v>114.038</v>
      </c>
      <c r="G8">
        <v>112.078</v>
      </c>
      <c r="H8">
        <v>119.509</v>
      </c>
      <c r="I8">
        <v>121.13200000000001</v>
      </c>
      <c r="J8">
        <v>122.85599999999999</v>
      </c>
      <c r="K8">
        <v>113.76</v>
      </c>
      <c r="L8">
        <v>109.379</v>
      </c>
    </row>
    <row r="9" spans="1:12" x14ac:dyDescent="0.2">
      <c r="A9" t="s">
        <v>21</v>
      </c>
      <c r="C9">
        <v>4.5789999999999997</v>
      </c>
      <c r="D9">
        <v>4.2889999999999997</v>
      </c>
      <c r="E9">
        <v>3.81</v>
      </c>
      <c r="F9">
        <v>4.5030000000000001</v>
      </c>
      <c r="G9">
        <v>4.7430000000000003</v>
      </c>
      <c r="H9">
        <v>5.1870000000000003</v>
      </c>
      <c r="I9">
        <v>5.5149999999999997</v>
      </c>
      <c r="J9">
        <v>5.2889999999999997</v>
      </c>
      <c r="K9">
        <v>4.3470000000000004</v>
      </c>
      <c r="L9">
        <v>5.0279999999999996</v>
      </c>
    </row>
    <row r="10" spans="1:12" x14ac:dyDescent="0.2">
      <c r="A10" t="s">
        <v>22</v>
      </c>
      <c r="C10">
        <v>1.6990000000000001</v>
      </c>
      <c r="D10">
        <v>2.036</v>
      </c>
      <c r="E10">
        <v>1.607</v>
      </c>
      <c r="F10">
        <v>2.2770000000000001</v>
      </c>
      <c r="G10">
        <v>1.5980000000000001</v>
      </c>
      <c r="H10">
        <v>2.8879999999999999</v>
      </c>
      <c r="I10">
        <v>2.597</v>
      </c>
      <c r="J10">
        <v>2.6230000000000002</v>
      </c>
      <c r="K10">
        <v>2.524</v>
      </c>
      <c r="L10">
        <v>2.145</v>
      </c>
    </row>
    <row r="11" spans="1:12" x14ac:dyDescent="0.2">
      <c r="A11" t="s">
        <v>23</v>
      </c>
      <c r="C11">
        <v>8.1460000000000008</v>
      </c>
      <c r="D11">
        <v>11.813000000000001</v>
      </c>
      <c r="E11">
        <v>10.023999999999999</v>
      </c>
      <c r="F11">
        <v>12.166</v>
      </c>
      <c r="G11">
        <v>8.3780000000000001</v>
      </c>
      <c r="H11">
        <v>11.042</v>
      </c>
      <c r="I11">
        <v>13.180999999999999</v>
      </c>
      <c r="J11">
        <v>11.16</v>
      </c>
      <c r="K11">
        <v>11.438000000000001</v>
      </c>
      <c r="L11">
        <v>11.052</v>
      </c>
    </row>
    <row r="12" spans="1:12" x14ac:dyDescent="0.2">
      <c r="A12" t="s">
        <v>24</v>
      </c>
      <c r="C12">
        <v>3.7440000000000002</v>
      </c>
      <c r="D12">
        <v>0.27100000000000002</v>
      </c>
      <c r="E12">
        <v>2.9569999999999999</v>
      </c>
      <c r="F12">
        <v>0</v>
      </c>
      <c r="G12">
        <v>4.53</v>
      </c>
      <c r="H12">
        <v>1.794</v>
      </c>
      <c r="I12">
        <v>0</v>
      </c>
      <c r="J12">
        <v>1.2350000000000001</v>
      </c>
      <c r="K12">
        <v>0</v>
      </c>
      <c r="L12">
        <v>3.1850000000000001</v>
      </c>
    </row>
    <row r="13" spans="1:12" x14ac:dyDescent="0.2">
      <c r="A13" t="s">
        <v>41</v>
      </c>
      <c r="C13">
        <v>53.802</v>
      </c>
      <c r="D13">
        <v>53.593000000000004</v>
      </c>
      <c r="E13">
        <v>52.328000000000003</v>
      </c>
      <c r="F13">
        <v>54.558</v>
      </c>
      <c r="G13">
        <v>51.155999999999999</v>
      </c>
      <c r="H13">
        <v>57.76</v>
      </c>
      <c r="I13">
        <v>57.588000000000001</v>
      </c>
      <c r="J13">
        <v>57.234999999999999</v>
      </c>
      <c r="K13">
        <v>54.856000000000002</v>
      </c>
      <c r="L13">
        <v>48.851999999999997</v>
      </c>
    </row>
    <row r="14" spans="1:12" x14ac:dyDescent="0.2">
      <c r="A14" t="s">
        <v>31</v>
      </c>
      <c r="C14">
        <v>15.351000000000001</v>
      </c>
      <c r="D14">
        <v>10.106</v>
      </c>
      <c r="E14">
        <v>12.206</v>
      </c>
      <c r="F14">
        <v>13.016</v>
      </c>
      <c r="G14">
        <v>15.1</v>
      </c>
      <c r="H14">
        <v>14.441000000000001</v>
      </c>
      <c r="I14">
        <v>15.784000000000001</v>
      </c>
      <c r="J14">
        <v>14.244</v>
      </c>
      <c r="K14">
        <v>15.628</v>
      </c>
      <c r="L14">
        <v>11.420999999999999</v>
      </c>
    </row>
    <row r="15" spans="1:12" x14ac:dyDescent="0.2">
      <c r="A15" t="s">
        <v>32</v>
      </c>
      <c r="C15">
        <v>0.82199999999999995</v>
      </c>
      <c r="D15">
        <v>5.3049999999999997</v>
      </c>
      <c r="E15">
        <v>3.4529999999999998</v>
      </c>
      <c r="F15">
        <v>1.823</v>
      </c>
      <c r="G15">
        <v>4.0000000000000001E-3</v>
      </c>
      <c r="H15">
        <v>1.962</v>
      </c>
      <c r="I15">
        <v>1E-3</v>
      </c>
      <c r="J15">
        <v>2.4089999999999998</v>
      </c>
      <c r="K15">
        <v>0</v>
      </c>
      <c r="L15">
        <v>3.7909999999999999</v>
      </c>
    </row>
    <row r="16" spans="1:12" x14ac:dyDescent="0.2">
      <c r="A16" t="s">
        <v>33</v>
      </c>
      <c r="C16">
        <v>0</v>
      </c>
      <c r="D16">
        <v>7.3999999999999996E-2</v>
      </c>
      <c r="E16">
        <v>0</v>
      </c>
      <c r="F16">
        <v>0.10199999999999999</v>
      </c>
      <c r="G16">
        <v>0.998</v>
      </c>
      <c r="H16">
        <v>7.0000000000000001E-3</v>
      </c>
      <c r="I16">
        <v>5.0000000000000001E-3</v>
      </c>
      <c r="J16">
        <v>0</v>
      </c>
      <c r="K16">
        <v>0</v>
      </c>
      <c r="L16">
        <v>0</v>
      </c>
    </row>
    <row r="17" spans="1:15" x14ac:dyDescent="0.2">
      <c r="A17" t="s">
        <v>34</v>
      </c>
      <c r="C17">
        <v>0</v>
      </c>
      <c r="D17">
        <v>4.0000000000000001E-3</v>
      </c>
      <c r="E17">
        <v>0</v>
      </c>
      <c r="F17">
        <v>0</v>
      </c>
      <c r="G17">
        <v>8.0000000000000002E-3</v>
      </c>
      <c r="H17">
        <v>0.246</v>
      </c>
      <c r="I17">
        <v>0.70599999999999996</v>
      </c>
      <c r="J17">
        <v>0</v>
      </c>
      <c r="K17">
        <v>0.35599999999999998</v>
      </c>
      <c r="L17">
        <v>0</v>
      </c>
    </row>
    <row r="18" spans="1:15" x14ac:dyDescent="0.2">
      <c r="A18" t="s">
        <v>35</v>
      </c>
      <c r="C18">
        <v>0.32</v>
      </c>
      <c r="D18">
        <v>0</v>
      </c>
      <c r="E18">
        <v>0</v>
      </c>
      <c r="F18">
        <v>0</v>
      </c>
      <c r="G18">
        <v>0.35199999999999998</v>
      </c>
      <c r="H18">
        <v>0</v>
      </c>
      <c r="I18">
        <v>1E-3</v>
      </c>
      <c r="J18">
        <v>0.92200000000000004</v>
      </c>
      <c r="K18">
        <v>0</v>
      </c>
      <c r="L18">
        <v>0</v>
      </c>
    </row>
    <row r="19" spans="1:15" x14ac:dyDescent="0.2">
      <c r="A19" t="s">
        <v>36</v>
      </c>
      <c r="C19">
        <v>2.294</v>
      </c>
      <c r="D19">
        <v>2.544</v>
      </c>
      <c r="E19">
        <v>1.044</v>
      </c>
      <c r="F19">
        <v>2.3690000000000002</v>
      </c>
      <c r="G19">
        <v>2.339</v>
      </c>
      <c r="H19">
        <v>0.182</v>
      </c>
      <c r="I19">
        <v>2.3239999999999998</v>
      </c>
      <c r="J19">
        <v>3.3079999999999998</v>
      </c>
      <c r="K19">
        <v>1.601</v>
      </c>
      <c r="L19">
        <v>2.6240000000000001</v>
      </c>
    </row>
    <row r="20" spans="1:15" x14ac:dyDescent="0.2">
      <c r="A20" t="s">
        <v>37</v>
      </c>
      <c r="C20">
        <v>1.92</v>
      </c>
      <c r="D20">
        <v>2.1190000000000002</v>
      </c>
      <c r="E20">
        <v>4.1509999999999998</v>
      </c>
      <c r="F20">
        <v>2.7330000000000001</v>
      </c>
      <c r="G20">
        <v>2.1589999999999998</v>
      </c>
      <c r="H20">
        <v>4.343</v>
      </c>
      <c r="I20">
        <v>2.54</v>
      </c>
      <c r="J20">
        <v>1.234</v>
      </c>
      <c r="K20">
        <v>3.3170000000000002</v>
      </c>
      <c r="L20">
        <v>2.496</v>
      </c>
    </row>
    <row r="21" spans="1:15" x14ac:dyDescent="0.2">
      <c r="A21" t="s">
        <v>38</v>
      </c>
      <c r="C21">
        <v>0.36599999999999999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0.113</v>
      </c>
      <c r="K21">
        <v>2.7E-2</v>
      </c>
      <c r="L21">
        <v>0</v>
      </c>
    </row>
    <row r="22" spans="1:15" x14ac:dyDescent="0.2">
      <c r="A22" t="s">
        <v>39</v>
      </c>
      <c r="C22">
        <v>0.49299999999999999</v>
      </c>
      <c r="D22">
        <v>0.28299999999999997</v>
      </c>
      <c r="E22">
        <v>0.72299999999999998</v>
      </c>
      <c r="F22">
        <v>0.86799999999999999</v>
      </c>
      <c r="G22">
        <v>0.74299999999999999</v>
      </c>
      <c r="H22">
        <v>2E-3</v>
      </c>
      <c r="I22">
        <v>0.624</v>
      </c>
      <c r="J22">
        <v>0</v>
      </c>
      <c r="K22">
        <v>0.61</v>
      </c>
      <c r="L22">
        <v>0.24299999999999999</v>
      </c>
    </row>
    <row r="23" spans="1:15" x14ac:dyDescent="0.2">
      <c r="A23" t="s">
        <v>40</v>
      </c>
      <c r="C23">
        <v>0.67100000000000004</v>
      </c>
      <c r="D23">
        <v>1.2230000000000001</v>
      </c>
      <c r="E23">
        <v>0.98899999999999999</v>
      </c>
      <c r="F23">
        <v>0.80400000000000005</v>
      </c>
      <c r="G23">
        <v>0.66100000000000003</v>
      </c>
      <c r="H23">
        <v>1.917</v>
      </c>
      <c r="I23">
        <v>1.0309999999999999</v>
      </c>
      <c r="J23">
        <v>1.175</v>
      </c>
      <c r="K23">
        <v>0.751</v>
      </c>
      <c r="L23">
        <v>1.7549999999999999</v>
      </c>
    </row>
    <row r="26" spans="1:15" x14ac:dyDescent="0.2">
      <c r="A26" t="s">
        <v>0</v>
      </c>
      <c r="B26" t="s">
        <v>1</v>
      </c>
      <c r="C26" t="s">
        <v>2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</row>
    <row r="27" spans="1:15" x14ac:dyDescent="0.2">
      <c r="A27" s="9" t="s">
        <v>20</v>
      </c>
      <c r="B27">
        <v>1</v>
      </c>
      <c r="C27" s="4">
        <f t="shared" ref="C27:L27" si="0">C8/C8</f>
        <v>1</v>
      </c>
      <c r="D27" s="4">
        <f t="shared" si="0"/>
        <v>1</v>
      </c>
      <c r="E27" s="4">
        <f t="shared" si="0"/>
        <v>1</v>
      </c>
      <c r="F27" s="4">
        <f t="shared" si="0"/>
        <v>1</v>
      </c>
      <c r="G27" s="4">
        <f t="shared" si="0"/>
        <v>1</v>
      </c>
      <c r="H27" s="4">
        <f t="shared" si="0"/>
        <v>1</v>
      </c>
      <c r="I27" s="4">
        <f t="shared" si="0"/>
        <v>1</v>
      </c>
      <c r="J27" s="4">
        <f t="shared" si="0"/>
        <v>1</v>
      </c>
      <c r="K27" s="4">
        <f t="shared" si="0"/>
        <v>1</v>
      </c>
      <c r="L27" s="4">
        <f t="shared" si="0"/>
        <v>1</v>
      </c>
      <c r="M27" s="3">
        <f>AVERAGE(C27:L27)</f>
        <v>1</v>
      </c>
      <c r="N27" s="4"/>
    </row>
    <row r="28" spans="1:15" x14ac:dyDescent="0.2">
      <c r="A28" s="9" t="s">
        <v>21</v>
      </c>
      <c r="B28">
        <v>4.1500000000000002E-2</v>
      </c>
      <c r="C28" s="4">
        <f>C9/C8</f>
        <v>3.966047377766229E-2</v>
      </c>
      <c r="D28" s="4">
        <f t="shared" ref="D28:L28" si="1">D9/D8</f>
        <v>3.8068948377476389E-2</v>
      </c>
      <c r="E28" s="4">
        <f t="shared" si="1"/>
        <v>3.4181746409122311E-2</v>
      </c>
      <c r="F28" s="4">
        <f t="shared" si="1"/>
        <v>3.9486837720759747E-2</v>
      </c>
      <c r="G28" s="4">
        <f t="shared" si="1"/>
        <v>4.2318742304466535E-2</v>
      </c>
      <c r="H28" s="4">
        <f t="shared" si="1"/>
        <v>4.3402588926357011E-2</v>
      </c>
      <c r="I28" s="4">
        <f t="shared" si="1"/>
        <v>4.5528844566258289E-2</v>
      </c>
      <c r="J28" s="4">
        <f t="shared" si="1"/>
        <v>4.3050400468841572E-2</v>
      </c>
      <c r="K28" s="4">
        <f t="shared" si="1"/>
        <v>3.8212025316455699E-2</v>
      </c>
      <c r="L28" s="4">
        <f t="shared" si="1"/>
        <v>4.5968604576746903E-2</v>
      </c>
      <c r="M28" s="4">
        <f>AVERAGE(C28:L28)</f>
        <v>4.0987921244414673E-2</v>
      </c>
      <c r="N28" s="4">
        <f t="shared" ref="N28" si="2">STDEV(C28:L28)</f>
        <v>3.7095687311846496E-3</v>
      </c>
      <c r="O28" s="2">
        <f>N28/M28 * 100</f>
        <v>9.0503948933251746</v>
      </c>
    </row>
    <row r="29" spans="1:15" x14ac:dyDescent="0.2">
      <c r="A29" s="9" t="s">
        <v>22</v>
      </c>
      <c r="B29">
        <v>1.32E-2</v>
      </c>
      <c r="C29" s="4">
        <f>C10/C8</f>
        <v>1.4715690095708285E-2</v>
      </c>
      <c r="D29" s="4">
        <f t="shared" ref="D29:L29" si="3">D10/D8</f>
        <v>1.8071433643399845E-2</v>
      </c>
      <c r="E29" s="4">
        <f t="shared" si="3"/>
        <v>1.4417340283322718E-2</v>
      </c>
      <c r="F29" s="4">
        <f t="shared" si="3"/>
        <v>1.9967028534348202E-2</v>
      </c>
      <c r="G29" s="4">
        <f t="shared" si="3"/>
        <v>1.4257927514766502E-2</v>
      </c>
      <c r="H29" s="4">
        <f t="shared" si="3"/>
        <v>2.4165544017605369E-2</v>
      </c>
      <c r="I29" s="4">
        <f t="shared" si="3"/>
        <v>2.1439421457583461E-2</v>
      </c>
      <c r="J29" s="4">
        <f t="shared" si="3"/>
        <v>2.1350198606498668E-2</v>
      </c>
      <c r="K29" s="4">
        <f t="shared" si="3"/>
        <v>2.2187060478199717E-2</v>
      </c>
      <c r="L29" s="4">
        <f t="shared" si="3"/>
        <v>1.9610711379698113E-2</v>
      </c>
      <c r="M29" s="4">
        <f t="shared" ref="M29:M46" si="4">AVERAGE(C29:L29)</f>
        <v>1.9018235601113088E-2</v>
      </c>
      <c r="N29" s="4">
        <f t="shared" ref="N29:N46" si="5">STDEV(C29:L29)</f>
        <v>3.532779289894573E-3</v>
      </c>
      <c r="O29" s="2">
        <f t="shared" ref="O29:O46" si="6">N29/M29 * 100</f>
        <v>18.575746793713126</v>
      </c>
    </row>
    <row r="30" spans="1:15" x14ac:dyDescent="0.2">
      <c r="A30" t="s">
        <v>23</v>
      </c>
      <c r="B30">
        <v>8.7790000000000007E-2</v>
      </c>
      <c r="C30" s="4">
        <f>C11/C8</f>
        <v>7.0555627733749085E-2</v>
      </c>
      <c r="D30" s="4">
        <f>D11/D8</f>
        <v>0.10485159412057091</v>
      </c>
      <c r="E30" s="4">
        <f t="shared" ref="E30:L30" si="7">E11/E8</f>
        <v>8.9931187927832557E-2</v>
      </c>
      <c r="F30" s="4">
        <f t="shared" si="7"/>
        <v>0.10668373699994739</v>
      </c>
      <c r="G30" s="4">
        <f t="shared" si="7"/>
        <v>7.4751512339620615E-2</v>
      </c>
      <c r="H30" s="4">
        <f t="shared" si="7"/>
        <v>9.2394715042381739E-2</v>
      </c>
      <c r="I30" s="4">
        <f t="shared" si="7"/>
        <v>0.10881517683188587</v>
      </c>
      <c r="J30" s="4">
        <f t="shared" si="7"/>
        <v>9.083805430748193E-2</v>
      </c>
      <c r="K30" s="4">
        <f t="shared" si="7"/>
        <v>0.10054500703234881</v>
      </c>
      <c r="L30" s="4">
        <f t="shared" si="7"/>
        <v>0.1010431618500809</v>
      </c>
      <c r="M30" s="4">
        <f t="shared" si="4"/>
        <v>9.4040977418589994E-2</v>
      </c>
      <c r="N30" s="4">
        <f t="shared" si="5"/>
        <v>1.3080193416933826E-2</v>
      </c>
      <c r="O30" s="2">
        <f t="shared" si="6"/>
        <v>13.909036013855951</v>
      </c>
    </row>
    <row r="31" spans="1:15" x14ac:dyDescent="0.2">
      <c r="A31" t="s">
        <v>24</v>
      </c>
      <c r="B31">
        <v>5.3490000000000003E-2</v>
      </c>
      <c r="C31" s="4">
        <f>C12/C8</f>
        <v>3.242821878654021E-2</v>
      </c>
      <c r="D31" s="4">
        <f>D12/D8</f>
        <v>2.4053823759142231E-3</v>
      </c>
      <c r="E31" s="4">
        <f t="shared" ref="E31:L31" si="8">E12/E8</f>
        <v>2.6528982711751883E-2</v>
      </c>
      <c r="F31" s="4">
        <f t="shared" si="8"/>
        <v>0</v>
      </c>
      <c r="G31" s="4">
        <f t="shared" si="8"/>
        <v>4.0418280126340585E-2</v>
      </c>
      <c r="H31" s="4">
        <f t="shared" si="8"/>
        <v>1.5011421733927988E-2</v>
      </c>
      <c r="I31" s="4">
        <f t="shared" si="8"/>
        <v>0</v>
      </c>
      <c r="J31" s="4">
        <f t="shared" si="8"/>
        <v>1.0052419092270627E-2</v>
      </c>
      <c r="K31" s="4">
        <f t="shared" si="8"/>
        <v>0</v>
      </c>
      <c r="L31" s="4">
        <f t="shared" si="8"/>
        <v>2.9118935078945682E-2</v>
      </c>
      <c r="M31" s="4">
        <f t="shared" si="4"/>
        <v>1.5596363990569118E-2</v>
      </c>
      <c r="N31" s="4">
        <f t="shared" si="5"/>
        <v>1.5407934914924632E-2</v>
      </c>
      <c r="O31" s="2">
        <f t="shared" si="6"/>
        <v>98.791839714959039</v>
      </c>
    </row>
    <row r="32" spans="1:15" x14ac:dyDescent="0.2">
      <c r="A32" t="s">
        <v>41</v>
      </c>
      <c r="B32">
        <v>0.36159999999999998</v>
      </c>
      <c r="C32" s="8">
        <f xml:space="preserve"> C13 / C8</f>
        <v>0.46599974015850332</v>
      </c>
      <c r="D32" s="8">
        <f t="shared" ref="D32:L32" si="9" xml:space="preserve"> D13 / D8</f>
        <v>0.47568877369878582</v>
      </c>
      <c r="E32" s="8">
        <f t="shared" si="9"/>
        <v>0.46946520369988254</v>
      </c>
      <c r="F32" s="8">
        <f t="shared" si="9"/>
        <v>0.47841947421035097</v>
      </c>
      <c r="G32" s="8">
        <f t="shared" si="9"/>
        <v>0.45643212762540369</v>
      </c>
      <c r="H32" s="8">
        <f t="shared" si="9"/>
        <v>0.48331088035210734</v>
      </c>
      <c r="I32" s="8">
        <f t="shared" si="9"/>
        <v>0.47541524947990621</v>
      </c>
      <c r="J32" s="8">
        <f t="shared" si="9"/>
        <v>0.46587061274988606</v>
      </c>
      <c r="K32" s="8">
        <f t="shared" si="9"/>
        <v>0.48220815752461321</v>
      </c>
      <c r="L32" s="8">
        <f t="shared" si="9"/>
        <v>0.44663052322657909</v>
      </c>
      <c r="M32" s="4">
        <f t="shared" si="4"/>
        <v>0.46994407427260176</v>
      </c>
      <c r="N32" s="4">
        <f t="shared" si="5"/>
        <v>1.1653905013193031E-2</v>
      </c>
      <c r="O32" s="2">
        <f t="shared" si="6"/>
        <v>2.4798493376539348</v>
      </c>
    </row>
    <row r="33" spans="1:15" x14ac:dyDescent="0.2">
      <c r="A33" s="1" t="s">
        <v>43</v>
      </c>
      <c r="B33" s="4">
        <f>SUM(B30:B32)</f>
        <v>0.50287999999999999</v>
      </c>
      <c r="C33" s="8">
        <f>SUM(C30:C32)</f>
        <v>0.56898358667879267</v>
      </c>
      <c r="D33" s="8">
        <f t="shared" ref="D33:L33" si="10">SUM(D30:D32)</f>
        <v>0.58294575019527095</v>
      </c>
      <c r="E33" s="8">
        <f t="shared" si="10"/>
        <v>0.58592537433946701</v>
      </c>
      <c r="F33" s="8">
        <f t="shared" si="10"/>
        <v>0.5851032112102984</v>
      </c>
      <c r="G33" s="8">
        <f t="shared" si="10"/>
        <v>0.5716019200913649</v>
      </c>
      <c r="H33" s="8">
        <f t="shared" si="10"/>
        <v>0.59071701712841707</v>
      </c>
      <c r="I33" s="8">
        <f t="shared" si="10"/>
        <v>0.58423042631179212</v>
      </c>
      <c r="J33" s="8">
        <f t="shared" si="10"/>
        <v>0.5667610861496386</v>
      </c>
      <c r="K33" s="8">
        <f t="shared" si="10"/>
        <v>0.58275316455696202</v>
      </c>
      <c r="L33" s="8">
        <f t="shared" si="10"/>
        <v>0.57679262015560573</v>
      </c>
      <c r="M33" s="4">
        <f t="shared" si="4"/>
        <v>0.57958141568176091</v>
      </c>
      <c r="N33" s="4">
        <f t="shared" si="5"/>
        <v>8.068142107662454E-3</v>
      </c>
      <c r="O33" s="2">
        <f t="shared" si="6"/>
        <v>1.3920636323668019</v>
      </c>
    </row>
    <row r="34" spans="1:15" x14ac:dyDescent="0.2">
      <c r="A34" t="s">
        <v>31</v>
      </c>
      <c r="B34">
        <v>0.1371</v>
      </c>
      <c r="C34" s="8">
        <f xml:space="preserve"> C14 / C8</f>
        <v>0.1329608938547486</v>
      </c>
      <c r="D34" s="8">
        <f t="shared" ref="D34:L34" si="11" xml:space="preserve"> D14 / D8</f>
        <v>8.970034793722928E-2</v>
      </c>
      <c r="E34" s="8">
        <f t="shared" si="11"/>
        <v>0.1095071907269677</v>
      </c>
      <c r="F34" s="8">
        <f t="shared" si="11"/>
        <v>0.1141373927988916</v>
      </c>
      <c r="G34" s="8">
        <f t="shared" si="11"/>
        <v>0.13472760042113527</v>
      </c>
      <c r="H34" s="8">
        <f t="shared" si="11"/>
        <v>0.12083608765867006</v>
      </c>
      <c r="I34" s="8">
        <f t="shared" si="11"/>
        <v>0.13030413103061123</v>
      </c>
      <c r="J34" s="8">
        <f t="shared" si="11"/>
        <v>0.1159406134010549</v>
      </c>
      <c r="K34" s="8">
        <f t="shared" si="11"/>
        <v>0.13737693389592123</v>
      </c>
      <c r="L34" s="8">
        <f t="shared" si="11"/>
        <v>0.10441675275875624</v>
      </c>
      <c r="M34" s="4">
        <f t="shared" si="4"/>
        <v>0.11899079444839862</v>
      </c>
      <c r="N34" s="4">
        <f t="shared" si="5"/>
        <v>1.5294837017831018E-2</v>
      </c>
      <c r="O34" s="2">
        <f t="shared" si="6"/>
        <v>12.853798555369556</v>
      </c>
    </row>
    <row r="35" spans="1:15" x14ac:dyDescent="0.2">
      <c r="A35" t="s">
        <v>32</v>
      </c>
      <c r="B35">
        <v>4.0000000000000002E-4</v>
      </c>
      <c r="C35" s="8">
        <f xml:space="preserve"> C15 / C8</f>
        <v>7.1196570092243727E-3</v>
      </c>
      <c r="D35" s="8">
        <f t="shared" ref="D35:L35" si="12" xml:space="preserve"> D15 / D8</f>
        <v>4.7086913299723067E-2</v>
      </c>
      <c r="E35" s="8">
        <f t="shared" si="12"/>
        <v>3.0978889855826596E-2</v>
      </c>
      <c r="F35" s="8">
        <f t="shared" si="12"/>
        <v>1.5985899437029761E-2</v>
      </c>
      <c r="G35" s="8">
        <f t="shared" si="12"/>
        <v>3.5689430575135174E-5</v>
      </c>
      <c r="H35" s="8">
        <f t="shared" si="12"/>
        <v>1.6417173601988133E-2</v>
      </c>
      <c r="I35" s="8">
        <f t="shared" si="12"/>
        <v>8.2554568569824661E-6</v>
      </c>
      <c r="J35" s="8">
        <f t="shared" si="12"/>
        <v>1.9608321937878492E-2</v>
      </c>
      <c r="K35" s="8">
        <f t="shared" si="12"/>
        <v>0</v>
      </c>
      <c r="L35" s="8">
        <f t="shared" si="12"/>
        <v>3.4659303888314938E-2</v>
      </c>
      <c r="M35" s="4">
        <f t="shared" si="4"/>
        <v>1.7190010391741745E-2</v>
      </c>
      <c r="N35" s="4">
        <f t="shared" si="5"/>
        <v>1.6273432715321608E-2</v>
      </c>
      <c r="O35" s="2">
        <f t="shared" si="6"/>
        <v>94.667963220892119</v>
      </c>
    </row>
    <row r="36" spans="1:15" x14ac:dyDescent="0.2">
      <c r="A36" s="9" t="s">
        <v>44</v>
      </c>
      <c r="B36" s="4">
        <f>SUM(B34:B35)</f>
        <v>0.13750000000000001</v>
      </c>
      <c r="C36" s="8">
        <f>SUM(C34:C35)</f>
        <v>0.14008055086397297</v>
      </c>
      <c r="D36" s="8">
        <f t="shared" ref="D36:L36" si="13">SUM(D34:D35)</f>
        <v>0.13678726123695234</v>
      </c>
      <c r="E36" s="8">
        <f t="shared" si="13"/>
        <v>0.1404860805827943</v>
      </c>
      <c r="F36" s="8">
        <f t="shared" si="13"/>
        <v>0.13012329223592137</v>
      </c>
      <c r="G36" s="8">
        <f t="shared" si="13"/>
        <v>0.1347632898517104</v>
      </c>
      <c r="H36" s="8">
        <f t="shared" si="13"/>
        <v>0.13725326126065818</v>
      </c>
      <c r="I36" s="8">
        <f t="shared" si="13"/>
        <v>0.13031238648746821</v>
      </c>
      <c r="J36" s="8">
        <f t="shared" si="13"/>
        <v>0.13554893533893339</v>
      </c>
      <c r="K36" s="8">
        <f t="shared" si="13"/>
        <v>0.13737693389592123</v>
      </c>
      <c r="L36" s="8">
        <f t="shared" si="13"/>
        <v>0.13907605664707118</v>
      </c>
      <c r="M36" s="4">
        <f t="shared" si="4"/>
        <v>0.13618080484014033</v>
      </c>
      <c r="N36" s="4">
        <f t="shared" si="5"/>
        <v>3.6303501341801514E-3</v>
      </c>
      <c r="O36" s="2">
        <f t="shared" si="6"/>
        <v>2.6658310166706238</v>
      </c>
    </row>
    <row r="37" spans="1:15" x14ac:dyDescent="0.2">
      <c r="A37" t="s">
        <v>33</v>
      </c>
      <c r="B37">
        <v>5.4000000000000003E-3</v>
      </c>
      <c r="C37" s="8">
        <f xml:space="preserve"> C16 / C8</f>
        <v>0</v>
      </c>
      <c r="D37" s="8">
        <f t="shared" ref="D37:L37" si="14" xml:space="preserve"> D16 / D8</f>
        <v>6.5682027976993532E-4</v>
      </c>
      <c r="E37" s="8">
        <f t="shared" si="14"/>
        <v>0</v>
      </c>
      <c r="F37" s="8">
        <f t="shared" si="14"/>
        <v>8.9443869587330538E-4</v>
      </c>
      <c r="G37" s="8">
        <f t="shared" si="14"/>
        <v>8.9045129284962259E-3</v>
      </c>
      <c r="H37" s="8">
        <f t="shared" si="14"/>
        <v>5.8572994502506091E-5</v>
      </c>
      <c r="I37" s="8">
        <f t="shared" si="14"/>
        <v>4.1277284284912327E-5</v>
      </c>
      <c r="J37" s="8">
        <f t="shared" si="14"/>
        <v>0</v>
      </c>
      <c r="K37" s="8">
        <f t="shared" si="14"/>
        <v>0</v>
      </c>
      <c r="L37" s="8">
        <f t="shared" si="14"/>
        <v>0</v>
      </c>
      <c r="M37" s="4">
        <f t="shared" si="4"/>
        <v>1.0555622182926885E-3</v>
      </c>
      <c r="N37" s="4">
        <f t="shared" si="5"/>
        <v>2.7765846846112972E-3</v>
      </c>
      <c r="O37" s="2">
        <f t="shared" si="6"/>
        <v>263.04320451164534</v>
      </c>
    </row>
    <row r="38" spans="1:15" x14ac:dyDescent="0.2">
      <c r="A38" t="s">
        <v>34</v>
      </c>
      <c r="B38">
        <v>2.7000000000000001E-3</v>
      </c>
      <c r="C38" s="8">
        <f xml:space="preserve"> C17 / C8</f>
        <v>0</v>
      </c>
      <c r="D38" s="8">
        <f t="shared" ref="D38:L38" si="15" xml:space="preserve"> D17 / D8</f>
        <v>3.5503798906482997E-5</v>
      </c>
      <c r="E38" s="8">
        <f t="shared" si="15"/>
        <v>0</v>
      </c>
      <c r="F38" s="8">
        <f t="shared" si="15"/>
        <v>0</v>
      </c>
      <c r="G38" s="8">
        <f t="shared" si="15"/>
        <v>7.1378861150270349E-5</v>
      </c>
      <c r="H38" s="8">
        <f t="shared" si="15"/>
        <v>2.0584223782309282E-3</v>
      </c>
      <c r="I38" s="8">
        <f t="shared" si="15"/>
        <v>5.8283525410296197E-3</v>
      </c>
      <c r="J38" s="8">
        <f t="shared" si="15"/>
        <v>0</v>
      </c>
      <c r="K38" s="8">
        <f t="shared" si="15"/>
        <v>3.1293952180028125E-3</v>
      </c>
      <c r="L38" s="8">
        <f t="shared" si="15"/>
        <v>0</v>
      </c>
      <c r="M38" s="4">
        <f t="shared" si="4"/>
        <v>1.1123052797320113E-3</v>
      </c>
      <c r="N38" s="4">
        <f t="shared" si="5"/>
        <v>1.9898083539361265E-3</v>
      </c>
      <c r="O38" s="2">
        <f t="shared" si="6"/>
        <v>178.89048898657865</v>
      </c>
    </row>
    <row r="39" spans="1:15" x14ac:dyDescent="0.2">
      <c r="A39" t="s">
        <v>35</v>
      </c>
      <c r="B39">
        <v>2.7000000000000001E-3</v>
      </c>
      <c r="C39" s="8">
        <f xml:space="preserve"> C18 / C8</f>
        <v>2.7716426313282231E-3</v>
      </c>
      <c r="D39" s="8">
        <f t="shared" ref="D39:L39" si="16" xml:space="preserve"> D18 / D8</f>
        <v>0</v>
      </c>
      <c r="E39" s="8">
        <f t="shared" si="16"/>
        <v>0</v>
      </c>
      <c r="F39" s="8">
        <f t="shared" si="16"/>
        <v>0</v>
      </c>
      <c r="G39" s="8">
        <f t="shared" si="16"/>
        <v>3.140669890611895E-3</v>
      </c>
      <c r="H39" s="8">
        <f t="shared" si="16"/>
        <v>0</v>
      </c>
      <c r="I39" s="8">
        <f t="shared" si="16"/>
        <v>8.2554568569824661E-6</v>
      </c>
      <c r="J39" s="8">
        <f t="shared" si="16"/>
        <v>7.5047209741485972E-3</v>
      </c>
      <c r="K39" s="8">
        <f t="shared" si="16"/>
        <v>0</v>
      </c>
      <c r="L39" s="8">
        <f t="shared" si="16"/>
        <v>0</v>
      </c>
      <c r="M39" s="4">
        <f t="shared" si="4"/>
        <v>1.3425288952945698E-3</v>
      </c>
      <c r="N39" s="4">
        <f t="shared" si="5"/>
        <v>2.4909363911539903E-3</v>
      </c>
      <c r="O39" s="2">
        <f t="shared" si="6"/>
        <v>185.54061665893931</v>
      </c>
    </row>
    <row r="40" spans="1:15" x14ac:dyDescent="0.2">
      <c r="A40" s="9" t="s">
        <v>45</v>
      </c>
      <c r="B40" s="4">
        <f>SUM(B37:B39)</f>
        <v>1.0800000000000001E-2</v>
      </c>
      <c r="C40" s="8">
        <f>SUM(C37:C39)</f>
        <v>2.7716426313282231E-3</v>
      </c>
      <c r="D40" s="8">
        <f t="shared" ref="D40:L40" si="17">SUM(D37:D39)</f>
        <v>6.9232407867641827E-4</v>
      </c>
      <c r="E40" s="8">
        <f t="shared" si="17"/>
        <v>0</v>
      </c>
      <c r="F40" s="8">
        <f t="shared" si="17"/>
        <v>8.9443869587330538E-4</v>
      </c>
      <c r="G40" s="8">
        <f t="shared" si="17"/>
        <v>1.2116561680258391E-2</v>
      </c>
      <c r="H40" s="8">
        <f t="shared" si="17"/>
        <v>2.1169953727334344E-3</v>
      </c>
      <c r="I40" s="8">
        <f t="shared" si="17"/>
        <v>5.8778852821715147E-3</v>
      </c>
      <c r="J40" s="8">
        <f t="shared" si="17"/>
        <v>7.5047209741485972E-3</v>
      </c>
      <c r="K40" s="8">
        <f t="shared" si="17"/>
        <v>3.1293952180028125E-3</v>
      </c>
      <c r="L40" s="8">
        <f t="shared" si="17"/>
        <v>0</v>
      </c>
      <c r="M40" s="4">
        <f t="shared" si="4"/>
        <v>3.5103963933192693E-3</v>
      </c>
      <c r="N40" s="4">
        <f t="shared" si="5"/>
        <v>3.9113613825542681E-3</v>
      </c>
      <c r="O40" s="2">
        <f t="shared" si="6"/>
        <v>111.4222140268286</v>
      </c>
    </row>
    <row r="41" spans="1:15" x14ac:dyDescent="0.2">
      <c r="A41" t="s">
        <v>36</v>
      </c>
      <c r="B41">
        <v>4.5350000000000001E-2</v>
      </c>
      <c r="C41" s="8">
        <f xml:space="preserve"> C19 / C8</f>
        <v>1.98692131133342E-2</v>
      </c>
      <c r="D41" s="8">
        <f t="shared" ref="D41:L41" si="18" xml:space="preserve"> D19 / D8</f>
        <v>2.2580416104523184E-2</v>
      </c>
      <c r="E41" s="8">
        <f t="shared" si="18"/>
        <v>9.3663368113185552E-3</v>
      </c>
      <c r="F41" s="8">
        <f t="shared" si="18"/>
        <v>2.0773777161998633E-2</v>
      </c>
      <c r="G41" s="8">
        <f t="shared" si="18"/>
        <v>2.0869394528810294E-2</v>
      </c>
      <c r="H41" s="8">
        <f t="shared" si="18"/>
        <v>1.5228978570651583E-3</v>
      </c>
      <c r="I41" s="8">
        <f t="shared" si="18"/>
        <v>1.9185681735627246E-2</v>
      </c>
      <c r="J41" s="8">
        <f t="shared" si="18"/>
        <v>2.6925831868203427E-2</v>
      </c>
      <c r="K41" s="8">
        <f t="shared" si="18"/>
        <v>1.4073488045007031E-2</v>
      </c>
      <c r="L41" s="8">
        <f t="shared" si="18"/>
        <v>2.3989979795024638E-2</v>
      </c>
      <c r="M41" s="4">
        <f t="shared" si="4"/>
        <v>1.7915701702091235E-2</v>
      </c>
      <c r="N41" s="4">
        <f t="shared" si="5"/>
        <v>7.5919480512006759E-3</v>
      </c>
      <c r="O41" s="2">
        <f t="shared" si="6"/>
        <v>42.375945845953076</v>
      </c>
    </row>
    <row r="42" spans="1:15" x14ac:dyDescent="0.2">
      <c r="A42" t="s">
        <v>37</v>
      </c>
      <c r="B42">
        <v>2.9999999999999997E-4</v>
      </c>
      <c r="C42" s="8">
        <f xml:space="preserve"> C20 / C8</f>
        <v>1.6629855787969338E-2</v>
      </c>
      <c r="D42" s="8">
        <f t="shared" ref="D42:L42" si="19" xml:space="preserve"> D20 / D8</f>
        <v>1.8808137470709366E-2</v>
      </c>
      <c r="E42" s="8">
        <f t="shared" si="19"/>
        <v>3.7241057570673676E-2</v>
      </c>
      <c r="F42" s="8">
        <f t="shared" si="19"/>
        <v>2.3965695645311213E-2</v>
      </c>
      <c r="G42" s="8">
        <f t="shared" si="19"/>
        <v>1.9263370152929209E-2</v>
      </c>
      <c r="H42" s="8">
        <f t="shared" si="19"/>
        <v>3.6340359303483422E-2</v>
      </c>
      <c r="I42" s="8">
        <f t="shared" si="19"/>
        <v>2.0968860416735461E-2</v>
      </c>
      <c r="J42" s="8">
        <f t="shared" si="19"/>
        <v>1.0044279481669598E-2</v>
      </c>
      <c r="K42" s="8">
        <f t="shared" si="19"/>
        <v>2.9157876230661042E-2</v>
      </c>
      <c r="L42" s="8">
        <f t="shared" si="19"/>
        <v>2.2819736878194167E-2</v>
      </c>
      <c r="M42" s="4">
        <f t="shared" si="4"/>
        <v>2.3523922893833652E-2</v>
      </c>
      <c r="N42" s="4">
        <f t="shared" si="5"/>
        <v>8.5699833472637002E-3</v>
      </c>
      <c r="O42" s="2">
        <f t="shared" si="6"/>
        <v>36.430927723837073</v>
      </c>
    </row>
    <row r="43" spans="1:15" x14ac:dyDescent="0.2">
      <c r="A43" s="9" t="s">
        <v>46</v>
      </c>
      <c r="B43" s="4">
        <f>SUM(B41:B42)</f>
        <v>4.5650000000000003E-2</v>
      </c>
      <c r="C43" s="8">
        <f>SUM(C41:C42)</f>
        <v>3.6499068901303541E-2</v>
      </c>
      <c r="D43" s="8">
        <f t="shared" ref="D43" si="20">SUM(D41:D42)</f>
        <v>4.1388553575232551E-2</v>
      </c>
      <c r="E43" s="8">
        <f t="shared" ref="E43" si="21">SUM(E41:E42)</f>
        <v>4.6607394381992233E-2</v>
      </c>
      <c r="F43" s="8">
        <f t="shared" ref="F43" si="22">SUM(F41:F42)</f>
        <v>4.4739472807309846E-2</v>
      </c>
      <c r="G43" s="8">
        <f t="shared" ref="G43" si="23">SUM(G41:G42)</f>
        <v>4.01327646817395E-2</v>
      </c>
      <c r="H43" s="8">
        <f t="shared" ref="H43" si="24">SUM(H41:H42)</f>
        <v>3.7863257160548579E-2</v>
      </c>
      <c r="I43" s="8">
        <f t="shared" ref="I43" si="25">SUM(I41:I42)</f>
        <v>4.0154542152362707E-2</v>
      </c>
      <c r="J43" s="8">
        <f t="shared" ref="J43" si="26">SUM(J41:J42)</f>
        <v>3.6970111349873026E-2</v>
      </c>
      <c r="K43" s="8">
        <f t="shared" ref="K43" si="27">SUM(K41:K42)</f>
        <v>4.3231364275668073E-2</v>
      </c>
      <c r="L43" s="8">
        <f t="shared" ref="L43" si="28">SUM(L41:L42)</f>
        <v>4.6809716673218801E-2</v>
      </c>
      <c r="M43" s="4">
        <f t="shared" si="4"/>
        <v>4.1439624595924887E-2</v>
      </c>
      <c r="N43" s="4">
        <f t="shared" si="5"/>
        <v>3.8032301185362541E-3</v>
      </c>
      <c r="O43" s="2">
        <f t="shared" si="6"/>
        <v>9.177761998621623</v>
      </c>
    </row>
    <row r="44" spans="1:15" x14ac:dyDescent="0.2">
      <c r="A44" s="9" t="s">
        <v>38</v>
      </c>
      <c r="B44">
        <v>2.0000000000000001E-4</v>
      </c>
      <c r="C44" s="8">
        <f xml:space="preserve"> C21 / C8</f>
        <v>3.1700662595816552E-3</v>
      </c>
      <c r="D44" s="8">
        <f t="shared" ref="D44:L44" si="29" xml:space="preserve"> D21 / D8</f>
        <v>0</v>
      </c>
      <c r="E44" s="8">
        <f t="shared" si="29"/>
        <v>0</v>
      </c>
      <c r="F44" s="8">
        <f t="shared" si="29"/>
        <v>0</v>
      </c>
      <c r="G44" s="8">
        <f t="shared" si="29"/>
        <v>0</v>
      </c>
      <c r="H44" s="8">
        <f t="shared" si="29"/>
        <v>0</v>
      </c>
      <c r="I44" s="8">
        <f t="shared" si="29"/>
        <v>0</v>
      </c>
      <c r="J44" s="8">
        <f t="shared" si="29"/>
        <v>9.1977599791625978E-4</v>
      </c>
      <c r="K44" s="8">
        <f t="shared" si="29"/>
        <v>2.3734177215189873E-4</v>
      </c>
      <c r="L44" s="8">
        <f t="shared" si="29"/>
        <v>0</v>
      </c>
      <c r="M44" s="4">
        <f t="shared" si="4"/>
        <v>4.3271840296498144E-4</v>
      </c>
      <c r="N44" s="4">
        <f t="shared" si="5"/>
        <v>1.0043896394573528E-3</v>
      </c>
      <c r="O44" s="2">
        <f t="shared" si="6"/>
        <v>232.11160712724183</v>
      </c>
    </row>
    <row r="45" spans="1:15" x14ac:dyDescent="0.2">
      <c r="A45" t="s">
        <v>39</v>
      </c>
      <c r="B45">
        <v>1.0499999999999999E-3</v>
      </c>
      <c r="C45" s="8">
        <f xml:space="preserve"> C22 / C8</f>
        <v>4.2700619288900434E-3</v>
      </c>
      <c r="D45" s="8">
        <f t="shared" ref="D45:L45" si="30" xml:space="preserve"> D22 / D8</f>
        <v>2.5118937726336717E-3</v>
      </c>
      <c r="E45" s="8">
        <f t="shared" si="30"/>
        <v>6.4864573894476193E-3</v>
      </c>
      <c r="F45" s="8">
        <f t="shared" si="30"/>
        <v>7.6114979217453832E-3</v>
      </c>
      <c r="G45" s="8">
        <f t="shared" si="30"/>
        <v>6.629311729331358E-3</v>
      </c>
      <c r="H45" s="8">
        <f t="shared" si="30"/>
        <v>1.6735141286430311E-5</v>
      </c>
      <c r="I45" s="8">
        <f t="shared" si="30"/>
        <v>5.1514050787570586E-3</v>
      </c>
      <c r="J45" s="8">
        <f t="shared" si="30"/>
        <v>0</v>
      </c>
      <c r="K45" s="8">
        <f t="shared" si="30"/>
        <v>5.3621659634317861E-3</v>
      </c>
      <c r="L45" s="8">
        <f t="shared" si="30"/>
        <v>2.2216330374203457E-3</v>
      </c>
      <c r="M45" s="4">
        <f t="shared" si="4"/>
        <v>4.0261161962943702E-3</v>
      </c>
      <c r="N45" s="4">
        <f t="shared" si="5"/>
        <v>2.720895656175646E-3</v>
      </c>
      <c r="O45" s="2">
        <f t="shared" si="6"/>
        <v>67.581150754664094</v>
      </c>
    </row>
    <row r="46" spans="1:15" x14ac:dyDescent="0.2">
      <c r="A46" t="s">
        <v>40</v>
      </c>
      <c r="B46">
        <v>1.77E-2</v>
      </c>
      <c r="C46" s="8">
        <f xml:space="preserve"> C23 / C8</f>
        <v>5.8117881425663685E-3</v>
      </c>
      <c r="D46" s="8">
        <f t="shared" ref="D46:L46" si="31" xml:space="preserve"> D23 / D8</f>
        <v>1.0855286515657175E-2</v>
      </c>
      <c r="E46" s="8">
        <f t="shared" si="31"/>
        <v>8.8728995271973657E-3</v>
      </c>
      <c r="F46" s="8">
        <f t="shared" si="31"/>
        <v>7.0502814851189964E-3</v>
      </c>
      <c r="G46" s="8">
        <f t="shared" si="31"/>
        <v>5.8976784025410872E-3</v>
      </c>
      <c r="H46" s="8">
        <f t="shared" si="31"/>
        <v>1.6040632923043453E-2</v>
      </c>
      <c r="I46" s="8">
        <f t="shared" si="31"/>
        <v>8.5113760195489208E-3</v>
      </c>
      <c r="J46" s="8">
        <f t="shared" si="31"/>
        <v>9.5640424562088953E-3</v>
      </c>
      <c r="K46" s="8">
        <f t="shared" si="31"/>
        <v>6.601617440225035E-3</v>
      </c>
      <c r="L46" s="8">
        <f t="shared" si="31"/>
        <v>1.6045127492480275E-2</v>
      </c>
      <c r="M46" s="4">
        <f t="shared" si="4"/>
        <v>9.5250730404587581E-3</v>
      </c>
      <c r="N46" s="4">
        <f t="shared" si="5"/>
        <v>3.797736044430003E-3</v>
      </c>
      <c r="O46" s="2">
        <f t="shared" si="6"/>
        <v>39.870938819038095</v>
      </c>
    </row>
    <row r="47" spans="1:15" x14ac:dyDescent="0.2">
      <c r="A47" s="1" t="s">
        <v>47</v>
      </c>
      <c r="B47" s="4">
        <f>SUM(B45:B46)</f>
        <v>1.8749999999999999E-2</v>
      </c>
      <c r="C47" s="8">
        <f>SUM(C45:C46)</f>
        <v>1.0081850071456412E-2</v>
      </c>
      <c r="D47" s="8">
        <f t="shared" ref="D47" si="32">SUM(D45:D46)</f>
        <v>1.3367180288290847E-2</v>
      </c>
      <c r="E47" s="8">
        <f t="shared" ref="E47" si="33">SUM(E45:E46)</f>
        <v>1.5359356916644985E-2</v>
      </c>
      <c r="F47" s="8">
        <f t="shared" ref="F47" si="34">SUM(F45:F46)</f>
        <v>1.4661779406864379E-2</v>
      </c>
      <c r="G47" s="8">
        <f t="shared" ref="G47" si="35">SUM(G45:G46)</f>
        <v>1.2526990131872445E-2</v>
      </c>
      <c r="H47" s="8">
        <f t="shared" ref="H47" si="36">SUM(H45:H46)</f>
        <v>1.6057368064329884E-2</v>
      </c>
      <c r="I47" s="8">
        <f t="shared" ref="I47" si="37">SUM(I45:I46)</f>
        <v>1.366278109830598E-2</v>
      </c>
      <c r="J47" s="8">
        <f t="shared" ref="J47" si="38">SUM(J45:J46)</f>
        <v>9.5640424562088953E-3</v>
      </c>
      <c r="K47" s="8">
        <f t="shared" ref="K47" si="39">SUM(K45:K46)</f>
        <v>1.1963783403656822E-2</v>
      </c>
      <c r="L47" s="8">
        <f t="shared" ref="L47" si="40">SUM(L45:L46)</f>
        <v>1.826676052990062E-2</v>
      </c>
      <c r="M47" s="4">
        <f t="shared" ref="M47" si="41">AVERAGE(C47:L47)</f>
        <v>1.3551189236753127E-2</v>
      </c>
      <c r="N47" s="4">
        <f t="shared" ref="N47" si="42">STDEV(C47:L47)</f>
        <v>2.6784994272630318E-3</v>
      </c>
      <c r="O47" s="2">
        <f t="shared" ref="O47" si="43">N47/M47 * 100</f>
        <v>19.765788673354852</v>
      </c>
    </row>
    <row r="49" spans="1:12" x14ac:dyDescent="0.2">
      <c r="A49" t="s">
        <v>48</v>
      </c>
    </row>
    <row r="50" spans="1:12" x14ac:dyDescent="0.2">
      <c r="A50" t="s">
        <v>28</v>
      </c>
    </row>
    <row r="51" spans="1:12" x14ac:dyDescent="0.2">
      <c r="H51" s="6"/>
      <c r="I51" s="6"/>
      <c r="J51" s="6"/>
      <c r="K51" s="6"/>
    </row>
    <row r="52" spans="1:12" x14ac:dyDescent="0.2">
      <c r="H52" s="6"/>
      <c r="I52" s="6"/>
      <c r="J52" s="6"/>
      <c r="K52" s="6"/>
    </row>
    <row r="53" spans="1:12" x14ac:dyDescent="0.2">
      <c r="A53" s="1" t="s">
        <v>43</v>
      </c>
      <c r="B53" s="1" t="s">
        <v>41</v>
      </c>
      <c r="C53" s="1" t="s">
        <v>23</v>
      </c>
      <c r="D53" s="1" t="s">
        <v>24</v>
      </c>
      <c r="E53" t="s">
        <v>17</v>
      </c>
      <c r="H53" s="6"/>
      <c r="I53" s="6"/>
      <c r="J53" s="6"/>
      <c r="K53" s="6"/>
    </row>
    <row r="54" spans="1:12" x14ac:dyDescent="0.2">
      <c r="A54" t="s">
        <v>16</v>
      </c>
      <c r="B54" s="4">
        <f>B32/B33</f>
        <v>0.71905822462615332</v>
      </c>
      <c r="C54" s="4">
        <f>B30/B33</f>
        <v>0.17457445116131087</v>
      </c>
      <c r="D54" s="4">
        <f>B31/B33</f>
        <v>0.10636732421253581</v>
      </c>
      <c r="E54" s="4">
        <f>SUM(B54:D54)</f>
        <v>1</v>
      </c>
      <c r="F54" s="4"/>
      <c r="G54" s="4"/>
      <c r="H54" s="6"/>
      <c r="I54" s="7"/>
      <c r="J54" s="7"/>
      <c r="K54" s="7"/>
      <c r="L54" s="4"/>
    </row>
    <row r="55" spans="1:12" x14ac:dyDescent="0.2">
      <c r="A55" t="s">
        <v>18</v>
      </c>
      <c r="B55" s="3">
        <f>B54*M33</f>
        <v>0.4167527837864396</v>
      </c>
      <c r="C55" s="3">
        <f>C54*M33</f>
        <v>0.10118010754593898</v>
      </c>
      <c r="D55" s="3">
        <f>D54*M33</f>
        <v>6.1648524349382346E-2</v>
      </c>
      <c r="E55" s="4">
        <f>SUM(B55:D55)</f>
        <v>0.57958141568176103</v>
      </c>
      <c r="F55" s="4"/>
      <c r="G55" s="4"/>
      <c r="H55" s="6"/>
      <c r="I55" s="7"/>
      <c r="J55" s="7"/>
      <c r="K55" s="7"/>
      <c r="L55" s="4"/>
    </row>
    <row r="56" spans="1:12" s="6" customFormat="1" x14ac:dyDescent="0.2">
      <c r="B56" s="7"/>
      <c r="C56" s="7"/>
      <c r="D56" s="7"/>
      <c r="E56" s="7"/>
      <c r="F56" s="7"/>
      <c r="G56" s="7"/>
      <c r="I56" s="7"/>
      <c r="J56" s="7"/>
      <c r="K56" s="7"/>
      <c r="L56" s="7"/>
    </row>
    <row r="57" spans="1:12" s="6" customFormat="1" x14ac:dyDescent="0.2">
      <c r="B57" s="7"/>
      <c r="C57" s="7"/>
      <c r="D57" s="7"/>
      <c r="E57" s="7"/>
      <c r="F57" s="7"/>
      <c r="G57" s="7"/>
      <c r="I57" s="7"/>
      <c r="J57" s="7"/>
      <c r="K57" s="7"/>
      <c r="L57" s="7"/>
    </row>
    <row r="58" spans="1:12" x14ac:dyDescent="0.2">
      <c r="A58" s="1" t="s">
        <v>47</v>
      </c>
      <c r="B58" s="9" t="s">
        <v>39</v>
      </c>
      <c r="C58" s="1" t="s">
        <v>40</v>
      </c>
      <c r="D58" t="s">
        <v>17</v>
      </c>
      <c r="G58" s="6"/>
      <c r="H58" s="6"/>
      <c r="I58" s="6"/>
      <c r="J58" s="6"/>
    </row>
    <row r="59" spans="1:12" x14ac:dyDescent="0.2">
      <c r="A59" t="s">
        <v>16</v>
      </c>
      <c r="B59" s="4">
        <f>B45/B47</f>
        <v>5.6000000000000001E-2</v>
      </c>
      <c r="C59" s="4">
        <f>B46/B47</f>
        <v>0.94400000000000006</v>
      </c>
      <c r="D59" s="4">
        <f>SUM(B59:C59)</f>
        <v>1</v>
      </c>
      <c r="E59" s="4"/>
      <c r="F59" s="4"/>
      <c r="G59" s="6"/>
      <c r="H59" s="7"/>
      <c r="I59" s="7"/>
      <c r="J59" s="7"/>
      <c r="K59" s="4"/>
    </row>
    <row r="60" spans="1:12" x14ac:dyDescent="0.2">
      <c r="A60" t="s">
        <v>18</v>
      </c>
      <c r="B60" s="3">
        <f>B59*M47</f>
        <v>7.5886659725817518E-4</v>
      </c>
      <c r="C60" s="3">
        <f>C59*M47</f>
        <v>1.2792322639494954E-2</v>
      </c>
      <c r="D60" s="4">
        <f>SUM(B60:C60)</f>
        <v>1.3551189236753129E-2</v>
      </c>
      <c r="E60" s="4"/>
      <c r="F60" s="4" t="s">
        <v>49</v>
      </c>
      <c r="G60" s="6"/>
      <c r="H60" s="7"/>
      <c r="I60" s="7"/>
      <c r="J60" s="7"/>
      <c r="K60" s="4" t="s">
        <v>50</v>
      </c>
      <c r="L60" s="4">
        <f>M47-B45</f>
        <v>1.2501189236753127E-2</v>
      </c>
    </row>
    <row r="61" spans="1:12" s="6" customFormat="1" x14ac:dyDescent="0.2">
      <c r="B61" s="7"/>
      <c r="C61" s="7"/>
      <c r="D61" s="7"/>
      <c r="E61" s="7"/>
      <c r="F61" s="7"/>
      <c r="G61" s="7"/>
      <c r="I61" s="7"/>
      <c r="J61" s="7"/>
      <c r="K61" s="7"/>
      <c r="L61" s="7"/>
    </row>
    <row r="62" spans="1:12" s="6" customFormat="1" x14ac:dyDescent="0.2">
      <c r="B62" s="7"/>
      <c r="C62" s="7"/>
      <c r="D62" s="7"/>
      <c r="E62" s="7"/>
      <c r="F62" s="7"/>
      <c r="G62" s="7"/>
      <c r="I62" s="7"/>
      <c r="J62" s="7"/>
      <c r="K62" s="7"/>
      <c r="L62" s="7"/>
    </row>
    <row r="63" spans="1:12" s="6" customFormat="1" x14ac:dyDescent="0.2">
      <c r="B63" s="7"/>
      <c r="C63" s="7"/>
      <c r="D63" s="7"/>
      <c r="E63" s="7"/>
      <c r="F63" s="7"/>
      <c r="G63" s="7"/>
      <c r="I63" s="7"/>
      <c r="J63" s="7"/>
      <c r="K63" s="7"/>
      <c r="L63" s="7"/>
    </row>
    <row r="64" spans="1:12" s="6" customFormat="1" x14ac:dyDescent="0.2"/>
    <row r="68" spans="3:14" x14ac:dyDescent="0.2">
      <c r="C68" t="s">
        <v>3</v>
      </c>
      <c r="L68" t="s">
        <v>42</v>
      </c>
      <c r="M68" s="4"/>
      <c r="N68" s="4"/>
    </row>
    <row r="73" spans="3:14" x14ac:dyDescent="0.2">
      <c r="M73" s="4"/>
    </row>
    <row r="74" spans="3:14" x14ac:dyDescent="0.2">
      <c r="M74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2025-01-15T19:59:20Z</dcterms:modified>
</cp:coreProperties>
</file>