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F0FAE59F-8FB0-2543-AD24-63CABFD5FEA4}" xr6:coauthVersionLast="47" xr6:coauthVersionMax="47" xr10:uidLastSave="{00000000-0000-0000-0000-000000000000}"/>
  <bookViews>
    <workbookView xWindow="360" yWindow="680" windowWidth="28920" windowHeight="1762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9" i="1" s="1"/>
  <c r="B22" i="1"/>
  <c r="B34" i="1" s="1"/>
  <c r="D17" i="1"/>
  <c r="D19" i="1" s="1"/>
  <c r="E17" i="1"/>
  <c r="E19" i="1" s="1"/>
  <c r="F17" i="1"/>
  <c r="F19" i="1" s="1"/>
  <c r="G17" i="1"/>
  <c r="G19" i="1" s="1"/>
  <c r="H17" i="1"/>
  <c r="I17" i="1"/>
  <c r="J17" i="1"/>
  <c r="K17" i="1"/>
  <c r="L17" i="1"/>
  <c r="L19" i="1" s="1"/>
  <c r="D18" i="1"/>
  <c r="E18" i="1"/>
  <c r="F18" i="1"/>
  <c r="G18" i="1"/>
  <c r="H18" i="1"/>
  <c r="I18" i="1"/>
  <c r="J18" i="1"/>
  <c r="K18" i="1"/>
  <c r="L18" i="1"/>
  <c r="D20" i="1"/>
  <c r="E20" i="1"/>
  <c r="F20" i="1"/>
  <c r="F22" i="1" s="1"/>
  <c r="G20" i="1"/>
  <c r="H20" i="1"/>
  <c r="I20" i="1"/>
  <c r="J20" i="1"/>
  <c r="K20" i="1"/>
  <c r="L20" i="1"/>
  <c r="L22" i="1" s="1"/>
  <c r="D21" i="1"/>
  <c r="E21" i="1"/>
  <c r="F21" i="1"/>
  <c r="G21" i="1"/>
  <c r="H21" i="1"/>
  <c r="I21" i="1"/>
  <c r="J21" i="1"/>
  <c r="K21" i="1"/>
  <c r="L21" i="1"/>
  <c r="C21" i="1"/>
  <c r="C17" i="1"/>
  <c r="C20" i="1"/>
  <c r="C22" i="1" s="1"/>
  <c r="C18" i="1"/>
  <c r="H19" i="1" l="1"/>
  <c r="C19" i="1"/>
  <c r="E22" i="1"/>
  <c r="K19" i="1"/>
  <c r="J19" i="1"/>
  <c r="C29" i="1"/>
  <c r="I19" i="1"/>
  <c r="N19" i="1"/>
  <c r="M19" i="1"/>
  <c r="B30" i="1" s="1"/>
  <c r="G22" i="1"/>
  <c r="K22" i="1"/>
  <c r="I22" i="1"/>
  <c r="C34" i="1"/>
  <c r="J22" i="1"/>
  <c r="D22" i="1"/>
  <c r="H22" i="1"/>
  <c r="M18" i="1"/>
  <c r="M21" i="1"/>
  <c r="N21" i="1"/>
  <c r="N18" i="1"/>
  <c r="N20" i="1"/>
  <c r="M20" i="1"/>
  <c r="M17" i="1"/>
  <c r="N17" i="1"/>
  <c r="F16" i="1"/>
  <c r="G16" i="1"/>
  <c r="H16" i="1"/>
  <c r="I16" i="1"/>
  <c r="J16" i="1"/>
  <c r="K16" i="1"/>
  <c r="L16" i="1"/>
  <c r="D16" i="1"/>
  <c r="E16" i="1"/>
  <c r="C16" i="1"/>
  <c r="C30" i="1" l="1"/>
  <c r="D30" i="1"/>
  <c r="N22" i="1"/>
  <c r="O19" i="1"/>
  <c r="M22" i="1"/>
  <c r="B35" i="1" s="1"/>
  <c r="O18" i="1"/>
  <c r="O21" i="1"/>
  <c r="O20" i="1"/>
  <c r="O17" i="1"/>
  <c r="M16" i="1"/>
  <c r="O22" i="1" l="1"/>
  <c r="C35" i="1"/>
  <c r="D35" i="1" s="1"/>
</calcChain>
</file>

<file path=xl/sharedStrings.xml><?xml version="1.0" encoding="utf-8"?>
<sst xmlns="http://schemas.openxmlformats.org/spreadsheetml/2006/main" count="61" uniqueCount="37">
  <si>
    <t>Line</t>
  </si>
  <si>
    <t>Original w</t>
  </si>
  <si>
    <t>Meas 1</t>
  </si>
  <si>
    <t>Without fixing the peaks above: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</si>
  <si>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</si>
  <si>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</si>
  <si>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</si>
  <si>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</si>
  <si>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</si>
  <si>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</si>
  <si>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</si>
  <si>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</si>
  <si>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</si>
  <si>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</si>
  <si>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</si>
  <si>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</si>
  <si>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Original ratio</t>
  </si>
  <si>
    <t>Sum</t>
  </si>
  <si>
    <t>Resulting weights:</t>
  </si>
  <si>
    <t>Area of all peaks is fitted</t>
  </si>
  <si>
    <t>A constant shift is maintained across all peaks</t>
  </si>
  <si>
    <t>Sigma is fixed for all peaks</t>
  </si>
  <si>
    <t>Areas of peaks La2, Lb1 and Lg5 are weighted and fixed on original weights because strongly overlapping with La1</t>
  </si>
  <si>
    <t>So we use the original ratios to diustribute the sum among the 2 peaks, giving:</t>
  </si>
  <si>
    <t>In</t>
  </si>
  <si>
    <t>Weights calibrated measuring a pure In standard, bulk, polished</t>
  </si>
  <si>
    <t>Fixing the peaks:</t>
  </si>
  <si>
    <t>Fits whose peak areas vary, but whose sum is almost cosntant:</t>
  </si>
  <si>
    <t>Weights unchanged</t>
  </si>
  <si>
    <t>Weights changed</t>
  </si>
  <si>
    <t>Mz1</t>
  </si>
  <si>
    <t>M3N1</t>
  </si>
  <si>
    <t>M2N1</t>
  </si>
  <si>
    <t>Mg</t>
  </si>
  <si>
    <t>M2N4</t>
  </si>
  <si>
    <t>M3N1 + M2N1</t>
  </si>
  <si>
    <t>Mg + M2N4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</si>
</sst>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406400</xdr:colOff>
      <xdr:row>41</xdr:row>
      <xdr:rowOff>25400</xdr:rowOff>
    </xdr:from>
    <xdr:to>
      <xdr:col>6</xdr:col>
      <xdr:colOff>819862</xdr:colOff>
      <xdr:row>63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938357-853B-B66C-5362-3459963E6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400" y="13436600"/>
          <a:ext cx="6064962" cy="4584700"/>
        </a:xfrm>
        <a:prstGeom prst="rect">
          <a:avLst/>
        </a:prstGeom>
      </xdr:spPr>
    </xdr:pic>
    <xdr:clientData/>
  </xdr:twoCellAnchor>
  <xdr:twoCellAnchor editAs="oneCell">
    <xdr:from>
      <xdr:col>8</xdr:col>
      <xdr:colOff>203200</xdr:colOff>
      <xdr:row>41</xdr:row>
      <xdr:rowOff>25400</xdr:rowOff>
    </xdr:from>
    <xdr:to>
      <xdr:col>15</xdr:col>
      <xdr:colOff>610910</xdr:colOff>
      <xdr:row>64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9EE04F-7FC9-95B6-AA10-90D42486F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05700" y="13436600"/>
          <a:ext cx="6186210" cy="472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O45"/>
  <sheetViews>
    <sheetView tabSelected="1" topLeftCell="A2" workbookViewId="0">
      <selection activeCell="K27" sqref="K27"/>
    </sheetView>
  </sheetViews>
  <sheetFormatPr baseColWidth="10" defaultRowHeight="16" x14ac:dyDescent="0.2"/>
  <cols>
    <col min="1" max="1" width="20" customWidth="1"/>
  </cols>
  <sheetData>
    <row r="1" spans="1:15" x14ac:dyDescent="0.2">
      <c r="A1" t="s">
        <v>25</v>
      </c>
      <c r="K1" s="6"/>
      <c r="L1" t="s">
        <v>28</v>
      </c>
    </row>
    <row r="2" spans="1:15" x14ac:dyDescent="0.2">
      <c r="A2" t="s">
        <v>19</v>
      </c>
      <c r="K2" s="1"/>
      <c r="L2" t="s">
        <v>29</v>
      </c>
    </row>
    <row r="3" spans="1:15" x14ac:dyDescent="0.2">
      <c r="A3" t="s">
        <v>20</v>
      </c>
    </row>
    <row r="4" spans="1:15" x14ac:dyDescent="0.2">
      <c r="A4" t="s">
        <v>21</v>
      </c>
    </row>
    <row r="5" spans="1:15" x14ac:dyDescent="0.2">
      <c r="A5" t="s">
        <v>22</v>
      </c>
    </row>
    <row r="7" spans="1:15" x14ac:dyDescent="0.2">
      <c r="A7" s="7" t="s">
        <v>24</v>
      </c>
      <c r="C7" t="s">
        <v>2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s="5" t="s">
        <v>9</v>
      </c>
      <c r="J7" t="s">
        <v>10</v>
      </c>
      <c r="K7" t="s">
        <v>11</v>
      </c>
      <c r="L7" t="s">
        <v>12</v>
      </c>
    </row>
    <row r="8" spans="1:15" x14ac:dyDescent="0.2">
      <c r="A8" t="s">
        <v>30</v>
      </c>
      <c r="C8">
        <v>13.576000000000001</v>
      </c>
      <c r="D8">
        <v>13.262</v>
      </c>
      <c r="E8">
        <v>11.44</v>
      </c>
      <c r="F8">
        <v>12.614000000000001</v>
      </c>
      <c r="G8">
        <v>12.234</v>
      </c>
      <c r="H8">
        <v>13</v>
      </c>
      <c r="I8">
        <v>13.95</v>
      </c>
      <c r="J8">
        <v>12.904999999999999</v>
      </c>
      <c r="K8">
        <v>11.994999999999999</v>
      </c>
      <c r="L8">
        <v>12.488</v>
      </c>
    </row>
    <row r="9" spans="1:15" x14ac:dyDescent="0.2">
      <c r="A9" t="s">
        <v>31</v>
      </c>
      <c r="C9">
        <v>1.2969999999999999</v>
      </c>
      <c r="D9">
        <v>1.6060000000000001</v>
      </c>
      <c r="E9">
        <v>2.8730000000000002</v>
      </c>
      <c r="F9">
        <v>5.0739999999999998</v>
      </c>
      <c r="G9">
        <v>2.7730000000000001</v>
      </c>
      <c r="H9">
        <v>3.2229999999999999</v>
      </c>
      <c r="I9">
        <v>1.4390000000000001</v>
      </c>
      <c r="J9">
        <v>2.2170000000000001</v>
      </c>
      <c r="K9">
        <v>2.802</v>
      </c>
      <c r="L9">
        <v>1.649</v>
      </c>
    </row>
    <row r="10" spans="1:15" x14ac:dyDescent="0.2">
      <c r="A10" t="s">
        <v>32</v>
      </c>
      <c r="C10">
        <v>0</v>
      </c>
      <c r="D10">
        <v>6.7000000000000004E-2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0.28899999999999998</v>
      </c>
    </row>
    <row r="11" spans="1:15" x14ac:dyDescent="0.2">
      <c r="A11" t="s">
        <v>33</v>
      </c>
      <c r="C11">
        <v>0.33400000000000002</v>
      </c>
      <c r="D11">
        <v>0.41099999999999998</v>
      </c>
      <c r="E11">
        <v>0.26200000000000001</v>
      </c>
      <c r="F11">
        <v>0.505</v>
      </c>
      <c r="G11">
        <v>6.8000000000000005E-2</v>
      </c>
      <c r="H11">
        <v>0.75700000000000001</v>
      </c>
      <c r="I11">
        <v>0.32700000000000001</v>
      </c>
      <c r="J11">
        <v>0.151</v>
      </c>
      <c r="K11">
        <v>0.56999999999999995</v>
      </c>
      <c r="L11">
        <v>0.307</v>
      </c>
    </row>
    <row r="12" spans="1:15" x14ac:dyDescent="0.2">
      <c r="A12" t="s">
        <v>34</v>
      </c>
      <c r="C12">
        <v>0.97399999999999998</v>
      </c>
      <c r="D12">
        <v>0.77900000000000003</v>
      </c>
      <c r="E12">
        <v>0.54800000000000004</v>
      </c>
      <c r="F12">
        <v>0.84699999999999998</v>
      </c>
      <c r="G12">
        <v>1.2569999999999999</v>
      </c>
      <c r="H12">
        <v>0.82799999999999996</v>
      </c>
      <c r="I12">
        <v>0.91900000000000004</v>
      </c>
      <c r="J12">
        <v>0.92200000000000004</v>
      </c>
      <c r="K12">
        <v>0.79600000000000004</v>
      </c>
      <c r="L12">
        <v>0.80800000000000005</v>
      </c>
    </row>
    <row r="15" spans="1:15" x14ac:dyDescent="0.2">
      <c r="A15" t="s">
        <v>0</v>
      </c>
      <c r="B15" t="s">
        <v>1</v>
      </c>
      <c r="C15" t="s">
        <v>2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</row>
    <row r="16" spans="1:15" x14ac:dyDescent="0.2">
      <c r="A16" s="1" t="s">
        <v>30</v>
      </c>
      <c r="B16">
        <v>1</v>
      </c>
      <c r="C16" s="4">
        <f t="shared" ref="C16:L16" si="0">C8/C8</f>
        <v>1</v>
      </c>
      <c r="D16" s="4">
        <f t="shared" si="0"/>
        <v>1</v>
      </c>
      <c r="E16" s="4">
        <f t="shared" si="0"/>
        <v>1</v>
      </c>
      <c r="F16" s="4">
        <f t="shared" si="0"/>
        <v>1</v>
      </c>
      <c r="G16" s="4">
        <f t="shared" si="0"/>
        <v>1</v>
      </c>
      <c r="H16" s="4">
        <f t="shared" si="0"/>
        <v>1</v>
      </c>
      <c r="I16" s="4">
        <f t="shared" si="0"/>
        <v>1</v>
      </c>
      <c r="J16" s="4">
        <f t="shared" si="0"/>
        <v>1</v>
      </c>
      <c r="K16" s="4">
        <f t="shared" si="0"/>
        <v>1</v>
      </c>
      <c r="L16" s="4">
        <f t="shared" si="0"/>
        <v>1</v>
      </c>
      <c r="M16" s="3">
        <f>AVERAGE(C16:L16)</f>
        <v>1</v>
      </c>
      <c r="N16" s="4"/>
    </row>
    <row r="17" spans="1:15" x14ac:dyDescent="0.2">
      <c r="A17" s="1" t="s">
        <v>31</v>
      </c>
      <c r="B17">
        <v>0.01</v>
      </c>
      <c r="C17" s="4">
        <f>C9/C8</f>
        <v>9.5536240424278135E-2</v>
      </c>
      <c r="D17" s="4">
        <f t="shared" ref="D17:L17" si="1">D9/D8</f>
        <v>0.1210978736238878</v>
      </c>
      <c r="E17" s="4">
        <f t="shared" si="1"/>
        <v>0.25113636363636366</v>
      </c>
      <c r="F17" s="4">
        <f t="shared" si="1"/>
        <v>0.40225146662438555</v>
      </c>
      <c r="G17" s="4">
        <f t="shared" si="1"/>
        <v>0.22666339709007685</v>
      </c>
      <c r="H17" s="4">
        <f t="shared" si="1"/>
        <v>0.24792307692307691</v>
      </c>
      <c r="I17" s="4">
        <f t="shared" si="1"/>
        <v>0.1031541218637993</v>
      </c>
      <c r="J17" s="4">
        <f t="shared" si="1"/>
        <v>0.17179387834172802</v>
      </c>
      <c r="K17" s="4">
        <f t="shared" si="1"/>
        <v>0.23359733222175907</v>
      </c>
      <c r="L17" s="4">
        <f t="shared" si="1"/>
        <v>0.13204676489429854</v>
      </c>
      <c r="M17" s="3">
        <f>AVERAGE(C17:L17)</f>
        <v>0.19852005156436539</v>
      </c>
      <c r="N17" s="4">
        <f t="shared" ref="N17" si="2">STDEV(C17:L17)</f>
        <v>9.4024579485125118E-2</v>
      </c>
      <c r="O17" s="2">
        <f>N17/M17 * 100</f>
        <v>47.362761969986636</v>
      </c>
    </row>
    <row r="18" spans="1:15" x14ac:dyDescent="0.2">
      <c r="A18" s="1" t="s">
        <v>32</v>
      </c>
      <c r="B18">
        <v>0.05</v>
      </c>
      <c r="C18" s="4">
        <f>C10/C8</f>
        <v>0</v>
      </c>
      <c r="D18" s="4">
        <f t="shared" ref="D18:L18" si="3">D10/D8</f>
        <v>5.0520283516814965E-3</v>
      </c>
      <c r="E18" s="4">
        <f t="shared" si="3"/>
        <v>0</v>
      </c>
      <c r="F18" s="4">
        <f t="shared" si="3"/>
        <v>0</v>
      </c>
      <c r="G18" s="4">
        <f t="shared" si="3"/>
        <v>0</v>
      </c>
      <c r="H18" s="4">
        <f t="shared" si="3"/>
        <v>0</v>
      </c>
      <c r="I18" s="4">
        <f t="shared" si="3"/>
        <v>0</v>
      </c>
      <c r="J18" s="4">
        <f t="shared" si="3"/>
        <v>0</v>
      </c>
      <c r="K18" s="4">
        <f t="shared" si="3"/>
        <v>0</v>
      </c>
      <c r="L18" s="4">
        <f t="shared" si="3"/>
        <v>2.314221652786675E-2</v>
      </c>
      <c r="M18" s="3">
        <f t="shared" ref="M18:M22" si="4">AVERAGE(C18:L18)</f>
        <v>2.8194244879548246E-3</v>
      </c>
      <c r="N18" s="4">
        <f t="shared" ref="N18:N22" si="5">STDEV(C18:L18)</f>
        <v>7.3150805559175679E-3</v>
      </c>
      <c r="O18" s="2">
        <f t="shared" ref="O18:O22" si="6">N18/M18 * 100</f>
        <v>259.4529694683838</v>
      </c>
    </row>
    <row r="19" spans="1:15" x14ac:dyDescent="0.2">
      <c r="A19" s="8" t="s">
        <v>35</v>
      </c>
      <c r="B19" s="4">
        <f>SUM(B17:B18)</f>
        <v>6.0000000000000005E-2</v>
      </c>
      <c r="C19" s="4">
        <f>SUM(C17:C18)</f>
        <v>9.5536240424278135E-2</v>
      </c>
      <c r="D19" s="4">
        <f t="shared" ref="D19:L19" si="7">SUM(D17:D18)</f>
        <v>0.1261499019755693</v>
      </c>
      <c r="E19" s="4">
        <f t="shared" si="7"/>
        <v>0.25113636363636366</v>
      </c>
      <c r="F19" s="4">
        <f t="shared" si="7"/>
        <v>0.40225146662438555</v>
      </c>
      <c r="G19" s="4">
        <f t="shared" si="7"/>
        <v>0.22666339709007685</v>
      </c>
      <c r="H19" s="4">
        <f t="shared" si="7"/>
        <v>0.24792307692307691</v>
      </c>
      <c r="I19" s="4">
        <f t="shared" si="7"/>
        <v>0.1031541218637993</v>
      </c>
      <c r="J19" s="4">
        <f t="shared" si="7"/>
        <v>0.17179387834172802</v>
      </c>
      <c r="K19" s="4">
        <f t="shared" si="7"/>
        <v>0.23359733222175907</v>
      </c>
      <c r="L19" s="4">
        <f t="shared" si="7"/>
        <v>0.15518898142216528</v>
      </c>
      <c r="M19" s="9">
        <f t="shared" si="4"/>
        <v>0.20133947605232022</v>
      </c>
      <c r="N19" s="4">
        <f t="shared" si="5"/>
        <v>9.2007385630577268E-2</v>
      </c>
      <c r="O19" s="2">
        <f t="shared" si="6"/>
        <v>45.697638354173606</v>
      </c>
    </row>
    <row r="20" spans="1:15" x14ac:dyDescent="0.2">
      <c r="A20" s="1" t="s">
        <v>33</v>
      </c>
      <c r="B20">
        <v>0.2</v>
      </c>
      <c r="C20" s="4">
        <f>C11/C8</f>
        <v>2.4602239245727756E-2</v>
      </c>
      <c r="D20" s="4">
        <f>D11/D8</f>
        <v>3.0990800784195444E-2</v>
      </c>
      <c r="E20" s="4">
        <f>E11/E8</f>
        <v>2.2902097902097903E-2</v>
      </c>
      <c r="F20" s="4">
        <f>F11/F8</f>
        <v>4.0034881877279209E-2</v>
      </c>
      <c r="G20" s="4">
        <f>G11/G8</f>
        <v>5.5582802027137491E-3</v>
      </c>
      <c r="H20" s="4">
        <f>H11/H8</f>
        <v>5.8230769230769232E-2</v>
      </c>
      <c r="I20" s="4">
        <f>I11/I8</f>
        <v>2.3440860215053764E-2</v>
      </c>
      <c r="J20" s="4">
        <f>J11/J8</f>
        <v>1.1700891127469974E-2</v>
      </c>
      <c r="K20" s="4">
        <f>K11/K8</f>
        <v>4.7519799916631932E-2</v>
      </c>
      <c r="L20" s="4">
        <f>L11/L8</f>
        <v>2.4583600256245997E-2</v>
      </c>
      <c r="M20" s="3">
        <f t="shared" si="4"/>
        <v>2.8956422075818493E-2</v>
      </c>
      <c r="N20" s="4">
        <f t="shared" si="5"/>
        <v>1.5912400826463797E-2</v>
      </c>
      <c r="O20" s="2">
        <f t="shared" si="6"/>
        <v>54.952924725296924</v>
      </c>
    </row>
    <row r="21" spans="1:15" x14ac:dyDescent="0.2">
      <c r="A21" s="1" t="s">
        <v>34</v>
      </c>
      <c r="B21">
        <v>0.01</v>
      </c>
      <c r="C21" s="4">
        <f>C12/C8</f>
        <v>7.1744254566882729E-2</v>
      </c>
      <c r="D21" s="4">
        <f>D12/D8</f>
        <v>5.8739255014326648E-2</v>
      </c>
      <c r="E21" s="4">
        <f>E12/E8</f>
        <v>4.7902097902097908E-2</v>
      </c>
      <c r="F21" s="4">
        <f>F12/F8</f>
        <v>6.7147613762486125E-2</v>
      </c>
      <c r="G21" s="4">
        <f>G12/G8</f>
        <v>0.10274644433545856</v>
      </c>
      <c r="H21" s="4">
        <f>H12/H8</f>
        <v>6.3692307692307687E-2</v>
      </c>
      <c r="I21" s="4">
        <f>I12/I8</f>
        <v>6.587813620071685E-2</v>
      </c>
      <c r="J21" s="4">
        <f>J12/J8</f>
        <v>7.1445176288260373E-2</v>
      </c>
      <c r="K21" s="4">
        <f>K12/K8</f>
        <v>6.6360983743226354E-2</v>
      </c>
      <c r="L21" s="4">
        <f>L12/L8</f>
        <v>6.4702114029468294E-2</v>
      </c>
      <c r="M21" s="3">
        <f t="shared" si="4"/>
        <v>6.8035838353523156E-2</v>
      </c>
      <c r="N21" s="4">
        <f t="shared" si="5"/>
        <v>1.3985015019614499E-2</v>
      </c>
      <c r="O21" s="2">
        <f t="shared" si="6"/>
        <v>20.555365169378121</v>
      </c>
    </row>
    <row r="22" spans="1:15" x14ac:dyDescent="0.2">
      <c r="A22" s="8" t="s">
        <v>36</v>
      </c>
      <c r="B22" s="4">
        <f>SUM(B20:B21)</f>
        <v>0.21000000000000002</v>
      </c>
      <c r="C22" s="4">
        <f>SUM(C20:C21)</f>
        <v>9.6346493812610484E-2</v>
      </c>
      <c r="D22" s="4">
        <f t="shared" ref="D22" si="8">SUM(D20:D21)</f>
        <v>8.9730055798522085E-2</v>
      </c>
      <c r="E22" s="4">
        <f t="shared" ref="E22" si="9">SUM(E20:E21)</f>
        <v>7.0804195804195807E-2</v>
      </c>
      <c r="F22" s="4">
        <f t="shared" ref="F22" si="10">SUM(F20:F21)</f>
        <v>0.10718249563976534</v>
      </c>
      <c r="G22" s="4">
        <f t="shared" ref="G22" si="11">SUM(G20:G21)</f>
        <v>0.1083047245381723</v>
      </c>
      <c r="H22" s="4">
        <f t="shared" ref="H22" si="12">SUM(H20:H21)</f>
        <v>0.12192307692307691</v>
      </c>
      <c r="I22" s="4">
        <f t="shared" ref="I22" si="13">SUM(I20:I21)</f>
        <v>8.931899641577061E-2</v>
      </c>
      <c r="J22" s="4">
        <f t="shared" ref="J22" si="14">SUM(J20:J21)</f>
        <v>8.3146067415730343E-2</v>
      </c>
      <c r="K22" s="4">
        <f t="shared" ref="K22" si="15">SUM(K20:K21)</f>
        <v>0.11388078365985829</v>
      </c>
      <c r="L22" s="4">
        <f t="shared" ref="L22" si="16">SUM(L20:L21)</f>
        <v>8.9285714285714288E-2</v>
      </c>
      <c r="M22" s="9">
        <f t="shared" si="4"/>
        <v>9.6992260429341642E-2</v>
      </c>
      <c r="N22" s="4">
        <f t="shared" si="5"/>
        <v>1.559037744642988E-2</v>
      </c>
      <c r="O22" s="2">
        <f t="shared" si="6"/>
        <v>16.073836590072453</v>
      </c>
    </row>
    <row r="24" spans="1:15" x14ac:dyDescent="0.2">
      <c r="A24" t="s">
        <v>27</v>
      </c>
    </row>
    <row r="25" spans="1:15" x14ac:dyDescent="0.2">
      <c r="A25" t="s">
        <v>23</v>
      </c>
    </row>
    <row r="28" spans="1:15" s="8" customFormat="1" x14ac:dyDescent="0.2">
      <c r="A28" s="8" t="s">
        <v>35</v>
      </c>
      <c r="B28" s="8" t="s">
        <v>31</v>
      </c>
      <c r="C28" s="8" t="s">
        <v>32</v>
      </c>
      <c r="D28" s="8" t="s">
        <v>17</v>
      </c>
    </row>
    <row r="29" spans="1:15" s="8" customFormat="1" x14ac:dyDescent="0.2">
      <c r="A29" s="8" t="s">
        <v>16</v>
      </c>
      <c r="B29" s="9">
        <f>B17/B19</f>
        <v>0.16666666666666666</v>
      </c>
      <c r="C29" s="9">
        <f>B18/B19</f>
        <v>0.83333333333333326</v>
      </c>
      <c r="D29" s="9"/>
      <c r="E29" s="9"/>
      <c r="F29" s="9"/>
      <c r="H29" s="9"/>
      <c r="I29" s="9"/>
      <c r="J29" s="9"/>
      <c r="K29" s="9"/>
    </row>
    <row r="30" spans="1:15" s="8" customFormat="1" x14ac:dyDescent="0.2">
      <c r="A30" s="8" t="s">
        <v>18</v>
      </c>
      <c r="B30" s="9">
        <f>M19*B29</f>
        <v>3.3556579342053368E-2</v>
      </c>
      <c r="C30" s="9">
        <f>C29*M19</f>
        <v>0.16778289671026683</v>
      </c>
      <c r="D30" s="9">
        <f>SUM(B30:C30)</f>
        <v>0.20133947605232019</v>
      </c>
      <c r="E30" s="9"/>
      <c r="F30" s="9"/>
      <c r="H30" s="9"/>
      <c r="I30" s="9"/>
      <c r="J30" s="9"/>
      <c r="K30" s="9"/>
    </row>
    <row r="31" spans="1:15" s="8" customFormat="1" x14ac:dyDescent="0.2">
      <c r="B31" s="9"/>
      <c r="C31" s="9"/>
      <c r="D31" s="9"/>
      <c r="E31" s="9"/>
      <c r="F31" s="9"/>
      <c r="G31" s="9"/>
      <c r="I31" s="9"/>
      <c r="J31" s="9"/>
      <c r="K31" s="9"/>
      <c r="L31" s="9"/>
    </row>
    <row r="32" spans="1:15" s="8" customFormat="1" x14ac:dyDescent="0.2">
      <c r="B32" s="9"/>
      <c r="C32" s="9"/>
      <c r="D32" s="9"/>
      <c r="E32" s="9"/>
      <c r="F32" s="9"/>
      <c r="G32" s="9"/>
      <c r="I32" s="9"/>
      <c r="J32" s="9"/>
      <c r="K32" s="9"/>
      <c r="L32" s="9"/>
    </row>
    <row r="33" spans="1:14" s="8" customFormat="1" x14ac:dyDescent="0.2">
      <c r="A33" s="8" t="s">
        <v>36</v>
      </c>
      <c r="B33" s="8" t="s">
        <v>33</v>
      </c>
      <c r="C33" s="8" t="s">
        <v>34</v>
      </c>
      <c r="D33" s="8" t="s">
        <v>17</v>
      </c>
    </row>
    <row r="34" spans="1:14" s="8" customFormat="1" x14ac:dyDescent="0.2">
      <c r="A34" s="8" t="s">
        <v>16</v>
      </c>
      <c r="B34" s="9">
        <f>B20/B22</f>
        <v>0.95238095238095233</v>
      </c>
      <c r="C34" s="9">
        <f>B21/B22</f>
        <v>4.7619047619047616E-2</v>
      </c>
      <c r="D34" s="9"/>
      <c r="E34" s="9"/>
      <c r="F34" s="9"/>
      <c r="H34" s="9"/>
      <c r="I34" s="9"/>
      <c r="J34" s="9"/>
      <c r="K34" s="9"/>
    </row>
    <row r="35" spans="1:14" s="8" customFormat="1" x14ac:dyDescent="0.2">
      <c r="A35" s="8" t="s">
        <v>18</v>
      </c>
      <c r="B35" s="9">
        <f>M22*B34</f>
        <v>9.2373581361277754E-2</v>
      </c>
      <c r="C35" s="9">
        <f>C34*M22</f>
        <v>4.6186790680638875E-3</v>
      </c>
      <c r="D35" s="9">
        <f>SUM(B35:C35)</f>
        <v>9.6992260429341642E-2</v>
      </c>
      <c r="E35" s="9"/>
      <c r="F35" s="9"/>
      <c r="H35" s="9"/>
      <c r="I35" s="9"/>
      <c r="J35" s="9"/>
      <c r="K35" s="9"/>
    </row>
    <row r="39" spans="1:14" x14ac:dyDescent="0.2">
      <c r="C39" t="s">
        <v>3</v>
      </c>
      <c r="L39" t="s">
        <v>26</v>
      </c>
      <c r="M39" s="4"/>
      <c r="N39" s="4"/>
    </row>
    <row r="44" spans="1:14" x14ac:dyDescent="0.2">
      <c r="M44" s="4"/>
    </row>
    <row r="45" spans="1:14" x14ac:dyDescent="0.2">
      <c r="M45" s="4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2025-01-15T20:21:20Z</dcterms:modified>
</cp:coreProperties>
</file>