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405AE3AA-E8F9-6144-AFD9-D87034DED623}" xr6:coauthVersionLast="47" xr6:coauthVersionMax="47" xr10:uidLastSave="{00000000-0000-0000-0000-000000000000}"/>
  <bookViews>
    <workbookView xWindow="360" yWindow="680" windowWidth="28920" windowHeight="1762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D21" i="1"/>
  <c r="E21" i="1"/>
  <c r="F21" i="1"/>
  <c r="G21" i="1"/>
  <c r="H21" i="1"/>
  <c r="I21" i="1"/>
  <c r="J21" i="1"/>
  <c r="K21" i="1"/>
  <c r="L21" i="1"/>
  <c r="C21" i="1"/>
  <c r="D20" i="1"/>
  <c r="E20" i="1"/>
  <c r="E23" i="1" s="1"/>
  <c r="F20" i="1"/>
  <c r="G20" i="1"/>
  <c r="H20" i="1"/>
  <c r="I20" i="1"/>
  <c r="J20" i="1"/>
  <c r="K20" i="1"/>
  <c r="L20" i="1"/>
  <c r="C20" i="1"/>
  <c r="B23" i="1"/>
  <c r="D33" i="1" s="1"/>
  <c r="D22" i="1"/>
  <c r="E22" i="1"/>
  <c r="F22" i="1"/>
  <c r="G22" i="1"/>
  <c r="H22" i="1"/>
  <c r="I22" i="1"/>
  <c r="J22" i="1"/>
  <c r="K22" i="1"/>
  <c r="L22" i="1"/>
  <c r="C22" i="1"/>
  <c r="C33" i="1" l="1"/>
  <c r="D23" i="1"/>
  <c r="J23" i="1"/>
  <c r="K23" i="1"/>
  <c r="G23" i="1"/>
  <c r="F23" i="1"/>
  <c r="L23" i="1"/>
  <c r="M21" i="1"/>
  <c r="N20" i="1"/>
  <c r="I23" i="1"/>
  <c r="N21" i="1"/>
  <c r="M20" i="1"/>
  <c r="H23" i="1"/>
  <c r="C23" i="1"/>
  <c r="M22" i="1"/>
  <c r="N22" i="1"/>
  <c r="F19" i="1"/>
  <c r="G19" i="1"/>
  <c r="H19" i="1"/>
  <c r="I19" i="1"/>
  <c r="J19" i="1"/>
  <c r="K19" i="1"/>
  <c r="L19" i="1"/>
  <c r="D19" i="1"/>
  <c r="E19" i="1"/>
  <c r="C19" i="1"/>
  <c r="O21" i="1" l="1"/>
  <c r="O20" i="1"/>
  <c r="N23" i="1"/>
  <c r="M23" i="1"/>
  <c r="O22" i="1"/>
  <c r="M19" i="1"/>
  <c r="D34" i="1" l="1"/>
  <c r="C34" i="1"/>
  <c r="B34" i="1"/>
  <c r="O23" i="1"/>
  <c r="E34" i="1" l="1"/>
</calcChain>
</file>

<file path=xl/sharedStrings.xml><?xml version="1.0" encoding="utf-8"?>
<sst xmlns="http://schemas.openxmlformats.org/spreadsheetml/2006/main" count="64" uniqueCount="39">
  <si>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</si>
  <si>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</si>
  <si>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</si>
  <si>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</si>
  <si>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</si>
  <si>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</si>
  <si>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</si>
  <si>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</si>
  <si>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</si>
  <si>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</si>
  <si>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</si>
  <si>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</si>
  <si>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</si>
  <si>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</si>
  <si>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</si>
  <si>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</si>
  <si>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</si>
  <si>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</si>
  <si>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</si>
  <si>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</si>
  <si>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A constant shift is maintained across all peaks</t>
  </si>
  <si>
    <t>Sigma is fixed for all peaks</t>
  </si>
  <si>
    <t>Fixing the peaks:</t>
  </si>
  <si>
    <t>Fits whose peak areas vary, but whose sum is almost cosntant:</t>
  </si>
  <si>
    <t>Weights unchanged</t>
  </si>
  <si>
    <t>Weights changed</t>
  </si>
  <si>
    <t>Mz1</t>
  </si>
  <si>
    <t>M3N1</t>
  </si>
  <si>
    <t>M2N1</t>
  </si>
  <si>
    <t>Mg</t>
  </si>
  <si>
    <t>M2N4</t>
  </si>
  <si>
    <t>M5O3</t>
  </si>
  <si>
    <t>M4O2</t>
  </si>
  <si>
    <t>M5O3 + M4O2 + M3N1</t>
  </si>
  <si>
    <t>So we use the original ratios to diustribute the sum among the peaks, giving:</t>
  </si>
  <si>
    <t>Had to separate the peak fitting in two groups, otherwise it would not fit</t>
  </si>
  <si>
    <t>La</t>
  </si>
  <si>
    <t>Weights calibrated measuring a pure LaB6 standard, bulk, polished</t>
  </si>
  <si>
    <t>Looked fine with NIST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</si>
</sst>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 applyFill="1"/>
    <xf numFmtId="0" fontId="0" fillId="0" borderId="0" xfId="0" applyFill="1"/>
    <xf numFmtId="0" fontId="0" fillId="0" borderId="1" xfId="0" applyBorder="1"/>
    <xf numFmtId="11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38</xdr:row>
      <xdr:rowOff>50800</xdr:rowOff>
    </xdr:from>
    <xdr:to>
      <xdr:col>8</xdr:col>
      <xdr:colOff>762000</xdr:colOff>
      <xdr:row>75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6DCFEC-CFEB-D5F8-2803-7464E5301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900" y="7772400"/>
          <a:ext cx="7594600" cy="7543800"/>
        </a:xfrm>
        <a:prstGeom prst="rect">
          <a:avLst/>
        </a:prstGeom>
      </xdr:spPr>
    </xdr:pic>
    <xdr:clientData/>
  </xdr:twoCellAnchor>
  <xdr:twoCellAnchor editAs="oneCell">
    <xdr:from>
      <xdr:col>9</xdr:col>
      <xdr:colOff>546100</xdr:colOff>
      <xdr:row>38</xdr:row>
      <xdr:rowOff>152400</xdr:rowOff>
    </xdr:from>
    <xdr:to>
      <xdr:col>18</xdr:col>
      <xdr:colOff>660400</xdr:colOff>
      <xdr:row>75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A57CDC3-A002-EDA6-A78B-E6AB80C1F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4100" y="7874000"/>
          <a:ext cx="7543800" cy="7404100"/>
        </a:xfrm>
        <a:prstGeom prst="rect">
          <a:avLst/>
        </a:prstGeom>
      </xdr:spPr>
    </xdr:pic>
    <xdr:clientData/>
  </xdr:twoCellAnchor>
  <xdr:twoCellAnchor editAs="oneCell">
    <xdr:from>
      <xdr:col>19</xdr:col>
      <xdr:colOff>546100</xdr:colOff>
      <xdr:row>37</xdr:row>
      <xdr:rowOff>165100</xdr:rowOff>
    </xdr:from>
    <xdr:to>
      <xdr:col>28</xdr:col>
      <xdr:colOff>469900</xdr:colOff>
      <xdr:row>74</xdr:row>
      <xdr:rowOff>88900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2147C7-C942-A2D2-7391-D488AA002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29100" y="7683500"/>
          <a:ext cx="7353300" cy="744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43"/>
  <sheetViews>
    <sheetView tabSelected="1" topLeftCell="A8" workbookViewId="0">
      <selection activeCell="B33" sqref="B33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37</v>
      </c>
      <c r="K1" s="6"/>
      <c r="L1" t="s">
        <v>24</v>
      </c>
    </row>
    <row r="2" spans="1:12" x14ac:dyDescent="0.2">
      <c r="A2" t="s">
        <v>19</v>
      </c>
      <c r="K2" s="1"/>
      <c r="L2" t="s">
        <v>25</v>
      </c>
    </row>
    <row r="3" spans="1:12" x14ac:dyDescent="0.2">
      <c r="A3" t="s">
        <v>20</v>
      </c>
    </row>
    <row r="4" spans="1:12" x14ac:dyDescent="0.2">
      <c r="A4" t="s">
        <v>21</v>
      </c>
    </row>
    <row r="6" spans="1:12" x14ac:dyDescent="0.2">
      <c r="A6" t="s">
        <v>35</v>
      </c>
    </row>
    <row r="7" spans="1:12" x14ac:dyDescent="0.2">
      <c r="A7" s="7" t="s">
        <v>36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5" t="s">
        <v>9</v>
      </c>
      <c r="J7" t="s">
        <v>10</v>
      </c>
      <c r="K7" t="s">
        <v>11</v>
      </c>
      <c r="L7" t="s">
        <v>12</v>
      </c>
    </row>
    <row r="8" spans="1:12" x14ac:dyDescent="0.2">
      <c r="A8" t="s">
        <v>26</v>
      </c>
      <c r="C8">
        <v>67.402000000000001</v>
      </c>
      <c r="D8">
        <v>66.7</v>
      </c>
      <c r="E8">
        <v>68.409000000000006</v>
      </c>
      <c r="F8">
        <v>65.62</v>
      </c>
      <c r="G8">
        <v>66.058999999999997</v>
      </c>
      <c r="H8">
        <v>70.293000000000006</v>
      </c>
      <c r="I8">
        <v>67.347999999999999</v>
      </c>
      <c r="J8">
        <v>69.292000000000002</v>
      </c>
      <c r="K8">
        <v>70.180999999999997</v>
      </c>
      <c r="L8">
        <v>69.641000000000005</v>
      </c>
    </row>
    <row r="9" spans="1:12" x14ac:dyDescent="0.2">
      <c r="A9" t="s">
        <v>31</v>
      </c>
      <c r="C9">
        <v>0</v>
      </c>
      <c r="D9">
        <v>0.315</v>
      </c>
      <c r="E9">
        <v>0.13900000000000001</v>
      </c>
      <c r="F9">
        <v>0</v>
      </c>
      <c r="G9">
        <v>0</v>
      </c>
      <c r="H9">
        <v>0.01</v>
      </c>
      <c r="I9">
        <v>2E-3</v>
      </c>
      <c r="J9">
        <v>2E-3</v>
      </c>
      <c r="K9">
        <v>0</v>
      </c>
      <c r="L9">
        <v>0</v>
      </c>
    </row>
    <row r="10" spans="1:12" x14ac:dyDescent="0.2">
      <c r="A10" t="s">
        <v>32</v>
      </c>
      <c r="C10">
        <v>20.984999999999999</v>
      </c>
      <c r="D10">
        <v>10.218</v>
      </c>
      <c r="E10">
        <v>4.968</v>
      </c>
      <c r="F10">
        <v>12.186</v>
      </c>
      <c r="G10">
        <v>13.537000000000001</v>
      </c>
      <c r="H10">
        <v>25.905000000000001</v>
      </c>
      <c r="I10">
        <v>19.306999999999999</v>
      </c>
      <c r="J10">
        <v>31.73</v>
      </c>
      <c r="K10">
        <v>14.185</v>
      </c>
      <c r="L10">
        <v>24.373999999999999</v>
      </c>
    </row>
    <row r="11" spans="1:12" x14ac:dyDescent="0.2">
      <c r="A11" t="s">
        <v>27</v>
      </c>
      <c r="C11">
        <v>20.780999999999999</v>
      </c>
      <c r="D11">
        <v>33.755000000000003</v>
      </c>
      <c r="E11">
        <v>35.631</v>
      </c>
      <c r="F11">
        <v>27.995999999999999</v>
      </c>
      <c r="G11">
        <v>30.614000000000001</v>
      </c>
      <c r="H11">
        <v>18.911000000000001</v>
      </c>
      <c r="I11">
        <v>23.728000000000002</v>
      </c>
      <c r="J11">
        <v>11.877000000000001</v>
      </c>
      <c r="K11">
        <v>29.713999999999999</v>
      </c>
      <c r="L11">
        <v>18.553999999999998</v>
      </c>
    </row>
    <row r="12" spans="1:12" x14ac:dyDescent="0.2">
      <c r="A12" s="10" t="s">
        <v>26</v>
      </c>
      <c r="B12" s="10" t="s">
        <v>38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2">
      <c r="A13" t="s">
        <v>28</v>
      </c>
      <c r="B13" s="12" t="s">
        <v>38</v>
      </c>
    </row>
    <row r="14" spans="1:12" x14ac:dyDescent="0.2">
      <c r="A14" t="s">
        <v>29</v>
      </c>
      <c r="B14" s="12" t="s">
        <v>38</v>
      </c>
    </row>
    <row r="15" spans="1:12" x14ac:dyDescent="0.2">
      <c r="A15" t="s">
        <v>30</v>
      </c>
      <c r="B15" s="12" t="s">
        <v>38</v>
      </c>
    </row>
    <row r="18" spans="1:15" x14ac:dyDescent="0.2">
      <c r="A18" t="s">
        <v>0</v>
      </c>
      <c r="B18" t="s">
        <v>1</v>
      </c>
      <c r="C18" t="s">
        <v>2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</row>
    <row r="19" spans="1:15" x14ac:dyDescent="0.2">
      <c r="A19" s="1" t="s">
        <v>26</v>
      </c>
      <c r="B19">
        <v>1</v>
      </c>
      <c r="C19" s="4">
        <f t="shared" ref="C19:L19" si="0">C8/C8</f>
        <v>1</v>
      </c>
      <c r="D19" s="4">
        <f t="shared" si="0"/>
        <v>1</v>
      </c>
      <c r="E19" s="4">
        <f t="shared" si="0"/>
        <v>1</v>
      </c>
      <c r="F19" s="4">
        <f t="shared" si="0"/>
        <v>1</v>
      </c>
      <c r="G19" s="4">
        <f t="shared" si="0"/>
        <v>1</v>
      </c>
      <c r="H19" s="4">
        <f t="shared" si="0"/>
        <v>1</v>
      </c>
      <c r="I19" s="4">
        <f t="shared" si="0"/>
        <v>1</v>
      </c>
      <c r="J19" s="4">
        <f t="shared" si="0"/>
        <v>1</v>
      </c>
      <c r="K19" s="4">
        <f t="shared" si="0"/>
        <v>1</v>
      </c>
      <c r="L19" s="4">
        <f t="shared" si="0"/>
        <v>1</v>
      </c>
      <c r="M19" s="8">
        <f>AVERAGE(C19:L19)</f>
        <v>1</v>
      </c>
      <c r="N19" s="4"/>
    </row>
    <row r="20" spans="1:15" x14ac:dyDescent="0.2">
      <c r="A20" s="9" t="s">
        <v>31</v>
      </c>
      <c r="B20" s="11">
        <v>2.6200000000000003E-4</v>
      </c>
      <c r="C20" s="4">
        <f>C9/C8</f>
        <v>0</v>
      </c>
      <c r="D20" s="4">
        <f t="shared" ref="D20:O20" si="1">D9/D8</f>
        <v>4.7226386806596696E-3</v>
      </c>
      <c r="E20" s="4">
        <f t="shared" si="1"/>
        <v>2.0318963879021766E-3</v>
      </c>
      <c r="F20" s="4">
        <f t="shared" si="1"/>
        <v>0</v>
      </c>
      <c r="G20" s="4">
        <f t="shared" si="1"/>
        <v>0</v>
      </c>
      <c r="H20" s="4">
        <f t="shared" si="1"/>
        <v>1.4226167612706812E-4</v>
      </c>
      <c r="I20" s="4">
        <f t="shared" si="1"/>
        <v>2.9696501752093604E-5</v>
      </c>
      <c r="J20" s="4">
        <f t="shared" si="1"/>
        <v>2.8863360849737343E-5</v>
      </c>
      <c r="K20" s="4">
        <f t="shared" si="1"/>
        <v>0</v>
      </c>
      <c r="L20" s="4">
        <f t="shared" si="1"/>
        <v>0</v>
      </c>
      <c r="M20" s="8">
        <f t="shared" ref="M20:M21" si="2">AVERAGE(C20:L20)</f>
        <v>6.9553566072907459E-4</v>
      </c>
      <c r="N20" s="4">
        <f t="shared" ref="N20:N21" si="3">STDEV(C20:L20)</f>
        <v>1.5497732395448787E-3</v>
      </c>
      <c r="O20" s="2">
        <f t="shared" ref="O20:O21" si="4">N20/M20 * 100</f>
        <v>222.81722232910028</v>
      </c>
    </row>
    <row r="21" spans="1:15" x14ac:dyDescent="0.2">
      <c r="A21" s="9" t="s">
        <v>32</v>
      </c>
      <c r="B21" s="11">
        <v>2.5899999999999999E-3</v>
      </c>
      <c r="C21" s="4">
        <f>C10/C8</f>
        <v>0.31134090976528883</v>
      </c>
      <c r="D21" s="4">
        <f t="shared" ref="D21:O21" si="5">D10/D8</f>
        <v>0.15319340329835082</v>
      </c>
      <c r="E21" s="4">
        <f t="shared" si="5"/>
        <v>7.2622023417971318E-2</v>
      </c>
      <c r="F21" s="4">
        <f t="shared" si="5"/>
        <v>0.18570557756781467</v>
      </c>
      <c r="G21" s="4">
        <f t="shared" si="5"/>
        <v>0.20492287197808023</v>
      </c>
      <c r="H21" s="4">
        <f t="shared" si="5"/>
        <v>0.36852887200716999</v>
      </c>
      <c r="I21" s="4">
        <f t="shared" si="5"/>
        <v>0.2866751796638356</v>
      </c>
      <c r="J21" s="4">
        <f t="shared" si="5"/>
        <v>0.45791721988108297</v>
      </c>
      <c r="K21" s="4">
        <f t="shared" si="5"/>
        <v>0.20212023197161627</v>
      </c>
      <c r="L21" s="4">
        <f t="shared" si="5"/>
        <v>0.34999497422495363</v>
      </c>
      <c r="M21" s="8">
        <f t="shared" si="2"/>
        <v>0.25930212637761646</v>
      </c>
      <c r="N21" s="4">
        <f t="shared" si="3"/>
        <v>0.11586045021188743</v>
      </c>
      <c r="O21" s="2">
        <f t="shared" si="4"/>
        <v>44.681642927664306</v>
      </c>
    </row>
    <row r="22" spans="1:15" x14ac:dyDescent="0.2">
      <c r="A22" s="9" t="s">
        <v>27</v>
      </c>
      <c r="B22" s="11">
        <v>0.48399999999999999</v>
      </c>
      <c r="C22" s="4">
        <f>C11/C8</f>
        <v>0.30831429334441113</v>
      </c>
      <c r="D22" s="4">
        <f t="shared" ref="D22:L22" si="6">D11/D8</f>
        <v>0.50607196401799104</v>
      </c>
      <c r="E22" s="4">
        <f t="shared" si="6"/>
        <v>0.52085251940534139</v>
      </c>
      <c r="F22" s="4">
        <f t="shared" si="6"/>
        <v>0.42663822005486129</v>
      </c>
      <c r="G22" s="4">
        <f t="shared" si="6"/>
        <v>0.46343420275814046</v>
      </c>
      <c r="H22" s="4">
        <f t="shared" si="6"/>
        <v>0.26903105572389852</v>
      </c>
      <c r="I22" s="4">
        <f t="shared" si="6"/>
        <v>0.35231929678683854</v>
      </c>
      <c r="J22" s="4">
        <f t="shared" si="6"/>
        <v>0.17140506840616521</v>
      </c>
      <c r="K22" s="4">
        <f t="shared" si="6"/>
        <v>0.42339094626750828</v>
      </c>
      <c r="L22" s="4">
        <f t="shared" si="6"/>
        <v>0.26642351488347377</v>
      </c>
      <c r="M22" s="8">
        <f>AVERAGE(C22:L22)</f>
        <v>0.37078810816486296</v>
      </c>
      <c r="N22" s="4">
        <f t="shared" ref="N22:N23" si="7">STDEV(C22:L22)</f>
        <v>0.11572706334831544</v>
      </c>
      <c r="O22" s="2">
        <f>N22/M22 * 100</f>
        <v>31.211104347731638</v>
      </c>
    </row>
    <row r="23" spans="1:15" x14ac:dyDescent="0.2">
      <c r="A23" s="1" t="s">
        <v>33</v>
      </c>
      <c r="B23" s="4">
        <f>SUM(B20:B22)</f>
        <v>0.48685200000000001</v>
      </c>
      <c r="C23" s="4">
        <f>SUM(C20:C22)</f>
        <v>0.61965520310970001</v>
      </c>
      <c r="D23" s="4">
        <f t="shared" ref="D23:L23" si="8">SUM(D20:D22)</f>
        <v>0.66398800599700158</v>
      </c>
      <c r="E23" s="4">
        <f t="shared" si="8"/>
        <v>0.59550643921121482</v>
      </c>
      <c r="F23" s="4">
        <f t="shared" si="8"/>
        <v>0.61234379762267599</v>
      </c>
      <c r="G23" s="4">
        <f t="shared" si="8"/>
        <v>0.66835707473622064</v>
      </c>
      <c r="H23" s="4">
        <f t="shared" si="8"/>
        <v>0.63770218940719559</v>
      </c>
      <c r="I23" s="4">
        <f t="shared" si="8"/>
        <v>0.63902417295242619</v>
      </c>
      <c r="J23" s="4">
        <f t="shared" si="8"/>
        <v>0.62935115164809785</v>
      </c>
      <c r="K23" s="4">
        <f t="shared" si="8"/>
        <v>0.6255111782391245</v>
      </c>
      <c r="L23" s="4">
        <f t="shared" si="8"/>
        <v>0.61641848910842745</v>
      </c>
      <c r="M23" s="3">
        <f t="shared" ref="M23" si="9">AVERAGE(C23:L23)</f>
        <v>0.63078577020320847</v>
      </c>
      <c r="N23" s="4">
        <f t="shared" si="7"/>
        <v>2.2545324248061639E-2</v>
      </c>
      <c r="O23" s="2">
        <f t="shared" ref="O23" si="10">N23/M23 * 100</f>
        <v>3.5741650038805779</v>
      </c>
    </row>
    <row r="24" spans="1:15" x14ac:dyDescent="0.2">
      <c r="A24" s="9" t="s">
        <v>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  <c r="N24" s="4"/>
      <c r="O24" s="2"/>
    </row>
    <row r="25" spans="1:15" x14ac:dyDescent="0.2">
      <c r="A25" s="9" t="s">
        <v>29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  <c r="N25" s="4"/>
      <c r="O25" s="2"/>
    </row>
    <row r="26" spans="1:15" x14ac:dyDescent="0.2">
      <c r="A26" s="9" t="s">
        <v>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  <c r="N26" s="4"/>
      <c r="O26" s="2"/>
    </row>
    <row r="28" spans="1:15" x14ac:dyDescent="0.2">
      <c r="A28" t="s">
        <v>23</v>
      </c>
    </row>
    <row r="29" spans="1:15" x14ac:dyDescent="0.2">
      <c r="A29" t="s">
        <v>34</v>
      </c>
    </row>
    <row r="32" spans="1:15" x14ac:dyDescent="0.2">
      <c r="A32" t="s">
        <v>33</v>
      </c>
      <c r="B32" s="1" t="s">
        <v>31</v>
      </c>
      <c r="C32" s="1" t="s">
        <v>32</v>
      </c>
      <c r="D32" s="1" t="s">
        <v>27</v>
      </c>
      <c r="E32" s="9" t="s">
        <v>17</v>
      </c>
    </row>
    <row r="33" spans="1:14" x14ac:dyDescent="0.2">
      <c r="A33" t="s">
        <v>16</v>
      </c>
      <c r="B33" s="4">
        <f>B20/B23</f>
        <v>5.3815122460213784E-4</v>
      </c>
      <c r="C33" s="4">
        <f>B21/B23</f>
        <v>5.3198918767921252E-3</v>
      </c>
      <c r="D33" s="4">
        <f>B22/B23</f>
        <v>0.99414195689860574</v>
      </c>
      <c r="E33" s="4"/>
      <c r="F33" s="4"/>
      <c r="H33" s="4"/>
      <c r="I33" s="4"/>
      <c r="J33" s="4"/>
      <c r="K33" s="4"/>
    </row>
    <row r="34" spans="1:14" x14ac:dyDescent="0.2">
      <c r="A34" t="s">
        <v>18</v>
      </c>
      <c r="B34" s="3">
        <f>M23*B33</f>
        <v>3.3945813469645934E-4</v>
      </c>
      <c r="C34" s="3">
        <f>M23*C33</f>
        <v>3.3557120949001128E-3</v>
      </c>
      <c r="D34" s="3">
        <f>M23*D33</f>
        <v>0.62709059997361194</v>
      </c>
      <c r="E34" s="4">
        <f>SUM(B34:D34)</f>
        <v>0.63078577020320847</v>
      </c>
      <c r="F34" s="4"/>
      <c r="H34" s="4"/>
      <c r="I34" s="4"/>
      <c r="J34" s="4"/>
      <c r="K34" s="4"/>
    </row>
    <row r="35" spans="1:14" x14ac:dyDescent="0.2">
      <c r="B35" s="4"/>
      <c r="C35" s="4"/>
      <c r="D35" s="4"/>
      <c r="E35" s="4"/>
      <c r="F35" s="4"/>
      <c r="G35" s="4"/>
      <c r="I35" s="4"/>
      <c r="J35" s="4"/>
      <c r="K35" s="4"/>
      <c r="L35" s="4"/>
    </row>
    <row r="37" spans="1:14" x14ac:dyDescent="0.2">
      <c r="C37" t="s">
        <v>3</v>
      </c>
      <c r="L37" t="s">
        <v>22</v>
      </c>
      <c r="M37" s="4"/>
      <c r="N37" s="4"/>
    </row>
    <row r="42" spans="1:14" x14ac:dyDescent="0.2">
      <c r="M42" s="4"/>
    </row>
    <row r="43" spans="1:14" x14ac:dyDescent="0.2">
      <c r="M43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2025-02-10T21:52:35Z</dcterms:modified>
</cp:coreProperties>
</file>