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7FE156F6-0E32-E642-91F5-EE2014C6C857}" xr6:coauthVersionLast="47" xr6:coauthVersionMax="47" xr10:uidLastSave="{00000000-0000-0000-0000-000000000000}"/>
  <bookViews>
    <workbookView xWindow="360" yWindow="760" windowWidth="25940" windowHeight="1770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C11" i="1"/>
  <c r="B17" i="1"/>
  <c r="D15" i="1"/>
  <c r="E15" i="1"/>
  <c r="F15" i="1"/>
  <c r="G15" i="1"/>
  <c r="H15" i="1"/>
  <c r="H17" i="1" s="1"/>
  <c r="I15" i="1"/>
  <c r="I17" i="1" s="1"/>
  <c r="J15" i="1"/>
  <c r="J17" i="1" s="1"/>
  <c r="K15" i="1"/>
  <c r="L15" i="1"/>
  <c r="D16" i="1"/>
  <c r="E16" i="1"/>
  <c r="F16" i="1"/>
  <c r="G16" i="1"/>
  <c r="H16" i="1"/>
  <c r="I16" i="1"/>
  <c r="J16" i="1"/>
  <c r="K16" i="1"/>
  <c r="L16" i="1"/>
  <c r="C15" i="1"/>
  <c r="C16" i="1"/>
  <c r="C23" i="1" l="1"/>
  <c r="B23" i="1"/>
  <c r="G17" i="1"/>
  <c r="F17" i="1"/>
  <c r="C17" i="1"/>
  <c r="E17" i="1"/>
  <c r="D17" i="1"/>
  <c r="L17" i="1"/>
  <c r="K17" i="1"/>
  <c r="M15" i="1"/>
  <c r="N15" i="1"/>
  <c r="F14" i="1"/>
  <c r="G14" i="1"/>
  <c r="H14" i="1"/>
  <c r="I14" i="1"/>
  <c r="J14" i="1"/>
  <c r="K14" i="1"/>
  <c r="L14" i="1"/>
  <c r="D14" i="1"/>
  <c r="E14" i="1"/>
  <c r="C14" i="1"/>
  <c r="M17" i="1" l="1"/>
  <c r="B24" i="1" s="1"/>
  <c r="N17" i="1"/>
  <c r="O15" i="1"/>
  <c r="M16" i="1"/>
  <c r="N16" i="1"/>
  <c r="M14" i="1"/>
  <c r="C24" i="1" l="1"/>
  <c r="O17" i="1"/>
  <c r="D24" i="1"/>
  <c r="O16" i="1"/>
</calcChain>
</file>

<file path=xl/sharedStrings.xml><?xml version="1.0" encoding="utf-8"?>
<sst xmlns="http://schemas.openxmlformats.org/spreadsheetml/2006/main" count="48" uniqueCount="32">
  <si>
    <t>Line</t>
  </si>
  <si>
    <t>Original w</t>
  </si>
  <si>
    <t>Meas 1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</si>
  <si>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</si>
  <si>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</si>
  <si>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</si>
  <si>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</si>
  <si>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</si>
  <si>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</si>
  <si>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</si>
  <si>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</si>
  <si>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</si>
  <si>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</si>
  <si>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</si>
  <si>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</si>
  <si>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</si>
  <si>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</si>
  <si>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</si>
  <si>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</si>
  <si>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Weights calibrated measuring a pure V standard, bulk, polished</t>
  </si>
  <si>
    <t>A constant shift is maintained across all peaks</t>
  </si>
  <si>
    <t>Sigma is fixed for all peaks</t>
  </si>
  <si>
    <t>So we use the original ratios to diustribute the sum among the 2 peaks, giving:</t>
  </si>
  <si>
    <t>Area of peak Ka2 is weighted and fixed on original weights because strongly overlapping with Ka1</t>
  </si>
  <si>
    <t>Ka1</t>
  </si>
  <si>
    <t>Kb1</t>
  </si>
  <si>
    <t>Kb3</t>
  </si>
  <si>
    <t>Kb1 + Kb3</t>
  </si>
  <si>
    <t>Without improvement of Kb1, Kb3 weights:</t>
  </si>
  <si>
    <t>With unconstrained peak area</t>
  </si>
  <si>
    <t>The fitting of peaks Kb1 + Kb3 varies, but their sum is more or less constant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</si>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</sst>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330200</xdr:colOff>
      <xdr:row>33</xdr:row>
      <xdr:rowOff>25400</xdr:rowOff>
    </xdr:from>
    <xdr:to>
      <xdr:col>15</xdr:col>
      <xdr:colOff>38100</xdr:colOff>
      <xdr:row>55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EC9D31-78E0-D347-1335-9A0F06DA1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731000"/>
          <a:ext cx="4660900" cy="4622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31</xdr:row>
      <xdr:rowOff>152400</xdr:rowOff>
    </xdr:from>
    <xdr:to>
      <xdr:col>6</xdr:col>
      <xdr:colOff>596900</xdr:colOff>
      <xdr:row>54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112095-A460-02ED-E39C-3D1C76356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451600"/>
          <a:ext cx="4686300" cy="466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31"/>
  <sheetViews>
    <sheetView tabSelected="1" topLeftCell="A16" workbookViewId="0">
      <selection activeCell="H36" sqref="H36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19</v>
      </c>
    </row>
    <row r="2" spans="1:15" x14ac:dyDescent="0.2">
      <c r="A2" t="s">
        <v>18</v>
      </c>
    </row>
    <row r="3" spans="1:15" x14ac:dyDescent="0.2">
      <c r="A3" t="s">
        <v>20</v>
      </c>
    </row>
    <row r="4" spans="1:15" x14ac:dyDescent="0.2">
      <c r="A4" t="s">
        <v>21</v>
      </c>
    </row>
    <row r="5" spans="1:15" x14ac:dyDescent="0.2">
      <c r="A5" t="s">
        <v>23</v>
      </c>
    </row>
    <row r="7" spans="1:15" x14ac:dyDescent="0.2">
      <c r="A7" s="6" t="s">
        <v>31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</row>
    <row r="8" spans="1:15" x14ac:dyDescent="0.2">
      <c r="A8" t="s">
        <v>24</v>
      </c>
      <c r="C8">
        <v>522.90099999999995</v>
      </c>
      <c r="D8">
        <v>524.56200000000001</v>
      </c>
      <c r="E8">
        <v>528.33100000000002</v>
      </c>
      <c r="F8">
        <v>522.03</v>
      </c>
      <c r="G8">
        <v>472.18900000000002</v>
      </c>
      <c r="H8">
        <v>524.84</v>
      </c>
      <c r="I8">
        <v>448.03899999999999</v>
      </c>
      <c r="J8">
        <v>517.64499999999998</v>
      </c>
      <c r="K8">
        <v>523.37800000000004</v>
      </c>
      <c r="L8">
        <v>522.83900000000006</v>
      </c>
    </row>
    <row r="9" spans="1:15" x14ac:dyDescent="0.2">
      <c r="A9" t="s">
        <v>25</v>
      </c>
      <c r="C9">
        <v>53.988</v>
      </c>
      <c r="D9">
        <v>38.783999999999999</v>
      </c>
      <c r="E9">
        <v>44.014000000000003</v>
      </c>
      <c r="F9">
        <v>67.974999999999994</v>
      </c>
      <c r="G9">
        <v>63.511000000000003</v>
      </c>
      <c r="H9">
        <v>47.107999999999997</v>
      </c>
      <c r="I9">
        <v>62.866</v>
      </c>
      <c r="J9">
        <v>33.712000000000003</v>
      </c>
      <c r="K9">
        <v>57.432000000000002</v>
      </c>
      <c r="L9">
        <v>41.265000000000001</v>
      </c>
    </row>
    <row r="10" spans="1:15" x14ac:dyDescent="0.2">
      <c r="A10" t="s">
        <v>26</v>
      </c>
      <c r="C10">
        <v>50.417000000000002</v>
      </c>
      <c r="D10">
        <v>65.195999999999998</v>
      </c>
      <c r="E10">
        <v>61.127000000000002</v>
      </c>
      <c r="F10">
        <v>37.485999999999997</v>
      </c>
      <c r="G10">
        <v>32.411999999999999</v>
      </c>
      <c r="H10">
        <v>59.722999999999999</v>
      </c>
      <c r="I10">
        <v>26.632999999999999</v>
      </c>
      <c r="J10">
        <v>69.766000000000005</v>
      </c>
      <c r="K10">
        <v>44.683</v>
      </c>
      <c r="L10">
        <v>63.295000000000002</v>
      </c>
    </row>
    <row r="11" spans="1:15" x14ac:dyDescent="0.2">
      <c r="A11" t="s">
        <v>27</v>
      </c>
      <c r="C11">
        <f>SUM(C9:C10)</f>
        <v>104.405</v>
      </c>
      <c r="D11">
        <f t="shared" ref="D11:L11" si="0">SUM(D9:D10)</f>
        <v>103.97999999999999</v>
      </c>
      <c r="E11">
        <f t="shared" si="0"/>
        <v>105.14100000000001</v>
      </c>
      <c r="F11">
        <f t="shared" si="0"/>
        <v>105.46099999999998</v>
      </c>
      <c r="G11">
        <f t="shared" si="0"/>
        <v>95.923000000000002</v>
      </c>
      <c r="H11">
        <f t="shared" si="0"/>
        <v>106.83099999999999</v>
      </c>
      <c r="I11">
        <f t="shared" si="0"/>
        <v>89.498999999999995</v>
      </c>
      <c r="J11">
        <f t="shared" si="0"/>
        <v>103.47800000000001</v>
      </c>
      <c r="K11">
        <f t="shared" si="0"/>
        <v>102.11500000000001</v>
      </c>
      <c r="L11">
        <f t="shared" si="0"/>
        <v>104.56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2">
      <c r="A14" s="1" t="s">
        <v>24</v>
      </c>
      <c r="B14">
        <v>1</v>
      </c>
      <c r="C14" s="4">
        <f t="shared" ref="C14:L14" si="1">C8/C8</f>
        <v>1</v>
      </c>
      <c r="D14" s="4">
        <f t="shared" si="1"/>
        <v>1</v>
      </c>
      <c r="E14" s="4">
        <f t="shared" si="1"/>
        <v>1</v>
      </c>
      <c r="F14" s="4">
        <f t="shared" si="1"/>
        <v>1</v>
      </c>
      <c r="G14" s="4">
        <f t="shared" si="1"/>
        <v>1</v>
      </c>
      <c r="H14" s="4">
        <f t="shared" si="1"/>
        <v>1</v>
      </c>
      <c r="I14" s="4">
        <f t="shared" si="1"/>
        <v>1</v>
      </c>
      <c r="J14" s="4">
        <f t="shared" si="1"/>
        <v>1</v>
      </c>
      <c r="K14" s="4">
        <f t="shared" si="1"/>
        <v>1</v>
      </c>
      <c r="L14" s="4">
        <f t="shared" si="1"/>
        <v>1</v>
      </c>
      <c r="M14" s="3">
        <f>AVERAGE(C14:L14)</f>
        <v>1</v>
      </c>
      <c r="N14" s="4"/>
    </row>
    <row r="15" spans="1:15" x14ac:dyDescent="0.2">
      <c r="A15" t="s">
        <v>25</v>
      </c>
      <c r="B15" s="5">
        <v>0.108</v>
      </c>
      <c r="C15" s="4">
        <f t="shared" ref="C15:L15" si="2">C9/C8</f>
        <v>0.10324707736263652</v>
      </c>
      <c r="D15" s="4">
        <f t="shared" si="2"/>
        <v>7.3935969437359167E-2</v>
      </c>
      <c r="E15" s="4">
        <f t="shared" si="2"/>
        <v>8.3307623440608256E-2</v>
      </c>
      <c r="F15" s="4">
        <f t="shared" si="2"/>
        <v>0.13021282301783421</v>
      </c>
      <c r="G15" s="4">
        <f t="shared" si="2"/>
        <v>0.13450334505886413</v>
      </c>
      <c r="H15" s="4">
        <f t="shared" si="2"/>
        <v>8.9756878286715941E-2</v>
      </c>
      <c r="I15" s="4">
        <f t="shared" si="2"/>
        <v>0.14031367805034831</v>
      </c>
      <c r="J15" s="4">
        <f t="shared" si="2"/>
        <v>6.5125713568178978E-2</v>
      </c>
      <c r="K15" s="4">
        <f t="shared" si="2"/>
        <v>0.10973330938633262</v>
      </c>
      <c r="L15" s="4">
        <f t="shared" si="2"/>
        <v>7.8924869797394603E-2</v>
      </c>
      <c r="M15" s="4">
        <f>AVERAGE(C15:L15)</f>
        <v>0.10090612874062728</v>
      </c>
      <c r="N15" s="4">
        <f t="shared" ref="N15" si="3">STDEV(C15:L15)</f>
        <v>2.6974938774428886E-2</v>
      </c>
      <c r="O15" s="2">
        <f>N15/M15 * 100</f>
        <v>26.732706041836401</v>
      </c>
    </row>
    <row r="16" spans="1:15" x14ac:dyDescent="0.2">
      <c r="A16" t="s">
        <v>26</v>
      </c>
      <c r="B16" s="5">
        <v>6.2E-2</v>
      </c>
      <c r="C16" s="4">
        <f t="shared" ref="C16:L16" si="4">C10/C8</f>
        <v>9.6417868774395163E-2</v>
      </c>
      <c r="D16" s="4">
        <f t="shared" si="4"/>
        <v>0.12428654763402609</v>
      </c>
      <c r="E16" s="4">
        <f t="shared" si="4"/>
        <v>0.11569830276852958</v>
      </c>
      <c r="F16" s="4">
        <f t="shared" si="4"/>
        <v>7.1808133632166732E-2</v>
      </c>
      <c r="G16" s="4">
        <f t="shared" si="4"/>
        <v>6.8642005637573084E-2</v>
      </c>
      <c r="H16" s="4">
        <f t="shared" si="4"/>
        <v>0.11379277494093437</v>
      </c>
      <c r="I16" s="4">
        <f t="shared" si="4"/>
        <v>5.9443485946535903E-2</v>
      </c>
      <c r="J16" s="4">
        <f t="shared" si="4"/>
        <v>0.134775763312695</v>
      </c>
      <c r="K16" s="4">
        <f t="shared" si="4"/>
        <v>8.5374241943681234E-2</v>
      </c>
      <c r="L16" s="4">
        <f t="shared" si="4"/>
        <v>0.12106021165215294</v>
      </c>
      <c r="M16" s="4">
        <f>AVERAGE(C16:L16)</f>
        <v>9.9129933624269029E-2</v>
      </c>
      <c r="N16" s="4">
        <f t="shared" ref="N16" si="5">STDEV(C16:L16)</f>
        <v>2.6502641912206484E-2</v>
      </c>
      <c r="O16" s="2">
        <f>N16/M16 * 100</f>
        <v>26.735256388508361</v>
      </c>
    </row>
    <row r="17" spans="1:25" x14ac:dyDescent="0.2">
      <c r="A17" s="1" t="s">
        <v>27</v>
      </c>
      <c r="B17">
        <f>SUM(B15:B16)</f>
        <v>0.16999999999999998</v>
      </c>
      <c r="C17" s="4">
        <f t="shared" ref="C17:L17" si="6">SUM(C15:C16)</f>
        <v>0.19966494613703167</v>
      </c>
      <c r="D17" s="4">
        <f t="shared" si="6"/>
        <v>0.19822251707138527</v>
      </c>
      <c r="E17" s="4">
        <f t="shared" si="6"/>
        <v>0.19900592620913782</v>
      </c>
      <c r="F17" s="4">
        <f t="shared" si="6"/>
        <v>0.20202095665000094</v>
      </c>
      <c r="G17" s="4">
        <f t="shared" si="6"/>
        <v>0.20314535069643722</v>
      </c>
      <c r="H17" s="4">
        <f t="shared" si="6"/>
        <v>0.20354965322765031</v>
      </c>
      <c r="I17" s="4">
        <f t="shared" si="6"/>
        <v>0.1997571639968842</v>
      </c>
      <c r="J17" s="4">
        <f t="shared" si="6"/>
        <v>0.19990147688087398</v>
      </c>
      <c r="K17" s="4">
        <f t="shared" si="6"/>
        <v>0.19510755133001384</v>
      </c>
      <c r="L17" s="4">
        <f t="shared" si="6"/>
        <v>0.19998508144954755</v>
      </c>
      <c r="M17" s="3">
        <f>AVERAGE(C17:L17)</f>
        <v>0.20003606236489629</v>
      </c>
      <c r="N17" s="4">
        <f t="shared" ref="N17" si="7">STDEV(C17:L17)</f>
        <v>2.4682286026623465E-3</v>
      </c>
      <c r="O17" s="2">
        <f>N17/M17 * 100</f>
        <v>1.233891816046609</v>
      </c>
      <c r="P17" s="4"/>
      <c r="Q17" s="4"/>
      <c r="R17" s="4"/>
      <c r="S17" s="4"/>
      <c r="T17" s="4"/>
      <c r="U17" s="4"/>
      <c r="V17" s="4"/>
      <c r="W17" s="4"/>
      <c r="X17" s="4"/>
      <c r="Y17" s="2"/>
    </row>
    <row r="18" spans="1:25" x14ac:dyDescent="0.2">
      <c r="M18" s="4"/>
      <c r="N18" s="4"/>
    </row>
    <row r="19" spans="1:25" x14ac:dyDescent="0.2">
      <c r="A19" t="s">
        <v>30</v>
      </c>
    </row>
    <row r="20" spans="1:25" x14ac:dyDescent="0.2">
      <c r="A20" t="s">
        <v>22</v>
      </c>
    </row>
    <row r="22" spans="1:25" x14ac:dyDescent="0.2">
      <c r="B22" t="s">
        <v>25</v>
      </c>
      <c r="C22" t="s">
        <v>26</v>
      </c>
      <c r="D22" t="s">
        <v>16</v>
      </c>
    </row>
    <row r="23" spans="1:25" x14ac:dyDescent="0.2">
      <c r="A23" t="s">
        <v>15</v>
      </c>
      <c r="B23" s="4">
        <f>B15/B17</f>
        <v>0.6352941176470589</v>
      </c>
      <c r="C23" s="4">
        <f>B16/B17</f>
        <v>0.36470588235294121</v>
      </c>
      <c r="D23" s="4"/>
      <c r="E23" s="4"/>
      <c r="F23" s="4"/>
      <c r="G23" s="4"/>
      <c r="I23" s="4"/>
      <c r="J23" s="4"/>
      <c r="K23" s="4"/>
      <c r="L23" s="4"/>
      <c r="M23" s="4"/>
    </row>
    <row r="24" spans="1:25" x14ac:dyDescent="0.2">
      <c r="A24" t="s">
        <v>17</v>
      </c>
      <c r="B24" s="3">
        <f>M17*B23</f>
        <v>0.12708173373769885</v>
      </c>
      <c r="C24" s="3">
        <f>M17*C23</f>
        <v>7.2954328627197473E-2</v>
      </c>
      <c r="D24" s="4">
        <f>SUM(B24:C24)</f>
        <v>0.20003606236489632</v>
      </c>
      <c r="E24" s="4"/>
      <c r="F24" s="4"/>
      <c r="G24" s="4"/>
      <c r="I24" s="4"/>
      <c r="J24" s="4"/>
      <c r="K24" s="4"/>
      <c r="L24" s="4"/>
      <c r="M24" s="4"/>
    </row>
    <row r="31" spans="1:25" x14ac:dyDescent="0.2">
      <c r="C31" t="s">
        <v>28</v>
      </c>
      <c r="L31" t="s">
        <v>29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2025-05-02T17:36:25Z</dcterms:modified>
</cp:coreProperties>
</file>