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5DFD1B4B-577D-4243-8F23-F5B24D44379E}" xr6:coauthVersionLast="47" xr6:coauthVersionMax="47" xr10:uidLastSave="{00000000-0000-0000-0000-000000000000}"/>
  <bookViews>
    <workbookView xWindow="0" yWindow="680" windowWidth="28920" windowHeight="1766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D22" i="1"/>
  <c r="D23" i="1" s="1"/>
  <c r="E22" i="1"/>
  <c r="F22" i="1"/>
  <c r="G22" i="1"/>
  <c r="H22" i="1"/>
  <c r="I22" i="1"/>
  <c r="J22" i="1"/>
  <c r="K22" i="1"/>
  <c r="L22" i="1"/>
  <c r="C22" i="1"/>
  <c r="C21" i="1"/>
  <c r="B23" i="1"/>
  <c r="C36" i="1" s="1"/>
  <c r="B20" i="1"/>
  <c r="J32" i="1" s="1"/>
  <c r="D18" i="1"/>
  <c r="E18" i="1"/>
  <c r="F18" i="1"/>
  <c r="G18" i="1"/>
  <c r="H18" i="1"/>
  <c r="I18" i="1"/>
  <c r="J18" i="1"/>
  <c r="K18" i="1"/>
  <c r="L18" i="1"/>
  <c r="L20" i="1" s="1"/>
  <c r="D19" i="1"/>
  <c r="E19" i="1"/>
  <c r="F19" i="1"/>
  <c r="G19" i="1"/>
  <c r="H19" i="1"/>
  <c r="I19" i="1"/>
  <c r="J19" i="1"/>
  <c r="K19" i="1"/>
  <c r="L19" i="1"/>
  <c r="C18" i="1"/>
  <c r="C19" i="1"/>
  <c r="C25" i="1"/>
  <c r="B26" i="1"/>
  <c r="C32" i="1" s="1"/>
  <c r="B36" i="1" l="1"/>
  <c r="I23" i="1"/>
  <c r="H20" i="1"/>
  <c r="H23" i="1"/>
  <c r="E23" i="1"/>
  <c r="G20" i="1"/>
  <c r="F23" i="1"/>
  <c r="L23" i="1"/>
  <c r="K23" i="1"/>
  <c r="J23" i="1"/>
  <c r="N22" i="1"/>
  <c r="G23" i="1"/>
  <c r="N21" i="1"/>
  <c r="M21" i="1"/>
  <c r="M22" i="1"/>
  <c r="C23" i="1"/>
  <c r="K20" i="1"/>
  <c r="J20" i="1"/>
  <c r="I20" i="1"/>
  <c r="F20" i="1"/>
  <c r="D20" i="1"/>
  <c r="E20" i="1"/>
  <c r="C20" i="1"/>
  <c r="B32" i="1"/>
  <c r="I32" i="1"/>
  <c r="M18" i="1"/>
  <c r="N18" i="1"/>
  <c r="F17" i="1"/>
  <c r="G17" i="1"/>
  <c r="H17" i="1"/>
  <c r="I17" i="1"/>
  <c r="J17" i="1"/>
  <c r="K17" i="1"/>
  <c r="L17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D17" i="1"/>
  <c r="E17" i="1"/>
  <c r="D24" i="1"/>
  <c r="E24" i="1"/>
  <c r="D25" i="1"/>
  <c r="E25" i="1"/>
  <c r="C24" i="1"/>
  <c r="C26" i="1" s="1"/>
  <c r="C17" i="1"/>
  <c r="N23" i="1" l="1"/>
  <c r="M23" i="1"/>
  <c r="O23" i="1" s="1"/>
  <c r="O22" i="1"/>
  <c r="O21" i="1"/>
  <c r="F26" i="1"/>
  <c r="H26" i="1"/>
  <c r="L26" i="1"/>
  <c r="K26" i="1"/>
  <c r="J26" i="1"/>
  <c r="I26" i="1"/>
  <c r="G26" i="1"/>
  <c r="E26" i="1"/>
  <c r="D26" i="1"/>
  <c r="M20" i="1"/>
  <c r="N20" i="1"/>
  <c r="O18" i="1"/>
  <c r="M25" i="1"/>
  <c r="M24" i="1"/>
  <c r="M19" i="1"/>
  <c r="N19" i="1"/>
  <c r="N25" i="1"/>
  <c r="N24" i="1"/>
  <c r="M17" i="1"/>
  <c r="C37" i="1" l="1"/>
  <c r="B37" i="1"/>
  <c r="N26" i="1"/>
  <c r="J33" i="1"/>
  <c r="I33" i="1"/>
  <c r="O20" i="1"/>
  <c r="M26" i="1"/>
  <c r="B33" i="1" s="1"/>
  <c r="O19" i="1"/>
  <c r="O25" i="1"/>
  <c r="O24" i="1"/>
  <c r="D37" i="1" l="1"/>
  <c r="K33" i="1"/>
  <c r="O26" i="1"/>
  <c r="C33" i="1"/>
  <c r="D33" i="1" s="1"/>
</calcChain>
</file>

<file path=xl/sharedStrings.xml><?xml version="1.0" encoding="utf-8"?>
<sst xmlns="http://schemas.openxmlformats.org/spreadsheetml/2006/main" count="69" uniqueCount="39">
  <si>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</si>
  <si>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</si>
  <si>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</si>
  <si>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</si>
  <si>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</si>
  <si>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</si>
  <si>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</si>
  <si>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</si>
  <si>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</si>
  <si>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</si>
  <si>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</si>
  <si>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</si>
  <si>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</si>
  <si>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</si>
  <si>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</si>
  <si>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</si>
  <si>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</si>
  <si>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</si>
  <si>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</si>
  <si>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</si>
  <si>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</si>
  <si>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</si>
  <si>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</si>
  <si>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</si>
  <si>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</si>
  <si>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</si>
  <si>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</si>
  <si>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</si>
  <si>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</si>
  <si>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</si>
  <si>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</si>
  <si>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</si>
  <si>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</si>
  <si>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Weights calibrated measuring a pure Ti standard, bulk, polished</t>
  </si>
  <si>
    <t>Lb1</t>
  </si>
  <si>
    <t>Lg5</t>
  </si>
  <si>
    <t>Lb1 + Lg5</t>
  </si>
  <si>
    <t>Areas of peaks Lb1 and Lg5 fixed to previously fitted values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</si>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</sst>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42</xdr:row>
      <xdr:rowOff>88900</xdr:rowOff>
    </xdr:from>
    <xdr:to>
      <xdr:col>7</xdr:col>
      <xdr:colOff>520700</xdr:colOff>
      <xdr:row>74</xdr:row>
      <xdr:rowOff>132184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82B5F-3C93-88C6-341F-09D090174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8623300"/>
          <a:ext cx="6527800" cy="6545684"/>
        </a:xfrm>
        <a:prstGeom prst="rect">
          <a:avLst/>
        </a:prstGeom>
      </xdr:spPr>
    </xdr:pic>
    <xdr:clientData/>
  </xdr:twoCellAnchor>
  <xdr:twoCellAnchor editAs="oneCell">
    <xdr:from>
      <xdr:col>8</xdr:col>
      <xdr:colOff>749299</xdr:colOff>
      <xdr:row>43</xdr:row>
      <xdr:rowOff>177800</xdr:rowOff>
    </xdr:from>
    <xdr:to>
      <xdr:col>16</xdr:col>
      <xdr:colOff>463126</xdr:colOff>
      <xdr:row>74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027477-B82F-F8E3-5628-DD69E74C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1799" y="8915400"/>
          <a:ext cx="6317827" cy="624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40"/>
  <sheetViews>
    <sheetView tabSelected="1" topLeftCell="A44" workbookViewId="0">
      <selection activeCell="R73" sqref="R73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33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37</v>
      </c>
    </row>
    <row r="7" spans="1:15" x14ac:dyDescent="0.2">
      <c r="A7" s="5" t="s">
        <v>38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726.85599999999999</v>
      </c>
      <c r="D8">
        <v>703.29700000000003</v>
      </c>
      <c r="E8">
        <v>712.77300000000002</v>
      </c>
      <c r="F8">
        <v>700.79399999999998</v>
      </c>
      <c r="G8">
        <v>706.04499999999996</v>
      </c>
      <c r="H8">
        <v>717.27499999999998</v>
      </c>
      <c r="I8">
        <v>701.423</v>
      </c>
      <c r="J8">
        <v>696.14800000000002</v>
      </c>
      <c r="K8">
        <v>710.56500000000005</v>
      </c>
      <c r="L8">
        <v>719.18299999999999</v>
      </c>
    </row>
    <row r="9" spans="1:15" x14ac:dyDescent="0.2">
      <c r="A9" t="s">
        <v>21</v>
      </c>
      <c r="C9">
        <v>392.17599999999999</v>
      </c>
      <c r="D9">
        <v>413.22199999999998</v>
      </c>
      <c r="E9">
        <v>381.65100000000001</v>
      </c>
      <c r="F9">
        <v>343.97699999999998</v>
      </c>
      <c r="G9">
        <v>401.11399999999998</v>
      </c>
      <c r="H9">
        <v>421.584</v>
      </c>
      <c r="I9">
        <v>400.23399999999998</v>
      </c>
      <c r="J9">
        <v>383.38799999999998</v>
      </c>
      <c r="K9">
        <v>414.06200000000001</v>
      </c>
      <c r="L9">
        <v>389.76499999999999</v>
      </c>
    </row>
    <row r="10" spans="1:15" x14ac:dyDescent="0.2">
      <c r="A10" t="s">
        <v>22</v>
      </c>
      <c r="C10">
        <v>234.84299999999999</v>
      </c>
      <c r="D10">
        <v>183.184</v>
      </c>
      <c r="E10">
        <v>217.14099999999999</v>
      </c>
      <c r="F10">
        <v>225.21199999999999</v>
      </c>
      <c r="G10">
        <v>188.04599999999999</v>
      </c>
      <c r="H10">
        <v>178.13499999999999</v>
      </c>
      <c r="I10">
        <v>189.251</v>
      </c>
      <c r="J10">
        <v>190.02</v>
      </c>
      <c r="K10">
        <v>198.34899999999999</v>
      </c>
      <c r="L10">
        <v>212.38800000000001</v>
      </c>
    </row>
    <row r="11" spans="1:15" x14ac:dyDescent="0.2">
      <c r="A11" t="s">
        <v>34</v>
      </c>
      <c r="C11">
        <v>363.428</v>
      </c>
      <c r="D11">
        <v>351.64800000000002</v>
      </c>
      <c r="E11">
        <v>356.38600000000002</v>
      </c>
      <c r="F11">
        <v>350.39699999999999</v>
      </c>
      <c r="G11">
        <v>353.02199999999999</v>
      </c>
      <c r="H11">
        <v>358.63799999999998</v>
      </c>
      <c r="I11">
        <v>350.71100000000001</v>
      </c>
      <c r="J11">
        <v>348.07400000000001</v>
      </c>
      <c r="K11">
        <v>355.28300000000002</v>
      </c>
      <c r="L11">
        <v>359.59100000000001</v>
      </c>
    </row>
    <row r="12" spans="1:15" x14ac:dyDescent="0.2">
      <c r="A12" t="s">
        <v>35</v>
      </c>
      <c r="C12">
        <v>12.574999999999999</v>
      </c>
      <c r="D12">
        <v>12.167</v>
      </c>
      <c r="E12">
        <v>12.331</v>
      </c>
      <c r="F12">
        <v>12.124000000000001</v>
      </c>
      <c r="G12">
        <v>12.215</v>
      </c>
      <c r="H12">
        <v>12.409000000000001</v>
      </c>
      <c r="I12">
        <v>12.135</v>
      </c>
      <c r="J12">
        <v>12.042999999999999</v>
      </c>
      <c r="K12">
        <v>12.292999999999999</v>
      </c>
      <c r="L12">
        <v>12.442</v>
      </c>
    </row>
    <row r="13" spans="1:15" x14ac:dyDescent="0.2">
      <c r="A13" t="s">
        <v>23</v>
      </c>
      <c r="C13">
        <v>9.141</v>
      </c>
      <c r="D13">
        <v>8.4789999999999992</v>
      </c>
      <c r="E13">
        <v>9.1170000000000009</v>
      </c>
      <c r="F13">
        <v>10.635</v>
      </c>
      <c r="G13">
        <v>11.287000000000001</v>
      </c>
      <c r="H13">
        <v>9.516</v>
      </c>
      <c r="I13">
        <v>10.754</v>
      </c>
      <c r="J13">
        <v>11.507999999999999</v>
      </c>
      <c r="K13">
        <v>9.3719999999999999</v>
      </c>
      <c r="L13">
        <v>9.3949999999999996</v>
      </c>
    </row>
    <row r="14" spans="1:15" x14ac:dyDescent="0.2">
      <c r="A14" t="s">
        <v>24</v>
      </c>
      <c r="C14">
        <v>9.141</v>
      </c>
      <c r="D14">
        <v>8.48</v>
      </c>
      <c r="E14">
        <v>9.1159999999999997</v>
      </c>
      <c r="F14">
        <v>10.635</v>
      </c>
      <c r="G14">
        <v>11.287000000000001</v>
      </c>
      <c r="H14">
        <v>9.516</v>
      </c>
      <c r="I14">
        <v>10.754</v>
      </c>
      <c r="J14">
        <v>11.507999999999999</v>
      </c>
      <c r="K14">
        <v>9.3719999999999999</v>
      </c>
      <c r="L14">
        <v>9.3949999999999996</v>
      </c>
    </row>
    <row r="16" spans="1:15" x14ac:dyDescent="0.2">
      <c r="A16" t="s">
        <v>0</v>
      </c>
      <c r="B16" t="s">
        <v>1</v>
      </c>
      <c r="C16" t="s">
        <v>2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</row>
    <row r="17" spans="1:25" x14ac:dyDescent="0.2">
      <c r="A17" t="s">
        <v>20</v>
      </c>
      <c r="B17">
        <v>1</v>
      </c>
      <c r="C17" s="4">
        <f t="shared" ref="C17:L17" si="0">C8/C8</f>
        <v>1</v>
      </c>
      <c r="D17" s="4">
        <f t="shared" si="0"/>
        <v>1</v>
      </c>
      <c r="E17" s="4">
        <f t="shared" si="0"/>
        <v>1</v>
      </c>
      <c r="F17" s="4">
        <f t="shared" si="0"/>
        <v>1</v>
      </c>
      <c r="G17" s="4">
        <f t="shared" si="0"/>
        <v>1</v>
      </c>
      <c r="H17" s="4">
        <f t="shared" si="0"/>
        <v>1</v>
      </c>
      <c r="I17" s="4">
        <f t="shared" si="0"/>
        <v>1</v>
      </c>
      <c r="J17" s="4">
        <f t="shared" si="0"/>
        <v>1</v>
      </c>
      <c r="K17" s="4">
        <f t="shared" si="0"/>
        <v>1</v>
      </c>
      <c r="L17" s="4">
        <f t="shared" si="0"/>
        <v>1</v>
      </c>
      <c r="M17" s="4">
        <f t="shared" ref="M17:M22" si="1">AVERAGE(C17:L17)</f>
        <v>1</v>
      </c>
      <c r="N17" s="4"/>
    </row>
    <row r="18" spans="1:25" x14ac:dyDescent="0.2">
      <c r="A18" s="1" t="s">
        <v>21</v>
      </c>
      <c r="B18" s="6">
        <v>0.59699999999999998</v>
      </c>
      <c r="C18" s="4">
        <f t="shared" ref="C18:L18" si="2">C9/C8</f>
        <v>0.53955116281629367</v>
      </c>
      <c r="D18" s="4">
        <f t="shared" si="2"/>
        <v>0.58754978337743513</v>
      </c>
      <c r="E18" s="4">
        <f t="shared" si="2"/>
        <v>0.53544536619653105</v>
      </c>
      <c r="F18" s="4">
        <f t="shared" si="2"/>
        <v>0.49083896266235155</v>
      </c>
      <c r="G18" s="4">
        <f t="shared" si="2"/>
        <v>0.5681139304152002</v>
      </c>
      <c r="H18" s="4">
        <f t="shared" si="2"/>
        <v>0.58775783346694088</v>
      </c>
      <c r="I18" s="4">
        <f t="shared" si="2"/>
        <v>0.57060290295584826</v>
      </c>
      <c r="J18" s="4">
        <f t="shared" si="2"/>
        <v>0.55072771881841209</v>
      </c>
      <c r="K18" s="4">
        <f t="shared" si="2"/>
        <v>0.58272219993948471</v>
      </c>
      <c r="L18" s="4">
        <f t="shared" si="2"/>
        <v>0.54195524643936244</v>
      </c>
      <c r="M18" s="3">
        <f t="shared" si="1"/>
        <v>0.55552651070878611</v>
      </c>
      <c r="N18" s="4">
        <f t="shared" ref="N18" si="3">STDEV(C18:L18)</f>
        <v>3.0257864000550135E-2</v>
      </c>
      <c r="O18" s="2">
        <f>N18/M18 * 100</f>
        <v>5.4467002775339521</v>
      </c>
    </row>
    <row r="19" spans="1:25" x14ac:dyDescent="0.2">
      <c r="A19" s="1" t="s">
        <v>22</v>
      </c>
      <c r="B19" s="6">
        <v>7.0599999999999996E-2</v>
      </c>
      <c r="C19" s="4">
        <f t="shared" ref="C19:L19" si="4">C10/C8</f>
        <v>0.32309425800983965</v>
      </c>
      <c r="D19" s="4">
        <f t="shared" si="4"/>
        <v>0.26046464011647996</v>
      </c>
      <c r="E19" s="4">
        <f t="shared" si="4"/>
        <v>0.30464257203906431</v>
      </c>
      <c r="F19" s="4">
        <f t="shared" si="4"/>
        <v>0.32136690668013712</v>
      </c>
      <c r="G19" s="4">
        <f t="shared" si="4"/>
        <v>0.26633713148595345</v>
      </c>
      <c r="H19" s="4">
        <f t="shared" si="4"/>
        <v>0.24834965668676587</v>
      </c>
      <c r="I19" s="4">
        <f t="shared" si="4"/>
        <v>0.26981008606789342</v>
      </c>
      <c r="J19" s="4">
        <f t="shared" si="4"/>
        <v>0.27295919833138932</v>
      </c>
      <c r="K19" s="4">
        <f t="shared" si="4"/>
        <v>0.27914265408512939</v>
      </c>
      <c r="L19" s="4">
        <f t="shared" si="4"/>
        <v>0.29531843772725441</v>
      </c>
      <c r="M19" s="3">
        <f t="shared" si="1"/>
        <v>0.28414855412299067</v>
      </c>
      <c r="N19" s="4">
        <f t="shared" ref="N19" si="5">STDEV(C19:L19)</f>
        <v>2.5738714224656394E-2</v>
      </c>
      <c r="O19" s="2">
        <f>N19/M19 * 100</f>
        <v>9.0581894052206451</v>
      </c>
    </row>
    <row r="20" spans="1:25" x14ac:dyDescent="0.2">
      <c r="A20" s="7" t="s">
        <v>28</v>
      </c>
      <c r="B20" s="7">
        <f>SUM(B18:B19)</f>
        <v>0.66759999999999997</v>
      </c>
      <c r="C20" s="8">
        <f t="shared" ref="C20:L20" si="6">SUM(C18:C19)</f>
        <v>0.86264542082613338</v>
      </c>
      <c r="D20" s="8">
        <f t="shared" si="6"/>
        <v>0.84801442349391509</v>
      </c>
      <c r="E20" s="8">
        <f t="shared" si="6"/>
        <v>0.84008793823559536</v>
      </c>
      <c r="F20" s="8">
        <f t="shared" si="6"/>
        <v>0.81220586934248873</v>
      </c>
      <c r="G20" s="8">
        <f t="shared" si="6"/>
        <v>0.83445106190115359</v>
      </c>
      <c r="H20" s="8">
        <f t="shared" si="6"/>
        <v>0.83610749015370678</v>
      </c>
      <c r="I20" s="8">
        <f t="shared" si="6"/>
        <v>0.84041298902374173</v>
      </c>
      <c r="J20" s="8">
        <f t="shared" si="6"/>
        <v>0.82368691714980136</v>
      </c>
      <c r="K20" s="8">
        <f t="shared" si="6"/>
        <v>0.8618648540246141</v>
      </c>
      <c r="L20" s="8">
        <f t="shared" si="6"/>
        <v>0.83727368416661685</v>
      </c>
      <c r="M20" s="8">
        <f t="shared" si="1"/>
        <v>0.83967506483177679</v>
      </c>
      <c r="N20" s="4">
        <f t="shared" ref="N20:N23" si="7">STDEV(C20:L20)</f>
        <v>1.5442531061676645E-2</v>
      </c>
      <c r="O20" s="2">
        <f>N20/M20 * 100</f>
        <v>1.8391079726501645</v>
      </c>
      <c r="P20" s="4"/>
      <c r="Q20" s="4"/>
      <c r="R20" s="4"/>
      <c r="S20" s="4"/>
      <c r="T20" s="4"/>
      <c r="U20" s="4"/>
      <c r="V20" s="4"/>
      <c r="W20" s="3"/>
      <c r="X20" s="4"/>
      <c r="Y20" s="2"/>
    </row>
    <row r="21" spans="1:25" x14ac:dyDescent="0.2">
      <c r="A21" t="s">
        <v>34</v>
      </c>
      <c r="B21" s="6">
        <v>0.5</v>
      </c>
      <c r="C21" s="4">
        <f>C11/C8</f>
        <v>0.5</v>
      </c>
      <c r="D21" s="4">
        <f t="shared" ref="D21:L21" si="8">D11/D8</f>
        <v>0.49999928906279995</v>
      </c>
      <c r="E21" s="4">
        <f t="shared" si="8"/>
        <v>0.49999929851439379</v>
      </c>
      <c r="F21" s="4">
        <f t="shared" si="8"/>
        <v>0.5</v>
      </c>
      <c r="G21" s="4">
        <f t="shared" si="8"/>
        <v>0.49999929182984088</v>
      </c>
      <c r="H21" s="4">
        <f t="shared" si="8"/>
        <v>0.50000069708270889</v>
      </c>
      <c r="I21" s="4">
        <f t="shared" si="8"/>
        <v>0.49999928716338077</v>
      </c>
      <c r="J21" s="4">
        <f t="shared" si="8"/>
        <v>0.5</v>
      </c>
      <c r="K21" s="4">
        <f t="shared" si="8"/>
        <v>0.50000070366539306</v>
      </c>
      <c r="L21" s="4">
        <f t="shared" si="8"/>
        <v>0.49999930476665883</v>
      </c>
      <c r="M21" s="4">
        <f t="shared" si="1"/>
        <v>0.49999978720851762</v>
      </c>
      <c r="N21" s="4">
        <f t="shared" si="7"/>
        <v>5.7915372316432349E-7</v>
      </c>
      <c r="O21" s="2">
        <f>N21/M21 * 100</f>
        <v>1.1583079392847738E-4</v>
      </c>
    </row>
    <row r="22" spans="1:25" x14ac:dyDescent="0.2">
      <c r="A22" t="s">
        <v>35</v>
      </c>
      <c r="B22" s="6">
        <v>1.7299999999999999E-2</v>
      </c>
      <c r="C22" s="4">
        <f>C12/C8</f>
        <v>1.7300538208393407E-2</v>
      </c>
      <c r="D22" s="4">
        <f t="shared" ref="D22:L22" si="9">D12/D8</f>
        <v>1.7299945826585353E-2</v>
      </c>
      <c r="E22" s="4">
        <f t="shared" si="9"/>
        <v>1.7300038020519857E-2</v>
      </c>
      <c r="F22" s="4">
        <f t="shared" si="9"/>
        <v>1.7300376430163501E-2</v>
      </c>
      <c r="G22" s="4">
        <f t="shared" si="9"/>
        <v>1.7300596987444145E-2</v>
      </c>
      <c r="H22" s="4">
        <f t="shared" si="9"/>
        <v>1.7300198668572027E-2</v>
      </c>
      <c r="I22" s="4">
        <f t="shared" si="9"/>
        <v>1.7300544749744448E-2</v>
      </c>
      <c r="J22" s="4">
        <f t="shared" si="9"/>
        <v>1.7299482293994955E-2</v>
      </c>
      <c r="K22" s="4">
        <f t="shared" si="9"/>
        <v>1.7300317353092256E-2</v>
      </c>
      <c r="L22" s="4">
        <f t="shared" si="9"/>
        <v>1.7300186461582101E-2</v>
      </c>
      <c r="M22" s="4">
        <f t="shared" si="1"/>
        <v>1.7300222500009205E-2</v>
      </c>
      <c r="N22" s="4">
        <f t="shared" si="7"/>
        <v>3.3941152161228031E-7</v>
      </c>
      <c r="O22" s="2">
        <f>N22/M22 * 100</f>
        <v>1.9618910774823833E-3</v>
      </c>
    </row>
    <row r="23" spans="1:25" x14ac:dyDescent="0.2">
      <c r="A23" t="s">
        <v>36</v>
      </c>
      <c r="B23">
        <f>SUM(B21:B22)</f>
        <v>0.51729999999999998</v>
      </c>
      <c r="C23" s="4">
        <f>SUM(C21:C22)</f>
        <v>0.51730053820839339</v>
      </c>
      <c r="D23" s="4">
        <f t="shared" ref="D23:L23" si="10">SUM(D21:D22)</f>
        <v>0.51729923488938534</v>
      </c>
      <c r="E23" s="4">
        <f t="shared" si="10"/>
        <v>0.51729933653491367</v>
      </c>
      <c r="F23" s="4">
        <f t="shared" si="10"/>
        <v>0.51730037643016347</v>
      </c>
      <c r="G23" s="4">
        <f t="shared" si="10"/>
        <v>0.51729988881728506</v>
      </c>
      <c r="H23" s="4">
        <f t="shared" si="10"/>
        <v>0.51730089575128091</v>
      </c>
      <c r="I23" s="4">
        <f t="shared" si="10"/>
        <v>0.51729983191312523</v>
      </c>
      <c r="J23" s="4">
        <f t="shared" si="10"/>
        <v>0.51729948229399492</v>
      </c>
      <c r="K23" s="4">
        <f t="shared" si="10"/>
        <v>0.5173010210184853</v>
      </c>
      <c r="L23" s="4">
        <f t="shared" si="10"/>
        <v>0.51729949122824093</v>
      </c>
      <c r="M23" s="4">
        <f t="shared" ref="M23" si="11">AVERAGE(C23:L23)</f>
        <v>0.51730000970852674</v>
      </c>
      <c r="N23" s="4">
        <f t="shared" si="7"/>
        <v>6.5560300232095445E-7</v>
      </c>
      <c r="O23" s="2">
        <f t="shared" ref="O23" si="12">N23/M23 * 100</f>
        <v>1.2673554804113664E-4</v>
      </c>
    </row>
    <row r="24" spans="1:25" x14ac:dyDescent="0.2">
      <c r="A24" t="s">
        <v>23</v>
      </c>
      <c r="B24" s="6">
        <v>1.78E-2</v>
      </c>
      <c r="C24" s="4">
        <f t="shared" ref="C24:L24" si="13">C13/C8</f>
        <v>1.257608109446713E-2</v>
      </c>
      <c r="D24" s="4">
        <f t="shared" si="13"/>
        <v>1.2056073038844185E-2</v>
      </c>
      <c r="E24" s="4">
        <f t="shared" si="13"/>
        <v>1.2790888543757971E-2</v>
      </c>
      <c r="F24" s="4">
        <f t="shared" si="13"/>
        <v>1.5175643627085848E-2</v>
      </c>
      <c r="G24" s="4">
        <f t="shared" si="13"/>
        <v>1.5986233172106595E-2</v>
      </c>
      <c r="H24" s="4">
        <f t="shared" si="13"/>
        <v>1.3266878115088355E-2</v>
      </c>
      <c r="I24" s="4">
        <f t="shared" si="13"/>
        <v>1.5331690007313704E-2</v>
      </c>
      <c r="J24" s="4">
        <f t="shared" si="13"/>
        <v>1.6530967552876686E-2</v>
      </c>
      <c r="K24" s="4">
        <f t="shared" si="13"/>
        <v>1.3189504126997528E-2</v>
      </c>
      <c r="L24" s="4">
        <f t="shared" si="13"/>
        <v>1.3063434480514695E-2</v>
      </c>
      <c r="M24" s="4">
        <f t="shared" ref="M24:M26" si="14">AVERAGE(C24:L24)</f>
        <v>1.3996739375905268E-2</v>
      </c>
      <c r="N24" s="4">
        <f t="shared" ref="N24:N25" si="15">STDEV(C24:L24)</f>
        <v>1.5932574141090269E-3</v>
      </c>
      <c r="O24" s="2">
        <f t="shared" ref="O24:O25" si="16">N24/M24 * 100</f>
        <v>11.383061235331315</v>
      </c>
    </row>
    <row r="25" spans="1:25" x14ac:dyDescent="0.2">
      <c r="A25" t="s">
        <v>24</v>
      </c>
      <c r="B25" s="6">
        <v>9.4599999999999997E-3</v>
      </c>
      <c r="C25" s="4">
        <f t="shared" ref="C25:L25" si="17">C14/C8</f>
        <v>1.257608109446713E-2</v>
      </c>
      <c r="D25" s="4">
        <f t="shared" si="17"/>
        <v>1.2057494913244333E-2</v>
      </c>
      <c r="E25" s="4">
        <f t="shared" si="17"/>
        <v>1.2789485572545537E-2</v>
      </c>
      <c r="F25" s="4">
        <f t="shared" si="17"/>
        <v>1.5175643627085848E-2</v>
      </c>
      <c r="G25" s="4">
        <f t="shared" si="17"/>
        <v>1.5986233172106595E-2</v>
      </c>
      <c r="H25" s="4">
        <f t="shared" si="17"/>
        <v>1.3266878115088355E-2</v>
      </c>
      <c r="I25" s="4">
        <f t="shared" si="17"/>
        <v>1.5331690007313704E-2</v>
      </c>
      <c r="J25" s="4">
        <f t="shared" si="17"/>
        <v>1.6530967552876686E-2</v>
      </c>
      <c r="K25" s="4">
        <f t="shared" si="17"/>
        <v>1.3189504126997528E-2</v>
      </c>
      <c r="L25" s="4">
        <f t="shared" si="17"/>
        <v>1.3063434480514695E-2</v>
      </c>
      <c r="M25" s="4">
        <f t="shared" si="14"/>
        <v>1.3996741266224041E-2</v>
      </c>
      <c r="N25" s="4">
        <f t="shared" si="15"/>
        <v>1.593183098181469E-3</v>
      </c>
      <c r="O25" s="2">
        <f t="shared" si="16"/>
        <v>11.382528746359178</v>
      </c>
    </row>
    <row r="26" spans="1:25" x14ac:dyDescent="0.2">
      <c r="A26" s="5" t="s">
        <v>27</v>
      </c>
      <c r="B26">
        <f>SUM(B24:B25)</f>
        <v>2.726E-2</v>
      </c>
      <c r="C26" s="4">
        <f>SUM(C24:C25)</f>
        <v>2.5152162188934259E-2</v>
      </c>
      <c r="D26" s="4">
        <f t="shared" ref="D26:L26" si="18">SUM(D24:D25)</f>
        <v>2.4113567952088518E-2</v>
      </c>
      <c r="E26" s="4">
        <f t="shared" si="18"/>
        <v>2.5580374116303508E-2</v>
      </c>
      <c r="F26" s="4">
        <f t="shared" si="18"/>
        <v>3.0351287254171695E-2</v>
      </c>
      <c r="G26" s="4">
        <f t="shared" si="18"/>
        <v>3.1972466344213191E-2</v>
      </c>
      <c r="H26" s="4">
        <f t="shared" si="18"/>
        <v>2.653375623017671E-2</v>
      </c>
      <c r="I26" s="4">
        <f t="shared" si="18"/>
        <v>3.0663380014627407E-2</v>
      </c>
      <c r="J26" s="4">
        <f t="shared" si="18"/>
        <v>3.3061935105753372E-2</v>
      </c>
      <c r="K26" s="4">
        <f t="shared" si="18"/>
        <v>2.6379008253995057E-2</v>
      </c>
      <c r="L26" s="4">
        <f t="shared" si="18"/>
        <v>2.6126868961029389E-2</v>
      </c>
      <c r="M26" s="4">
        <f t="shared" si="14"/>
        <v>2.7993480642129309E-2</v>
      </c>
      <c r="N26" s="4">
        <f t="shared" ref="N26" si="19">STDEV(C26:L26)</f>
        <v>3.1864404435911703E-3</v>
      </c>
      <c r="O26" s="2">
        <f t="shared" ref="O26" si="20">N26/M26 * 100</f>
        <v>11.382794745415394</v>
      </c>
    </row>
    <row r="27" spans="1:25" x14ac:dyDescent="0.2">
      <c r="M27" s="4"/>
      <c r="N27" s="4"/>
    </row>
    <row r="28" spans="1:25" x14ac:dyDescent="0.2">
      <c r="A28" t="s">
        <v>29</v>
      </c>
      <c r="H28" t="s">
        <v>31</v>
      </c>
    </row>
    <row r="29" spans="1:25" x14ac:dyDescent="0.2">
      <c r="A29" t="s">
        <v>30</v>
      </c>
      <c r="H29" t="s">
        <v>30</v>
      </c>
    </row>
    <row r="31" spans="1:25" x14ac:dyDescent="0.2">
      <c r="B31" t="s">
        <v>23</v>
      </c>
      <c r="C31" t="s">
        <v>24</v>
      </c>
      <c r="D31" t="s">
        <v>17</v>
      </c>
      <c r="I31" s="7" t="s">
        <v>21</v>
      </c>
      <c r="J31" s="7" t="s">
        <v>22</v>
      </c>
      <c r="K31" t="s">
        <v>17</v>
      </c>
    </row>
    <row r="32" spans="1:25" x14ac:dyDescent="0.2">
      <c r="A32" t="s">
        <v>16</v>
      </c>
      <c r="B32" s="4">
        <f>B24/B26</f>
        <v>0.65297138664710197</v>
      </c>
      <c r="C32" s="4">
        <f>B25/B26</f>
        <v>0.34702861335289803</v>
      </c>
      <c r="D32" s="4"/>
      <c r="E32" s="4"/>
      <c r="F32" s="4"/>
      <c r="G32" s="4"/>
      <c r="H32" t="s">
        <v>16</v>
      </c>
      <c r="I32" s="8">
        <f>B18/B20</f>
        <v>0.89424805272618335</v>
      </c>
      <c r="J32" s="8">
        <f>B19/B20</f>
        <v>0.10575194727381665</v>
      </c>
      <c r="K32" s="4"/>
      <c r="L32" s="4"/>
      <c r="M32" s="4"/>
    </row>
    <row r="33" spans="1:13" x14ac:dyDescent="0.2">
      <c r="A33" t="s">
        <v>18</v>
      </c>
      <c r="B33" s="4">
        <f>M26*B32</f>
        <v>1.8278941871969982E-2</v>
      </c>
      <c r="C33" s="4">
        <f>M26*C32</f>
        <v>9.7145387701593269E-3</v>
      </c>
      <c r="D33" s="4">
        <f>SUM(B33:C33)</f>
        <v>2.7993480642129309E-2</v>
      </c>
      <c r="E33" s="4"/>
      <c r="F33" s="4"/>
      <c r="G33" s="4"/>
      <c r="H33" t="s">
        <v>18</v>
      </c>
      <c r="I33" s="8">
        <f>M20*I32</f>
        <v>0.75087779164854818</v>
      </c>
      <c r="J33" s="8">
        <f>M20*J32</f>
        <v>8.8797273183228637E-2</v>
      </c>
      <c r="K33" s="4">
        <f>SUM(I33:J33)</f>
        <v>0.83967506483177679</v>
      </c>
      <c r="L33" s="4"/>
      <c r="M33" s="4"/>
    </row>
    <row r="35" spans="1:13" x14ac:dyDescent="0.2">
      <c r="B35" t="s">
        <v>34</v>
      </c>
      <c r="C35" t="s">
        <v>35</v>
      </c>
      <c r="D35" t="s">
        <v>17</v>
      </c>
    </row>
    <row r="36" spans="1:13" x14ac:dyDescent="0.2">
      <c r="A36" t="s">
        <v>16</v>
      </c>
      <c r="B36" s="4">
        <f>B21/B23</f>
        <v>0.96655712352600043</v>
      </c>
      <c r="C36" s="4">
        <f>B22/B23</f>
        <v>3.3442876473999614E-2</v>
      </c>
      <c r="D36" s="4"/>
    </row>
    <row r="37" spans="1:13" x14ac:dyDescent="0.2">
      <c r="A37" t="s">
        <v>18</v>
      </c>
      <c r="B37" s="4">
        <f>M23*B36</f>
        <v>0.5000000093838457</v>
      </c>
      <c r="C37" s="4">
        <f>M23*C36</f>
        <v>1.7300000324681059E-2</v>
      </c>
      <c r="D37" s="4">
        <f>SUM(B37:C37)</f>
        <v>0.51730000970852674</v>
      </c>
    </row>
    <row r="38" spans="1:13" x14ac:dyDescent="0.2">
      <c r="B38" s="4"/>
      <c r="C38" s="4"/>
      <c r="D38" s="4"/>
    </row>
    <row r="39" spans="1:13" x14ac:dyDescent="0.2">
      <c r="B39" s="4"/>
      <c r="C39" s="4"/>
      <c r="D39" s="4"/>
    </row>
    <row r="40" spans="1:13" x14ac:dyDescent="0.2">
      <c r="C40" t="s">
        <v>3</v>
      </c>
      <c r="L40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2025-04-03T18:23:36Z</dcterms:modified>
</cp:coreProperties>
</file>