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6D73140D-6F74-9344-B9E2-EB87A8006484}" xr6:coauthVersionLast="47" xr6:coauthVersionMax="47" xr10:uidLastSave="{00000000-0000-0000-0000-000000000000}"/>
  <bookViews>
    <workbookView xWindow="30900" yWindow="-1380" windowWidth="28920" windowHeight="1762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7" i="1"/>
  <c r="C71" i="1"/>
  <c r="B71" i="1"/>
  <c r="C70" i="1"/>
  <c r="B70" i="1"/>
  <c r="B50" i="1"/>
  <c r="L27" i="1"/>
  <c r="L50" i="1" s="1"/>
  <c r="K27" i="1"/>
  <c r="K50" i="1" s="1"/>
  <c r="J27" i="1"/>
  <c r="J50" i="1" s="1"/>
  <c r="I27" i="1"/>
  <c r="I50" i="1" s="1"/>
  <c r="H27" i="1"/>
  <c r="H50" i="1" s="1"/>
  <c r="G27" i="1"/>
  <c r="G50" i="1" s="1"/>
  <c r="F27" i="1"/>
  <c r="F50" i="1" s="1"/>
  <c r="E27" i="1"/>
  <c r="E50" i="1" s="1"/>
  <c r="D27" i="1"/>
  <c r="D50" i="1" s="1"/>
  <c r="C27" i="1"/>
  <c r="C50" i="1" s="1"/>
  <c r="B47" i="1"/>
  <c r="C24" i="1"/>
  <c r="C47" i="1" s="1"/>
  <c r="L24" i="1"/>
  <c r="L47" i="1" s="1"/>
  <c r="K24" i="1"/>
  <c r="K47" i="1" s="1"/>
  <c r="J24" i="1"/>
  <c r="J47" i="1" s="1"/>
  <c r="I24" i="1"/>
  <c r="I47" i="1" s="1"/>
  <c r="H24" i="1"/>
  <c r="H47" i="1" s="1"/>
  <c r="G24" i="1"/>
  <c r="G47" i="1" s="1"/>
  <c r="F24" i="1"/>
  <c r="F47" i="1" s="1"/>
  <c r="E24" i="1"/>
  <c r="E47" i="1" s="1"/>
  <c r="D24" i="1"/>
  <c r="D47" i="1" s="1"/>
  <c r="K44" i="1"/>
  <c r="B44" i="1"/>
  <c r="C65" i="1" s="1"/>
  <c r="D21" i="1"/>
  <c r="D44" i="1" s="1"/>
  <c r="E21" i="1"/>
  <c r="E44" i="1" s="1"/>
  <c r="F21" i="1"/>
  <c r="F44" i="1" s="1"/>
  <c r="G21" i="1"/>
  <c r="G44" i="1" s="1"/>
  <c r="H21" i="1"/>
  <c r="H44" i="1" s="1"/>
  <c r="I21" i="1"/>
  <c r="I44" i="1" s="1"/>
  <c r="J21" i="1"/>
  <c r="J44" i="1" s="1"/>
  <c r="K21" i="1"/>
  <c r="L21" i="1"/>
  <c r="L44" i="1" s="1"/>
  <c r="C21" i="1"/>
  <c r="C44" i="1" s="1"/>
  <c r="B40" i="1"/>
  <c r="B61" i="1" s="1"/>
  <c r="L17" i="1"/>
  <c r="L40" i="1" s="1"/>
  <c r="K17" i="1"/>
  <c r="K40" i="1" s="1"/>
  <c r="J17" i="1"/>
  <c r="J40" i="1" s="1"/>
  <c r="I17" i="1"/>
  <c r="I40" i="1" s="1"/>
  <c r="H17" i="1"/>
  <c r="H40" i="1" s="1"/>
  <c r="G17" i="1"/>
  <c r="G40" i="1" s="1"/>
  <c r="F17" i="1"/>
  <c r="F40" i="1" s="1"/>
  <c r="E17" i="1"/>
  <c r="E40" i="1" s="1"/>
  <c r="D17" i="1"/>
  <c r="D40" i="1" s="1"/>
  <c r="C17" i="1"/>
  <c r="C40" i="1" s="1"/>
  <c r="B36" i="1"/>
  <c r="D13" i="1"/>
  <c r="D36" i="1" s="1"/>
  <c r="E13" i="1"/>
  <c r="E36" i="1" s="1"/>
  <c r="F13" i="1"/>
  <c r="F36" i="1" s="1"/>
  <c r="G13" i="1"/>
  <c r="G36" i="1" s="1"/>
  <c r="H13" i="1"/>
  <c r="H36" i="1" s="1"/>
  <c r="I13" i="1"/>
  <c r="I36" i="1" s="1"/>
  <c r="J13" i="1"/>
  <c r="J36" i="1" s="1"/>
  <c r="K13" i="1"/>
  <c r="K36" i="1" s="1"/>
  <c r="L13" i="1"/>
  <c r="L36" i="1" s="1"/>
  <c r="C13" i="1"/>
  <c r="C36" i="1" s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7" i="1"/>
  <c r="E37" i="1"/>
  <c r="F37" i="1"/>
  <c r="G37" i="1"/>
  <c r="H37" i="1"/>
  <c r="I37" i="1"/>
  <c r="J37" i="1"/>
  <c r="K37" i="1"/>
  <c r="L37" i="1"/>
  <c r="D38" i="1"/>
  <c r="E38" i="1"/>
  <c r="F38" i="1"/>
  <c r="G38" i="1"/>
  <c r="H38" i="1"/>
  <c r="I38" i="1"/>
  <c r="J38" i="1"/>
  <c r="K38" i="1"/>
  <c r="L38" i="1"/>
  <c r="D39" i="1"/>
  <c r="E39" i="1"/>
  <c r="F39" i="1"/>
  <c r="G39" i="1"/>
  <c r="H39" i="1"/>
  <c r="I39" i="1"/>
  <c r="J39" i="1"/>
  <c r="K39" i="1"/>
  <c r="L39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H43" i="1"/>
  <c r="I43" i="1"/>
  <c r="J43" i="1"/>
  <c r="K43" i="1"/>
  <c r="L43" i="1"/>
  <c r="D45" i="1"/>
  <c r="E45" i="1"/>
  <c r="F45" i="1"/>
  <c r="G45" i="1"/>
  <c r="H45" i="1"/>
  <c r="I45" i="1"/>
  <c r="J45" i="1"/>
  <c r="K45" i="1"/>
  <c r="L45" i="1"/>
  <c r="D46" i="1"/>
  <c r="E46" i="1"/>
  <c r="F46" i="1"/>
  <c r="G46" i="1"/>
  <c r="H46" i="1"/>
  <c r="I46" i="1"/>
  <c r="J46" i="1"/>
  <c r="K46" i="1"/>
  <c r="L46" i="1"/>
  <c r="D48" i="1"/>
  <c r="E48" i="1"/>
  <c r="F48" i="1"/>
  <c r="G48" i="1"/>
  <c r="H48" i="1"/>
  <c r="I48" i="1"/>
  <c r="J48" i="1"/>
  <c r="K48" i="1"/>
  <c r="L48" i="1"/>
  <c r="D49" i="1"/>
  <c r="E49" i="1"/>
  <c r="F49" i="1"/>
  <c r="G49" i="1"/>
  <c r="H49" i="1"/>
  <c r="I49" i="1"/>
  <c r="J49" i="1"/>
  <c r="K49" i="1"/>
  <c r="L49" i="1"/>
  <c r="C49" i="1"/>
  <c r="C48" i="1"/>
  <c r="C46" i="1"/>
  <c r="C45" i="1"/>
  <c r="C43" i="1"/>
  <c r="C42" i="1"/>
  <c r="C41" i="1"/>
  <c r="C39" i="1"/>
  <c r="C38" i="1"/>
  <c r="C37" i="1"/>
  <c r="C35" i="1"/>
  <c r="C34" i="1"/>
  <c r="C33" i="1"/>
  <c r="C32" i="1"/>
  <c r="C31" i="1"/>
  <c r="D70" i="1" l="1"/>
  <c r="D65" i="1"/>
  <c r="B57" i="1"/>
  <c r="C61" i="1"/>
  <c r="B65" i="1"/>
  <c r="N50" i="1"/>
  <c r="M50" i="1"/>
  <c r="M47" i="1"/>
  <c r="N47" i="1"/>
  <c r="M44" i="1"/>
  <c r="C66" i="1" s="1"/>
  <c r="N44" i="1"/>
  <c r="M40" i="1"/>
  <c r="B62" i="1" s="1"/>
  <c r="N40" i="1"/>
  <c r="M36" i="1"/>
  <c r="N36" i="1"/>
  <c r="M49" i="1"/>
  <c r="N49" i="1"/>
  <c r="O49" i="1" s="1"/>
  <c r="N39" i="1"/>
  <c r="N45" i="1"/>
  <c r="M46" i="1"/>
  <c r="N37" i="1"/>
  <c r="N33" i="1"/>
  <c r="M33" i="1"/>
  <c r="M37" i="1"/>
  <c r="N41" i="1"/>
  <c r="N46" i="1"/>
  <c r="M39" i="1"/>
  <c r="M41" i="1"/>
  <c r="M45" i="1"/>
  <c r="N43" i="1"/>
  <c r="M43" i="1"/>
  <c r="M32" i="1"/>
  <c r="N32" i="1"/>
  <c r="C62" i="1" l="1"/>
  <c r="D62" i="1"/>
  <c r="O47" i="1"/>
  <c r="D71" i="1"/>
  <c r="D66" i="1"/>
  <c r="D61" i="1"/>
  <c r="O50" i="1"/>
  <c r="B66" i="1"/>
  <c r="E65" i="1"/>
  <c r="B58" i="1"/>
  <c r="D57" i="1"/>
  <c r="O36" i="1"/>
  <c r="O44" i="1"/>
  <c r="O40" i="1"/>
  <c r="O46" i="1"/>
  <c r="O37" i="1"/>
  <c r="O45" i="1"/>
  <c r="O41" i="1"/>
  <c r="O39" i="1"/>
  <c r="O33" i="1"/>
  <c r="M48" i="1"/>
  <c r="N42" i="1"/>
  <c r="M42" i="1"/>
  <c r="N48" i="1"/>
  <c r="N35" i="1"/>
  <c r="M35" i="1"/>
  <c r="M34" i="1"/>
  <c r="N34" i="1"/>
  <c r="O43" i="1"/>
  <c r="O32" i="1"/>
  <c r="M31" i="1"/>
  <c r="E66" i="1" l="1"/>
  <c r="O48" i="1"/>
  <c r="O35" i="1"/>
  <c r="O42" i="1"/>
  <c r="O34" i="1"/>
  <c r="M38" i="1"/>
  <c r="N38" i="1"/>
  <c r="O38" i="1" l="1"/>
  <c r="D58" i="1"/>
</calcChain>
</file>

<file path=xl/sharedStrings.xml><?xml version="1.0" encoding="utf-8"?>
<sst xmlns="http://schemas.openxmlformats.org/spreadsheetml/2006/main" count="102" uniqueCount="50">
  <si>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</si>
  <si>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</si>
  <si>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</si>
  <si>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</si>
  <si>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</si>
  <si>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</si>
  <si>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</si>
  <si>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</si>
  <si>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</si>
  <si>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</si>
  <si>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</si>
  <si>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</si>
  <si>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</si>
  <si>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</si>
  <si>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</si>
  <si>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</si>
  <si>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</si>
  <si>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</si>
  <si>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</si>
  <si>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</si>
  <si>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</si>
  <si>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Ln</t>
  </si>
  <si>
    <t>Lb3</t>
  </si>
  <si>
    <t>Lb4</t>
  </si>
  <si>
    <t>A constant shift is maintained across all peaks</t>
  </si>
  <si>
    <t>Sigma is fixed for all peaks</t>
  </si>
  <si>
    <t>So we use the original ratios to diustribute the sum among the 2 peaks, giving:</t>
  </si>
  <si>
    <t>Lb2</t>
  </si>
  <si>
    <t>Lb7</t>
  </si>
  <si>
    <t>Lb1</t>
  </si>
  <si>
    <t>Fixing the peaks:</t>
  </si>
  <si>
    <t>Fits whose peak areas vary, but whose sum is almost cosntant:</t>
  </si>
  <si>
    <t>Weights unchanged</t>
  </si>
  <si>
    <t>Weights changed</t>
  </si>
  <si>
    <t>Mo</t>
  </si>
  <si>
    <t>Weights calibrated measuring a pure Mo standard, bulk, polished</t>
  </si>
  <si>
    <t>Ll</t>
  </si>
  <si>
    <t>Lg5</t>
  </si>
  <si>
    <t>Lg11</t>
  </si>
  <si>
    <t>L2N3</t>
  </si>
  <si>
    <t>Lg1</t>
  </si>
  <si>
    <t>Lg8</t>
  </si>
  <si>
    <t>Lg2</t>
  </si>
  <si>
    <t>Lg3</t>
  </si>
  <si>
    <t>We do not touch Lg2 and Lg3 because our background is not good enough there and because they seem already well calibrated</t>
  </si>
  <si>
    <t>Lb3 + Lb4</t>
  </si>
  <si>
    <t>Lb2 + Lb7</t>
  </si>
  <si>
    <t>Lg5 + Lg11 + L2N3</t>
  </si>
  <si>
    <t>Lg1 + Lg8</t>
  </si>
  <si>
    <t>Lg2 + Lg3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</si>
</sst>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0" fillId="3" borderId="0" xfId="0" applyFill="1"/>
    <xf numFmtId="0" fontId="0" fillId="4" borderId="0" xfId="0" applyFill="1"/>
    <xf numFmtId="165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76</xdr:row>
      <xdr:rowOff>38100</xdr:rowOff>
    </xdr:from>
    <xdr:to>
      <xdr:col>19</xdr:col>
      <xdr:colOff>609600</xdr:colOff>
      <xdr:row>104</xdr:row>
      <xdr:rowOff>136012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ED4E9-645F-22F7-3028-37E77A3EE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0" y="14668500"/>
          <a:ext cx="7772400" cy="5787512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75</xdr:row>
      <xdr:rowOff>101600</xdr:rowOff>
    </xdr:from>
    <xdr:to>
      <xdr:col>9</xdr:col>
      <xdr:colOff>76200</xdr:colOff>
      <xdr:row>105</xdr:row>
      <xdr:rowOff>38721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B4198-20E4-DC64-6EC9-DD4CECCC5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" y="14528800"/>
          <a:ext cx="7772400" cy="603312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108</xdr:row>
      <xdr:rowOff>38100</xdr:rowOff>
    </xdr:from>
    <xdr:to>
      <xdr:col>20</xdr:col>
      <xdr:colOff>723900</xdr:colOff>
      <xdr:row>137</xdr:row>
      <xdr:rowOff>150752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0F548D2-631B-2474-5BDE-987441434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00" y="21170900"/>
          <a:ext cx="7772400" cy="6005452"/>
        </a:xfrm>
        <a:prstGeom prst="rect">
          <a:avLst/>
        </a:prstGeom>
      </xdr:spPr>
    </xdr:pic>
    <xdr:clientData/>
  </xdr:twoCellAnchor>
  <xdr:twoCellAnchor editAs="oneCell">
    <xdr:from>
      <xdr:col>0</xdr:col>
      <xdr:colOff>393700</xdr:colOff>
      <xdr:row>107</xdr:row>
      <xdr:rowOff>12700</xdr:rowOff>
    </xdr:from>
    <xdr:to>
      <xdr:col>9</xdr:col>
      <xdr:colOff>38100</xdr:colOff>
      <xdr:row>136</xdr:row>
      <xdr:rowOff>84765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BCEE73-DAE3-7A3C-0C11-118F2321A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3700" y="20942300"/>
          <a:ext cx="7772400" cy="5964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O73"/>
  <sheetViews>
    <sheetView tabSelected="1" topLeftCell="A14" workbookViewId="0">
      <selection activeCell="H41" sqref="H41"/>
    </sheetView>
  </sheetViews>
  <sheetFormatPr baseColWidth="10" defaultRowHeight="16" x14ac:dyDescent="0.2"/>
  <cols>
    <col min="1" max="1" width="20" customWidth="1"/>
  </cols>
  <sheetData>
    <row r="1" spans="1:12" x14ac:dyDescent="0.2">
      <c r="A1" t="s">
        <v>35</v>
      </c>
      <c r="K1" s="6"/>
      <c r="L1" t="s">
        <v>32</v>
      </c>
    </row>
    <row r="2" spans="1:12" x14ac:dyDescent="0.2">
      <c r="A2" t="s">
        <v>19</v>
      </c>
      <c r="K2" s="1"/>
      <c r="L2" t="s">
        <v>33</v>
      </c>
    </row>
    <row r="3" spans="1:12" x14ac:dyDescent="0.2">
      <c r="A3" t="s">
        <v>24</v>
      </c>
    </row>
    <row r="4" spans="1:12" x14ac:dyDescent="0.2">
      <c r="A4" t="s">
        <v>25</v>
      </c>
    </row>
    <row r="5" spans="1:12" x14ac:dyDescent="0.2">
      <c r="A5" t="s">
        <v>44</v>
      </c>
    </row>
    <row r="7" spans="1:12" x14ac:dyDescent="0.2">
      <c r="A7" s="7" t="s">
        <v>34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12</v>
      </c>
    </row>
    <row r="8" spans="1:12" x14ac:dyDescent="0.2">
      <c r="A8" t="s">
        <v>20</v>
      </c>
      <c r="C8">
        <v>747.11199999999997</v>
      </c>
      <c r="D8">
        <v>747.17399999999998</v>
      </c>
      <c r="E8">
        <v>741.22</v>
      </c>
      <c r="F8">
        <v>737.40200000000004</v>
      </c>
      <c r="G8">
        <v>751.51800000000003</v>
      </c>
      <c r="H8">
        <v>738.97299999999996</v>
      </c>
      <c r="I8">
        <v>742.79200000000003</v>
      </c>
      <c r="J8">
        <v>745.06500000000005</v>
      </c>
      <c r="K8">
        <v>747.303</v>
      </c>
      <c r="L8">
        <v>740.70600000000002</v>
      </c>
    </row>
    <row r="9" spans="1:12" x14ac:dyDescent="0.2">
      <c r="A9" t="s">
        <v>36</v>
      </c>
      <c r="C9">
        <v>34.281999999999996</v>
      </c>
      <c r="D9">
        <v>33.433999999999997</v>
      </c>
      <c r="E9">
        <v>33.465000000000003</v>
      </c>
      <c r="F9">
        <v>32.97</v>
      </c>
      <c r="G9">
        <v>34.36</v>
      </c>
      <c r="H9">
        <v>34.237000000000002</v>
      </c>
      <c r="I9">
        <v>33.058</v>
      </c>
      <c r="J9">
        <v>33.889000000000003</v>
      </c>
      <c r="K9">
        <v>33.109000000000002</v>
      </c>
      <c r="L9">
        <v>32.905999999999999</v>
      </c>
    </row>
    <row r="10" spans="1:12" x14ac:dyDescent="0.2">
      <c r="A10" t="s">
        <v>21</v>
      </c>
      <c r="C10">
        <v>10.401</v>
      </c>
      <c r="D10">
        <v>12.24</v>
      </c>
      <c r="E10">
        <v>12.417</v>
      </c>
      <c r="F10">
        <v>10.425000000000001</v>
      </c>
      <c r="G10">
        <v>10.561999999999999</v>
      </c>
      <c r="H10">
        <v>10.134</v>
      </c>
      <c r="I10">
        <v>12.032999999999999</v>
      </c>
      <c r="J10">
        <v>9.5909999999999993</v>
      </c>
      <c r="K10">
        <v>11.462</v>
      </c>
      <c r="L10">
        <v>12.166</v>
      </c>
    </row>
    <row r="11" spans="1:12" x14ac:dyDescent="0.2">
      <c r="A11" t="s">
        <v>22</v>
      </c>
      <c r="C11">
        <v>64.665000000000006</v>
      </c>
      <c r="D11">
        <v>52.911000000000001</v>
      </c>
      <c r="E11">
        <v>54.582000000000001</v>
      </c>
      <c r="F11">
        <v>35.927999999999997</v>
      </c>
      <c r="G11">
        <v>39.558</v>
      </c>
      <c r="H11">
        <v>58.066000000000003</v>
      </c>
      <c r="I11">
        <v>23.533999999999999</v>
      </c>
      <c r="J11">
        <v>36.584000000000003</v>
      </c>
      <c r="K11">
        <v>48.331000000000003</v>
      </c>
      <c r="L11">
        <v>57.365000000000002</v>
      </c>
    </row>
    <row r="12" spans="1:12" x14ac:dyDescent="0.2">
      <c r="A12" t="s">
        <v>23</v>
      </c>
      <c r="C12">
        <v>6.8000000000000005E-2</v>
      </c>
      <c r="D12">
        <v>14.602</v>
      </c>
      <c r="E12">
        <v>8.6679999999999993</v>
      </c>
      <c r="F12">
        <v>26.145</v>
      </c>
      <c r="G12">
        <v>24.408000000000001</v>
      </c>
      <c r="H12">
        <v>9.02</v>
      </c>
      <c r="I12">
        <v>42.905999999999999</v>
      </c>
      <c r="J12">
        <v>27.616</v>
      </c>
      <c r="K12">
        <v>18.864999999999998</v>
      </c>
      <c r="L12">
        <v>11.17</v>
      </c>
    </row>
    <row r="13" spans="1:12" x14ac:dyDescent="0.2">
      <c r="A13" t="s">
        <v>45</v>
      </c>
      <c r="C13">
        <f>SUM(C11:C12)</f>
        <v>64.733000000000004</v>
      </c>
      <c r="D13">
        <f t="shared" ref="D13:L13" si="0">SUM(D11:D12)</f>
        <v>67.513000000000005</v>
      </c>
      <c r="E13">
        <f t="shared" si="0"/>
        <v>63.25</v>
      </c>
      <c r="F13">
        <f t="shared" si="0"/>
        <v>62.072999999999993</v>
      </c>
      <c r="G13">
        <f t="shared" si="0"/>
        <v>63.966000000000001</v>
      </c>
      <c r="H13">
        <f t="shared" si="0"/>
        <v>67.085999999999999</v>
      </c>
      <c r="I13">
        <f t="shared" si="0"/>
        <v>66.44</v>
      </c>
      <c r="J13">
        <f t="shared" si="0"/>
        <v>64.2</v>
      </c>
      <c r="K13">
        <f t="shared" si="0"/>
        <v>67.195999999999998</v>
      </c>
      <c r="L13">
        <f t="shared" si="0"/>
        <v>68.534999999999997</v>
      </c>
    </row>
    <row r="14" spans="1:12" x14ac:dyDescent="0.2">
      <c r="A14" t="s">
        <v>29</v>
      </c>
      <c r="C14">
        <v>345.952</v>
      </c>
      <c r="D14">
        <v>339.55</v>
      </c>
      <c r="E14">
        <v>340.49799999999999</v>
      </c>
      <c r="F14">
        <v>337.31</v>
      </c>
      <c r="G14">
        <v>336.37700000000001</v>
      </c>
      <c r="H14">
        <v>334.31400000000002</v>
      </c>
      <c r="I14">
        <v>326.86599999999999</v>
      </c>
      <c r="J14">
        <v>337.678</v>
      </c>
      <c r="K14">
        <v>339.428</v>
      </c>
      <c r="L14">
        <v>338.89400000000001</v>
      </c>
    </row>
    <row r="15" spans="1:12" x14ac:dyDescent="0.2">
      <c r="A15" t="s">
        <v>27</v>
      </c>
      <c r="C15">
        <v>6.2E-2</v>
      </c>
      <c r="D15">
        <v>11.228999999999999</v>
      </c>
      <c r="E15">
        <v>9.593</v>
      </c>
      <c r="F15">
        <v>11.087999999999999</v>
      </c>
      <c r="G15">
        <v>12.12</v>
      </c>
      <c r="H15">
        <v>5.9180000000000001</v>
      </c>
      <c r="I15">
        <v>12.694000000000001</v>
      </c>
      <c r="J15">
        <v>11.787000000000001</v>
      </c>
      <c r="K15">
        <v>1E-3</v>
      </c>
      <c r="L15">
        <v>0</v>
      </c>
    </row>
    <row r="16" spans="1:12" x14ac:dyDescent="0.2">
      <c r="A16" t="s">
        <v>28</v>
      </c>
      <c r="C16">
        <v>13.791</v>
      </c>
      <c r="D16">
        <v>6.99</v>
      </c>
      <c r="E16">
        <v>7.3170000000000002</v>
      </c>
      <c r="F16">
        <v>9.3859999999999992</v>
      </c>
      <c r="G16">
        <v>10.295</v>
      </c>
      <c r="H16">
        <v>4.8529999999999998</v>
      </c>
      <c r="I16">
        <v>11.978999999999999</v>
      </c>
      <c r="J16">
        <v>9.6539999999999999</v>
      </c>
      <c r="K16">
        <v>15.907</v>
      </c>
      <c r="L16">
        <v>14.869</v>
      </c>
    </row>
    <row r="17" spans="1:15" x14ac:dyDescent="0.2">
      <c r="A17" t="s">
        <v>46</v>
      </c>
      <c r="C17">
        <f>SUM(C15:C16)</f>
        <v>13.853</v>
      </c>
      <c r="D17">
        <f t="shared" ref="D17" si="1">SUM(D15:D16)</f>
        <v>18.219000000000001</v>
      </c>
      <c r="E17">
        <f t="shared" ref="E17" si="2">SUM(E15:E16)</f>
        <v>16.91</v>
      </c>
      <c r="F17">
        <f t="shared" ref="F17" si="3">SUM(F15:F16)</f>
        <v>20.473999999999997</v>
      </c>
      <c r="G17">
        <f t="shared" ref="G17" si="4">SUM(G15:G16)</f>
        <v>22.414999999999999</v>
      </c>
      <c r="H17">
        <f t="shared" ref="H17" si="5">SUM(H15:H16)</f>
        <v>10.771000000000001</v>
      </c>
      <c r="I17">
        <f t="shared" ref="I17" si="6">SUM(I15:I16)</f>
        <v>24.673000000000002</v>
      </c>
      <c r="J17">
        <f t="shared" ref="J17" si="7">SUM(J15:J16)</f>
        <v>21.441000000000003</v>
      </c>
      <c r="K17">
        <f t="shared" ref="K17" si="8">SUM(K15:K16)</f>
        <v>15.907999999999999</v>
      </c>
      <c r="L17">
        <f t="shared" ref="L17" si="9">SUM(L15:L16)</f>
        <v>14.869</v>
      </c>
    </row>
    <row r="18" spans="1:15" x14ac:dyDescent="0.2">
      <c r="A18" t="s">
        <v>37</v>
      </c>
      <c r="C18">
        <v>2.1629999999999998</v>
      </c>
      <c r="D18">
        <v>0</v>
      </c>
      <c r="E18">
        <v>0</v>
      </c>
      <c r="F18">
        <v>1E-3</v>
      </c>
      <c r="G18">
        <v>0</v>
      </c>
      <c r="H18">
        <v>8.39</v>
      </c>
      <c r="I18">
        <v>0</v>
      </c>
      <c r="J18">
        <v>2.9000000000000001E-2</v>
      </c>
      <c r="K18">
        <v>2.863</v>
      </c>
      <c r="L18">
        <v>5.2169999999999996</v>
      </c>
    </row>
    <row r="19" spans="1:15" x14ac:dyDescent="0.2">
      <c r="A19" t="s">
        <v>38</v>
      </c>
      <c r="C19">
        <v>1.6930000000000001</v>
      </c>
      <c r="D19">
        <v>0</v>
      </c>
      <c r="E19">
        <v>1.3140000000000001</v>
      </c>
      <c r="F19">
        <v>0.107</v>
      </c>
      <c r="G19">
        <v>0.23499999999999999</v>
      </c>
      <c r="H19">
        <v>0</v>
      </c>
      <c r="I19">
        <v>0.40300000000000002</v>
      </c>
      <c r="J19">
        <v>0.11</v>
      </c>
      <c r="K19">
        <v>3.2000000000000001E-2</v>
      </c>
      <c r="L19">
        <v>0</v>
      </c>
    </row>
    <row r="20" spans="1:15" x14ac:dyDescent="0.2">
      <c r="A20" t="s">
        <v>39</v>
      </c>
      <c r="C20">
        <v>0</v>
      </c>
      <c r="D20">
        <v>4.4930000000000003</v>
      </c>
      <c r="E20">
        <v>4.1079999999999997</v>
      </c>
      <c r="F20">
        <v>4.4880000000000004</v>
      </c>
      <c r="G20">
        <v>1.2190000000000001</v>
      </c>
      <c r="H20">
        <v>1E-3</v>
      </c>
      <c r="I20">
        <v>1.32</v>
      </c>
      <c r="J20">
        <v>4.6159999999999997</v>
      </c>
      <c r="K20">
        <v>1.431</v>
      </c>
      <c r="L20">
        <v>0</v>
      </c>
    </row>
    <row r="21" spans="1:15" x14ac:dyDescent="0.2">
      <c r="A21" t="s">
        <v>47</v>
      </c>
      <c r="C21">
        <f>SUM(C18:C20)</f>
        <v>3.8559999999999999</v>
      </c>
      <c r="D21">
        <f t="shared" ref="D21:L21" si="10">SUM(D18:D20)</f>
        <v>4.4930000000000003</v>
      </c>
      <c r="E21">
        <f t="shared" si="10"/>
        <v>5.4219999999999997</v>
      </c>
      <c r="F21">
        <f t="shared" si="10"/>
        <v>4.5960000000000001</v>
      </c>
      <c r="G21">
        <f t="shared" si="10"/>
        <v>1.4540000000000002</v>
      </c>
      <c r="H21">
        <f t="shared" si="10"/>
        <v>8.391</v>
      </c>
      <c r="I21">
        <f t="shared" si="10"/>
        <v>1.7230000000000001</v>
      </c>
      <c r="J21">
        <f t="shared" si="10"/>
        <v>4.7549999999999999</v>
      </c>
      <c r="K21">
        <f t="shared" si="10"/>
        <v>4.3260000000000005</v>
      </c>
      <c r="L21">
        <f t="shared" si="10"/>
        <v>5.2169999999999996</v>
      </c>
    </row>
    <row r="22" spans="1:15" x14ac:dyDescent="0.2">
      <c r="A22" t="s">
        <v>40</v>
      </c>
      <c r="C22">
        <v>3.3330000000000002</v>
      </c>
      <c r="D22">
        <v>2.452</v>
      </c>
      <c r="E22">
        <v>1.907</v>
      </c>
      <c r="F22">
        <v>2.722</v>
      </c>
      <c r="G22">
        <v>3.0859999999999999</v>
      </c>
      <c r="H22">
        <v>2.3919999999999999</v>
      </c>
      <c r="I22">
        <v>2.9820000000000002</v>
      </c>
      <c r="J22">
        <v>2.0259999999999998</v>
      </c>
      <c r="K22">
        <v>2.4769999999999999</v>
      </c>
      <c r="L22">
        <v>3.5129999999999999</v>
      </c>
    </row>
    <row r="23" spans="1:15" x14ac:dyDescent="0.2">
      <c r="A23" t="s">
        <v>41</v>
      </c>
      <c r="C23">
        <v>3.3330000000000002</v>
      </c>
      <c r="D23">
        <v>2.452</v>
      </c>
      <c r="E23">
        <v>1.907</v>
      </c>
      <c r="F23">
        <v>2.722</v>
      </c>
      <c r="G23">
        <v>3.0859999999999999</v>
      </c>
      <c r="H23">
        <v>2.3919999999999999</v>
      </c>
      <c r="I23">
        <v>2.9820000000000002</v>
      </c>
      <c r="J23">
        <v>2.0259999999999998</v>
      </c>
      <c r="K23">
        <v>2.4769999999999999</v>
      </c>
      <c r="L23">
        <v>3.5129999999999999</v>
      </c>
    </row>
    <row r="24" spans="1:15" x14ac:dyDescent="0.2">
      <c r="A24" t="s">
        <v>48</v>
      </c>
      <c r="C24">
        <f>SUM(C22:C23)</f>
        <v>6.6660000000000004</v>
      </c>
      <c r="D24">
        <f t="shared" ref="D24" si="11">SUM(D22:D23)</f>
        <v>4.9039999999999999</v>
      </c>
      <c r="E24">
        <f t="shared" ref="E24" si="12">SUM(E22:E23)</f>
        <v>3.8140000000000001</v>
      </c>
      <c r="F24">
        <f t="shared" ref="F24" si="13">SUM(F22:F23)</f>
        <v>5.444</v>
      </c>
      <c r="G24">
        <f t="shared" ref="G24" si="14">SUM(G22:G23)</f>
        <v>6.1719999999999997</v>
      </c>
      <c r="H24">
        <f t="shared" ref="H24" si="15">SUM(H22:H23)</f>
        <v>4.7839999999999998</v>
      </c>
      <c r="I24">
        <f t="shared" ref="I24" si="16">SUM(I22:I23)</f>
        <v>5.9640000000000004</v>
      </c>
      <c r="J24">
        <f t="shared" ref="J24" si="17">SUM(J22:J23)</f>
        <v>4.0519999999999996</v>
      </c>
      <c r="K24">
        <f t="shared" ref="K24" si="18">SUM(K22:K23)</f>
        <v>4.9539999999999997</v>
      </c>
      <c r="L24">
        <f t="shared" ref="L24" si="19">SUM(L22:L23)</f>
        <v>7.0259999999999998</v>
      </c>
    </row>
    <row r="25" spans="1:15" x14ac:dyDescent="0.2">
      <c r="A25" t="s">
        <v>42</v>
      </c>
      <c r="C25">
        <v>2.3210000000000002</v>
      </c>
      <c r="D25">
        <v>2.484</v>
      </c>
      <c r="E25">
        <v>1.3420000000000001</v>
      </c>
      <c r="F25">
        <v>1.5509999999999999</v>
      </c>
      <c r="G25">
        <v>2.3490000000000002</v>
      </c>
      <c r="H25">
        <v>0.41099999999999998</v>
      </c>
      <c r="I25">
        <v>1.4790000000000001</v>
      </c>
      <c r="J25">
        <v>2.2879999999999998</v>
      </c>
      <c r="K25">
        <v>4.0999999999999996</v>
      </c>
      <c r="L25">
        <v>3.65</v>
      </c>
    </row>
    <row r="26" spans="1:15" x14ac:dyDescent="0.2">
      <c r="A26" t="s">
        <v>43</v>
      </c>
      <c r="C26">
        <v>2.302</v>
      </c>
      <c r="D26">
        <v>0.99299999999999999</v>
      </c>
      <c r="E26">
        <v>1.4810000000000001</v>
      </c>
      <c r="F26">
        <v>1.218</v>
      </c>
      <c r="G26">
        <v>1.484</v>
      </c>
      <c r="H26">
        <v>3.6070000000000002</v>
      </c>
      <c r="I26">
        <v>1.599</v>
      </c>
      <c r="J26">
        <v>1.357</v>
      </c>
      <c r="K26">
        <v>0</v>
      </c>
      <c r="L26">
        <v>0</v>
      </c>
    </row>
    <row r="27" spans="1:15" x14ac:dyDescent="0.2">
      <c r="A27" t="s">
        <v>49</v>
      </c>
      <c r="C27">
        <f>SUM(C25:C26)</f>
        <v>4.6230000000000002</v>
      </c>
      <c r="D27">
        <f t="shared" ref="D27" si="20">SUM(D25:D26)</f>
        <v>3.4769999999999999</v>
      </c>
      <c r="E27">
        <f t="shared" ref="E27" si="21">SUM(E25:E26)</f>
        <v>2.8230000000000004</v>
      </c>
      <c r="F27">
        <f t="shared" ref="F27" si="22">SUM(F25:F26)</f>
        <v>2.7690000000000001</v>
      </c>
      <c r="G27">
        <f t="shared" ref="G27" si="23">SUM(G25:G26)</f>
        <v>3.8330000000000002</v>
      </c>
      <c r="H27">
        <f t="shared" ref="H27" si="24">SUM(H25:H26)</f>
        <v>4.0179999999999998</v>
      </c>
      <c r="I27">
        <f t="shared" ref="I27" si="25">SUM(I25:I26)</f>
        <v>3.0780000000000003</v>
      </c>
      <c r="J27">
        <f t="shared" ref="J27" si="26">SUM(J25:J26)</f>
        <v>3.6449999999999996</v>
      </c>
      <c r="K27">
        <f t="shared" ref="K27" si="27">SUM(K25:K26)</f>
        <v>4.0999999999999996</v>
      </c>
      <c r="L27">
        <f t="shared" ref="L27" si="28">SUM(L25:L26)</f>
        <v>3.65</v>
      </c>
    </row>
    <row r="30" spans="1:15" x14ac:dyDescent="0.2">
      <c r="A30" t="s">
        <v>0</v>
      </c>
      <c r="B30" t="s">
        <v>1</v>
      </c>
      <c r="C30" t="s">
        <v>2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  <c r="M30" t="s">
        <v>13</v>
      </c>
      <c r="N30" t="s">
        <v>14</v>
      </c>
      <c r="O30" t="s">
        <v>15</v>
      </c>
    </row>
    <row r="31" spans="1:15" x14ac:dyDescent="0.2">
      <c r="A31" s="6" t="s">
        <v>20</v>
      </c>
      <c r="B31">
        <v>1</v>
      </c>
      <c r="C31" s="4">
        <f>C8/C8</f>
        <v>1</v>
      </c>
      <c r="D31" s="4">
        <f t="shared" ref="D31:L31" si="29">D8/D8</f>
        <v>1</v>
      </c>
      <c r="E31" s="4">
        <f t="shared" si="29"/>
        <v>1</v>
      </c>
      <c r="F31" s="4">
        <f t="shared" si="29"/>
        <v>1</v>
      </c>
      <c r="G31" s="4">
        <f t="shared" si="29"/>
        <v>1</v>
      </c>
      <c r="H31" s="4">
        <f t="shared" si="29"/>
        <v>1</v>
      </c>
      <c r="I31" s="4">
        <f t="shared" si="29"/>
        <v>1</v>
      </c>
      <c r="J31" s="4">
        <f t="shared" si="29"/>
        <v>1</v>
      </c>
      <c r="K31" s="4">
        <f t="shared" si="29"/>
        <v>1</v>
      </c>
      <c r="L31" s="4">
        <f t="shared" si="29"/>
        <v>1</v>
      </c>
      <c r="M31" s="10">
        <f>AVERAGE(C31:L31)</f>
        <v>1</v>
      </c>
      <c r="N31" s="4"/>
    </row>
    <row r="32" spans="1:15" x14ac:dyDescent="0.2">
      <c r="A32" s="1" t="s">
        <v>36</v>
      </c>
      <c r="B32">
        <v>4.1500000000000002E-2</v>
      </c>
      <c r="C32" s="4">
        <f>C9/C8</f>
        <v>4.5886025120731561E-2</v>
      </c>
      <c r="D32" s="4">
        <f t="shared" ref="D32:L32" si="30">D9/D8</f>
        <v>4.4747274396593026E-2</v>
      </c>
      <c r="E32" s="4">
        <f t="shared" si="30"/>
        <v>4.5148538895334718E-2</v>
      </c>
      <c r="F32" s="4">
        <f t="shared" si="30"/>
        <v>4.4711026007523705E-2</v>
      </c>
      <c r="G32" s="4">
        <f t="shared" si="30"/>
        <v>4.5720794445375891E-2</v>
      </c>
      <c r="H32" s="4">
        <f t="shared" si="30"/>
        <v>4.6330515458616217E-2</v>
      </c>
      <c r="I32" s="4">
        <f t="shared" si="30"/>
        <v>4.4505056597270838E-2</v>
      </c>
      <c r="J32" s="4">
        <f t="shared" si="30"/>
        <v>4.5484622147060998E-2</v>
      </c>
      <c r="K32" s="4">
        <f t="shared" si="30"/>
        <v>4.4304652865036008E-2</v>
      </c>
      <c r="L32" s="4">
        <f t="shared" si="30"/>
        <v>4.4425183541108075E-2</v>
      </c>
      <c r="M32" s="3">
        <f>AVERAGE(C32:L32)</f>
        <v>4.5126368947465099E-2</v>
      </c>
      <c r="N32" s="4">
        <f t="shared" ref="N32" si="31">STDEV(C32:L32)</f>
        <v>6.974839403208618E-4</v>
      </c>
      <c r="O32" s="2">
        <f>N32/M32 * 100</f>
        <v>1.5456238926133272</v>
      </c>
    </row>
    <row r="33" spans="1:15" x14ac:dyDescent="0.2">
      <c r="A33" s="1" t="s">
        <v>21</v>
      </c>
      <c r="B33">
        <v>1.2800000000000001E-2</v>
      </c>
      <c r="C33" s="4">
        <f>C10/C8</f>
        <v>1.3921607469830495E-2</v>
      </c>
      <c r="D33" s="4">
        <f t="shared" ref="D33:L33" si="32">D10/D8</f>
        <v>1.638172634486746E-2</v>
      </c>
      <c r="E33" s="4">
        <f t="shared" si="32"/>
        <v>1.6752111383934593E-2</v>
      </c>
      <c r="F33" s="4">
        <f t="shared" si="32"/>
        <v>1.4137471826764777E-2</v>
      </c>
      <c r="G33" s="4">
        <f t="shared" si="32"/>
        <v>1.4054220923517467E-2</v>
      </c>
      <c r="H33" s="4">
        <f t="shared" si="32"/>
        <v>1.3713626884879421E-2</v>
      </c>
      <c r="I33" s="4">
        <f t="shared" si="32"/>
        <v>1.6199689818953353E-2</v>
      </c>
      <c r="J33" s="4">
        <f t="shared" si="32"/>
        <v>1.2872702381671396E-2</v>
      </c>
      <c r="K33" s="4">
        <f t="shared" si="32"/>
        <v>1.5337821472682433E-2</v>
      </c>
      <c r="L33" s="4">
        <f t="shared" si="32"/>
        <v>1.642487032641831E-2</v>
      </c>
      <c r="M33" s="3">
        <f t="shared" ref="M33:M48" si="33">AVERAGE(C33:L33)</f>
        <v>1.497958488335197E-2</v>
      </c>
      <c r="N33" s="4">
        <f t="shared" ref="N33:N48" si="34">STDEV(C33:L33)</f>
        <v>1.3960286127544946E-3</v>
      </c>
      <c r="O33" s="2">
        <f t="shared" ref="O33:O48" si="35">N33/M33 * 100</f>
        <v>9.3195413866642909</v>
      </c>
    </row>
    <row r="34" spans="1:15" x14ac:dyDescent="0.2">
      <c r="A34" t="s">
        <v>22</v>
      </c>
      <c r="B34">
        <v>6.2990000000000004E-2</v>
      </c>
      <c r="C34" s="4">
        <f>C11/C8</f>
        <v>8.6553287860454672E-2</v>
      </c>
      <c r="D34" s="4">
        <f t="shared" ref="D34:L34" si="36">D11/D8</f>
        <v>7.0814830280496913E-2</v>
      </c>
      <c r="E34" s="4">
        <f t="shared" si="36"/>
        <v>7.3638056177653052E-2</v>
      </c>
      <c r="F34" s="4">
        <f t="shared" si="36"/>
        <v>4.8722406502830197E-2</v>
      </c>
      <c r="G34" s="4">
        <f t="shared" si="36"/>
        <v>5.2637461777362615E-2</v>
      </c>
      <c r="H34" s="4">
        <f t="shared" si="36"/>
        <v>7.8576619172824991E-2</v>
      </c>
      <c r="I34" s="4">
        <f t="shared" si="36"/>
        <v>3.1683162985061762E-2</v>
      </c>
      <c r="J34" s="4">
        <f t="shared" si="36"/>
        <v>4.9101756222611453E-2</v>
      </c>
      <c r="K34" s="4">
        <f t="shared" si="36"/>
        <v>6.4673900680179267E-2</v>
      </c>
      <c r="L34" s="4">
        <f t="shared" si="36"/>
        <v>7.7446382235326836E-2</v>
      </c>
      <c r="M34" s="4">
        <f t="shared" si="33"/>
        <v>6.3384786389480183E-2</v>
      </c>
      <c r="N34" s="4">
        <f t="shared" si="34"/>
        <v>1.7213640838227559E-2</v>
      </c>
      <c r="O34" s="2">
        <f t="shared" si="35"/>
        <v>27.157369802360755</v>
      </c>
    </row>
    <row r="35" spans="1:15" x14ac:dyDescent="0.2">
      <c r="A35" t="s">
        <v>23</v>
      </c>
      <c r="B35">
        <v>3.669E-2</v>
      </c>
      <c r="C35" s="4">
        <f>C12/C8</f>
        <v>9.1017143346646835E-5</v>
      </c>
      <c r="D35" s="4">
        <f t="shared" ref="D35:L35" si="37">D12/D8</f>
        <v>1.9542971248999563E-2</v>
      </c>
      <c r="E35" s="4">
        <f t="shared" si="37"/>
        <v>1.1694233830711527E-2</v>
      </c>
      <c r="F35" s="4">
        <f t="shared" si="37"/>
        <v>3.5455558840361154E-2</v>
      </c>
      <c r="G35" s="4">
        <f t="shared" si="37"/>
        <v>3.2478263993676801E-2</v>
      </c>
      <c r="H35" s="4">
        <f t="shared" si="37"/>
        <v>1.2206129317309293E-2</v>
      </c>
      <c r="I35" s="4">
        <f t="shared" si="37"/>
        <v>5.7763142306325323E-2</v>
      </c>
      <c r="J35" s="4">
        <f t="shared" si="37"/>
        <v>3.7065222497365997E-2</v>
      </c>
      <c r="K35" s="4">
        <f t="shared" si="37"/>
        <v>2.5244111157054099E-2</v>
      </c>
      <c r="L35" s="4">
        <f t="shared" si="37"/>
        <v>1.5080207261720574E-2</v>
      </c>
      <c r="M35" s="4">
        <f t="shared" si="33"/>
        <v>2.4662085759687098E-2</v>
      </c>
      <c r="N35" s="4">
        <f t="shared" si="34"/>
        <v>1.6574811474536016E-2</v>
      </c>
      <c r="O35" s="2">
        <f t="shared" si="35"/>
        <v>67.20766295294203</v>
      </c>
    </row>
    <row r="36" spans="1:15" x14ac:dyDescent="0.2">
      <c r="A36" s="1" t="s">
        <v>45</v>
      </c>
      <c r="B36">
        <f>SUM(B34:B35)</f>
        <v>9.9680000000000005E-2</v>
      </c>
      <c r="C36" s="4">
        <f>C13/C8</f>
        <v>8.6644305003801311E-2</v>
      </c>
      <c r="D36" s="4">
        <f t="shared" ref="D36:L36" si="38">D13/D8</f>
        <v>9.035780152949649E-2</v>
      </c>
      <c r="E36" s="4">
        <f t="shared" si="38"/>
        <v>8.5332290008364592E-2</v>
      </c>
      <c r="F36" s="4">
        <f t="shared" si="38"/>
        <v>8.4177965343191358E-2</v>
      </c>
      <c r="G36" s="4">
        <f t="shared" si="38"/>
        <v>8.5115725771039416E-2</v>
      </c>
      <c r="H36" s="4">
        <f t="shared" si="38"/>
        <v>9.0782748490134291E-2</v>
      </c>
      <c r="I36" s="4">
        <f t="shared" si="38"/>
        <v>8.9446305291387085E-2</v>
      </c>
      <c r="J36" s="4">
        <f t="shared" si="38"/>
        <v>8.6166978719977444E-2</v>
      </c>
      <c r="K36" s="4">
        <f t="shared" si="38"/>
        <v>8.9918011837233358E-2</v>
      </c>
      <c r="L36" s="4">
        <f t="shared" si="38"/>
        <v>9.252658949704741E-2</v>
      </c>
      <c r="M36" s="3">
        <f t="shared" ref="M36" si="39">AVERAGE(C36:L36)</f>
        <v>8.804687214916726E-2</v>
      </c>
      <c r="N36" s="4">
        <f t="shared" ref="N36" si="40">STDEV(C36:L36)</f>
        <v>2.8825734526153335E-3</v>
      </c>
      <c r="O36" s="2">
        <f t="shared" ref="O36" si="41">N36/M36 * 100</f>
        <v>3.2739078427814392</v>
      </c>
    </row>
    <row r="37" spans="1:15" x14ac:dyDescent="0.2">
      <c r="A37" s="1" t="s">
        <v>29</v>
      </c>
      <c r="B37">
        <v>0.32735999999999998</v>
      </c>
      <c r="C37" s="4">
        <f xml:space="preserve"> C14 / C8</f>
        <v>0.46305239375087004</v>
      </c>
      <c r="D37" s="4">
        <f t="shared" ref="D37:L37" si="42" xml:space="preserve"> D14 / D8</f>
        <v>0.45444568467318192</v>
      </c>
      <c r="E37" s="4">
        <f t="shared" si="42"/>
        <v>0.45937508432044466</v>
      </c>
      <c r="F37" s="4">
        <f t="shared" si="42"/>
        <v>0.457430275480674</v>
      </c>
      <c r="G37" s="4">
        <f t="shared" si="42"/>
        <v>0.44759673088335872</v>
      </c>
      <c r="H37" s="4">
        <f t="shared" si="42"/>
        <v>0.45240353842427267</v>
      </c>
      <c r="I37" s="4">
        <f t="shared" si="42"/>
        <v>0.44005051212183216</v>
      </c>
      <c r="J37" s="4">
        <f t="shared" si="42"/>
        <v>0.45321951776019537</v>
      </c>
      <c r="K37" s="4">
        <f t="shared" si="42"/>
        <v>0.45420398419382768</v>
      </c>
      <c r="L37" s="4">
        <f t="shared" si="42"/>
        <v>0.45752835807999392</v>
      </c>
      <c r="M37" s="3">
        <f t="shared" si="33"/>
        <v>0.45393060796886509</v>
      </c>
      <c r="N37" s="4">
        <f t="shared" si="34"/>
        <v>6.446303558015511E-3</v>
      </c>
      <c r="O37" s="2">
        <f t="shared" si="35"/>
        <v>1.42010770916282</v>
      </c>
    </row>
    <row r="38" spans="1:15" x14ac:dyDescent="0.2">
      <c r="A38" t="s">
        <v>27</v>
      </c>
      <c r="B38">
        <v>4.5089999999999998E-2</v>
      </c>
      <c r="C38" s="4">
        <f>C15/C8</f>
        <v>8.2986218933707394E-5</v>
      </c>
      <c r="D38" s="4">
        <f t="shared" ref="D38:L38" si="43">D15/D8</f>
        <v>1.5028627869813457E-2</v>
      </c>
      <c r="E38" s="4">
        <f t="shared" si="43"/>
        <v>1.2942176411861525E-2</v>
      </c>
      <c r="F38" s="4">
        <f t="shared" si="43"/>
        <v>1.5036574351574851E-2</v>
      </c>
      <c r="G38" s="4">
        <f t="shared" si="43"/>
        <v>1.6127358226948656E-2</v>
      </c>
      <c r="H38" s="4">
        <f t="shared" si="43"/>
        <v>8.0084116740395117E-3</v>
      </c>
      <c r="I38" s="4">
        <f t="shared" si="43"/>
        <v>1.7089575547394157E-2</v>
      </c>
      <c r="J38" s="4">
        <f t="shared" si="43"/>
        <v>1.5820096233214551E-2</v>
      </c>
      <c r="K38" s="4">
        <f t="shared" si="43"/>
        <v>1.3381453038459634E-6</v>
      </c>
      <c r="L38" s="4">
        <f t="shared" si="43"/>
        <v>0</v>
      </c>
      <c r="M38" s="4">
        <f t="shared" si="33"/>
        <v>1.0013714467908425E-2</v>
      </c>
      <c r="N38" s="4">
        <f t="shared" si="34"/>
        <v>7.3278437509890259E-3</v>
      </c>
      <c r="O38" s="2">
        <f t="shared" si="35"/>
        <v>73.178077670109559</v>
      </c>
    </row>
    <row r="39" spans="1:15" x14ac:dyDescent="0.2">
      <c r="A39" t="s">
        <v>28</v>
      </c>
      <c r="B39">
        <v>4.0000000000000002E-4</v>
      </c>
      <c r="C39" s="4">
        <f xml:space="preserve"> C16 / C8</f>
        <v>1.8459079763141272E-2</v>
      </c>
      <c r="D39" s="4">
        <f t="shared" ref="D39:L39" si="44" xml:space="preserve"> D16 / D8</f>
        <v>9.3552505842012714E-3</v>
      </c>
      <c r="E39" s="4">
        <f t="shared" si="44"/>
        <v>9.8715630986751565E-3</v>
      </c>
      <c r="F39" s="4">
        <f t="shared" si="44"/>
        <v>1.2728471037507355E-2</v>
      </c>
      <c r="G39" s="4">
        <f t="shared" si="44"/>
        <v>1.3698940012082212E-2</v>
      </c>
      <c r="H39" s="4">
        <f t="shared" si="44"/>
        <v>6.5672223477718401E-3</v>
      </c>
      <c r="I39" s="4">
        <f t="shared" si="44"/>
        <v>1.6126991136145782E-2</v>
      </c>
      <c r="J39" s="4">
        <f t="shared" si="44"/>
        <v>1.295725876265829E-2</v>
      </c>
      <c r="K39" s="4">
        <f t="shared" si="44"/>
        <v>2.1285877348277742E-2</v>
      </c>
      <c r="L39" s="4">
        <f t="shared" si="44"/>
        <v>2.0074091474890171E-2</v>
      </c>
      <c r="M39" s="4">
        <f t="shared" si="33"/>
        <v>1.411247455653511E-2</v>
      </c>
      <c r="N39" s="4">
        <f t="shared" si="34"/>
        <v>4.841007455595514E-3</v>
      </c>
      <c r="O39" s="2">
        <f t="shared" si="35"/>
        <v>34.303037615424955</v>
      </c>
    </row>
    <row r="40" spans="1:15" x14ac:dyDescent="0.2">
      <c r="A40" s="1" t="s">
        <v>46</v>
      </c>
      <c r="B40">
        <f>SUM(B38:B39)</f>
        <v>4.5489999999999996E-2</v>
      </c>
      <c r="C40" s="4">
        <f>C17/C8</f>
        <v>1.8542065982074977E-2</v>
      </c>
      <c r="D40" s="4">
        <f t="shared" ref="D40:L40" si="45">D17/D8</f>
        <v>2.438387845401473E-2</v>
      </c>
      <c r="E40" s="4">
        <f t="shared" si="45"/>
        <v>2.2813739510536682E-2</v>
      </c>
      <c r="F40" s="4">
        <f t="shared" si="45"/>
        <v>2.7765045389082203E-2</v>
      </c>
      <c r="G40" s="4">
        <f t="shared" si="45"/>
        <v>2.9826298239030866E-2</v>
      </c>
      <c r="H40" s="4">
        <f t="shared" si="45"/>
        <v>1.4575634021811354E-2</v>
      </c>
      <c r="I40" s="4">
        <f t="shared" si="45"/>
        <v>3.3216566683539943E-2</v>
      </c>
      <c r="J40" s="4">
        <f t="shared" si="45"/>
        <v>2.8777354995872844E-2</v>
      </c>
      <c r="K40" s="4">
        <f t="shared" si="45"/>
        <v>2.1287215493581587E-2</v>
      </c>
      <c r="L40" s="4">
        <f t="shared" si="45"/>
        <v>2.0074091474890171E-2</v>
      </c>
      <c r="M40" s="3">
        <f t="shared" si="33"/>
        <v>2.4126189024443533E-2</v>
      </c>
      <c r="N40" s="4">
        <f t="shared" si="34"/>
        <v>5.7606380377600141E-3</v>
      </c>
      <c r="O40" s="2">
        <f t="shared" si="35"/>
        <v>23.877115577282442</v>
      </c>
    </row>
    <row r="41" spans="1:15" x14ac:dyDescent="0.2">
      <c r="A41" t="s">
        <v>37</v>
      </c>
      <c r="B41">
        <v>2.2000000000000001E-3</v>
      </c>
      <c r="C41" s="4">
        <f xml:space="preserve"> C18 / C8</f>
        <v>2.8951482508646625E-3</v>
      </c>
      <c r="D41" s="4">
        <f t="shared" ref="D41:L41" si="46" xml:space="preserve"> D18 / D8</f>
        <v>0</v>
      </c>
      <c r="E41" s="4">
        <f t="shared" si="46"/>
        <v>0</v>
      </c>
      <c r="F41" s="4">
        <f t="shared" si="46"/>
        <v>1.3561124054450625E-6</v>
      </c>
      <c r="G41" s="4">
        <f t="shared" si="46"/>
        <v>0</v>
      </c>
      <c r="H41" s="4">
        <f t="shared" si="46"/>
        <v>1.1353594786277715E-2</v>
      </c>
      <c r="I41" s="4">
        <f t="shared" si="46"/>
        <v>0</v>
      </c>
      <c r="J41" s="4">
        <f t="shared" si="46"/>
        <v>3.8922778549522524E-5</v>
      </c>
      <c r="K41" s="4">
        <f t="shared" si="46"/>
        <v>3.8311100049109935E-3</v>
      </c>
      <c r="L41" s="4">
        <f t="shared" si="46"/>
        <v>7.0432803298474695E-3</v>
      </c>
      <c r="M41" s="9">
        <f t="shared" si="33"/>
        <v>2.516341226285581E-3</v>
      </c>
      <c r="N41" s="4">
        <f t="shared" si="34"/>
        <v>3.9193676472772049E-3</v>
      </c>
      <c r="O41" s="2">
        <f t="shared" si="35"/>
        <v>155.75660432439275</v>
      </c>
    </row>
    <row r="42" spans="1:15" x14ac:dyDescent="0.2">
      <c r="A42" t="s">
        <v>38</v>
      </c>
      <c r="B42">
        <v>1E-4</v>
      </c>
      <c r="C42" s="4">
        <f>C19/C8</f>
        <v>2.2660591718510746E-3</v>
      </c>
      <c r="D42" s="4">
        <f t="shared" ref="D42:L42" si="47">D19/D8</f>
        <v>0</v>
      </c>
      <c r="E42" s="4">
        <f t="shared" si="47"/>
        <v>1.7727530287903726E-3</v>
      </c>
      <c r="F42" s="4">
        <f t="shared" si="47"/>
        <v>1.4510402738262168E-4</v>
      </c>
      <c r="G42" s="4">
        <f t="shared" si="47"/>
        <v>3.1270042766773381E-4</v>
      </c>
      <c r="H42" s="4">
        <f t="shared" si="47"/>
        <v>0</v>
      </c>
      <c r="I42" s="4">
        <f t="shared" si="47"/>
        <v>5.4254757724908186E-4</v>
      </c>
      <c r="J42" s="4">
        <f t="shared" si="47"/>
        <v>1.4763812553267164E-4</v>
      </c>
      <c r="K42" s="4">
        <f t="shared" si="47"/>
        <v>4.2820649723070829E-5</v>
      </c>
      <c r="L42" s="4">
        <f t="shared" si="47"/>
        <v>0</v>
      </c>
      <c r="M42" s="4">
        <f t="shared" si="33"/>
        <v>5.2296230081966266E-4</v>
      </c>
      <c r="N42" s="4">
        <f t="shared" si="34"/>
        <v>8.1510783366977213E-4</v>
      </c>
      <c r="O42" s="2">
        <f t="shared" si="35"/>
        <v>155.86359330150884</v>
      </c>
    </row>
    <row r="43" spans="1:15" x14ac:dyDescent="0.2">
      <c r="A43" t="s">
        <v>39</v>
      </c>
      <c r="B43">
        <v>2.7000000000000001E-3</v>
      </c>
      <c r="C43" s="4">
        <f xml:space="preserve"> C20 / C8</f>
        <v>0</v>
      </c>
      <c r="D43" s="4">
        <f t="shared" ref="D43:L43" si="48" xml:space="preserve"> D20 / D8</f>
        <v>6.0133248747948941E-3</v>
      </c>
      <c r="E43" s="4">
        <f t="shared" si="48"/>
        <v>5.542214187420738E-3</v>
      </c>
      <c r="F43" s="4">
        <f t="shared" si="48"/>
        <v>6.0862324756374405E-3</v>
      </c>
      <c r="G43" s="4">
        <f t="shared" si="48"/>
        <v>1.6220503035190108E-3</v>
      </c>
      <c r="H43" s="4">
        <f t="shared" si="48"/>
        <v>1.3532294143358418E-6</v>
      </c>
      <c r="I43" s="4">
        <f t="shared" si="48"/>
        <v>1.7770789130739158E-3</v>
      </c>
      <c r="J43" s="4">
        <f t="shared" si="48"/>
        <v>6.1954326132619289E-3</v>
      </c>
      <c r="K43" s="4">
        <f t="shared" si="48"/>
        <v>1.9148859298035738E-3</v>
      </c>
      <c r="L43" s="4">
        <f t="shared" si="48"/>
        <v>0</v>
      </c>
      <c r="M43" s="4">
        <f t="shared" si="33"/>
        <v>2.915257252692584E-3</v>
      </c>
      <c r="N43" s="4">
        <f t="shared" si="34"/>
        <v>2.7237723692235005E-3</v>
      </c>
      <c r="O43" s="2">
        <f t="shared" si="35"/>
        <v>93.431629977346788</v>
      </c>
    </row>
    <row r="44" spans="1:15" x14ac:dyDescent="0.2">
      <c r="A44" s="1" t="s">
        <v>47</v>
      </c>
      <c r="B44">
        <f>SUM(B41:B43)</f>
        <v>5.0000000000000001E-3</v>
      </c>
      <c r="C44" s="4">
        <f>C21/C8</f>
        <v>5.1612074227157375E-3</v>
      </c>
      <c r="D44" s="4">
        <f t="shared" ref="D44:L44" si="49">D21/D8</f>
        <v>6.0133248747948941E-3</v>
      </c>
      <c r="E44" s="4">
        <f t="shared" si="49"/>
        <v>7.314967216211111E-3</v>
      </c>
      <c r="F44" s="4">
        <f t="shared" si="49"/>
        <v>6.2326926154255072E-3</v>
      </c>
      <c r="G44" s="4">
        <f t="shared" si="49"/>
        <v>1.9347507311867449E-3</v>
      </c>
      <c r="H44" s="4">
        <f t="shared" si="49"/>
        <v>1.1354948015692048E-2</v>
      </c>
      <c r="I44" s="4">
        <f t="shared" si="49"/>
        <v>2.3196264903229975E-3</v>
      </c>
      <c r="J44" s="4">
        <f t="shared" si="49"/>
        <v>6.381993517344124E-3</v>
      </c>
      <c r="K44" s="4">
        <f t="shared" si="49"/>
        <v>5.7888165844376385E-3</v>
      </c>
      <c r="L44" s="4">
        <f t="shared" si="49"/>
        <v>7.0432803298474695E-3</v>
      </c>
      <c r="M44" s="3">
        <f t="shared" ref="M44" si="50">AVERAGE(C44:L44)</f>
        <v>5.9545607797978264E-3</v>
      </c>
      <c r="N44" s="4">
        <f t="shared" ref="N44" si="51">STDEV(C44:L44)</f>
        <v>2.6350671151833122E-3</v>
      </c>
      <c r="O44" s="2">
        <f t="shared" ref="O44" si="52">N44/M44 * 100</f>
        <v>44.252921628130224</v>
      </c>
    </row>
    <row r="45" spans="1:15" x14ac:dyDescent="0.2">
      <c r="A45" t="s">
        <v>40</v>
      </c>
      <c r="B45">
        <v>1.3350000000000001E-2</v>
      </c>
      <c r="C45" s="4">
        <f xml:space="preserve"> C22 / C8</f>
        <v>4.461178511387851E-3</v>
      </c>
      <c r="D45" s="4">
        <f t="shared" ref="D45:L45" si="53" xml:space="preserve"> D22 / D8</f>
        <v>3.281698774314952E-3</v>
      </c>
      <c r="E45" s="4">
        <f t="shared" si="53"/>
        <v>2.5727854078411269E-3</v>
      </c>
      <c r="F45" s="4">
        <f t="shared" si="53"/>
        <v>3.6913379676214598E-3</v>
      </c>
      <c r="G45" s="4">
        <f t="shared" si="53"/>
        <v>4.1063554033303256E-3</v>
      </c>
      <c r="H45" s="4">
        <f t="shared" si="53"/>
        <v>3.2369247590913336E-3</v>
      </c>
      <c r="I45" s="4">
        <f t="shared" si="53"/>
        <v>4.0145828172624366E-3</v>
      </c>
      <c r="J45" s="4">
        <f t="shared" si="53"/>
        <v>2.7192258393562972E-3</v>
      </c>
      <c r="K45" s="4">
        <f t="shared" si="53"/>
        <v>3.3145859176264511E-3</v>
      </c>
      <c r="L45" s="4">
        <f t="shared" si="53"/>
        <v>4.7427724360272492E-3</v>
      </c>
      <c r="M45" s="4">
        <f t="shared" si="33"/>
        <v>3.6141447833859482E-3</v>
      </c>
      <c r="N45" s="4">
        <f t="shared" si="34"/>
        <v>7.1707021900711083E-4</v>
      </c>
      <c r="O45" s="2">
        <f t="shared" si="35"/>
        <v>19.840661124132286</v>
      </c>
    </row>
    <row r="46" spans="1:15" x14ac:dyDescent="0.2">
      <c r="A46" t="s">
        <v>41</v>
      </c>
      <c r="B46">
        <v>1E-4</v>
      </c>
      <c r="C46" s="4">
        <f xml:space="preserve"> C23 / C8</f>
        <v>4.461178511387851E-3</v>
      </c>
      <c r="D46" s="4">
        <f t="shared" ref="D46:L46" si="54" xml:space="preserve"> D23 / D8</f>
        <v>3.281698774314952E-3</v>
      </c>
      <c r="E46" s="4">
        <f t="shared" si="54"/>
        <v>2.5727854078411269E-3</v>
      </c>
      <c r="F46" s="4">
        <f t="shared" si="54"/>
        <v>3.6913379676214598E-3</v>
      </c>
      <c r="G46" s="4">
        <f t="shared" si="54"/>
        <v>4.1063554033303256E-3</v>
      </c>
      <c r="H46" s="4">
        <f t="shared" si="54"/>
        <v>3.2369247590913336E-3</v>
      </c>
      <c r="I46" s="4">
        <f t="shared" si="54"/>
        <v>4.0145828172624366E-3</v>
      </c>
      <c r="J46" s="4">
        <f t="shared" si="54"/>
        <v>2.7192258393562972E-3</v>
      </c>
      <c r="K46" s="4">
        <f t="shared" si="54"/>
        <v>3.3145859176264511E-3</v>
      </c>
      <c r="L46" s="4">
        <f t="shared" si="54"/>
        <v>4.7427724360272492E-3</v>
      </c>
      <c r="M46" s="4">
        <f t="shared" si="33"/>
        <v>3.6141447833859482E-3</v>
      </c>
      <c r="N46" s="4">
        <f t="shared" si="34"/>
        <v>7.1707021900711083E-4</v>
      </c>
      <c r="O46" s="2">
        <f t="shared" si="35"/>
        <v>19.840661124132286</v>
      </c>
    </row>
    <row r="47" spans="1:15" x14ac:dyDescent="0.2">
      <c r="A47" s="1" t="s">
        <v>48</v>
      </c>
      <c r="B47">
        <f>SUM(B45:B46)</f>
        <v>1.345E-2</v>
      </c>
      <c r="C47" s="4">
        <f>C24/C8</f>
        <v>8.922357022775702E-3</v>
      </c>
      <c r="D47" s="4">
        <f t="shared" ref="D47:L47" si="55">D24/D8</f>
        <v>6.563397548629904E-3</v>
      </c>
      <c r="E47" s="4">
        <f t="shared" si="55"/>
        <v>5.1455708156822539E-3</v>
      </c>
      <c r="F47" s="4">
        <f t="shared" si="55"/>
        <v>7.3826759352429196E-3</v>
      </c>
      <c r="G47" s="4">
        <f t="shared" si="55"/>
        <v>8.2127108066606513E-3</v>
      </c>
      <c r="H47" s="4">
        <f t="shared" si="55"/>
        <v>6.4738495181826672E-3</v>
      </c>
      <c r="I47" s="4">
        <f t="shared" si="55"/>
        <v>8.0291656345248732E-3</v>
      </c>
      <c r="J47" s="4">
        <f t="shared" si="55"/>
        <v>5.4384516787125943E-3</v>
      </c>
      <c r="K47" s="4">
        <f t="shared" si="55"/>
        <v>6.6291718352529021E-3</v>
      </c>
      <c r="L47" s="4">
        <f t="shared" si="55"/>
        <v>9.4855448720544983E-3</v>
      </c>
      <c r="M47" s="3">
        <f t="shared" ref="M47" si="56">AVERAGE(C47:L47)</f>
        <v>7.2282895667718965E-3</v>
      </c>
      <c r="N47" s="4">
        <f t="shared" ref="N47" si="57">STDEV(C47:L47)</f>
        <v>1.4341404380142217E-3</v>
      </c>
      <c r="O47" s="2">
        <f t="shared" ref="O47" si="58">N47/M47 * 100</f>
        <v>19.840661124132286</v>
      </c>
    </row>
    <row r="48" spans="1:15" x14ac:dyDescent="0.2">
      <c r="A48" t="s">
        <v>42</v>
      </c>
      <c r="B48">
        <v>5.9999999999999995E-4</v>
      </c>
      <c r="C48" s="4">
        <f>C25/C8</f>
        <v>3.1066292604054013E-3</v>
      </c>
      <c r="D48" s="4">
        <f t="shared" ref="D48:L48" si="59">D25/D8</f>
        <v>3.3245268170466317E-3</v>
      </c>
      <c r="E48" s="4">
        <f t="shared" si="59"/>
        <v>1.8105285880035617E-3</v>
      </c>
      <c r="F48" s="4">
        <f t="shared" si="59"/>
        <v>2.1033303408452917E-3</v>
      </c>
      <c r="G48" s="4">
        <f t="shared" si="59"/>
        <v>3.1256736365596035E-3</v>
      </c>
      <c r="H48" s="4">
        <f t="shared" si="59"/>
        <v>5.5617728929203102E-4</v>
      </c>
      <c r="I48" s="4">
        <f t="shared" si="59"/>
        <v>1.991136145785092E-3</v>
      </c>
      <c r="J48" s="4">
        <f t="shared" si="59"/>
        <v>3.0708730110795696E-3</v>
      </c>
      <c r="K48" s="4">
        <f t="shared" si="59"/>
        <v>5.4863957457684494E-3</v>
      </c>
      <c r="L48" s="4">
        <f t="shared" si="59"/>
        <v>4.9277311105890868E-3</v>
      </c>
      <c r="M48" s="4">
        <f t="shared" si="33"/>
        <v>2.9503001945374715E-3</v>
      </c>
      <c r="N48" s="4">
        <f t="shared" si="34"/>
        <v>1.4613558798739611E-3</v>
      </c>
      <c r="O48" s="2">
        <f t="shared" si="35"/>
        <v>49.5324469889432</v>
      </c>
    </row>
    <row r="49" spans="1:15" x14ac:dyDescent="0.2">
      <c r="A49" t="s">
        <v>43</v>
      </c>
      <c r="B49">
        <v>1.0500000000000001E-2</v>
      </c>
      <c r="C49" s="4">
        <f>C26/C8</f>
        <v>3.0811979997644266E-3</v>
      </c>
      <c r="D49" s="4">
        <f t="shared" ref="D49:L49" si="60">D26/D8</f>
        <v>1.3290077010174337E-3</v>
      </c>
      <c r="E49" s="4">
        <f t="shared" si="60"/>
        <v>1.9980572569547501E-3</v>
      </c>
      <c r="F49" s="4">
        <f t="shared" si="60"/>
        <v>1.6517449098320861E-3</v>
      </c>
      <c r="G49" s="4">
        <f t="shared" si="60"/>
        <v>1.9746699347187959E-3</v>
      </c>
      <c r="H49" s="4">
        <f t="shared" si="60"/>
        <v>4.8810984975093822E-3</v>
      </c>
      <c r="I49" s="4">
        <f t="shared" si="60"/>
        <v>2.152688774246357E-3</v>
      </c>
      <c r="J49" s="4">
        <f t="shared" si="60"/>
        <v>1.8213176031621401E-3</v>
      </c>
      <c r="K49" s="4">
        <f t="shared" si="60"/>
        <v>0</v>
      </c>
      <c r="L49" s="4">
        <f t="shared" si="60"/>
        <v>0</v>
      </c>
      <c r="M49" s="4">
        <f t="shared" ref="M49:M50" si="61">AVERAGE(C49:L49)</f>
        <v>1.8889782677205373E-3</v>
      </c>
      <c r="N49" s="4">
        <f t="shared" ref="N49:N50" si="62">STDEV(C49:L49)</f>
        <v>1.4131862477301319E-3</v>
      </c>
      <c r="O49" s="2">
        <f t="shared" ref="O49:O50" si="63">N49/M49 * 100</f>
        <v>74.812202547753401</v>
      </c>
    </row>
    <row r="50" spans="1:15" x14ac:dyDescent="0.2">
      <c r="A50" s="6" t="s">
        <v>49</v>
      </c>
      <c r="B50">
        <f>SUM(B48:B49)</f>
        <v>1.11E-2</v>
      </c>
      <c r="C50" s="4">
        <f>C27/C8</f>
        <v>6.1878272601698274E-3</v>
      </c>
      <c r="D50" s="4">
        <f t="shared" ref="D50:L50" si="64">D27/D8</f>
        <v>4.6535345180640656E-3</v>
      </c>
      <c r="E50" s="4">
        <f t="shared" si="64"/>
        <v>3.8085858449583123E-3</v>
      </c>
      <c r="F50" s="4">
        <f t="shared" si="64"/>
        <v>3.7550752506773782E-3</v>
      </c>
      <c r="G50" s="4">
        <f t="shared" si="64"/>
        <v>5.100343571278399E-3</v>
      </c>
      <c r="H50" s="4">
        <f t="shared" si="64"/>
        <v>5.4372757868014123E-3</v>
      </c>
      <c r="I50" s="4">
        <f t="shared" si="64"/>
        <v>4.1438249200314494E-3</v>
      </c>
      <c r="J50" s="4">
        <f t="shared" si="64"/>
        <v>4.8921906142417098E-3</v>
      </c>
      <c r="K50" s="4">
        <f t="shared" si="64"/>
        <v>5.4863957457684494E-3</v>
      </c>
      <c r="L50" s="4">
        <f t="shared" si="64"/>
        <v>4.9277311105890868E-3</v>
      </c>
      <c r="M50" s="10">
        <f t="shared" si="61"/>
        <v>4.8392784622580095E-3</v>
      </c>
      <c r="N50" s="4">
        <f t="shared" si="62"/>
        <v>7.7672419777325872E-4</v>
      </c>
      <c r="O50" s="2">
        <f t="shared" si="63"/>
        <v>16.050413379411914</v>
      </c>
    </row>
    <row r="52" spans="1:15" x14ac:dyDescent="0.2">
      <c r="A52" t="s">
        <v>31</v>
      </c>
    </row>
    <row r="53" spans="1:15" x14ac:dyDescent="0.2">
      <c r="A53" t="s">
        <v>26</v>
      </c>
    </row>
    <row r="56" spans="1:15" x14ac:dyDescent="0.2">
      <c r="A56" s="1" t="s">
        <v>45</v>
      </c>
      <c r="B56" s="1" t="s">
        <v>22</v>
      </c>
      <c r="C56" s="1" t="s">
        <v>23</v>
      </c>
      <c r="D56" t="s">
        <v>17</v>
      </c>
    </row>
    <row r="57" spans="1:15" x14ac:dyDescent="0.2">
      <c r="A57" t="s">
        <v>16</v>
      </c>
      <c r="B57" s="4">
        <f>B34/B36</f>
        <v>0.63192215088282511</v>
      </c>
      <c r="C57" s="4">
        <f>B35/B36</f>
        <v>0.36807784911717495</v>
      </c>
      <c r="D57" s="4">
        <f>SUM(B57:C57)</f>
        <v>1</v>
      </c>
      <c r="E57" s="4"/>
      <c r="F57" s="4"/>
      <c r="G57" s="4"/>
      <c r="I57" s="4"/>
      <c r="J57" s="4"/>
      <c r="K57" s="4"/>
      <c r="L57" s="4"/>
    </row>
    <row r="58" spans="1:15" x14ac:dyDescent="0.2">
      <c r="A58" t="s">
        <v>18</v>
      </c>
      <c r="B58" s="3">
        <f>B57*M36</f>
        <v>5.5638768827006885E-2</v>
      </c>
      <c r="C58" s="3">
        <f>C57*M36</f>
        <v>3.2408103322160382E-2</v>
      </c>
      <c r="D58" s="4">
        <f>SUM(B58:C58)</f>
        <v>8.804687214916726E-2</v>
      </c>
      <c r="E58" s="4"/>
      <c r="F58" s="4"/>
      <c r="G58" s="4"/>
      <c r="I58" s="4"/>
      <c r="J58" s="4"/>
      <c r="K58" s="4"/>
      <c r="L58" s="4"/>
    </row>
    <row r="59" spans="1:15" x14ac:dyDescent="0.2">
      <c r="B59" s="4"/>
      <c r="C59" s="4"/>
      <c r="D59" s="4"/>
      <c r="E59" s="4"/>
      <c r="F59" s="4"/>
      <c r="G59" s="4"/>
      <c r="I59" s="4"/>
      <c r="J59" s="4"/>
      <c r="K59" s="4"/>
      <c r="L59" s="4"/>
    </row>
    <row r="60" spans="1:15" x14ac:dyDescent="0.2">
      <c r="A60" s="1" t="s">
        <v>46</v>
      </c>
      <c r="B60" s="1" t="s">
        <v>27</v>
      </c>
      <c r="C60" s="1" t="s">
        <v>28</v>
      </c>
      <c r="D60" t="s">
        <v>17</v>
      </c>
    </row>
    <row r="61" spans="1:15" x14ac:dyDescent="0.2">
      <c r="A61" t="s">
        <v>16</v>
      </c>
      <c r="B61" s="4">
        <f>B38/B40</f>
        <v>0.99120685865025282</v>
      </c>
      <c r="C61" s="4">
        <f>B39/B40</f>
        <v>8.7931413497471991E-3</v>
      </c>
      <c r="D61" s="4">
        <f>SUM(B61:C61)</f>
        <v>1</v>
      </c>
      <c r="E61" s="4"/>
      <c r="F61" s="4"/>
      <c r="G61" s="4"/>
      <c r="I61" s="4"/>
      <c r="J61" s="4"/>
      <c r="K61" s="4"/>
      <c r="L61" s="4"/>
    </row>
    <row r="62" spans="1:15" x14ac:dyDescent="0.2">
      <c r="A62" t="s">
        <v>18</v>
      </c>
      <c r="B62" s="3">
        <f>B61*M40</f>
        <v>2.3914044034120882E-2</v>
      </c>
      <c r="C62" s="3">
        <f>C61*N40</f>
        <v>5.0654104530754149E-5</v>
      </c>
      <c r="D62" s="4">
        <f>SUM(B62:C62)</f>
        <v>2.3964698138651635E-2</v>
      </c>
      <c r="E62" s="4"/>
      <c r="F62" s="4"/>
      <c r="G62" s="4"/>
      <c r="I62" s="4"/>
      <c r="J62" s="4"/>
      <c r="K62" s="4"/>
      <c r="L62" s="4"/>
    </row>
    <row r="63" spans="1:15" x14ac:dyDescent="0.2">
      <c r="B63" s="4"/>
      <c r="C63" s="4"/>
      <c r="D63" s="4"/>
      <c r="E63" s="4"/>
      <c r="F63" s="4"/>
      <c r="G63" s="4"/>
      <c r="I63" s="4"/>
      <c r="J63" s="4"/>
      <c r="K63" s="4"/>
      <c r="L63" s="4"/>
    </row>
    <row r="64" spans="1:15" x14ac:dyDescent="0.2">
      <c r="A64" s="1" t="s">
        <v>47</v>
      </c>
      <c r="B64" s="1" t="s">
        <v>37</v>
      </c>
      <c r="C64" s="1" t="s">
        <v>38</v>
      </c>
      <c r="D64" s="1" t="s">
        <v>39</v>
      </c>
      <c r="E64" t="s">
        <v>17</v>
      </c>
    </row>
    <row r="65" spans="1:14" x14ac:dyDescent="0.2">
      <c r="A65" t="s">
        <v>16</v>
      </c>
      <c r="B65" s="4">
        <f>B41/B44</f>
        <v>0.44</v>
      </c>
      <c r="C65" s="4">
        <f>B42/B44</f>
        <v>0.02</v>
      </c>
      <c r="D65" s="4">
        <f>B43/B44</f>
        <v>0.54</v>
      </c>
      <c r="E65" s="4">
        <f>SUM(B65:D65)</f>
        <v>1</v>
      </c>
      <c r="F65" s="4"/>
      <c r="H65" s="4"/>
      <c r="I65" s="4"/>
      <c r="J65" s="4"/>
      <c r="K65" s="4"/>
    </row>
    <row r="66" spans="1:14" x14ac:dyDescent="0.2">
      <c r="A66" t="s">
        <v>18</v>
      </c>
      <c r="B66" s="8">
        <f>B65*M44</f>
        <v>2.6200067431110434E-3</v>
      </c>
      <c r="C66" s="8">
        <f>C65*M44</f>
        <v>1.1909121559595654E-4</v>
      </c>
      <c r="D66" s="8">
        <f>D65*M44</f>
        <v>3.2154628210908265E-3</v>
      </c>
      <c r="E66" s="4">
        <f>SUM(B66:D66)</f>
        <v>5.9545607797978264E-3</v>
      </c>
      <c r="F66" s="4"/>
      <c r="H66" s="4"/>
      <c r="I66" s="4"/>
      <c r="J66" s="4"/>
      <c r="K66" s="4"/>
      <c r="L66" s="4"/>
    </row>
    <row r="67" spans="1:14" x14ac:dyDescent="0.2">
      <c r="B67" s="4"/>
      <c r="C67" s="4"/>
      <c r="D67" s="4"/>
      <c r="E67" s="4"/>
      <c r="F67" s="4"/>
      <c r="G67" s="4"/>
      <c r="I67" s="4"/>
      <c r="J67" s="4"/>
      <c r="K67" s="4"/>
      <c r="L67" s="4"/>
    </row>
    <row r="68" spans="1:14" x14ac:dyDescent="0.2">
      <c r="B68" s="4"/>
      <c r="C68" s="4"/>
      <c r="D68" s="4"/>
      <c r="E68" s="4"/>
      <c r="F68" s="4"/>
      <c r="G68" s="4"/>
      <c r="I68" s="4"/>
      <c r="J68" s="4"/>
      <c r="K68" s="4"/>
      <c r="L68" s="4"/>
    </row>
    <row r="69" spans="1:14" x14ac:dyDescent="0.2">
      <c r="A69" s="1" t="s">
        <v>48</v>
      </c>
      <c r="B69" s="1" t="s">
        <v>40</v>
      </c>
      <c r="C69" s="1" t="s">
        <v>41</v>
      </c>
      <c r="D69" t="s">
        <v>17</v>
      </c>
    </row>
    <row r="70" spans="1:14" x14ac:dyDescent="0.2">
      <c r="A70" t="s">
        <v>16</v>
      </c>
      <c r="B70" s="4">
        <f>B45/B47</f>
        <v>0.99256505576208187</v>
      </c>
      <c r="C70" s="4">
        <f>B46/B47</f>
        <v>7.4349442379182161E-3</v>
      </c>
      <c r="D70" s="4">
        <f>SUM(B70:C70)</f>
        <v>1</v>
      </c>
      <c r="E70" s="4"/>
      <c r="G70" s="4"/>
      <c r="H70" s="4"/>
      <c r="I70" s="4"/>
      <c r="J70" s="4"/>
    </row>
    <row r="71" spans="1:14" x14ac:dyDescent="0.2">
      <c r="A71" t="s">
        <v>18</v>
      </c>
      <c r="B71" s="8">
        <f>B70*M47</f>
        <v>7.1745476369074216E-3</v>
      </c>
      <c r="C71" s="8">
        <f>C70*M47</f>
        <v>5.3741929864475071E-5</v>
      </c>
      <c r="D71" s="4">
        <f>SUM(B71:C71)</f>
        <v>7.2282895667718965E-3</v>
      </c>
      <c r="E71" s="4"/>
      <c r="G71" s="4"/>
      <c r="H71" s="4"/>
      <c r="I71" s="4"/>
      <c r="J71" s="4"/>
      <c r="K71" s="4"/>
    </row>
    <row r="72" spans="1:14" x14ac:dyDescent="0.2">
      <c r="B72" s="4"/>
      <c r="C72" s="4"/>
      <c r="D72" s="4"/>
      <c r="E72" s="4"/>
      <c r="F72" s="4"/>
      <c r="G72" s="4"/>
      <c r="I72" s="4"/>
      <c r="J72" s="4"/>
      <c r="K72" s="4"/>
      <c r="L72" s="4"/>
    </row>
    <row r="73" spans="1:14" x14ac:dyDescent="0.2">
      <c r="C73" t="s">
        <v>3</v>
      </c>
      <c r="L73" t="s">
        <v>30</v>
      </c>
      <c r="M73" s="4"/>
      <c r="N73" s="4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2025-03-20T17:37:16Z</dcterms:modified>
</cp:coreProperties>
</file>