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252C9A35-23BA-814D-B0D6-DBF61D548AC2}" xr6:coauthVersionLast="47" xr6:coauthVersionMax="47" xr10:uidLastSave="{00000000-0000-0000-0000-000000000000}"/>
  <bookViews>
    <workbookView xWindow="32100" yWindow="-1840" windowWidth="28920" windowHeight="1768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8" i="1" s="1"/>
  <c r="B18" i="1"/>
  <c r="J27" i="1" s="1"/>
  <c r="D16" i="1"/>
  <c r="E16" i="1"/>
  <c r="F16" i="1"/>
  <c r="G16" i="1"/>
  <c r="G18" i="1" s="1"/>
  <c r="H16" i="1"/>
  <c r="H18" i="1" s="1"/>
  <c r="I16" i="1"/>
  <c r="J16" i="1"/>
  <c r="K16" i="1"/>
  <c r="L16" i="1"/>
  <c r="L18" i="1" s="1"/>
  <c r="D17" i="1"/>
  <c r="E17" i="1"/>
  <c r="F17" i="1"/>
  <c r="G17" i="1"/>
  <c r="H17" i="1"/>
  <c r="I17" i="1"/>
  <c r="J17" i="1"/>
  <c r="K17" i="1"/>
  <c r="L17" i="1"/>
  <c r="C17" i="1"/>
  <c r="C20" i="1"/>
  <c r="B21" i="1"/>
  <c r="C27" i="1" s="1"/>
  <c r="K18" i="1" l="1"/>
  <c r="J18" i="1"/>
  <c r="I18" i="1"/>
  <c r="F18" i="1"/>
  <c r="D18" i="1"/>
  <c r="E18" i="1"/>
  <c r="B27" i="1"/>
  <c r="I27" i="1"/>
  <c r="M16" i="1"/>
  <c r="N16" i="1"/>
  <c r="F15" i="1"/>
  <c r="G15" i="1"/>
  <c r="H15" i="1"/>
  <c r="I15" i="1"/>
  <c r="J15" i="1"/>
  <c r="K15" i="1"/>
  <c r="L15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D15" i="1"/>
  <c r="E15" i="1"/>
  <c r="D19" i="1"/>
  <c r="E19" i="1"/>
  <c r="D20" i="1"/>
  <c r="E20" i="1"/>
  <c r="C19" i="1"/>
  <c r="C21" i="1" s="1"/>
  <c r="C15" i="1"/>
  <c r="F21" i="1" l="1"/>
  <c r="H21" i="1"/>
  <c r="L21" i="1"/>
  <c r="K21" i="1"/>
  <c r="J21" i="1"/>
  <c r="I21" i="1"/>
  <c r="G21" i="1"/>
  <c r="E21" i="1"/>
  <c r="D21" i="1"/>
  <c r="M18" i="1"/>
  <c r="N18" i="1"/>
  <c r="O16" i="1"/>
  <c r="M20" i="1"/>
  <c r="M19" i="1"/>
  <c r="M17" i="1"/>
  <c r="N17" i="1"/>
  <c r="N20" i="1"/>
  <c r="N19" i="1"/>
  <c r="M15" i="1"/>
  <c r="N21" i="1" l="1"/>
  <c r="J28" i="1"/>
  <c r="I28" i="1"/>
  <c r="O18" i="1"/>
  <c r="M21" i="1"/>
  <c r="B28" i="1" s="1"/>
  <c r="O17" i="1"/>
  <c r="O20" i="1"/>
  <c r="O19" i="1"/>
  <c r="K28" i="1" l="1"/>
  <c r="O21" i="1"/>
  <c r="C28" i="1"/>
  <c r="D28" i="1" s="1"/>
</calcChain>
</file>

<file path=xl/sharedStrings.xml><?xml version="1.0" encoding="utf-8"?>
<sst xmlns="http://schemas.openxmlformats.org/spreadsheetml/2006/main" count="59" uniqueCount="36">
  <si>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</si>
  <si>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</si>
  <si>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</si>
  <si>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</si>
  <si>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</si>
  <si>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</si>
  <si>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</si>
  <si>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</si>
  <si>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</si>
  <si>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</si>
  <si>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</si>
  <si>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</si>
  <si>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</si>
  <si>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</si>
  <si>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</si>
  <si>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</si>
  <si>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</si>
  <si>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</si>
  <si>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</si>
  <si>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</si>
  <si>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</si>
  <si>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Ll</t>
  </si>
  <si>
    <t>Ln</t>
  </si>
  <si>
    <t>Lb3</t>
  </si>
  <si>
    <t>Lb4</t>
  </si>
  <si>
    <t>A constant shift is maintained across all peaks</t>
  </si>
  <si>
    <t>Sigma is fixed for all peaks</t>
  </si>
  <si>
    <t>Lb3 + Lb4</t>
  </si>
  <si>
    <t>Ll + Ln</t>
  </si>
  <si>
    <t>The fitting of peaks Lb3 + Lb4 varies, but their sum is more or less constant</t>
  </si>
  <si>
    <t>So we use the original ratios to diustribute the sum among the 2 peaks, giving:</t>
  </si>
  <si>
    <t>The fitting of peaks Ll + Ln varies, but their sum is more or less constant</t>
  </si>
  <si>
    <t>Fixing the peaks above:</t>
  </si>
  <si>
    <t>Areas of peaks La2, Lb17 and Lg5 are fixed on original weights because strongly overlapping with La1</t>
  </si>
  <si>
    <t>Weights calibrated measuring a pure Ti standard, bulk, polished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</si>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</sst>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736600</xdr:colOff>
      <xdr:row>34</xdr:row>
      <xdr:rowOff>152400</xdr:rowOff>
    </xdr:from>
    <xdr:to>
      <xdr:col>14</xdr:col>
      <xdr:colOff>558800</xdr:colOff>
      <xdr:row>58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0925E7-5171-DEED-DDA2-DA302DDCC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7061200"/>
          <a:ext cx="4775200" cy="4775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1079500</xdr:colOff>
      <xdr:row>33</xdr:row>
      <xdr:rowOff>152400</xdr:rowOff>
    </xdr:from>
    <xdr:to>
      <xdr:col>6</xdr:col>
      <xdr:colOff>127000</xdr:colOff>
      <xdr:row>57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246B3E-66FA-8A94-C306-D1617FBC0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500" y="6858000"/>
          <a:ext cx="4699000" cy="473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33"/>
  <sheetViews>
    <sheetView tabSelected="1" topLeftCell="A11" workbookViewId="0">
      <selection activeCell="Q44" sqref="Q44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34</v>
      </c>
    </row>
    <row r="2" spans="1:15" x14ac:dyDescent="0.2">
      <c r="A2" t="s">
        <v>19</v>
      </c>
    </row>
    <row r="3" spans="1:15" x14ac:dyDescent="0.2">
      <c r="A3" t="s">
        <v>25</v>
      </c>
    </row>
    <row r="4" spans="1:15" x14ac:dyDescent="0.2">
      <c r="A4" t="s">
        <v>26</v>
      </c>
    </row>
    <row r="5" spans="1:15" x14ac:dyDescent="0.2">
      <c r="A5" t="s">
        <v>33</v>
      </c>
    </row>
    <row r="7" spans="1:15" x14ac:dyDescent="0.2">
      <c r="A7" s="5" t="s">
        <v>35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</row>
    <row r="8" spans="1:15" x14ac:dyDescent="0.2">
      <c r="A8" t="s">
        <v>20</v>
      </c>
      <c r="C8">
        <v>2049.8150000000001</v>
      </c>
      <c r="D8">
        <v>2080.6170000000002</v>
      </c>
      <c r="E8">
        <v>2063.547</v>
      </c>
      <c r="F8">
        <v>2054.5650000000001</v>
      </c>
      <c r="G8">
        <v>2037.442</v>
      </c>
      <c r="H8">
        <v>2054.453</v>
      </c>
      <c r="I8">
        <v>2048.0219999999999</v>
      </c>
      <c r="J8">
        <v>2056.75</v>
      </c>
      <c r="K8">
        <v>2052.5</v>
      </c>
      <c r="L8">
        <v>2048.4270000000001</v>
      </c>
    </row>
    <row r="9" spans="1:15" x14ac:dyDescent="0.2">
      <c r="A9" t="s">
        <v>21</v>
      </c>
      <c r="C9">
        <v>403.95800000000003</v>
      </c>
      <c r="D9">
        <v>400.48399999999998</v>
      </c>
      <c r="E9">
        <v>414.08499999999998</v>
      </c>
      <c r="F9">
        <v>414.86700000000002</v>
      </c>
      <c r="G9">
        <v>405.03300000000002</v>
      </c>
      <c r="H9">
        <v>394.613</v>
      </c>
      <c r="I9">
        <v>390.09</v>
      </c>
      <c r="J9">
        <v>402.363</v>
      </c>
      <c r="K9">
        <v>394.88</v>
      </c>
      <c r="L9">
        <v>391.202</v>
      </c>
    </row>
    <row r="10" spans="1:15" x14ac:dyDescent="0.2">
      <c r="A10" t="s">
        <v>22</v>
      </c>
      <c r="C10">
        <v>96.466999999999999</v>
      </c>
      <c r="D10">
        <v>102.867</v>
      </c>
      <c r="E10">
        <v>91.634</v>
      </c>
      <c r="F10">
        <v>97.305000000000007</v>
      </c>
      <c r="G10">
        <v>102.666</v>
      </c>
      <c r="H10">
        <v>107.298</v>
      </c>
      <c r="I10">
        <v>109.142</v>
      </c>
      <c r="J10">
        <v>104.078</v>
      </c>
      <c r="K10">
        <v>106.867</v>
      </c>
      <c r="L10">
        <v>117.705</v>
      </c>
    </row>
    <row r="11" spans="1:15" x14ac:dyDescent="0.2">
      <c r="A11" t="s">
        <v>23</v>
      </c>
      <c r="C11">
        <v>12.954000000000001</v>
      </c>
      <c r="D11">
        <v>13.705</v>
      </c>
      <c r="E11">
        <v>13.315</v>
      </c>
      <c r="F11">
        <v>13.177</v>
      </c>
      <c r="G11">
        <v>14.837999999999999</v>
      </c>
      <c r="H11">
        <v>15.291</v>
      </c>
      <c r="I11">
        <v>13.634</v>
      </c>
      <c r="J11">
        <v>13.21</v>
      </c>
      <c r="K11">
        <v>13.894</v>
      </c>
      <c r="L11">
        <v>13.867000000000001</v>
      </c>
    </row>
    <row r="12" spans="1:15" x14ac:dyDescent="0.2">
      <c r="A12" t="s">
        <v>24</v>
      </c>
      <c r="C12">
        <v>12.954000000000001</v>
      </c>
      <c r="D12">
        <v>13.705</v>
      </c>
      <c r="E12">
        <v>13.315</v>
      </c>
      <c r="F12">
        <v>13.178000000000001</v>
      </c>
      <c r="G12">
        <v>14.837999999999999</v>
      </c>
      <c r="H12">
        <v>15.288</v>
      </c>
      <c r="I12">
        <v>13.621</v>
      </c>
      <c r="J12">
        <v>13.211</v>
      </c>
      <c r="K12">
        <v>13.894</v>
      </c>
      <c r="L12">
        <v>13.867000000000001</v>
      </c>
    </row>
    <row r="14" spans="1:15" x14ac:dyDescent="0.2">
      <c r="A14" t="s">
        <v>0</v>
      </c>
      <c r="B14" t="s">
        <v>1</v>
      </c>
      <c r="C14" t="s">
        <v>2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</row>
    <row r="15" spans="1:15" x14ac:dyDescent="0.2">
      <c r="A15" s="1" t="s">
        <v>20</v>
      </c>
      <c r="B15">
        <v>1</v>
      </c>
      <c r="C15" s="4">
        <f t="shared" ref="C15:L15" si="0">C8/C8</f>
        <v>1</v>
      </c>
      <c r="D15" s="4">
        <f t="shared" si="0"/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3">
        <f>AVERAGE(C15:L15)</f>
        <v>1</v>
      </c>
      <c r="N15" s="4"/>
    </row>
    <row r="16" spans="1:15" x14ac:dyDescent="0.2">
      <c r="A16" t="s">
        <v>21</v>
      </c>
      <c r="B16" s="6">
        <v>0.20499999999999999</v>
      </c>
      <c r="C16" s="4">
        <f>C9/C8</f>
        <v>0.19707046733485706</v>
      </c>
      <c r="D16" s="4">
        <f t="shared" ref="C16:L16" si="1">D9/D8</f>
        <v>0.19248328740945592</v>
      </c>
      <c r="E16" s="4">
        <f t="shared" si="1"/>
        <v>0.20066661917562331</v>
      </c>
      <c r="F16" s="4">
        <f t="shared" si="1"/>
        <v>0.20192449496608772</v>
      </c>
      <c r="G16" s="4">
        <f t="shared" si="1"/>
        <v>0.19879486139973557</v>
      </c>
      <c r="H16" s="4">
        <f t="shared" si="1"/>
        <v>0.19207691779758407</v>
      </c>
      <c r="I16" s="4">
        <f t="shared" si="1"/>
        <v>0.1904715867310019</v>
      </c>
      <c r="J16" s="4">
        <f t="shared" si="1"/>
        <v>0.19563048498845265</v>
      </c>
      <c r="K16" s="4">
        <f t="shared" si="1"/>
        <v>0.19238976857490864</v>
      </c>
      <c r="L16" s="4">
        <f t="shared" si="1"/>
        <v>0.19097678364911222</v>
      </c>
      <c r="M16" s="4">
        <f>AVERAGE(C16:L16)</f>
        <v>0.1952485272026819</v>
      </c>
      <c r="N16" s="4">
        <f t="shared" ref="N16" si="2">STDEV(C16:L16)</f>
        <v>4.1754736460493181E-3</v>
      </c>
      <c r="O16" s="2">
        <f>N16/M16 * 100</f>
        <v>2.1385429666851614</v>
      </c>
    </row>
    <row r="17" spans="1:25" x14ac:dyDescent="0.2">
      <c r="A17" t="s">
        <v>22</v>
      </c>
      <c r="B17" s="6">
        <v>5.3100000000000001E-2</v>
      </c>
      <c r="C17" s="4">
        <f t="shared" ref="C17:L17" si="3">C10/C8</f>
        <v>4.7061320167917593E-2</v>
      </c>
      <c r="D17" s="4">
        <f t="shared" si="3"/>
        <v>4.9440622661450905E-2</v>
      </c>
      <c r="E17" s="4">
        <f t="shared" si="3"/>
        <v>4.4406063927790354E-2</v>
      </c>
      <c r="F17" s="4">
        <f t="shared" si="3"/>
        <v>4.7360390155580377E-2</v>
      </c>
      <c r="G17" s="4">
        <f t="shared" si="3"/>
        <v>5.0389655263806281E-2</v>
      </c>
      <c r="H17" s="4">
        <f t="shared" si="3"/>
        <v>5.2227040482308432E-2</v>
      </c>
      <c r="I17" s="4">
        <f t="shared" si="3"/>
        <v>5.3291419721077211E-2</v>
      </c>
      <c r="J17" s="4">
        <f t="shared" si="3"/>
        <v>5.0603136015558527E-2</v>
      </c>
      <c r="K17" s="4">
        <f t="shared" si="3"/>
        <v>5.2066747868453112E-2</v>
      </c>
      <c r="L17" s="4">
        <f t="shared" si="3"/>
        <v>5.7461164102992193E-2</v>
      </c>
      <c r="M17" s="4">
        <f>AVERAGE(C17:L17)</f>
        <v>5.0430756036693503E-2</v>
      </c>
      <c r="N17" s="4">
        <f t="shared" ref="N17" si="4">STDEV(C17:L17)</f>
        <v>3.6757776098423284E-3</v>
      </c>
      <c r="O17" s="2">
        <f>N17/M17 * 100</f>
        <v>7.2887616580005794</v>
      </c>
    </row>
    <row r="18" spans="1:25" x14ac:dyDescent="0.2">
      <c r="A18" s="1" t="s">
        <v>28</v>
      </c>
      <c r="B18">
        <f>SUM(B16:B17)</f>
        <v>0.2581</v>
      </c>
      <c r="C18" s="4">
        <f>SUM(C16:C17)</f>
        <v>0.24413178750277464</v>
      </c>
      <c r="D18" s="4">
        <f t="shared" ref="C18:L18" si="5">SUM(D16:D17)</f>
        <v>0.24192391007090683</v>
      </c>
      <c r="E18" s="4">
        <f t="shared" si="5"/>
        <v>0.24507268310341368</v>
      </c>
      <c r="F18" s="4">
        <f t="shared" si="5"/>
        <v>0.2492848851216681</v>
      </c>
      <c r="G18" s="4">
        <f t="shared" si="5"/>
        <v>0.24918451666354186</v>
      </c>
      <c r="H18" s="4">
        <f t="shared" si="5"/>
        <v>0.24430395827989249</v>
      </c>
      <c r="I18" s="4">
        <f t="shared" si="5"/>
        <v>0.2437630064520791</v>
      </c>
      <c r="J18" s="4">
        <f t="shared" si="5"/>
        <v>0.24623362100401117</v>
      </c>
      <c r="K18" s="4">
        <f t="shared" si="5"/>
        <v>0.24445651644336175</v>
      </c>
      <c r="L18" s="4">
        <f t="shared" si="5"/>
        <v>0.24843794775210443</v>
      </c>
      <c r="M18" s="3">
        <f>AVERAGE(C18:L18)</f>
        <v>0.24567928323937541</v>
      </c>
      <c r="N18" s="4">
        <f t="shared" ref="N18" si="6">STDEV(C18:L18)</f>
        <v>2.5194548586707976E-3</v>
      </c>
      <c r="O18" s="2">
        <f>N18/M18 * 100</f>
        <v>1.025505620763306</v>
      </c>
      <c r="P18" s="4"/>
      <c r="Q18" s="4"/>
      <c r="R18" s="4"/>
      <c r="S18" s="4"/>
      <c r="T18" s="4"/>
      <c r="U18" s="4"/>
      <c r="V18" s="4"/>
      <c r="W18" s="3"/>
      <c r="X18" s="4"/>
      <c r="Y18" s="2"/>
    </row>
    <row r="19" spans="1:25" x14ac:dyDescent="0.2">
      <c r="A19" t="s">
        <v>23</v>
      </c>
      <c r="B19" s="6">
        <v>2.0999999999999999E-3</v>
      </c>
      <c r="C19" s="4">
        <f t="shared" ref="C19:L19" si="7">C11/C8</f>
        <v>6.3195946951310243E-3</v>
      </c>
      <c r="D19" s="4">
        <f t="shared" si="7"/>
        <v>6.5869883789279812E-3</v>
      </c>
      <c r="E19" s="4">
        <f t="shared" si="7"/>
        <v>6.4524820612275853E-3</v>
      </c>
      <c r="F19" s="4">
        <f t="shared" si="7"/>
        <v>6.4135230571921546E-3</v>
      </c>
      <c r="G19" s="4">
        <f t="shared" si="7"/>
        <v>7.2826612978430794E-3</v>
      </c>
      <c r="H19" s="4">
        <f t="shared" si="7"/>
        <v>7.4428570524611663E-3</v>
      </c>
      <c r="I19" s="4">
        <f t="shared" si="7"/>
        <v>6.6571550500922356E-3</v>
      </c>
      <c r="J19" s="4">
        <f t="shared" si="7"/>
        <v>6.4227543454479161E-3</v>
      </c>
      <c r="K19" s="4">
        <f t="shared" si="7"/>
        <v>6.769305724725944E-3</v>
      </c>
      <c r="L19" s="4">
        <f t="shared" si="7"/>
        <v>6.7695846617917069E-3</v>
      </c>
      <c r="M19" s="4">
        <f t="shared" ref="M19:M21" si="8">AVERAGE(C19:L19)</f>
        <v>6.7116906324840783E-3</v>
      </c>
      <c r="N19" s="4">
        <f t="shared" ref="N19:N20" si="9">STDEV(C19:L19)</f>
        <v>3.7699458028792526E-4</v>
      </c>
      <c r="O19" s="2">
        <f t="shared" ref="O19:O20" si="10">N19/M19 * 100</f>
        <v>5.6169838708491691</v>
      </c>
    </row>
    <row r="20" spans="1:25" x14ac:dyDescent="0.2">
      <c r="A20" t="s">
        <v>24</v>
      </c>
      <c r="B20" s="6">
        <v>1.2800000000000001E-2</v>
      </c>
      <c r="C20" s="4">
        <f t="shared" ref="C20:L20" si="11">C12/C8</f>
        <v>6.3195946951310243E-3</v>
      </c>
      <c r="D20" s="4">
        <f t="shared" si="11"/>
        <v>6.5869883789279812E-3</v>
      </c>
      <c r="E20" s="4">
        <f t="shared" si="11"/>
        <v>6.4524820612275853E-3</v>
      </c>
      <c r="F20" s="4">
        <f t="shared" si="11"/>
        <v>6.4140097782255613E-3</v>
      </c>
      <c r="G20" s="4">
        <f t="shared" si="11"/>
        <v>7.2826612978430794E-3</v>
      </c>
      <c r="H20" s="4">
        <f t="shared" si="11"/>
        <v>7.4413968097590943E-3</v>
      </c>
      <c r="I20" s="4">
        <f t="shared" si="11"/>
        <v>6.6508074620292169E-3</v>
      </c>
      <c r="J20" s="4">
        <f t="shared" si="11"/>
        <v>6.4232405494104782E-3</v>
      </c>
      <c r="K20" s="4">
        <f t="shared" si="11"/>
        <v>6.769305724725944E-3</v>
      </c>
      <c r="L20" s="4">
        <f t="shared" si="11"/>
        <v>6.7695846617917069E-3</v>
      </c>
      <c r="M20" s="4">
        <f t="shared" si="8"/>
        <v>6.7110071419071663E-3</v>
      </c>
      <c r="N20" s="4">
        <f t="shared" si="9"/>
        <v>3.7670327449673994E-4</v>
      </c>
      <c r="O20" s="2">
        <f t="shared" si="10"/>
        <v>5.613215222859778</v>
      </c>
    </row>
    <row r="21" spans="1:25" x14ac:dyDescent="0.2">
      <c r="A21" s="1" t="s">
        <v>27</v>
      </c>
      <c r="B21">
        <f>SUM(B19:B20)</f>
        <v>1.49E-2</v>
      </c>
      <c r="C21" s="4">
        <f>SUM(C19:C20)</f>
        <v>1.2639189390262049E-2</v>
      </c>
      <c r="D21" s="4">
        <f t="shared" ref="D21:L21" si="12">SUM(D19:D20)</f>
        <v>1.3173976757855962E-2</v>
      </c>
      <c r="E21" s="4">
        <f t="shared" si="12"/>
        <v>1.2904964122455171E-2</v>
      </c>
      <c r="F21" s="4">
        <f t="shared" si="12"/>
        <v>1.2827532835417717E-2</v>
      </c>
      <c r="G21" s="4">
        <f t="shared" si="12"/>
        <v>1.4565322595686159E-2</v>
      </c>
      <c r="H21" s="4">
        <f t="shared" si="12"/>
        <v>1.4884253862220261E-2</v>
      </c>
      <c r="I21" s="4">
        <f t="shared" si="12"/>
        <v>1.3307962512121452E-2</v>
      </c>
      <c r="J21" s="4">
        <f t="shared" si="12"/>
        <v>1.2845994894858395E-2</v>
      </c>
      <c r="K21" s="4">
        <f t="shared" si="12"/>
        <v>1.3538611449451888E-2</v>
      </c>
      <c r="L21" s="4">
        <f t="shared" si="12"/>
        <v>1.3539169323583414E-2</v>
      </c>
      <c r="M21" s="3">
        <f t="shared" si="8"/>
        <v>1.3422697774391246E-2</v>
      </c>
      <c r="N21" s="4">
        <f t="shared" ref="N21" si="13">STDEV(C21:L21)</f>
        <v>7.5369509342038707E-4</v>
      </c>
      <c r="O21" s="2">
        <f t="shared" ref="O21" si="14">N21/M21 * 100</f>
        <v>5.6150790704558577</v>
      </c>
    </row>
    <row r="22" spans="1:25" x14ac:dyDescent="0.2">
      <c r="M22" s="4"/>
      <c r="N22" s="4"/>
    </row>
    <row r="23" spans="1:25" x14ac:dyDescent="0.2">
      <c r="A23" t="s">
        <v>29</v>
      </c>
      <c r="H23" t="s">
        <v>31</v>
      </c>
    </row>
    <row r="24" spans="1:25" x14ac:dyDescent="0.2">
      <c r="A24" t="s">
        <v>30</v>
      </c>
      <c r="H24" t="s">
        <v>30</v>
      </c>
    </row>
    <row r="26" spans="1:25" x14ac:dyDescent="0.2">
      <c r="B26" s="1" t="s">
        <v>23</v>
      </c>
      <c r="C26" s="1" t="s">
        <v>24</v>
      </c>
      <c r="D26" t="s">
        <v>17</v>
      </c>
      <c r="I26" s="1" t="s">
        <v>21</v>
      </c>
      <c r="J26" s="1" t="s">
        <v>22</v>
      </c>
      <c r="K26" t="s">
        <v>17</v>
      </c>
    </row>
    <row r="27" spans="1:25" x14ac:dyDescent="0.2">
      <c r="A27" t="s">
        <v>16</v>
      </c>
      <c r="B27" s="4">
        <f>B19/B21</f>
        <v>0.14093959731543623</v>
      </c>
      <c r="C27" s="4">
        <f>B20/B21</f>
        <v>0.85906040268456385</v>
      </c>
      <c r="D27" s="4"/>
      <c r="E27" s="4"/>
      <c r="F27" s="4"/>
      <c r="G27" s="4"/>
      <c r="H27" t="s">
        <v>16</v>
      </c>
      <c r="I27" s="4">
        <f>B16/B18</f>
        <v>0.79426578845408757</v>
      </c>
      <c r="J27" s="4">
        <f>B17/B18</f>
        <v>0.20573421154591245</v>
      </c>
      <c r="K27" s="4"/>
      <c r="L27" s="4"/>
      <c r="M27" s="4"/>
    </row>
    <row r="28" spans="1:25" x14ac:dyDescent="0.2">
      <c r="A28" t="s">
        <v>18</v>
      </c>
      <c r="B28" s="3">
        <f>M21*B27</f>
        <v>1.8917896192095045E-3</v>
      </c>
      <c r="C28" s="3">
        <f>M21*C27</f>
        <v>1.1530908155181744E-2</v>
      </c>
      <c r="D28" s="4">
        <f>SUM(B28:C28)</f>
        <v>1.3422697774391248E-2</v>
      </c>
      <c r="E28" s="4"/>
      <c r="F28" s="4"/>
      <c r="G28" s="4"/>
      <c r="H28" t="s">
        <v>18</v>
      </c>
      <c r="I28" s="3">
        <f>M18*I27</f>
        <v>0.1951346496089576</v>
      </c>
      <c r="J28" s="3">
        <f>M18*J27</f>
        <v>5.0544633630417807E-2</v>
      </c>
      <c r="K28" s="4">
        <f>SUM(I28:J28)</f>
        <v>0.24567928323937541</v>
      </c>
      <c r="L28" s="4"/>
      <c r="M28" s="4"/>
    </row>
    <row r="33" spans="3:12" x14ac:dyDescent="0.2">
      <c r="C33" t="s">
        <v>3</v>
      </c>
      <c r="L33" t="s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2025-03-24T18:34:41Z</dcterms:modified>
</cp:coreProperties>
</file>