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790627AB-BF31-FD41-B2A4-AA0AEF57544C}" xr6:coauthVersionLast="47" xr6:coauthVersionMax="47" xr10:uidLastSave="{00000000-0000-0000-0000-000000000000}"/>
  <bookViews>
    <workbookView xWindow="580" yWindow="680" windowWidth="28920" windowHeight="1792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M22" i="1"/>
  <c r="L33" i="1" s="1"/>
  <c r="B33" i="1"/>
  <c r="L32" i="1"/>
  <c r="K32" i="1"/>
  <c r="B32" i="1"/>
  <c r="N22" i="1"/>
  <c r="M20" i="1"/>
  <c r="M21" i="1"/>
  <c r="M23" i="1"/>
  <c r="M24" i="1"/>
  <c r="M25" i="1"/>
  <c r="M26" i="1"/>
  <c r="M19" i="1"/>
  <c r="C22" i="1"/>
  <c r="D22" i="1"/>
  <c r="E22" i="1"/>
  <c r="F22" i="1"/>
  <c r="G22" i="1"/>
  <c r="H22" i="1"/>
  <c r="I22" i="1"/>
  <c r="J22" i="1"/>
  <c r="K22" i="1"/>
  <c r="L22" i="1"/>
  <c r="B22" i="1"/>
  <c r="D19" i="1"/>
  <c r="E19" i="1"/>
  <c r="F19" i="1"/>
  <c r="G19" i="1"/>
  <c r="H19" i="1"/>
  <c r="I19" i="1"/>
  <c r="J19" i="1"/>
  <c r="K19" i="1"/>
  <c r="L19" i="1"/>
  <c r="C19" i="1"/>
  <c r="C20" i="1"/>
  <c r="I20" i="1"/>
  <c r="J20" i="1"/>
  <c r="K20" i="1"/>
  <c r="L20" i="1"/>
  <c r="B26" i="1"/>
  <c r="C32" i="1" s="1"/>
  <c r="D25" i="1"/>
  <c r="E25" i="1"/>
  <c r="F25" i="1"/>
  <c r="G25" i="1"/>
  <c r="H25" i="1"/>
  <c r="I25" i="1"/>
  <c r="J25" i="1"/>
  <c r="K25" i="1"/>
  <c r="L25" i="1"/>
  <c r="D14" i="1"/>
  <c r="D26" i="1" s="1"/>
  <c r="E14" i="1"/>
  <c r="E26" i="1" s="1"/>
  <c r="F14" i="1"/>
  <c r="F26" i="1" s="1"/>
  <c r="G14" i="1"/>
  <c r="G26" i="1" s="1"/>
  <c r="H14" i="1"/>
  <c r="H26" i="1" s="1"/>
  <c r="I14" i="1"/>
  <c r="I26" i="1" s="1"/>
  <c r="J14" i="1"/>
  <c r="J26" i="1" s="1"/>
  <c r="K14" i="1"/>
  <c r="K26" i="1" s="1"/>
  <c r="L14" i="1"/>
  <c r="L26" i="1" s="1"/>
  <c r="C14" i="1"/>
  <c r="C26" i="1" s="1"/>
  <c r="F17" i="1"/>
  <c r="G17" i="1"/>
  <c r="H17" i="1"/>
  <c r="I17" i="1"/>
  <c r="J17" i="1"/>
  <c r="K17" i="1"/>
  <c r="L17" i="1"/>
  <c r="F18" i="1"/>
  <c r="G18" i="1"/>
  <c r="H18" i="1"/>
  <c r="I18" i="1"/>
  <c r="J18" i="1"/>
  <c r="K18" i="1"/>
  <c r="L18" i="1"/>
  <c r="F20" i="1"/>
  <c r="G20" i="1"/>
  <c r="H20" i="1"/>
  <c r="F21" i="1"/>
  <c r="G21" i="1"/>
  <c r="H21" i="1"/>
  <c r="I21" i="1"/>
  <c r="J21" i="1"/>
  <c r="K21" i="1"/>
  <c r="L21" i="1"/>
  <c r="F23" i="1"/>
  <c r="G23" i="1"/>
  <c r="H23" i="1"/>
  <c r="I23" i="1"/>
  <c r="J23" i="1"/>
  <c r="K23" i="1"/>
  <c r="L23" i="1"/>
  <c r="F24" i="1"/>
  <c r="G24" i="1"/>
  <c r="H24" i="1"/>
  <c r="I24" i="1"/>
  <c r="J24" i="1"/>
  <c r="K24" i="1"/>
  <c r="L24" i="1"/>
  <c r="D17" i="1"/>
  <c r="E17" i="1"/>
  <c r="D18" i="1"/>
  <c r="E18" i="1"/>
  <c r="D20" i="1"/>
  <c r="E20" i="1"/>
  <c r="D21" i="1"/>
  <c r="E21" i="1"/>
  <c r="D23" i="1"/>
  <c r="E23" i="1"/>
  <c r="D24" i="1"/>
  <c r="E24" i="1"/>
  <c r="C25" i="1"/>
  <c r="C24" i="1"/>
  <c r="C23" i="1"/>
  <c r="C21" i="1"/>
  <c r="C18" i="1"/>
  <c r="C17" i="1"/>
  <c r="K33" i="1" l="1"/>
  <c r="O22" i="1"/>
  <c r="J33" i="1"/>
  <c r="M33" i="1" s="1"/>
  <c r="N19" i="1"/>
  <c r="N20" i="1"/>
  <c r="N26" i="1"/>
  <c r="D32" i="1"/>
  <c r="N24" i="1"/>
  <c r="N23" i="1"/>
  <c r="M17" i="1"/>
  <c r="N21" i="1"/>
  <c r="N25" i="1"/>
  <c r="M18" i="1"/>
  <c r="O19" i="1" l="1"/>
  <c r="O20" i="1"/>
  <c r="O26" i="1"/>
  <c r="O21" i="1"/>
  <c r="O25" i="1"/>
  <c r="O24" i="1"/>
  <c r="D33" i="1"/>
  <c r="C33" i="1"/>
  <c r="O23" i="1"/>
  <c r="E33" i="1" l="1"/>
</calcChain>
</file>

<file path=xl/sharedStrings.xml><?xml version="1.0" encoding="utf-8"?>
<sst xmlns="http://schemas.openxmlformats.org/spreadsheetml/2006/main" count="65" uniqueCount="42">
  <si>
    <t>Weights calibrated measuring a pure Pb standard, bulk, polished</t>
  </si>
  <si>
    <t>Line</t>
  </si>
  <si>
    <t>Pb_Ma1</t>
  </si>
  <si>
    <t>Original w</t>
  </si>
  <si>
    <t>Meas 1</t>
  </si>
  <si>
    <t>Pb_Ma2</t>
  </si>
  <si>
    <t>Pb_Mb</t>
  </si>
  <si>
    <t>Pb_M4O2</t>
  </si>
  <si>
    <t>Pb_M3N4</t>
  </si>
  <si>
    <t>Pb_Mg</t>
  </si>
  <si>
    <t>Pb_M2N1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</si>
  <si>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</si>
  <si>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</si>
  <si>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</si>
  <si>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</si>
  <si>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</si>
  <si>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</si>
  <si>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</si>
  <si>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</si>
  <si>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</si>
  <si>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</si>
  <si>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</si>
  <si>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</si>
  <si>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</si>
  <si>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The fitting of peaks M3N4 + Mg + M2N1 varies, but their sum is constant and equal to 0.0105</t>
  </si>
  <si>
    <t>So we use the original ratios to diustribute the sum among the 3 peaks, giving:</t>
  </si>
  <si>
    <t xml:space="preserve">M3N4 + Mg + M2N1 </t>
  </si>
  <si>
    <t>M3N4</t>
  </si>
  <si>
    <t>Mg</t>
  </si>
  <si>
    <t>M2N1</t>
  </si>
  <si>
    <t>Original ratio</t>
  </si>
  <si>
    <t>Sum</t>
  </si>
  <si>
    <t>Resulting weights:</t>
  </si>
  <si>
    <t>Pb_M5O3</t>
  </si>
  <si>
    <t>Area of all peaks is fitted</t>
  </si>
  <si>
    <t>A constant shift or broadening is maintained across all peaks</t>
  </si>
  <si>
    <t>M5O3 + Mb + M4O2</t>
  </si>
  <si>
    <t>M5O3</t>
  </si>
  <si>
    <t>Mb</t>
  </si>
  <si>
    <t>M4O2</t>
  </si>
  <si>
    <t>Too far from the fitted values! We use the fitted vals</t>
  </si>
  <si>
    <t>area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</si>
</sst>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5" fontId="0" fillId="0" borderId="0" xfId="0" applyNumberFormat="1" applyFont="1"/>
    <xf numFmtId="0" fontId="0" fillId="0" borderId="0" xfId="0" applyFill="1"/>
    <xf numFmtId="165" fontId="0" fillId="0" borderId="0" xfId="0" applyNumberFormat="1" applyFill="1"/>
    <xf numFmtId="165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660400</xdr:colOff>
      <xdr:row>41</xdr:row>
      <xdr:rowOff>139700</xdr:rowOff>
    </xdr:from>
    <xdr:to>
      <xdr:col>11</xdr:col>
      <xdr:colOff>177800</xdr:colOff>
      <xdr:row>64</xdr:row>
      <xdr:rowOff>30589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55FCAB-6237-906A-B414-9EFBCD5C3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4400" y="7861300"/>
          <a:ext cx="7772400" cy="4564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O38"/>
  <sheetViews>
    <sheetView tabSelected="1" workbookViewId="0">
      <selection activeCell="B10" sqref="B10"/>
    </sheetView>
  </sheetViews>
  <sheetFormatPr baseColWidth="10" defaultRowHeight="16" x14ac:dyDescent="0.2"/>
  <cols>
    <col min="1" max="1" width="20" customWidth="1"/>
  </cols>
  <sheetData>
    <row r="1" spans="1:15" x14ac:dyDescent="0.2">
      <c r="A1" t="s">
        <v>0</v>
      </c>
    </row>
    <row r="2" spans="1:15" x14ac:dyDescent="0.2">
      <c r="A2" t="s">
        <v>34</v>
      </c>
    </row>
    <row r="3" spans="1:15" x14ac:dyDescent="0.2">
      <c r="A3" t="s">
        <v>35</v>
      </c>
    </row>
    <row r="5" spans="1:15" x14ac:dyDescent="0.2">
      <c r="A5" t="s">
        <v>1</v>
      </c>
      <c r="C5" t="s">
        <v>4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</row>
    <row r="6" spans="1:15" x14ac:dyDescent="0.2">
      <c r="A6" t="s">
        <v>2</v>
      </c>
      <c r="C6">
        <v>59.865000000000002</v>
      </c>
      <c r="D6">
        <v>59.417000000000002</v>
      </c>
      <c r="E6">
        <v>55.155000000000001</v>
      </c>
      <c r="F6">
        <v>54.792000000000002</v>
      </c>
      <c r="G6">
        <v>54.404000000000003</v>
      </c>
      <c r="H6">
        <v>54.16</v>
      </c>
      <c r="I6">
        <v>55.872999999999998</v>
      </c>
      <c r="J6">
        <v>50.563000000000002</v>
      </c>
      <c r="K6">
        <v>51.923000000000002</v>
      </c>
      <c r="L6">
        <v>55.308</v>
      </c>
    </row>
    <row r="7" spans="1:15" x14ac:dyDescent="0.2">
      <c r="A7" t="s">
        <v>5</v>
      </c>
      <c r="B7" t="s">
        <v>41</v>
      </c>
      <c r="C7">
        <v>59.865000000000002</v>
      </c>
      <c r="D7">
        <v>59.417000000000002</v>
      </c>
      <c r="E7">
        <v>55.155000000000001</v>
      </c>
      <c r="F7">
        <v>54.792000000000002</v>
      </c>
      <c r="G7">
        <v>54.404000000000003</v>
      </c>
      <c r="H7">
        <v>54.16</v>
      </c>
      <c r="I7">
        <v>55.872999999999998</v>
      </c>
      <c r="J7">
        <v>50.563000000000002</v>
      </c>
      <c r="K7">
        <v>51.923000000000002</v>
      </c>
      <c r="L7">
        <v>55.308</v>
      </c>
    </row>
    <row r="8" spans="1:15" x14ac:dyDescent="0.2">
      <c r="A8" t="s">
        <v>33</v>
      </c>
      <c r="C8">
        <v>1.9350000000000001</v>
      </c>
      <c r="D8">
        <v>3.41</v>
      </c>
      <c r="E8">
        <v>4.2110000000000003</v>
      </c>
      <c r="F8">
        <v>5.9539999999999997</v>
      </c>
      <c r="G8">
        <v>5.5730000000000004</v>
      </c>
      <c r="H8">
        <v>7.149</v>
      </c>
      <c r="I8">
        <v>7.32</v>
      </c>
      <c r="J8">
        <v>8.2050000000000001</v>
      </c>
      <c r="K8">
        <v>4.74</v>
      </c>
      <c r="L8">
        <v>12.340999999999999</v>
      </c>
    </row>
    <row r="9" spans="1:15" x14ac:dyDescent="0.2">
      <c r="A9" t="s">
        <v>6</v>
      </c>
      <c r="C9">
        <v>70.325000000000003</v>
      </c>
      <c r="D9">
        <v>69.552000000000007</v>
      </c>
      <c r="E9">
        <v>64.027000000000001</v>
      </c>
      <c r="F9">
        <v>65.021000000000001</v>
      </c>
      <c r="G9">
        <v>65.813000000000002</v>
      </c>
      <c r="H9">
        <v>64.081000000000003</v>
      </c>
      <c r="I9">
        <v>71.057000000000002</v>
      </c>
      <c r="J9">
        <v>61.7</v>
      </c>
      <c r="K9">
        <v>64.849999999999994</v>
      </c>
      <c r="L9">
        <v>65.111999999999995</v>
      </c>
    </row>
    <row r="10" spans="1:15" x14ac:dyDescent="0.2">
      <c r="A10" t="s">
        <v>7</v>
      </c>
      <c r="C10">
        <v>2E-3</v>
      </c>
      <c r="D10">
        <v>3.3000000000000002E-2</v>
      </c>
      <c r="E10">
        <v>0</v>
      </c>
      <c r="F10">
        <v>0.57699999999999996</v>
      </c>
      <c r="G10">
        <v>0.499</v>
      </c>
      <c r="H10">
        <v>3.1280000000000001</v>
      </c>
      <c r="I10">
        <v>0.182</v>
      </c>
      <c r="J10">
        <v>0</v>
      </c>
      <c r="K10">
        <v>0</v>
      </c>
      <c r="L10">
        <v>7.1829999999999998</v>
      </c>
    </row>
    <row r="11" spans="1:15" x14ac:dyDescent="0.2">
      <c r="A11" t="s">
        <v>8</v>
      </c>
      <c r="C11">
        <v>2.8940000000000001</v>
      </c>
      <c r="D11">
        <v>4.55</v>
      </c>
      <c r="E11">
        <v>4.2949999999999999</v>
      </c>
      <c r="F11">
        <v>1.23</v>
      </c>
      <c r="G11">
        <v>2.302</v>
      </c>
      <c r="H11">
        <v>2.5510000000000002</v>
      </c>
      <c r="I11">
        <v>3.907</v>
      </c>
      <c r="J11">
        <v>3.0659999999999998</v>
      </c>
      <c r="K11">
        <v>4.95</v>
      </c>
      <c r="L11">
        <v>3.613</v>
      </c>
    </row>
    <row r="12" spans="1:15" x14ac:dyDescent="0.2">
      <c r="A12" t="s">
        <v>9</v>
      </c>
      <c r="C12">
        <v>2.141</v>
      </c>
      <c r="D12">
        <v>2.4E-2</v>
      </c>
      <c r="E12">
        <v>1.3320000000000001</v>
      </c>
      <c r="F12">
        <v>4.2190000000000003</v>
      </c>
      <c r="G12">
        <v>1.4970000000000001</v>
      </c>
      <c r="H12">
        <v>2.2919999999999998</v>
      </c>
      <c r="I12">
        <v>0</v>
      </c>
      <c r="J12">
        <v>0.874</v>
      </c>
      <c r="K12">
        <v>0</v>
      </c>
      <c r="L12">
        <v>0</v>
      </c>
    </row>
    <row r="13" spans="1:15" x14ac:dyDescent="0.2">
      <c r="A13" t="s">
        <v>10</v>
      </c>
      <c r="C13">
        <v>9.0999999999999998E-2</v>
      </c>
      <c r="D13">
        <v>1.157</v>
      </c>
      <c r="E13">
        <v>0.01</v>
      </c>
      <c r="F13">
        <v>2E-3</v>
      </c>
      <c r="G13">
        <v>1.484</v>
      </c>
      <c r="H13">
        <v>1.294</v>
      </c>
      <c r="I13">
        <v>1.466</v>
      </c>
      <c r="J13">
        <v>2.0350000000000001</v>
      </c>
      <c r="K13">
        <v>1.2789999999999999</v>
      </c>
      <c r="L13">
        <v>1.8720000000000001</v>
      </c>
    </row>
    <row r="14" spans="1:15" x14ac:dyDescent="0.2">
      <c r="A14" t="s">
        <v>26</v>
      </c>
      <c r="C14">
        <f>SUM(C11:C13)</f>
        <v>5.1260000000000003</v>
      </c>
      <c r="D14">
        <f t="shared" ref="D14:L14" si="0">SUM(D11:D13)</f>
        <v>5.7309999999999999</v>
      </c>
      <c r="E14">
        <f t="shared" si="0"/>
        <v>5.6369999999999996</v>
      </c>
      <c r="F14">
        <f t="shared" si="0"/>
        <v>5.4509999999999996</v>
      </c>
      <c r="G14">
        <f t="shared" si="0"/>
        <v>5.2830000000000004</v>
      </c>
      <c r="H14">
        <f t="shared" si="0"/>
        <v>6.1370000000000005</v>
      </c>
      <c r="I14">
        <f t="shared" si="0"/>
        <v>5.3730000000000002</v>
      </c>
      <c r="J14">
        <f t="shared" si="0"/>
        <v>5.9749999999999996</v>
      </c>
      <c r="K14">
        <f t="shared" si="0"/>
        <v>6.2290000000000001</v>
      </c>
      <c r="L14">
        <f t="shared" si="0"/>
        <v>5.4850000000000003</v>
      </c>
    </row>
    <row r="16" spans="1:15" x14ac:dyDescent="0.2">
      <c r="A16" t="s">
        <v>1</v>
      </c>
      <c r="B16" t="s">
        <v>3</v>
      </c>
      <c r="C16" t="s">
        <v>4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  <c r="I16" s="6" t="s">
        <v>17</v>
      </c>
      <c r="J16" t="s">
        <v>18</v>
      </c>
      <c r="K16" t="s">
        <v>19</v>
      </c>
      <c r="L16" t="s">
        <v>20</v>
      </c>
      <c r="M16" t="s">
        <v>21</v>
      </c>
      <c r="N16" t="s">
        <v>22</v>
      </c>
      <c r="O16" t="s">
        <v>23</v>
      </c>
    </row>
    <row r="17" spans="1:15" x14ac:dyDescent="0.2">
      <c r="A17" s="1" t="s">
        <v>2</v>
      </c>
      <c r="B17">
        <v>1</v>
      </c>
      <c r="C17" s="4">
        <f>C6/C6</f>
        <v>1</v>
      </c>
      <c r="D17" s="4">
        <f t="shared" ref="D17:E17" si="1">D6/D6</f>
        <v>1</v>
      </c>
      <c r="E17" s="4">
        <f t="shared" si="1"/>
        <v>1</v>
      </c>
      <c r="F17" s="4">
        <f t="shared" ref="F17:L17" si="2">F6/F6</f>
        <v>1</v>
      </c>
      <c r="G17" s="4">
        <f t="shared" si="2"/>
        <v>1</v>
      </c>
      <c r="H17" s="4">
        <f t="shared" si="2"/>
        <v>1</v>
      </c>
      <c r="I17" s="7">
        <f t="shared" si="2"/>
        <v>1</v>
      </c>
      <c r="J17" s="4">
        <f t="shared" si="2"/>
        <v>1</v>
      </c>
      <c r="K17" s="4">
        <f t="shared" si="2"/>
        <v>1</v>
      </c>
      <c r="L17" s="4">
        <f t="shared" si="2"/>
        <v>1</v>
      </c>
      <c r="M17" s="3">
        <f>AVERAGE(C17:L17)</f>
        <v>1</v>
      </c>
      <c r="N17" s="4"/>
    </row>
    <row r="18" spans="1:15" x14ac:dyDescent="0.2">
      <c r="A18" s="1" t="s">
        <v>5</v>
      </c>
      <c r="B18">
        <v>1</v>
      </c>
      <c r="C18" s="4">
        <f>C7/C6</f>
        <v>1</v>
      </c>
      <c r="D18" s="4">
        <f t="shared" ref="D18:E18" si="3">D7/D6</f>
        <v>1</v>
      </c>
      <c r="E18" s="4">
        <f t="shared" si="3"/>
        <v>1</v>
      </c>
      <c r="F18" s="4">
        <f t="shared" ref="F18:L18" si="4">F7/F6</f>
        <v>1</v>
      </c>
      <c r="G18" s="4">
        <f t="shared" si="4"/>
        <v>1</v>
      </c>
      <c r="H18" s="4">
        <f t="shared" si="4"/>
        <v>1</v>
      </c>
      <c r="I18" s="7">
        <f t="shared" si="4"/>
        <v>1</v>
      </c>
      <c r="J18" s="4">
        <f t="shared" si="4"/>
        <v>1</v>
      </c>
      <c r="K18" s="4">
        <f t="shared" si="4"/>
        <v>1</v>
      </c>
      <c r="L18" s="4">
        <f t="shared" si="4"/>
        <v>1</v>
      </c>
      <c r="M18" s="3">
        <f t="shared" ref="M18" si="5">AVERAGE(C18:L18)</f>
        <v>1</v>
      </c>
      <c r="N18" s="4"/>
    </row>
    <row r="19" spans="1:15" x14ac:dyDescent="0.2">
      <c r="A19" s="1" t="s">
        <v>33</v>
      </c>
      <c r="B19">
        <v>1E-4</v>
      </c>
      <c r="C19" s="5">
        <f>C8/C6</f>
        <v>3.232272613380105E-2</v>
      </c>
      <c r="D19" s="5">
        <f t="shared" ref="D19:L19" si="6">D8/D6</f>
        <v>5.7390982378780486E-2</v>
      </c>
      <c r="E19" s="5">
        <f t="shared" si="6"/>
        <v>7.6348472486628599E-2</v>
      </c>
      <c r="F19" s="5">
        <f t="shared" si="6"/>
        <v>0.10866549861293619</v>
      </c>
      <c r="G19" s="5">
        <f t="shared" si="6"/>
        <v>0.10243732078523637</v>
      </c>
      <c r="H19" s="5">
        <f t="shared" si="6"/>
        <v>0.13199778434268833</v>
      </c>
      <c r="I19" s="8">
        <f t="shared" si="6"/>
        <v>0.13101140085551161</v>
      </c>
      <c r="J19" s="5">
        <f t="shared" si="6"/>
        <v>0.1622728081798944</v>
      </c>
      <c r="K19" s="5">
        <f t="shared" si="6"/>
        <v>9.1289024131887608E-2</v>
      </c>
      <c r="L19" s="5">
        <f t="shared" si="6"/>
        <v>0.22313227742822014</v>
      </c>
      <c r="M19" s="3">
        <f>AVERAGE(C19:L19)</f>
        <v>0.11168682953355849</v>
      </c>
      <c r="N19" s="4">
        <f t="shared" ref="N19" si="7">STDEV(C19:L19)</f>
        <v>5.4539745708352037E-2</v>
      </c>
      <c r="O19" s="2">
        <f>N19/M19 * 100</f>
        <v>48.832745934438499</v>
      </c>
    </row>
    <row r="20" spans="1:15" x14ac:dyDescent="0.2">
      <c r="A20" s="1" t="s">
        <v>6</v>
      </c>
      <c r="B20">
        <v>0.64</v>
      </c>
      <c r="C20" s="4">
        <f>C9/C6</f>
        <v>1.1747264678860769</v>
      </c>
      <c r="D20" s="4">
        <f t="shared" ref="D20:E20" si="8">D9/D6</f>
        <v>1.170574078125789</v>
      </c>
      <c r="E20" s="4">
        <f t="shared" si="8"/>
        <v>1.1608557701024387</v>
      </c>
      <c r="F20" s="4">
        <f t="shared" ref="F20:L20" si="9">F9/F6</f>
        <v>1.1866878376405314</v>
      </c>
      <c r="G20" s="4">
        <f t="shared" si="9"/>
        <v>1.2097088449378721</v>
      </c>
      <c r="H20" s="4">
        <f t="shared" si="9"/>
        <v>1.1831794682422454</v>
      </c>
      <c r="I20" s="7">
        <f t="shared" si="9"/>
        <v>1.2717591681134002</v>
      </c>
      <c r="J20" s="4">
        <f t="shared" si="9"/>
        <v>1.2202598738207779</v>
      </c>
      <c r="K20" s="4">
        <f t="shared" si="9"/>
        <v>1.2489648132812048</v>
      </c>
      <c r="L20" s="4">
        <f t="shared" si="9"/>
        <v>1.1772618789325233</v>
      </c>
      <c r="M20" s="3">
        <f t="shared" ref="M20:M26" si="10">AVERAGE(C20:L20)</f>
        <v>1.2003978201082859</v>
      </c>
      <c r="N20" s="4">
        <f t="shared" ref="N20:N25" si="11">STDEV(C20:L20)</f>
        <v>3.6612301878797694E-2</v>
      </c>
      <c r="O20" s="2">
        <f>N20/M20 * 100</f>
        <v>3.0500140258081241</v>
      </c>
    </row>
    <row r="21" spans="1:15" x14ac:dyDescent="0.2">
      <c r="A21" s="1" t="s">
        <v>7</v>
      </c>
      <c r="B21">
        <v>0.01</v>
      </c>
      <c r="C21" s="4">
        <f>C10/C6</f>
        <v>3.3408502463877054E-5</v>
      </c>
      <c r="D21" s="4">
        <f t="shared" ref="D21:E21" si="12">D10/D6</f>
        <v>5.5539660366561759E-4</v>
      </c>
      <c r="E21" s="4">
        <f t="shared" si="12"/>
        <v>0</v>
      </c>
      <c r="F21" s="4">
        <f t="shared" ref="F21:L21" si="13">F10/F6</f>
        <v>1.0530734413783032E-2</v>
      </c>
      <c r="G21" s="4">
        <f t="shared" si="13"/>
        <v>9.1721196970810971E-3</v>
      </c>
      <c r="H21" s="4">
        <f t="shared" si="13"/>
        <v>5.7754800590841954E-2</v>
      </c>
      <c r="I21" s="7">
        <f t="shared" si="13"/>
        <v>3.2573872890304797E-3</v>
      </c>
      <c r="J21" s="4">
        <f t="shared" si="13"/>
        <v>0</v>
      </c>
      <c r="K21" s="4">
        <f t="shared" si="13"/>
        <v>0</v>
      </c>
      <c r="L21" s="4">
        <f t="shared" si="13"/>
        <v>0.12987271280827367</v>
      </c>
      <c r="M21" s="3">
        <f t="shared" si="10"/>
        <v>2.1117655990513972E-2</v>
      </c>
      <c r="N21" s="4">
        <f t="shared" si="11"/>
        <v>4.2096356240612108E-2</v>
      </c>
      <c r="O21" s="2">
        <f t="shared" ref="O21:O25" si="14">N21/M21 * 100</f>
        <v>199.34199259388328</v>
      </c>
    </row>
    <row r="22" spans="1:15" x14ac:dyDescent="0.2">
      <c r="A22" s="6" t="s">
        <v>36</v>
      </c>
      <c r="B22" s="4">
        <f>SUM(B19:B21)</f>
        <v>0.65010000000000001</v>
      </c>
      <c r="C22" s="4">
        <f t="shared" ref="C22:M22" si="15">SUM(C19:C21)</f>
        <v>1.2070826025223418</v>
      </c>
      <c r="D22" s="4">
        <f t="shared" si="15"/>
        <v>1.2285204571082351</v>
      </c>
      <c r="E22" s="4">
        <f t="shared" si="15"/>
        <v>1.2372042425890672</v>
      </c>
      <c r="F22" s="4">
        <f t="shared" si="15"/>
        <v>1.3058840706672508</v>
      </c>
      <c r="G22" s="4">
        <f t="shared" si="15"/>
        <v>1.3213182854201895</v>
      </c>
      <c r="H22" s="4">
        <f t="shared" si="15"/>
        <v>1.3729320531757756</v>
      </c>
      <c r="I22" s="7">
        <f t="shared" si="15"/>
        <v>1.4060279562579423</v>
      </c>
      <c r="J22" s="4">
        <f t="shared" si="15"/>
        <v>1.3825326820006723</v>
      </c>
      <c r="K22" s="4">
        <f t="shared" si="15"/>
        <v>1.3402538374130923</v>
      </c>
      <c r="L22" s="4">
        <f t="shared" si="15"/>
        <v>1.5302668691690171</v>
      </c>
      <c r="M22" s="7">
        <f>AVERAGE(C22:L22)</f>
        <v>1.3332023056323583</v>
      </c>
      <c r="N22" s="4">
        <f t="shared" si="11"/>
        <v>9.7278119895113827E-2</v>
      </c>
      <c r="O22" s="2">
        <f t="shared" si="14"/>
        <v>7.2965760323204147</v>
      </c>
    </row>
    <row r="23" spans="1:15" x14ac:dyDescent="0.2">
      <c r="A23" t="s">
        <v>8</v>
      </c>
      <c r="B23">
        <v>0.05</v>
      </c>
      <c r="C23" s="4">
        <f>C11/C6</f>
        <v>4.8342103065230103E-2</v>
      </c>
      <c r="D23" s="4">
        <f t="shared" ref="D23:E23" si="16">D11/D6</f>
        <v>7.6577410505410906E-2</v>
      </c>
      <c r="E23" s="4">
        <f t="shared" si="16"/>
        <v>7.7871453177409122E-2</v>
      </c>
      <c r="F23" s="4">
        <f t="shared" ref="F23:L23" si="17">F11/F6</f>
        <v>2.2448532632501093E-2</v>
      </c>
      <c r="G23" s="4">
        <f t="shared" si="17"/>
        <v>4.2313065215792957E-2</v>
      </c>
      <c r="H23" s="4">
        <f t="shared" si="17"/>
        <v>4.7101181683899561E-2</v>
      </c>
      <c r="I23" s="7">
        <f t="shared" si="17"/>
        <v>6.9926440320011454E-2</v>
      </c>
      <c r="J23" s="4">
        <f t="shared" si="17"/>
        <v>6.0637224848209159E-2</v>
      </c>
      <c r="K23" s="4">
        <f t="shared" si="17"/>
        <v>9.5333474568110477E-2</v>
      </c>
      <c r="L23" s="4">
        <f t="shared" si="17"/>
        <v>6.5325088594778327E-2</v>
      </c>
      <c r="M23" s="7">
        <f t="shared" si="10"/>
        <v>6.0587597461135324E-2</v>
      </c>
      <c r="N23" s="4">
        <f t="shared" si="11"/>
        <v>2.1060031589382199E-2</v>
      </c>
      <c r="O23" s="2">
        <f t="shared" si="14"/>
        <v>34.759641365365937</v>
      </c>
    </row>
    <row r="24" spans="1:15" x14ac:dyDescent="0.2">
      <c r="A24" t="s">
        <v>9</v>
      </c>
      <c r="B24">
        <v>0.21845000000000001</v>
      </c>
      <c r="C24" s="4">
        <f>C12/C6</f>
        <v>3.5763801887580389E-2</v>
      </c>
      <c r="D24" s="4">
        <f t="shared" ref="D24:E24" si="18">D12/D6</f>
        <v>4.0392480266590369E-4</v>
      </c>
      <c r="E24" s="4">
        <f t="shared" si="18"/>
        <v>2.4150122382376939E-2</v>
      </c>
      <c r="F24" s="4">
        <f t="shared" ref="F24:L24" si="19">F12/F6</f>
        <v>7.7000292013432628E-2</v>
      </c>
      <c r="G24" s="4">
        <f t="shared" si="19"/>
        <v>2.7516359091243291E-2</v>
      </c>
      <c r="H24" s="4">
        <f t="shared" si="19"/>
        <v>4.2319054652880356E-2</v>
      </c>
      <c r="I24" s="7">
        <f t="shared" si="19"/>
        <v>0</v>
      </c>
      <c r="J24" s="4">
        <f t="shared" si="19"/>
        <v>1.7285366770167909E-2</v>
      </c>
      <c r="K24" s="4">
        <f t="shared" si="19"/>
        <v>0</v>
      </c>
      <c r="L24" s="4">
        <f t="shared" si="19"/>
        <v>0</v>
      </c>
      <c r="M24" s="7">
        <f t="shared" si="10"/>
        <v>2.2443892160034739E-2</v>
      </c>
      <c r="N24" s="4">
        <f t="shared" si="11"/>
        <v>2.4946697438419121E-2</v>
      </c>
      <c r="O24" s="2">
        <f t="shared" si="14"/>
        <v>111.15138702564728</v>
      </c>
    </row>
    <row r="25" spans="1:15" x14ac:dyDescent="0.2">
      <c r="A25" t="s">
        <v>10</v>
      </c>
      <c r="B25">
        <v>2.8500000000000001E-3</v>
      </c>
      <c r="C25" s="4">
        <f>C13/C6</f>
        <v>1.5200868621064059E-3</v>
      </c>
      <c r="D25" s="4">
        <f t="shared" ref="D25:L25" si="20">D13/D6</f>
        <v>1.9472541528518773E-2</v>
      </c>
      <c r="E25" s="4">
        <f t="shared" si="20"/>
        <v>1.8130722509291996E-4</v>
      </c>
      <c r="F25" s="4">
        <f t="shared" si="20"/>
        <v>3.6501679077237552E-5</v>
      </c>
      <c r="G25" s="4">
        <f t="shared" si="20"/>
        <v>2.727740607308286E-2</v>
      </c>
      <c r="H25" s="4">
        <f t="shared" si="20"/>
        <v>2.3892171344165439E-2</v>
      </c>
      <c r="I25" s="7">
        <f t="shared" si="20"/>
        <v>2.6238075635816944E-2</v>
      </c>
      <c r="J25" s="4">
        <f t="shared" si="20"/>
        <v>4.0246820797816586E-2</v>
      </c>
      <c r="K25" s="4">
        <f t="shared" si="20"/>
        <v>2.4632629085376421E-2</v>
      </c>
      <c r="L25" s="4">
        <f t="shared" si="20"/>
        <v>3.3846821436320243E-2</v>
      </c>
      <c r="M25" s="7">
        <f t="shared" si="10"/>
        <v>1.9734436166737385E-2</v>
      </c>
      <c r="N25" s="4">
        <f t="shared" si="11"/>
        <v>1.4385775003868954E-2</v>
      </c>
      <c r="O25" s="2">
        <f t="shared" si="14"/>
        <v>72.896812872294475</v>
      </c>
    </row>
    <row r="26" spans="1:15" x14ac:dyDescent="0.2">
      <c r="A26" s="1" t="s">
        <v>26</v>
      </c>
      <c r="B26">
        <f>SUM(B23:B25)</f>
        <v>0.27130000000000004</v>
      </c>
      <c r="C26" s="4">
        <f>C14/C7</f>
        <v>8.5625991814916896E-2</v>
      </c>
      <c r="D26" s="4">
        <f t="shared" ref="D26:L26" si="21">D14/D7</f>
        <v>9.6453876836595578E-2</v>
      </c>
      <c r="E26" s="4">
        <f t="shared" si="21"/>
        <v>0.10220288278487896</v>
      </c>
      <c r="F26" s="4">
        <f t="shared" si="21"/>
        <v>9.9485326325010948E-2</v>
      </c>
      <c r="G26" s="4">
        <f t="shared" si="21"/>
        <v>9.7106830380119108E-2</v>
      </c>
      <c r="H26" s="4">
        <f t="shared" si="21"/>
        <v>0.11331240768094536</v>
      </c>
      <c r="I26" s="7">
        <f t="shared" si="21"/>
        <v>9.6164515955828408E-2</v>
      </c>
      <c r="J26" s="4">
        <f t="shared" si="21"/>
        <v>0.11816941241619365</v>
      </c>
      <c r="K26" s="4">
        <f t="shared" si="21"/>
        <v>0.11996610365348689</v>
      </c>
      <c r="L26" s="4">
        <f t="shared" si="21"/>
        <v>9.9171910031098584E-2</v>
      </c>
      <c r="M26" s="3">
        <f t="shared" si="10"/>
        <v>0.10276592578790744</v>
      </c>
      <c r="N26" s="4">
        <f t="shared" ref="N26" si="22">STDEV(C26:L26)</f>
        <v>1.0942076635745299E-2</v>
      </c>
      <c r="O26" s="2">
        <f t="shared" ref="O26" si="23">N26/M26 * 100</f>
        <v>10.647572677278273</v>
      </c>
    </row>
    <row r="27" spans="1:15" x14ac:dyDescent="0.2">
      <c r="M27" s="4"/>
      <c r="N27" s="4"/>
    </row>
    <row r="28" spans="1:15" x14ac:dyDescent="0.2">
      <c r="A28" t="s">
        <v>24</v>
      </c>
    </row>
    <row r="29" spans="1:15" x14ac:dyDescent="0.2">
      <c r="A29" t="s">
        <v>25</v>
      </c>
    </row>
    <row r="31" spans="1:15" x14ac:dyDescent="0.2">
      <c r="B31" s="1" t="s">
        <v>27</v>
      </c>
      <c r="C31" s="1" t="s">
        <v>28</v>
      </c>
      <c r="D31" s="1" t="s">
        <v>29</v>
      </c>
      <c r="E31" t="s">
        <v>31</v>
      </c>
      <c r="J31" s="6" t="s">
        <v>37</v>
      </c>
      <c r="K31" s="6" t="s">
        <v>38</v>
      </c>
      <c r="L31" s="6" t="s">
        <v>39</v>
      </c>
      <c r="M31" t="s">
        <v>31</v>
      </c>
    </row>
    <row r="32" spans="1:15" x14ac:dyDescent="0.2">
      <c r="A32" t="s">
        <v>30</v>
      </c>
      <c r="B32" s="4">
        <f>B23/B26</f>
        <v>0.1842978252856616</v>
      </c>
      <c r="C32" s="4">
        <f>B24/B26</f>
        <v>0.8051971986730555</v>
      </c>
      <c r="D32" s="4">
        <f>B25/B26</f>
        <v>1.0504976041282711E-2</v>
      </c>
      <c r="E32" s="4"/>
      <c r="F32" s="4"/>
      <c r="G32" s="4"/>
      <c r="H32" s="4"/>
      <c r="I32" s="4" t="s">
        <v>30</v>
      </c>
      <c r="J32" s="7">
        <f>B19/B22</f>
        <v>1.5382248884786957E-4</v>
      </c>
      <c r="K32" s="7">
        <f>B20/B22</f>
        <v>0.98446392862636523</v>
      </c>
      <c r="L32" s="7">
        <f>B21/B22</f>
        <v>1.5382248884786957E-2</v>
      </c>
      <c r="M32" s="4"/>
    </row>
    <row r="33" spans="1:13" x14ac:dyDescent="0.2">
      <c r="A33" t="s">
        <v>32</v>
      </c>
      <c r="B33" s="3">
        <f>M26*B32</f>
        <v>1.8939536636179033E-2</v>
      </c>
      <c r="C33" s="3">
        <f>M26*C32</f>
        <v>8.2746835563466181E-2</v>
      </c>
      <c r="D33" s="3">
        <f>M26*D32</f>
        <v>1.0795535882622048E-3</v>
      </c>
      <c r="E33" s="4">
        <f>SUM(B33:D33)</f>
        <v>0.10276592578790741</v>
      </c>
      <c r="F33" s="4"/>
      <c r="G33" s="4"/>
      <c r="H33" s="4"/>
      <c r="I33" s="4" t="s">
        <v>32</v>
      </c>
      <c r="J33" s="7">
        <f>J32*M22</f>
        <v>2.0507649679008742E-4</v>
      </c>
      <c r="K33" s="7">
        <f>K32*M22</f>
        <v>1.3124895794565596</v>
      </c>
      <c r="L33" s="7">
        <f>L32*M22</f>
        <v>2.0507649679008744E-2</v>
      </c>
      <c r="M33" s="4">
        <f>SUM(J33:L33)</f>
        <v>1.3332023056323583</v>
      </c>
    </row>
    <row r="34" spans="1:13" x14ac:dyDescent="0.2">
      <c r="J34" t="s">
        <v>40</v>
      </c>
    </row>
    <row r="38" spans="1:13" x14ac:dyDescent="0.2">
      <c r="C38" t="s">
        <v>11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2024-12-10T19:34:24Z</dcterms:modified>
</cp:coreProperties>
</file>