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9B4A0EE1-5927-2F43-B3D4-79C4E88DED1F}" xr6:coauthVersionLast="47" xr6:coauthVersionMax="47" xr10:uidLastSave="{00000000-0000-0000-0000-000000000000}"/>
  <bookViews>
    <workbookView xWindow="1440" yWindow="1700" windowWidth="34560" windowHeight="2054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6" i="1"/>
  <c r="C22" i="1" s="1"/>
  <c r="D14" i="1"/>
  <c r="E14" i="1"/>
  <c r="F14" i="1"/>
  <c r="G14" i="1"/>
  <c r="G16" i="1" s="1"/>
  <c r="H14" i="1"/>
  <c r="H16" i="1" s="1"/>
  <c r="I14" i="1"/>
  <c r="J14" i="1"/>
  <c r="K14" i="1"/>
  <c r="L14" i="1"/>
  <c r="L16" i="1" s="1"/>
  <c r="D15" i="1"/>
  <c r="E15" i="1"/>
  <c r="F15" i="1"/>
  <c r="G15" i="1"/>
  <c r="H15" i="1"/>
  <c r="I15" i="1"/>
  <c r="J15" i="1"/>
  <c r="K15" i="1"/>
  <c r="L15" i="1"/>
  <c r="C15" i="1"/>
  <c r="C16" i="1" l="1"/>
  <c r="K16" i="1"/>
  <c r="J16" i="1"/>
  <c r="I16" i="1"/>
  <c r="F16" i="1"/>
  <c r="D16" i="1"/>
  <c r="E16" i="1"/>
  <c r="B22" i="1"/>
  <c r="M14" i="1"/>
  <c r="N14" i="1"/>
  <c r="F13" i="1"/>
  <c r="G13" i="1"/>
  <c r="H13" i="1"/>
  <c r="I13" i="1"/>
  <c r="J13" i="1"/>
  <c r="K13" i="1"/>
  <c r="L13" i="1"/>
  <c r="D13" i="1"/>
  <c r="E13" i="1"/>
  <c r="C13" i="1"/>
  <c r="M16" i="1" l="1"/>
  <c r="N16" i="1"/>
  <c r="O14" i="1"/>
  <c r="M15" i="1"/>
  <c r="N15" i="1"/>
  <c r="M13" i="1"/>
  <c r="C23" i="1" l="1"/>
  <c r="B23" i="1"/>
  <c r="O16" i="1"/>
  <c r="O15" i="1"/>
  <c r="D23" i="1" l="1"/>
</calcChain>
</file>

<file path=xl/sharedStrings.xml><?xml version="1.0" encoding="utf-8"?>
<sst xmlns="http://schemas.openxmlformats.org/spreadsheetml/2006/main" count="48" uniqueCount="32">
  <si>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</si>
  <si>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</si>
  <si>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</si>
  <si>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</si>
  <si>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</si>
  <si>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</si>
  <si>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</si>
  <si>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</si>
  <si>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</si>
  <si>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</si>
  <si>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</si>
  <si>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</si>
  <si>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</si>
  <si>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</si>
  <si>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</si>
  <si>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</si>
  <si>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</si>
  <si>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</si>
  <si>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</si>
  <si>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</si>
  <si>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</si>
  <si>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</si>
  <si>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</si>
  <si>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A constant shift is maintained across all peaks</t>
  </si>
  <si>
    <t>Sigma is fixed for all peaks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</si>
  <si>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</si>
  <si>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</si>
  <si>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</si>
  <si>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</si>
  <si>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</si>
  <si>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Weights calibrated measuring a pure Ti standard, bulk, polished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</si>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</sst>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29</xdr:row>
      <xdr:rowOff>63500</xdr:rowOff>
    </xdr:from>
    <xdr:to>
      <xdr:col>8</xdr:col>
      <xdr:colOff>647700</xdr:colOff>
      <xdr:row>66</xdr:row>
      <xdr:rowOff>93100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1177AC-88C7-0AD7-9E6E-BC5ED8460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956300"/>
          <a:ext cx="7772400" cy="754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29</xdr:row>
      <xdr:rowOff>152400</xdr:rowOff>
    </xdr:from>
    <xdr:to>
      <xdr:col>19</xdr:col>
      <xdr:colOff>533400</xdr:colOff>
      <xdr:row>66</xdr:row>
      <xdr:rowOff>179015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39B15-489D-9381-2C6B-9C3EC276A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6045200"/>
          <a:ext cx="7772400" cy="7545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28"/>
  <sheetViews>
    <sheetView tabSelected="1" workbookViewId="0">
      <selection activeCell="P25" sqref="P25"/>
    </sheetView>
  </sheetViews>
  <sheetFormatPr baseColWidth="10" defaultRowHeight="16" x14ac:dyDescent="0.2"/>
  <cols>
    <col min="1" max="1" width="20" customWidth="1"/>
  </cols>
  <sheetData>
    <row r="1" spans="1:25" x14ac:dyDescent="0.2">
      <c r="A1" t="s">
        <v>30</v>
      </c>
    </row>
    <row r="2" spans="1:25" x14ac:dyDescent="0.2">
      <c r="A2" t="s">
        <v>19</v>
      </c>
    </row>
    <row r="3" spans="1:25" x14ac:dyDescent="0.2">
      <c r="A3" t="s">
        <v>23</v>
      </c>
    </row>
    <row r="4" spans="1:25" x14ac:dyDescent="0.2">
      <c r="A4" t="s">
        <v>24</v>
      </c>
    </row>
    <row r="7" spans="1:25" x14ac:dyDescent="0.2">
      <c r="A7" s="5" t="s">
        <v>31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25" x14ac:dyDescent="0.2">
      <c r="A8" t="s">
        <v>20</v>
      </c>
      <c r="C8">
        <v>841.49</v>
      </c>
      <c r="D8">
        <v>876.13499999999999</v>
      </c>
      <c r="E8">
        <v>879.02200000000005</v>
      </c>
      <c r="F8">
        <v>923.74300000000005</v>
      </c>
      <c r="G8">
        <v>985.89200000000005</v>
      </c>
      <c r="H8">
        <v>906.30399999999997</v>
      </c>
      <c r="I8">
        <v>877.93499999999995</v>
      </c>
      <c r="J8">
        <v>914.08399999999995</v>
      </c>
      <c r="K8">
        <v>855.37099999999998</v>
      </c>
      <c r="L8">
        <v>895.97</v>
      </c>
    </row>
    <row r="9" spans="1:25" x14ac:dyDescent="0.2">
      <c r="A9" t="s">
        <v>21</v>
      </c>
      <c r="C9">
        <v>40.384</v>
      </c>
      <c r="D9">
        <v>42.122</v>
      </c>
      <c r="E9">
        <v>41.441000000000003</v>
      </c>
      <c r="F9">
        <v>45.15</v>
      </c>
      <c r="G9">
        <v>45.043999999999997</v>
      </c>
      <c r="H9">
        <v>42.664999999999999</v>
      </c>
      <c r="I9">
        <v>41.743000000000002</v>
      </c>
      <c r="J9">
        <v>42.816000000000003</v>
      </c>
      <c r="K9">
        <v>41.665999999999997</v>
      </c>
      <c r="L9">
        <v>43.033999999999999</v>
      </c>
    </row>
    <row r="10" spans="1:25" x14ac:dyDescent="0.2">
      <c r="A10" t="s">
        <v>22</v>
      </c>
      <c r="C10">
        <v>21.428000000000001</v>
      </c>
      <c r="D10">
        <v>18.300999999999998</v>
      </c>
      <c r="E10">
        <v>20.443000000000001</v>
      </c>
      <c r="F10">
        <v>17.908999999999999</v>
      </c>
      <c r="G10">
        <v>17.89</v>
      </c>
      <c r="H10">
        <v>18.640999999999998</v>
      </c>
      <c r="I10">
        <v>20.474</v>
      </c>
      <c r="J10">
        <v>19.405000000000001</v>
      </c>
      <c r="K10">
        <v>20.030999999999999</v>
      </c>
      <c r="L10">
        <v>17.899999999999999</v>
      </c>
    </row>
    <row r="12" spans="1:25" x14ac:dyDescent="0.2">
      <c r="A12" t="s">
        <v>0</v>
      </c>
      <c r="B12" t="s">
        <v>1</v>
      </c>
      <c r="C12" t="s">
        <v>2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</row>
    <row r="13" spans="1:25" x14ac:dyDescent="0.2">
      <c r="A13" s="1" t="s">
        <v>20</v>
      </c>
      <c r="B13">
        <v>1</v>
      </c>
      <c r="C13" s="4">
        <f>C8/C8</f>
        <v>1</v>
      </c>
      <c r="D13" s="4">
        <f>D8/D8</f>
        <v>1</v>
      </c>
      <c r="E13" s="4">
        <f>E8/E8</f>
        <v>1</v>
      </c>
      <c r="F13" s="4">
        <f>F8/F8</f>
        <v>1</v>
      </c>
      <c r="G13" s="4">
        <f>G8/G8</f>
        <v>1</v>
      </c>
      <c r="H13" s="4">
        <f>H8/H8</f>
        <v>1</v>
      </c>
      <c r="I13" s="4">
        <f>I8/I8</f>
        <v>1</v>
      </c>
      <c r="J13" s="4">
        <f>J8/J8</f>
        <v>1</v>
      </c>
      <c r="K13" s="4">
        <f>K8/K8</f>
        <v>1</v>
      </c>
      <c r="L13" s="4">
        <f>L8/L8</f>
        <v>1</v>
      </c>
      <c r="M13" s="3">
        <f>AVERAGE(C13:L13)</f>
        <v>1</v>
      </c>
      <c r="N13" s="4"/>
    </row>
    <row r="14" spans="1:25" x14ac:dyDescent="0.2">
      <c r="A14" t="s">
        <v>21</v>
      </c>
      <c r="B14" s="6">
        <v>3.4500000000000003E-2</v>
      </c>
      <c r="C14" s="4">
        <f>C9/C8</f>
        <v>4.7991063470748316E-2</v>
      </c>
      <c r="D14" s="4">
        <f>D9/D8</f>
        <v>4.8077065748999871E-2</v>
      </c>
      <c r="E14" s="4">
        <f>E9/E8</f>
        <v>4.7144440070896972E-2</v>
      </c>
      <c r="F14" s="4">
        <f>F9/F8</f>
        <v>4.8877231004727503E-2</v>
      </c>
      <c r="G14" s="4">
        <f>G9/G8</f>
        <v>4.5688574407744452E-2</v>
      </c>
      <c r="H14" s="4">
        <f>H9/H8</f>
        <v>4.7075815620365793E-2</v>
      </c>
      <c r="I14" s="4">
        <f>I9/I8</f>
        <v>4.7546800161743188E-2</v>
      </c>
      <c r="J14" s="4">
        <f>J9/J8</f>
        <v>4.6840334148721567E-2</v>
      </c>
      <c r="K14" s="4">
        <f>K9/K8</f>
        <v>4.8711027144946462E-2</v>
      </c>
      <c r="L14" s="4">
        <f>L9/L8</f>
        <v>4.8030626025424954E-2</v>
      </c>
      <c r="M14" s="4">
        <f>AVERAGE(C14:L14)</f>
        <v>4.7598297780431911E-2</v>
      </c>
      <c r="N14" s="4">
        <f t="shared" ref="N14" si="0">STDEV(C14:L14)</f>
        <v>9.5145542649738085E-4</v>
      </c>
      <c r="O14" s="2">
        <f>N14/M14 * 100</f>
        <v>1.9989274214939106</v>
      </c>
    </row>
    <row r="15" spans="1:25" x14ac:dyDescent="0.2">
      <c r="A15" t="s">
        <v>22</v>
      </c>
      <c r="B15" s="6">
        <v>1.2999999999999999E-2</v>
      </c>
      <c r="C15" s="4">
        <f>C10/C8</f>
        <v>2.5464354894294643E-2</v>
      </c>
      <c r="D15" s="4">
        <f>D10/D8</f>
        <v>2.0888333418936578E-2</v>
      </c>
      <c r="E15" s="4">
        <f>E10/E8</f>
        <v>2.3256528278018069E-2</v>
      </c>
      <c r="F15" s="4">
        <f>F10/F8</f>
        <v>1.9387427022451047E-2</v>
      </c>
      <c r="G15" s="4">
        <f>G10/G8</f>
        <v>1.8146003821919641E-2</v>
      </c>
      <c r="H15" s="4">
        <f>H10/H8</f>
        <v>2.0568153732081065E-2</v>
      </c>
      <c r="I15" s="4">
        <f>I10/I8</f>
        <v>2.3320633076480607E-2</v>
      </c>
      <c r="J15" s="4">
        <f>J10/J8</f>
        <v>2.1228902376586836E-2</v>
      </c>
      <c r="K15" s="4">
        <f>K10/K8</f>
        <v>2.3417908720309667E-2</v>
      </c>
      <c r="L15" s="4">
        <f>L10/L8</f>
        <v>1.9978347489313257E-2</v>
      </c>
      <c r="M15" s="4">
        <f>AVERAGE(C15:L15)</f>
        <v>2.1565659283039142E-2</v>
      </c>
      <c r="N15" s="4">
        <f t="shared" ref="N15" si="1">STDEV(C15:L15)</f>
        <v>2.2384299375948881E-3</v>
      </c>
      <c r="O15" s="2">
        <f>N15/M15 * 100</f>
        <v>10.379603554969256</v>
      </c>
    </row>
    <row r="16" spans="1:25" x14ac:dyDescent="0.2">
      <c r="A16" s="1" t="s">
        <v>25</v>
      </c>
      <c r="B16">
        <f>SUM(B14:B15)</f>
        <v>4.7500000000000001E-2</v>
      </c>
      <c r="C16" s="4">
        <f>SUM(C14:C15)</f>
        <v>7.3455418365042963E-2</v>
      </c>
      <c r="D16" s="4">
        <f t="shared" ref="D16:L16" si="2">SUM(D14:D15)</f>
        <v>6.8965399167936453E-2</v>
      </c>
      <c r="E16" s="4">
        <f t="shared" si="2"/>
        <v>7.0400968348915044E-2</v>
      </c>
      <c r="F16" s="4">
        <f t="shared" si="2"/>
        <v>6.8264658027178543E-2</v>
      </c>
      <c r="G16" s="4">
        <f t="shared" si="2"/>
        <v>6.3834578229664096E-2</v>
      </c>
      <c r="H16" s="4">
        <f t="shared" si="2"/>
        <v>6.7643969352446862E-2</v>
      </c>
      <c r="I16" s="4">
        <f t="shared" si="2"/>
        <v>7.0867433238223795E-2</v>
      </c>
      <c r="J16" s="4">
        <f t="shared" si="2"/>
        <v>6.8069236525308399E-2</v>
      </c>
      <c r="K16" s="4">
        <f t="shared" si="2"/>
        <v>7.2128935865256122E-2</v>
      </c>
      <c r="L16" s="4">
        <f t="shared" si="2"/>
        <v>6.8008973514738211E-2</v>
      </c>
      <c r="M16" s="3">
        <f>AVERAGE(C16:L16)</f>
        <v>6.916395706347106E-2</v>
      </c>
      <c r="N16" s="4">
        <f t="shared" ref="N16" si="3">STDEV(C16:L16)</f>
        <v>2.7025291208454412E-3</v>
      </c>
      <c r="O16" s="2">
        <f>N16/M16 * 100</f>
        <v>3.9074240913737159</v>
      </c>
      <c r="P16" s="4"/>
      <c r="Q16" s="4"/>
      <c r="R16" s="4"/>
      <c r="S16" s="4"/>
      <c r="T16" s="4"/>
      <c r="U16" s="4"/>
      <c r="V16" s="4"/>
      <c r="W16" s="7"/>
      <c r="X16" s="4"/>
      <c r="Y16" s="2"/>
    </row>
    <row r="17" spans="1:14" x14ac:dyDescent="0.2">
      <c r="M17" s="4"/>
      <c r="N17" s="4"/>
    </row>
    <row r="18" spans="1:14" x14ac:dyDescent="0.2">
      <c r="A18" t="s">
        <v>26</v>
      </c>
      <c r="H18" t="s">
        <v>28</v>
      </c>
    </row>
    <row r="19" spans="1:14" x14ac:dyDescent="0.2">
      <c r="A19" t="s">
        <v>27</v>
      </c>
      <c r="H19" t="s">
        <v>27</v>
      </c>
    </row>
    <row r="21" spans="1:14" x14ac:dyDescent="0.2">
      <c r="B21" s="1" t="s">
        <v>21</v>
      </c>
      <c r="C21" s="1" t="s">
        <v>22</v>
      </c>
      <c r="D21" t="s">
        <v>17</v>
      </c>
    </row>
    <row r="22" spans="1:14" x14ac:dyDescent="0.2">
      <c r="A22" t="s">
        <v>16</v>
      </c>
      <c r="B22" s="4">
        <f>B14/B16</f>
        <v>0.72631578947368425</v>
      </c>
      <c r="C22" s="4">
        <f>B15/B16</f>
        <v>0.27368421052631575</v>
      </c>
      <c r="D22" s="4"/>
      <c r="E22" s="4"/>
      <c r="F22" s="4"/>
    </row>
    <row r="23" spans="1:14" x14ac:dyDescent="0.2">
      <c r="A23" t="s">
        <v>18</v>
      </c>
      <c r="B23" s="3">
        <f>M16*B22</f>
        <v>5.023487407767898E-2</v>
      </c>
      <c r="C23" s="3">
        <f>M16*C22</f>
        <v>1.8929082985792076E-2</v>
      </c>
      <c r="D23" s="4">
        <f>SUM(B23:C23)</f>
        <v>6.916395706347106E-2</v>
      </c>
      <c r="E23" s="4"/>
      <c r="F23" s="4"/>
    </row>
    <row r="28" spans="1:14" x14ac:dyDescent="0.2">
      <c r="C28" t="s">
        <v>3</v>
      </c>
      <c r="L28" t="s">
        <v>29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2025-05-01T20:23:19Z</dcterms:modified>
</cp:coreProperties>
</file>