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F08736C2-D470-444A-8283-AE94863C2145}" xr6:coauthVersionLast="47" xr6:coauthVersionMax="47" xr10:uidLastSave="{00000000-0000-0000-0000-000000000000}"/>
  <bookViews>
    <workbookView xWindow="360" yWindow="760" windowWidth="25940" windowHeight="1858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B24" i="1"/>
  <c r="C23" i="1"/>
  <c r="B23" i="1"/>
  <c r="D11" i="1" l="1"/>
  <c r="E11" i="1"/>
  <c r="F11" i="1"/>
  <c r="G11" i="1"/>
  <c r="H11" i="1"/>
  <c r="I11" i="1"/>
  <c r="J11" i="1"/>
  <c r="K11" i="1"/>
  <c r="L11" i="1"/>
  <c r="C11" i="1"/>
  <c r="B17" i="1"/>
  <c r="D15" i="1"/>
  <c r="E15" i="1"/>
  <c r="F15" i="1"/>
  <c r="G15" i="1"/>
  <c r="H15" i="1"/>
  <c r="H17" i="1" s="1"/>
  <c r="I15" i="1"/>
  <c r="I17" i="1" s="1"/>
  <c r="J15" i="1"/>
  <c r="J17" i="1" s="1"/>
  <c r="K15" i="1"/>
  <c r="L15" i="1"/>
  <c r="D16" i="1"/>
  <c r="E16" i="1"/>
  <c r="F16" i="1"/>
  <c r="G16" i="1"/>
  <c r="H16" i="1"/>
  <c r="I16" i="1"/>
  <c r="J16" i="1"/>
  <c r="K16" i="1"/>
  <c r="L16" i="1"/>
  <c r="C15" i="1"/>
  <c r="C16" i="1"/>
  <c r="G17" i="1" l="1"/>
  <c r="F17" i="1"/>
  <c r="C17" i="1"/>
  <c r="E17" i="1"/>
  <c r="D17" i="1"/>
  <c r="L17" i="1"/>
  <c r="K17" i="1"/>
  <c r="M15" i="1"/>
  <c r="N15" i="1"/>
  <c r="F14" i="1"/>
  <c r="G14" i="1"/>
  <c r="H14" i="1"/>
  <c r="I14" i="1"/>
  <c r="J14" i="1"/>
  <c r="K14" i="1"/>
  <c r="L14" i="1"/>
  <c r="D14" i="1"/>
  <c r="E14" i="1"/>
  <c r="C14" i="1"/>
  <c r="M17" i="1" l="1"/>
  <c r="N17" i="1"/>
  <c r="O15" i="1"/>
  <c r="M16" i="1"/>
  <c r="N16" i="1"/>
  <c r="M14" i="1"/>
  <c r="O17" i="1" l="1"/>
  <c r="D24" i="1"/>
  <c r="O16" i="1"/>
</calcChain>
</file>

<file path=xl/sharedStrings.xml><?xml version="1.0" encoding="utf-8"?>
<sst xmlns="http://schemas.openxmlformats.org/spreadsheetml/2006/main" count="48" uniqueCount="32">
  <si>
    <t>Line</t>
  </si>
  <si>
    <t>Original w</t>
  </si>
  <si>
    <t>Meas 1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</si>
  <si>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</si>
  <si>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</si>
  <si>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</si>
  <si>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</si>
  <si>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</si>
  <si>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</si>
  <si>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</si>
  <si>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</si>
  <si>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</si>
  <si>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</si>
  <si>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</si>
  <si>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</si>
  <si>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</si>
  <si>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</si>
  <si>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</si>
  <si>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</si>
  <si>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Weights calibrated measuring a pure V standard, bulk, polished</t>
  </si>
  <si>
    <t>A constant shift is maintained across all peaks</t>
  </si>
  <si>
    <t>Sigma is fixed for all peaks</t>
  </si>
  <si>
    <t>So we use the original ratios to diustribute the sum among the 2 peaks, giving:</t>
  </si>
  <si>
    <t>Si</t>
  </si>
  <si>
    <t>Area of peak Ka2 is weighted and fixed on original weights because strongly overlapping with Ka1</t>
  </si>
  <si>
    <t>Ka1</t>
  </si>
  <si>
    <t>Kb1</t>
  </si>
  <si>
    <t>Kb3</t>
  </si>
  <si>
    <t>Kb1 + Kb3</t>
  </si>
  <si>
    <t>Without improvement of Kb1, Kb3 weights:</t>
  </si>
  <si>
    <t>With unconstrained peak area</t>
  </si>
  <si>
    <t>The fitting of peaks Kb1 + Kb3 varies, but their sum is more or less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</si>
</sst>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32</xdr:row>
      <xdr:rowOff>0</xdr:rowOff>
    </xdr:from>
    <xdr:to>
      <xdr:col>19</xdr:col>
      <xdr:colOff>558800</xdr:colOff>
      <xdr:row>59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A7882-E2AC-6546-3908-0D73F3C6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9600" y="6502400"/>
          <a:ext cx="7442200" cy="55626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31</xdr:row>
      <xdr:rowOff>38100</xdr:rowOff>
    </xdr:from>
    <xdr:to>
      <xdr:col>9</xdr:col>
      <xdr:colOff>114300</xdr:colOff>
      <xdr:row>58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963D13-6620-9C45-6B8D-9046539DA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6337300"/>
          <a:ext cx="7594600" cy="561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31"/>
  <sheetViews>
    <sheetView tabSelected="1" workbookViewId="0">
      <selection activeCell="C24" sqref="C24"/>
    </sheetView>
  </sheetViews>
  <sheetFormatPr baseColWidth="10" defaultRowHeight="16" x14ac:dyDescent="0.2"/>
  <cols>
    <col min="1" max="1" width="20" customWidth="1"/>
  </cols>
  <sheetData>
    <row r="1" spans="1:24" x14ac:dyDescent="0.2">
      <c r="A1" t="s">
        <v>19</v>
      </c>
    </row>
    <row r="2" spans="1:24" x14ac:dyDescent="0.2">
      <c r="A2" t="s">
        <v>18</v>
      </c>
    </row>
    <row r="3" spans="1:24" x14ac:dyDescent="0.2">
      <c r="A3" t="s">
        <v>20</v>
      </c>
    </row>
    <row r="4" spans="1:24" x14ac:dyDescent="0.2">
      <c r="A4" t="s">
        <v>21</v>
      </c>
    </row>
    <row r="5" spans="1:24" x14ac:dyDescent="0.2">
      <c r="A5" t="s">
        <v>24</v>
      </c>
    </row>
    <row r="7" spans="1:24" x14ac:dyDescent="0.2">
      <c r="A7" s="1" t="s">
        <v>23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s="5" t="s">
        <v>8</v>
      </c>
      <c r="J7" t="s">
        <v>9</v>
      </c>
      <c r="K7" t="s">
        <v>10</v>
      </c>
      <c r="L7" t="s">
        <v>11</v>
      </c>
    </row>
    <row r="8" spans="1:24" x14ac:dyDescent="0.2">
      <c r="A8" t="s">
        <v>25</v>
      </c>
      <c r="C8">
        <v>277.34300000000002</v>
      </c>
      <c r="D8">
        <v>278.71899999999999</v>
      </c>
      <c r="E8">
        <v>279.476</v>
      </c>
      <c r="F8">
        <v>277.11349999999999</v>
      </c>
      <c r="G8">
        <v>277.00700000000001</v>
      </c>
      <c r="H8">
        <v>256.07400000000001</v>
      </c>
      <c r="I8">
        <v>278.541</v>
      </c>
      <c r="J8">
        <v>278.83300000000003</v>
      </c>
      <c r="K8">
        <v>278.99900000000002</v>
      </c>
      <c r="L8">
        <v>275.053</v>
      </c>
    </row>
    <row r="9" spans="1:24" x14ac:dyDescent="0.2">
      <c r="A9" t="s">
        <v>26</v>
      </c>
      <c r="C9">
        <v>9.9390000000000001</v>
      </c>
      <c r="D9">
        <v>19.721</v>
      </c>
      <c r="E9">
        <v>9.1359999999999992</v>
      </c>
      <c r="F9">
        <v>8.2669999999999995</v>
      </c>
      <c r="G9">
        <v>9.4030000000000005</v>
      </c>
      <c r="H9">
        <v>8.0559999999999992</v>
      </c>
      <c r="I9">
        <v>9.1280000000000001</v>
      </c>
      <c r="J9">
        <v>9.8160000000000007</v>
      </c>
      <c r="K9">
        <v>9.0779999999999994</v>
      </c>
      <c r="L9">
        <v>8.4529999999999994</v>
      </c>
    </row>
    <row r="10" spans="1:24" x14ac:dyDescent="0.2">
      <c r="A10" t="s">
        <v>27</v>
      </c>
      <c r="C10">
        <v>9.9390000000000001</v>
      </c>
      <c r="D10">
        <v>7.0000000000000001E-3</v>
      </c>
      <c r="E10">
        <v>9.1359999999999992</v>
      </c>
      <c r="F10">
        <v>8.2669999999999995</v>
      </c>
      <c r="G10">
        <v>9.4030000000000005</v>
      </c>
      <c r="H10">
        <v>8.0559999999999992</v>
      </c>
      <c r="I10">
        <v>9.1280000000000001</v>
      </c>
      <c r="J10">
        <v>9.8160000000000007</v>
      </c>
      <c r="K10">
        <v>9.0779999999999994</v>
      </c>
      <c r="L10">
        <v>8.4529999999999994</v>
      </c>
    </row>
    <row r="11" spans="1:24" x14ac:dyDescent="0.2">
      <c r="A11" t="s">
        <v>28</v>
      </c>
      <c r="C11">
        <f>SUM(C9:C10)</f>
        <v>19.878</v>
      </c>
      <c r="D11">
        <f t="shared" ref="D11:L11" si="0">SUM(D9:D10)</f>
        <v>19.728000000000002</v>
      </c>
      <c r="E11">
        <f t="shared" si="0"/>
        <v>18.271999999999998</v>
      </c>
      <c r="F11">
        <f t="shared" si="0"/>
        <v>16.533999999999999</v>
      </c>
      <c r="G11">
        <f t="shared" si="0"/>
        <v>18.806000000000001</v>
      </c>
      <c r="H11">
        <f t="shared" si="0"/>
        <v>16.111999999999998</v>
      </c>
      <c r="I11">
        <f t="shared" si="0"/>
        <v>18.256</v>
      </c>
      <c r="J11">
        <f t="shared" si="0"/>
        <v>19.632000000000001</v>
      </c>
      <c r="K11">
        <f t="shared" si="0"/>
        <v>18.155999999999999</v>
      </c>
      <c r="L11">
        <f t="shared" si="0"/>
        <v>16.905999999999999</v>
      </c>
    </row>
    <row r="13" spans="1:24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24" x14ac:dyDescent="0.2">
      <c r="A14" s="1" t="s">
        <v>25</v>
      </c>
      <c r="B14">
        <v>1</v>
      </c>
      <c r="C14" s="4">
        <f>C8/C8</f>
        <v>1</v>
      </c>
      <c r="D14" s="4">
        <f>D8/D8</f>
        <v>1</v>
      </c>
      <c r="E14" s="4">
        <f>E8/E8</f>
        <v>1</v>
      </c>
      <c r="F14" s="4">
        <f>F8/F8</f>
        <v>1</v>
      </c>
      <c r="G14" s="4">
        <f>G8/G8</f>
        <v>1</v>
      </c>
      <c r="H14" s="4">
        <f>H8/H8</f>
        <v>1</v>
      </c>
      <c r="I14" s="4">
        <f>I8/I8</f>
        <v>1</v>
      </c>
      <c r="J14" s="4">
        <f>J8/J8</f>
        <v>1</v>
      </c>
      <c r="K14" s="4">
        <f>K8/K8</f>
        <v>1</v>
      </c>
      <c r="L14" s="4">
        <f>L8/L8</f>
        <v>1</v>
      </c>
      <c r="M14" s="3">
        <f>AVERAGE(C14:L14)</f>
        <v>1</v>
      </c>
      <c r="N14" s="4"/>
      <c r="T14" s="5"/>
      <c r="U14" s="5"/>
      <c r="V14" s="5"/>
      <c r="W14" s="5"/>
      <c r="X14" s="5"/>
    </row>
    <row r="15" spans="1:24" x14ac:dyDescent="0.2">
      <c r="A15" t="s">
        <v>26</v>
      </c>
      <c r="B15">
        <v>3.1600000000000003E-2</v>
      </c>
      <c r="C15" s="4">
        <f>C9/C8</f>
        <v>3.5836491276145424E-2</v>
      </c>
      <c r="D15" s="4">
        <f>D9/D8</f>
        <v>7.0755850874895512E-2</v>
      </c>
      <c r="E15" s="4">
        <f>E9/E8</f>
        <v>3.2689747956890752E-2</v>
      </c>
      <c r="F15" s="4">
        <f>F9/F8</f>
        <v>2.9832541539838369E-2</v>
      </c>
      <c r="G15" s="4">
        <f>G9/G8</f>
        <v>3.3944990559805349E-2</v>
      </c>
      <c r="H15" s="4">
        <f>H9/H8</f>
        <v>3.1459656193131666E-2</v>
      </c>
      <c r="I15" s="4">
        <f>I9/I8</f>
        <v>3.2770759062400151E-2</v>
      </c>
      <c r="J15" s="4">
        <f>J9/J8</f>
        <v>3.520386754795881E-2</v>
      </c>
      <c r="K15" s="4">
        <f>K9/K8</f>
        <v>3.2537751031365698E-2</v>
      </c>
      <c r="L15" s="4">
        <f>L9/L8</f>
        <v>3.0732258873744332E-2</v>
      </c>
      <c r="M15" s="4">
        <f>AVERAGE(C15:L15)</f>
        <v>3.6576391491617601E-2</v>
      </c>
      <c r="N15" s="4">
        <f t="shared" ref="N15" si="1">STDEV(C15:L15)</f>
        <v>1.2153210916203588E-2</v>
      </c>
      <c r="O15" s="2">
        <f>N15/M15 * 100</f>
        <v>33.226927043879662</v>
      </c>
      <c r="T15" s="5"/>
      <c r="U15" s="5"/>
      <c r="V15" s="5"/>
      <c r="W15" s="5"/>
      <c r="X15" s="5"/>
    </row>
    <row r="16" spans="1:24" x14ac:dyDescent="0.2">
      <c r="A16" t="s">
        <v>27</v>
      </c>
      <c r="B16">
        <v>1.5800000000000002E-2</v>
      </c>
      <c r="C16" s="4">
        <f>C10/C8</f>
        <v>3.5836491276145424E-2</v>
      </c>
      <c r="D16" s="4">
        <f>D10/D8</f>
        <v>2.5114900670567848E-5</v>
      </c>
      <c r="E16" s="4">
        <f>E10/E8</f>
        <v>3.2689747956890752E-2</v>
      </c>
      <c r="F16" s="4">
        <f>F10/F8</f>
        <v>2.9832541539838369E-2</v>
      </c>
      <c r="G16" s="4">
        <f>G10/G8</f>
        <v>3.3944990559805349E-2</v>
      </c>
      <c r="H16" s="4">
        <f>H10/H8</f>
        <v>3.1459656193131666E-2</v>
      </c>
      <c r="I16" s="4">
        <f>I10/I8</f>
        <v>3.2770759062400151E-2</v>
      </c>
      <c r="J16" s="4">
        <f>J10/J8</f>
        <v>3.520386754795881E-2</v>
      </c>
      <c r="K16" s="4">
        <f>K10/K8</f>
        <v>3.2537751031365698E-2</v>
      </c>
      <c r="L16" s="4">
        <f>L10/L8</f>
        <v>3.0732258873744332E-2</v>
      </c>
      <c r="M16" s="4">
        <f>AVERAGE(C16:L16)</f>
        <v>2.9503317894195115E-2</v>
      </c>
      <c r="N16" s="4">
        <f t="shared" ref="N16" si="2">STDEV(C16:L16)</f>
        <v>1.052394885599707E-2</v>
      </c>
      <c r="O16" s="2">
        <f>N16/M16 * 100</f>
        <v>35.670391017505509</v>
      </c>
      <c r="T16" s="5"/>
      <c r="U16" s="5"/>
      <c r="V16" s="5"/>
      <c r="W16" s="5"/>
      <c r="X16" s="5"/>
    </row>
    <row r="17" spans="1:25" x14ac:dyDescent="0.2">
      <c r="A17" s="1" t="s">
        <v>28</v>
      </c>
      <c r="B17">
        <f>SUM(B15:B16)</f>
        <v>4.7400000000000005E-2</v>
      </c>
      <c r="C17" s="4">
        <f t="shared" ref="C17:L17" si="3">SUM(C15:C16)</f>
        <v>7.1672982552290848E-2</v>
      </c>
      <c r="D17" s="4">
        <f t="shared" si="3"/>
        <v>7.0780965775566085E-2</v>
      </c>
      <c r="E17" s="4">
        <f t="shared" si="3"/>
        <v>6.5379495913781505E-2</v>
      </c>
      <c r="F17" s="4">
        <f t="shared" si="3"/>
        <v>5.9665083079676738E-2</v>
      </c>
      <c r="G17" s="4">
        <f t="shared" si="3"/>
        <v>6.7889981119610698E-2</v>
      </c>
      <c r="H17" s="4">
        <f t="shared" si="3"/>
        <v>6.2919312386263332E-2</v>
      </c>
      <c r="I17" s="4">
        <f t="shared" si="3"/>
        <v>6.5541518124800302E-2</v>
      </c>
      <c r="J17" s="4">
        <f t="shared" si="3"/>
        <v>7.040773509591762E-2</v>
      </c>
      <c r="K17" s="4">
        <f t="shared" si="3"/>
        <v>6.5075502062731397E-2</v>
      </c>
      <c r="L17" s="4">
        <f t="shared" si="3"/>
        <v>6.1464517747488664E-2</v>
      </c>
      <c r="M17" s="3">
        <f>AVERAGE(C17:L17)</f>
        <v>6.6079709385812715E-2</v>
      </c>
      <c r="N17" s="4">
        <f t="shared" ref="N17" si="4">STDEV(C17:L17)</f>
        <v>4.0772992346884774E-3</v>
      </c>
      <c r="O17" s="2">
        <f>N17/M17 * 100</f>
        <v>6.1702741621982247</v>
      </c>
      <c r="P17" s="4"/>
      <c r="Q17" s="4"/>
      <c r="R17" s="4"/>
      <c r="S17" s="4"/>
      <c r="T17" s="6"/>
      <c r="U17" s="6"/>
      <c r="V17" s="6"/>
      <c r="W17" s="6"/>
      <c r="X17" s="6"/>
      <c r="Y17" s="2"/>
    </row>
    <row r="18" spans="1:25" x14ac:dyDescent="0.2">
      <c r="M18" s="4"/>
      <c r="N18" s="4"/>
      <c r="T18" s="5"/>
      <c r="U18" s="5"/>
      <c r="V18" s="5"/>
      <c r="W18" s="5"/>
      <c r="X18" s="5"/>
    </row>
    <row r="19" spans="1:25" x14ac:dyDescent="0.2">
      <c r="A19" t="s">
        <v>31</v>
      </c>
      <c r="H19" s="5"/>
      <c r="I19" s="5"/>
      <c r="J19" s="5"/>
      <c r="K19" s="5"/>
      <c r="L19" s="5"/>
      <c r="T19" s="5"/>
      <c r="U19" s="5"/>
      <c r="V19" s="5"/>
      <c r="W19" s="5"/>
      <c r="X19" s="5"/>
    </row>
    <row r="20" spans="1:25" x14ac:dyDescent="0.2">
      <c r="A20" t="s">
        <v>22</v>
      </c>
      <c r="H20" s="5"/>
      <c r="I20" s="5"/>
      <c r="J20" s="5"/>
      <c r="K20" s="5"/>
      <c r="L20" s="5"/>
      <c r="T20" s="5"/>
      <c r="U20" s="5"/>
      <c r="V20" s="5"/>
      <c r="W20" s="5"/>
      <c r="X20" s="5"/>
    </row>
    <row r="21" spans="1:25" x14ac:dyDescent="0.2">
      <c r="H21" s="5"/>
      <c r="I21" s="5"/>
      <c r="J21" s="5"/>
      <c r="K21" s="5"/>
      <c r="L21" s="5"/>
      <c r="T21" s="5"/>
      <c r="U21" s="5"/>
      <c r="V21" s="5"/>
      <c r="W21" s="5"/>
      <c r="X21" s="5"/>
    </row>
    <row r="22" spans="1:25" x14ac:dyDescent="0.2">
      <c r="B22" t="s">
        <v>26</v>
      </c>
      <c r="C22" t="s">
        <v>27</v>
      </c>
      <c r="D22" t="s">
        <v>16</v>
      </c>
      <c r="H22" s="5"/>
      <c r="I22" s="5"/>
      <c r="J22" s="5"/>
      <c r="K22" s="5"/>
      <c r="L22" s="5"/>
      <c r="T22" s="5"/>
      <c r="U22" s="5"/>
      <c r="V22" s="5"/>
      <c r="W22" s="5"/>
      <c r="X22" s="5"/>
    </row>
    <row r="23" spans="1:25" x14ac:dyDescent="0.2">
      <c r="A23" t="s">
        <v>15</v>
      </c>
      <c r="B23" s="4">
        <f>B15/B17</f>
        <v>0.66666666666666663</v>
      </c>
      <c r="C23" s="4">
        <f>B16/B17</f>
        <v>0.33333333333333331</v>
      </c>
      <c r="D23" s="4"/>
      <c r="E23" s="4"/>
      <c r="F23" s="4"/>
      <c r="G23" s="4"/>
      <c r="H23" s="5"/>
      <c r="I23" s="6"/>
      <c r="J23" s="6"/>
      <c r="K23" s="6"/>
      <c r="L23" s="6"/>
      <c r="M23" s="4"/>
      <c r="T23" s="5"/>
      <c r="U23" s="5"/>
      <c r="V23" s="5"/>
      <c r="W23" s="5"/>
      <c r="X23" s="5"/>
    </row>
    <row r="24" spans="1:25" x14ac:dyDescent="0.2">
      <c r="A24" t="s">
        <v>17</v>
      </c>
      <c r="B24" s="3">
        <f>M17*B23</f>
        <v>4.4053139590541808E-2</v>
      </c>
      <c r="C24" s="3">
        <f>M17*C23</f>
        <v>2.2026569795270904E-2</v>
      </c>
      <c r="D24" s="4">
        <f>SUM(B24:C24)</f>
        <v>6.6079709385812715E-2</v>
      </c>
      <c r="E24" s="4"/>
      <c r="F24" s="4"/>
      <c r="G24" s="4"/>
      <c r="H24" s="5"/>
      <c r="I24" s="6"/>
      <c r="J24" s="6"/>
      <c r="K24" s="6"/>
      <c r="L24" s="6"/>
      <c r="M24" s="4"/>
    </row>
    <row r="31" spans="1:25" x14ac:dyDescent="0.2">
      <c r="C31" t="s">
        <v>29</v>
      </c>
      <c r="L31" t="s">
        <v>30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2025-01-13T16:57:16Z</dcterms:modified>
</cp:coreProperties>
</file>