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883F433C-EC14-2444-93A2-68F9AAE60779}" xr6:coauthVersionLast="47" xr6:coauthVersionMax="47" xr10:uidLastSave="{00000000-0000-0000-0000-000000000000}"/>
  <bookViews>
    <workbookView xWindow="860" yWindow="680" windowWidth="28920" windowHeight="1762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B37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D30" i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D34" i="1"/>
  <c r="E34" i="1"/>
  <c r="F34" i="1"/>
  <c r="G34" i="1"/>
  <c r="H34" i="1"/>
  <c r="I34" i="1"/>
  <c r="J34" i="1"/>
  <c r="K34" i="1"/>
  <c r="L34" i="1"/>
  <c r="D35" i="1"/>
  <c r="E35" i="1"/>
  <c r="F35" i="1"/>
  <c r="G35" i="1"/>
  <c r="H35" i="1"/>
  <c r="I35" i="1"/>
  <c r="J35" i="1"/>
  <c r="K35" i="1"/>
  <c r="L35" i="1"/>
  <c r="D36" i="1"/>
  <c r="E36" i="1"/>
  <c r="F36" i="1"/>
  <c r="G36" i="1"/>
  <c r="H36" i="1"/>
  <c r="I36" i="1"/>
  <c r="J36" i="1"/>
  <c r="K36" i="1"/>
  <c r="L36" i="1"/>
  <c r="D38" i="1"/>
  <c r="E38" i="1"/>
  <c r="F38" i="1"/>
  <c r="G38" i="1"/>
  <c r="H38" i="1"/>
  <c r="I38" i="1"/>
  <c r="J38" i="1"/>
  <c r="K38" i="1"/>
  <c r="L38" i="1"/>
  <c r="D39" i="1"/>
  <c r="E39" i="1"/>
  <c r="F39" i="1"/>
  <c r="G39" i="1"/>
  <c r="H39" i="1"/>
  <c r="I39" i="1"/>
  <c r="J39" i="1"/>
  <c r="K39" i="1"/>
  <c r="L39" i="1"/>
  <c r="D40" i="1"/>
  <c r="E40" i="1"/>
  <c r="F40" i="1"/>
  <c r="G40" i="1"/>
  <c r="H40" i="1"/>
  <c r="I40" i="1"/>
  <c r="J40" i="1"/>
  <c r="K40" i="1"/>
  <c r="L40" i="1"/>
  <c r="D41" i="1"/>
  <c r="E41" i="1"/>
  <c r="F41" i="1"/>
  <c r="G41" i="1"/>
  <c r="H41" i="1"/>
  <c r="I41" i="1"/>
  <c r="J41" i="1"/>
  <c r="K41" i="1"/>
  <c r="L41" i="1"/>
  <c r="D42" i="1"/>
  <c r="E42" i="1"/>
  <c r="F42" i="1"/>
  <c r="G42" i="1"/>
  <c r="H42" i="1"/>
  <c r="I42" i="1"/>
  <c r="J42" i="1"/>
  <c r="K42" i="1"/>
  <c r="L42" i="1"/>
  <c r="D43" i="1"/>
  <c r="E43" i="1"/>
  <c r="F43" i="1"/>
  <c r="G43" i="1"/>
  <c r="H43" i="1"/>
  <c r="I43" i="1"/>
  <c r="J43" i="1"/>
  <c r="K43" i="1"/>
  <c r="L43" i="1"/>
  <c r="B44" i="1"/>
  <c r="F61" i="1" s="1"/>
  <c r="C43" i="1"/>
  <c r="C42" i="1"/>
  <c r="C41" i="1"/>
  <c r="C40" i="1"/>
  <c r="C39" i="1"/>
  <c r="C38" i="1"/>
  <c r="C35" i="1"/>
  <c r="C36" i="1"/>
  <c r="C34" i="1"/>
  <c r="B56" i="1"/>
  <c r="B33" i="1"/>
  <c r="B51" i="1" s="1"/>
  <c r="C32" i="1"/>
  <c r="D24" i="1"/>
  <c r="D44" i="1" s="1"/>
  <c r="E24" i="1"/>
  <c r="E44" i="1" s="1"/>
  <c r="F24" i="1"/>
  <c r="F44" i="1" s="1"/>
  <c r="G24" i="1"/>
  <c r="G44" i="1" s="1"/>
  <c r="H24" i="1"/>
  <c r="H44" i="1" s="1"/>
  <c r="I24" i="1"/>
  <c r="I44" i="1" s="1"/>
  <c r="J24" i="1"/>
  <c r="J44" i="1" s="1"/>
  <c r="K24" i="1"/>
  <c r="K44" i="1" s="1"/>
  <c r="L44" i="1"/>
  <c r="C24" i="1"/>
  <c r="C44" i="1" s="1"/>
  <c r="D17" i="1"/>
  <c r="D37" i="1" s="1"/>
  <c r="E17" i="1"/>
  <c r="E37" i="1" s="1"/>
  <c r="F17" i="1"/>
  <c r="F37" i="1" s="1"/>
  <c r="G17" i="1"/>
  <c r="G37" i="1" s="1"/>
  <c r="H17" i="1"/>
  <c r="H37" i="1" s="1"/>
  <c r="I17" i="1"/>
  <c r="I37" i="1" s="1"/>
  <c r="J17" i="1"/>
  <c r="J37" i="1" s="1"/>
  <c r="K17" i="1"/>
  <c r="K37" i="1" s="1"/>
  <c r="L17" i="1"/>
  <c r="L37" i="1" s="1"/>
  <c r="C17" i="1"/>
  <c r="C37" i="1" s="1"/>
  <c r="D13" i="1"/>
  <c r="E13" i="1"/>
  <c r="F13" i="1"/>
  <c r="F33" i="1" s="1"/>
  <c r="G13" i="1"/>
  <c r="G33" i="1" s="1"/>
  <c r="H13" i="1"/>
  <c r="H33" i="1" s="1"/>
  <c r="I13" i="1"/>
  <c r="I33" i="1" s="1"/>
  <c r="J13" i="1"/>
  <c r="J33" i="1" s="1"/>
  <c r="K13" i="1"/>
  <c r="K33" i="1" s="1"/>
  <c r="L13" i="1"/>
  <c r="L33" i="1" s="1"/>
  <c r="C13" i="1"/>
  <c r="C33" i="1" s="1"/>
  <c r="C31" i="1"/>
  <c r="C29" i="1"/>
  <c r="C30" i="1"/>
  <c r="C56" i="1" l="1"/>
  <c r="D56" i="1"/>
  <c r="C61" i="1"/>
  <c r="B61" i="1"/>
  <c r="D61" i="1"/>
  <c r="E61" i="1"/>
  <c r="N44" i="1"/>
  <c r="M44" i="1"/>
  <c r="C51" i="1"/>
  <c r="N37" i="1"/>
  <c r="M37" i="1"/>
  <c r="N33" i="1"/>
  <c r="M33" i="1"/>
  <c r="B52" i="1" s="1"/>
  <c r="N36" i="1"/>
  <c r="N41" i="1"/>
  <c r="M42" i="1"/>
  <c r="N34" i="1"/>
  <c r="N30" i="1"/>
  <c r="M30" i="1"/>
  <c r="M34" i="1"/>
  <c r="N38" i="1"/>
  <c r="N42" i="1"/>
  <c r="M36" i="1"/>
  <c r="M38" i="1"/>
  <c r="M41" i="1"/>
  <c r="N40" i="1"/>
  <c r="M40" i="1"/>
  <c r="M29" i="1"/>
  <c r="N29" i="1"/>
  <c r="C28" i="1"/>
  <c r="O37" i="1" l="1"/>
  <c r="C52" i="1"/>
  <c r="C57" i="1"/>
  <c r="F62" i="1"/>
  <c r="C62" i="1"/>
  <c r="E62" i="1"/>
  <c r="D62" i="1"/>
  <c r="B62" i="1"/>
  <c r="O44" i="1"/>
  <c r="B57" i="1"/>
  <c r="D57" i="1"/>
  <c r="O33" i="1"/>
  <c r="O42" i="1"/>
  <c r="O34" i="1"/>
  <c r="O41" i="1"/>
  <c r="O38" i="1"/>
  <c r="O36" i="1"/>
  <c r="O30" i="1"/>
  <c r="M43" i="1"/>
  <c r="N39" i="1"/>
  <c r="M39" i="1"/>
  <c r="N43" i="1"/>
  <c r="N32" i="1"/>
  <c r="M32" i="1"/>
  <c r="M31" i="1"/>
  <c r="N31" i="1"/>
  <c r="O40" i="1"/>
  <c r="O29" i="1"/>
  <c r="M28" i="1"/>
  <c r="E57" i="1" l="1"/>
  <c r="O43" i="1"/>
  <c r="O32" i="1"/>
  <c r="O39" i="1"/>
  <c r="O31" i="1"/>
  <c r="M35" i="1"/>
  <c r="N35" i="1"/>
  <c r="O35" i="1" l="1"/>
  <c r="G62" i="1"/>
  <c r="D52" i="1"/>
</calcChain>
</file>

<file path=xl/sharedStrings.xml><?xml version="1.0" encoding="utf-8"?>
<sst xmlns="http://schemas.openxmlformats.org/spreadsheetml/2006/main" count="95" uniqueCount="47">
  <si>
    <t>Line</t>
  </si>
  <si>
    <t>Original w</t>
  </si>
  <si>
    <t>Meas 1</t>
  </si>
  <si>
    <t>Without fixing the peaks above: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</si>
  <si>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</si>
  <si>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</si>
  <si>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</si>
  <si>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</si>
  <si>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</si>
  <si>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</si>
  <si>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</si>
  <si>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</si>
  <si>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</si>
  <si>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</si>
  <si>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</si>
  <si>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</si>
  <si>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Original ratio</t>
  </si>
  <si>
    <t>Sum</t>
  </si>
  <si>
    <t>Resulting weights:</t>
  </si>
  <si>
    <t>Area of all peaks is fitted</t>
  </si>
  <si>
    <t>La1</t>
  </si>
  <si>
    <t>Ln</t>
  </si>
  <si>
    <t>Lb3</t>
  </si>
  <si>
    <t>Lb4</t>
  </si>
  <si>
    <t>A constant shift is maintained across all peaks</t>
  </si>
  <si>
    <t>Sigma is fixed for all peaks</t>
  </si>
  <si>
    <t>So we use the original ratios to diustribute the sum among the 2 peaks, giving:</t>
  </si>
  <si>
    <t>Lb2</t>
  </si>
  <si>
    <t>Lb7</t>
  </si>
  <si>
    <t>Lb10</t>
  </si>
  <si>
    <t>Lb1</t>
  </si>
  <si>
    <t>Fixing the peaks:</t>
  </si>
  <si>
    <t>Fits whose peak areas vary, but whose sum is almost cosntant:</t>
  </si>
  <si>
    <t>Weights unchanged</t>
  </si>
  <si>
    <t>Weights changed</t>
  </si>
  <si>
    <t>Lb5</t>
  </si>
  <si>
    <t>Lb6</t>
  </si>
  <si>
    <t>L3N2</t>
  </si>
  <si>
    <t>L3O2</t>
  </si>
  <si>
    <t>Lu</t>
  </si>
  <si>
    <t>L3N3</t>
  </si>
  <si>
    <t>Lb1 + Lb6</t>
  </si>
  <si>
    <t>L3N2 + Lb3 + L3N3</t>
  </si>
  <si>
    <t>Lb7 + L3O2 + Lu + Lb10 + Lb5</t>
  </si>
  <si>
    <t>Ta</t>
  </si>
  <si>
    <t>Weights calibrated measuring a pure Ta standard, bulk, polished</t>
  </si>
  <si>
    <t>Added the following peaks because they were present in all other elements with similar atomic number (e.g. Hf, 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</si>
</sst>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0" fillId="3" borderId="0" xfId="0" applyFill="1"/>
    <xf numFmtId="0" fontId="0" fillId="4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469900</xdr:colOff>
      <xdr:row>66</xdr:row>
      <xdr:rowOff>127000</xdr:rowOff>
    </xdr:from>
    <xdr:to>
      <xdr:col>9</xdr:col>
      <xdr:colOff>114300</xdr:colOff>
      <xdr:row>103</xdr:row>
      <xdr:rowOff>192958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F419D8-7D4F-840D-E6AA-3E2320181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900" y="13538200"/>
          <a:ext cx="7772400" cy="7584358"/>
        </a:xfrm>
        <a:prstGeom prst="rect">
          <a:avLst/>
        </a:prstGeom>
      </xdr:spPr>
    </xdr:pic>
    <xdr:clientData/>
  </xdr:twoCellAnchor>
  <xdr:twoCellAnchor editAs="oneCell">
    <xdr:from>
      <xdr:col>10</xdr:col>
      <xdr:colOff>469900</xdr:colOff>
      <xdr:row>67</xdr:row>
      <xdr:rowOff>88900</xdr:rowOff>
    </xdr:from>
    <xdr:to>
      <xdr:col>19</xdr:col>
      <xdr:colOff>723900</xdr:colOff>
      <xdr:row>105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2CE9FF-0378-87B7-237C-FE01456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3400" y="13703300"/>
          <a:ext cx="7683500" cy="7708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O71"/>
  <sheetViews>
    <sheetView tabSelected="1" topLeftCell="A35" workbookViewId="0">
      <selection activeCell="K55" sqref="K55"/>
    </sheetView>
  </sheetViews>
  <sheetFormatPr baseColWidth="10" defaultRowHeight="16" x14ac:dyDescent="0.2"/>
  <cols>
    <col min="1" max="1" width="20" customWidth="1"/>
  </cols>
  <sheetData>
    <row r="1" spans="1:12" x14ac:dyDescent="0.2">
      <c r="A1" t="s">
        <v>45</v>
      </c>
      <c r="K1" s="6"/>
      <c r="L1" t="s">
        <v>33</v>
      </c>
    </row>
    <row r="2" spans="1:12" x14ac:dyDescent="0.2">
      <c r="A2" t="s">
        <v>19</v>
      </c>
      <c r="K2" s="1"/>
      <c r="L2" t="s">
        <v>34</v>
      </c>
    </row>
    <row r="3" spans="1:12" x14ac:dyDescent="0.2">
      <c r="A3" t="s">
        <v>24</v>
      </c>
    </row>
    <row r="4" spans="1:12" x14ac:dyDescent="0.2">
      <c r="A4" t="s">
        <v>25</v>
      </c>
    </row>
    <row r="5" spans="1:12" x14ac:dyDescent="0.2">
      <c r="A5" t="s">
        <v>46</v>
      </c>
      <c r="I5" t="s">
        <v>36</v>
      </c>
      <c r="J5" t="s">
        <v>22</v>
      </c>
    </row>
    <row r="7" spans="1:12" x14ac:dyDescent="0.2">
      <c r="A7" s="7" t="s">
        <v>44</v>
      </c>
      <c r="C7" t="s">
        <v>2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s="5" t="s">
        <v>9</v>
      </c>
      <c r="J7" t="s">
        <v>10</v>
      </c>
      <c r="K7" t="s">
        <v>11</v>
      </c>
      <c r="L7" t="s">
        <v>12</v>
      </c>
    </row>
    <row r="8" spans="1:12" x14ac:dyDescent="0.2">
      <c r="A8" t="s">
        <v>20</v>
      </c>
      <c r="C8">
        <v>79.635999999999996</v>
      </c>
      <c r="D8">
        <v>79.122</v>
      </c>
      <c r="E8">
        <v>78.242000000000004</v>
      </c>
      <c r="F8">
        <v>76.884</v>
      </c>
      <c r="G8">
        <v>77.78</v>
      </c>
      <c r="H8">
        <v>75.55</v>
      </c>
      <c r="I8">
        <v>75.790000000000006</v>
      </c>
      <c r="J8">
        <v>79.126999999999995</v>
      </c>
      <c r="K8">
        <v>75.105999999999995</v>
      </c>
      <c r="L8">
        <v>74.978999999999999</v>
      </c>
    </row>
    <row r="9" spans="1:12" x14ac:dyDescent="0.2">
      <c r="A9" t="s">
        <v>21</v>
      </c>
      <c r="C9">
        <v>2.46</v>
      </c>
      <c r="D9">
        <v>1.4390000000000001</v>
      </c>
      <c r="E9">
        <v>2.36</v>
      </c>
      <c r="F9">
        <v>2.8759999999999999</v>
      </c>
      <c r="G9">
        <v>3.6230000000000002</v>
      </c>
      <c r="H9">
        <v>3.7090000000000001</v>
      </c>
      <c r="I9">
        <v>2.3050000000000002</v>
      </c>
      <c r="J9">
        <v>2.3130000000000002</v>
      </c>
      <c r="K9">
        <v>1.9159999999999999</v>
      </c>
      <c r="L9">
        <v>4.4260000000000002</v>
      </c>
    </row>
    <row r="10" spans="1:12" x14ac:dyDescent="0.2">
      <c r="A10" t="s">
        <v>23</v>
      </c>
      <c r="C10">
        <v>1.369</v>
      </c>
      <c r="D10">
        <v>1.2609999999999999</v>
      </c>
      <c r="E10">
        <v>1.829</v>
      </c>
      <c r="F10">
        <v>0.73399999999999999</v>
      </c>
      <c r="G10">
        <v>1.0089999999999999</v>
      </c>
      <c r="H10">
        <v>1.2999999999999999E-2</v>
      </c>
      <c r="I10">
        <v>0.80900000000000005</v>
      </c>
      <c r="J10">
        <v>1.599</v>
      </c>
      <c r="K10">
        <v>1.042</v>
      </c>
      <c r="L10">
        <v>1.7450000000000001</v>
      </c>
    </row>
    <row r="11" spans="1:12" x14ac:dyDescent="0.2">
      <c r="A11" t="s">
        <v>30</v>
      </c>
      <c r="C11">
        <v>27.954999999999998</v>
      </c>
      <c r="D11">
        <v>17.420000000000002</v>
      </c>
      <c r="E11">
        <v>27.071999999999999</v>
      </c>
      <c r="F11">
        <v>21.902000000000001</v>
      </c>
      <c r="G11">
        <v>26.852</v>
      </c>
      <c r="H11">
        <v>23.722999999999999</v>
      </c>
      <c r="I11">
        <v>18.013000000000002</v>
      </c>
      <c r="J11">
        <v>18.135000000000002</v>
      </c>
      <c r="K11">
        <v>23.466999999999999</v>
      </c>
      <c r="L11">
        <v>24.986999999999998</v>
      </c>
    </row>
    <row r="12" spans="1:12" x14ac:dyDescent="0.2">
      <c r="A12" t="s">
        <v>36</v>
      </c>
      <c r="C12">
        <v>8.9999999999999993E-3</v>
      </c>
      <c r="D12">
        <v>8.8249999999999993</v>
      </c>
      <c r="E12">
        <v>0</v>
      </c>
      <c r="F12">
        <v>6.2030000000000003</v>
      </c>
      <c r="G12">
        <v>0.31</v>
      </c>
      <c r="H12">
        <v>2.2949999999999999</v>
      </c>
      <c r="I12">
        <v>7.2460000000000004</v>
      </c>
      <c r="J12">
        <v>7.6130000000000004</v>
      </c>
      <c r="K12">
        <v>3.2519999999999998</v>
      </c>
      <c r="L12">
        <v>0.217</v>
      </c>
    </row>
    <row r="13" spans="1:12" x14ac:dyDescent="0.2">
      <c r="A13" t="s">
        <v>41</v>
      </c>
      <c r="C13">
        <f>C11+C12</f>
        <v>27.963999999999999</v>
      </c>
      <c r="D13">
        <f t="shared" ref="D13:L13" si="0">D11+D12</f>
        <v>26.245000000000001</v>
      </c>
      <c r="E13">
        <f t="shared" si="0"/>
        <v>27.071999999999999</v>
      </c>
      <c r="F13">
        <f t="shared" si="0"/>
        <v>28.105</v>
      </c>
      <c r="G13">
        <f t="shared" si="0"/>
        <v>27.161999999999999</v>
      </c>
      <c r="H13">
        <f t="shared" si="0"/>
        <v>26.018000000000001</v>
      </c>
      <c r="I13">
        <f t="shared" si="0"/>
        <v>25.259</v>
      </c>
      <c r="J13">
        <f t="shared" si="0"/>
        <v>25.748000000000001</v>
      </c>
      <c r="K13">
        <f t="shared" si="0"/>
        <v>26.718999999999998</v>
      </c>
      <c r="L13">
        <f t="shared" si="0"/>
        <v>25.203999999999997</v>
      </c>
    </row>
    <row r="14" spans="1:12" x14ac:dyDescent="0.2">
      <c r="A14" t="s">
        <v>37</v>
      </c>
      <c r="C14">
        <v>2.7E-2</v>
      </c>
      <c r="D14">
        <v>1.508</v>
      </c>
      <c r="E14">
        <v>0</v>
      </c>
      <c r="F14">
        <v>0</v>
      </c>
      <c r="G14">
        <v>0</v>
      </c>
      <c r="H14">
        <v>4.8000000000000001E-2</v>
      </c>
      <c r="I14">
        <v>0</v>
      </c>
      <c r="J14">
        <v>3.0659999999999998</v>
      </c>
      <c r="K14">
        <v>1.7999999999999999E-2</v>
      </c>
      <c r="L14">
        <v>0</v>
      </c>
    </row>
    <row r="15" spans="1:12" x14ac:dyDescent="0.2">
      <c r="A15" t="s">
        <v>22</v>
      </c>
      <c r="C15">
        <v>2.629</v>
      </c>
      <c r="D15">
        <v>2.7010000000000001</v>
      </c>
      <c r="E15">
        <v>2.823</v>
      </c>
      <c r="F15">
        <v>3.3380000000000001</v>
      </c>
      <c r="G15">
        <v>0.20899999999999999</v>
      </c>
      <c r="H15">
        <v>0</v>
      </c>
      <c r="I15">
        <v>4.7320000000000002</v>
      </c>
      <c r="J15">
        <v>2.2269999999999999</v>
      </c>
      <c r="K15">
        <v>2E-3</v>
      </c>
      <c r="L15">
        <v>1.6E-2</v>
      </c>
    </row>
    <row r="16" spans="1:12" x14ac:dyDescent="0.2">
      <c r="A16" t="s">
        <v>40</v>
      </c>
      <c r="C16">
        <v>4.4999999999999998E-2</v>
      </c>
      <c r="D16">
        <v>2.5000000000000001E-2</v>
      </c>
      <c r="E16">
        <v>0</v>
      </c>
      <c r="F16">
        <v>0</v>
      </c>
      <c r="G16">
        <v>3.2240000000000002</v>
      </c>
      <c r="H16">
        <v>2.726</v>
      </c>
      <c r="I16">
        <v>1E-3</v>
      </c>
      <c r="J16">
        <v>1E-3</v>
      </c>
      <c r="K16">
        <v>2.0569999999999999</v>
      </c>
      <c r="L16">
        <v>2.78</v>
      </c>
    </row>
    <row r="17" spans="1:15" x14ac:dyDescent="0.2">
      <c r="A17" t="s">
        <v>42</v>
      </c>
      <c r="C17">
        <f>SUM(C14:C16)</f>
        <v>2.7010000000000001</v>
      </c>
      <c r="D17">
        <f t="shared" ref="D17:L17" si="1">SUM(D14:D16)</f>
        <v>4.234</v>
      </c>
      <c r="E17">
        <f t="shared" si="1"/>
        <v>2.823</v>
      </c>
      <c r="F17">
        <f t="shared" si="1"/>
        <v>3.3380000000000001</v>
      </c>
      <c r="G17">
        <f t="shared" si="1"/>
        <v>3.4330000000000003</v>
      </c>
      <c r="H17">
        <f t="shared" si="1"/>
        <v>2.774</v>
      </c>
      <c r="I17">
        <f t="shared" si="1"/>
        <v>4.7330000000000005</v>
      </c>
      <c r="J17">
        <f t="shared" si="1"/>
        <v>5.2939999999999996</v>
      </c>
      <c r="K17">
        <f t="shared" si="1"/>
        <v>2.077</v>
      </c>
      <c r="L17">
        <f t="shared" si="1"/>
        <v>2.7959999999999998</v>
      </c>
    </row>
    <row r="18" spans="1:15" x14ac:dyDescent="0.2">
      <c r="A18" t="s">
        <v>27</v>
      </c>
      <c r="C18">
        <v>10.69</v>
      </c>
      <c r="D18">
        <v>10.353999999999999</v>
      </c>
      <c r="E18">
        <v>9.8149999999999995</v>
      </c>
      <c r="F18">
        <v>10.435</v>
      </c>
      <c r="G18">
        <v>10.548999999999999</v>
      </c>
      <c r="H18">
        <v>11.483000000000001</v>
      </c>
      <c r="I18">
        <v>9.7880000000000003</v>
      </c>
      <c r="J18">
        <v>10.228</v>
      </c>
      <c r="K18">
        <v>10.162000000000001</v>
      </c>
      <c r="L18">
        <v>10.394</v>
      </c>
    </row>
    <row r="19" spans="1:15" x14ac:dyDescent="0.2">
      <c r="A19" t="s">
        <v>28</v>
      </c>
      <c r="C19">
        <v>0</v>
      </c>
      <c r="D19">
        <v>0</v>
      </c>
      <c r="E19">
        <v>1E-3</v>
      </c>
      <c r="F19">
        <v>0</v>
      </c>
      <c r="G19">
        <v>0</v>
      </c>
      <c r="H19">
        <v>2E-3</v>
      </c>
      <c r="I19">
        <v>0.20599999999999999</v>
      </c>
      <c r="J19">
        <v>0.59199999999999997</v>
      </c>
      <c r="K19">
        <v>0.16200000000000001</v>
      </c>
      <c r="L19">
        <v>0</v>
      </c>
    </row>
    <row r="20" spans="1:15" x14ac:dyDescent="0.2">
      <c r="A20" t="s">
        <v>38</v>
      </c>
      <c r="C20">
        <v>0</v>
      </c>
      <c r="D20">
        <v>0</v>
      </c>
      <c r="E20">
        <v>0.622</v>
      </c>
      <c r="F20">
        <v>0</v>
      </c>
      <c r="G20">
        <v>0</v>
      </c>
      <c r="H20">
        <v>0</v>
      </c>
      <c r="I20">
        <v>0</v>
      </c>
      <c r="J20">
        <v>6.0000000000000001E-3</v>
      </c>
      <c r="K20">
        <v>4.2000000000000003E-2</v>
      </c>
      <c r="L20">
        <v>0.6</v>
      </c>
    </row>
    <row r="21" spans="1:15" x14ac:dyDescent="0.2">
      <c r="A21" t="s">
        <v>39</v>
      </c>
      <c r="C21">
        <v>1.625</v>
      </c>
      <c r="D21">
        <v>0.95599999999999996</v>
      </c>
      <c r="E21">
        <v>3.0000000000000001E-3</v>
      </c>
      <c r="F21">
        <v>0.223</v>
      </c>
      <c r="G21">
        <v>0</v>
      </c>
      <c r="H21">
        <v>1E-3</v>
      </c>
      <c r="I21">
        <v>0</v>
      </c>
      <c r="J21">
        <v>0</v>
      </c>
      <c r="K21">
        <v>0</v>
      </c>
      <c r="L21">
        <v>0.03</v>
      </c>
    </row>
    <row r="22" spans="1:15" x14ac:dyDescent="0.2">
      <c r="A22" t="s">
        <v>29</v>
      </c>
      <c r="C22">
        <v>0</v>
      </c>
      <c r="D22">
        <v>0</v>
      </c>
      <c r="E22">
        <v>7.0000000000000001E-3</v>
      </c>
      <c r="F22">
        <v>0</v>
      </c>
      <c r="G22">
        <v>0</v>
      </c>
      <c r="H22">
        <v>0.59399999999999997</v>
      </c>
      <c r="I22">
        <v>0.78100000000000003</v>
      </c>
      <c r="J22">
        <v>0</v>
      </c>
      <c r="K22">
        <v>0.81499999999999995</v>
      </c>
      <c r="L22">
        <v>1E-3</v>
      </c>
    </row>
    <row r="23" spans="1:15" x14ac:dyDescent="0.2">
      <c r="A23" t="s">
        <v>35</v>
      </c>
      <c r="C23">
        <v>0</v>
      </c>
      <c r="D23">
        <v>0</v>
      </c>
      <c r="E23">
        <v>5.2999999999999999E-2</v>
      </c>
      <c r="F23">
        <v>0</v>
      </c>
      <c r="G23">
        <v>1.2589999999999999</v>
      </c>
      <c r="H23">
        <v>0</v>
      </c>
      <c r="I23">
        <v>0</v>
      </c>
      <c r="J23">
        <v>0.13</v>
      </c>
      <c r="K23">
        <v>9.4E-2</v>
      </c>
      <c r="L23">
        <v>2E-3</v>
      </c>
    </row>
    <row r="24" spans="1:15" x14ac:dyDescent="0.2">
      <c r="A24" t="s">
        <v>43</v>
      </c>
      <c r="C24">
        <f>SUM(C19:C23)</f>
        <v>1.625</v>
      </c>
      <c r="D24">
        <f t="shared" ref="D24:L24" si="2">SUM(D19:D23)</f>
        <v>0.95599999999999996</v>
      </c>
      <c r="E24">
        <f t="shared" si="2"/>
        <v>0.68600000000000005</v>
      </c>
      <c r="F24">
        <f t="shared" si="2"/>
        <v>0.223</v>
      </c>
      <c r="G24">
        <f t="shared" si="2"/>
        <v>1.2589999999999999</v>
      </c>
      <c r="H24">
        <f t="shared" si="2"/>
        <v>0.59699999999999998</v>
      </c>
      <c r="I24">
        <f t="shared" si="2"/>
        <v>0.98699999999999999</v>
      </c>
      <c r="J24">
        <f t="shared" si="2"/>
        <v>0.72799999999999998</v>
      </c>
      <c r="K24">
        <f t="shared" si="2"/>
        <v>1.113</v>
      </c>
      <c r="L24">
        <f t="shared" si="2"/>
        <v>0.63300000000000001</v>
      </c>
    </row>
    <row r="27" spans="1:15" x14ac:dyDescent="0.2">
      <c r="A27" t="s">
        <v>0</v>
      </c>
      <c r="B27" t="s">
        <v>1</v>
      </c>
      <c r="C27" t="s">
        <v>2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  <c r="J27" t="s">
        <v>10</v>
      </c>
      <c r="K27" t="s">
        <v>11</v>
      </c>
      <c r="L27" t="s">
        <v>12</v>
      </c>
      <c r="M27" t="s">
        <v>13</v>
      </c>
      <c r="N27" t="s">
        <v>14</v>
      </c>
      <c r="O27" t="s">
        <v>15</v>
      </c>
    </row>
    <row r="28" spans="1:15" x14ac:dyDescent="0.2">
      <c r="A28" s="1" t="s">
        <v>20</v>
      </c>
      <c r="B28">
        <v>1</v>
      </c>
      <c r="C28" s="4">
        <f>C8/C8</f>
        <v>1</v>
      </c>
      <c r="D28" s="4">
        <f t="shared" ref="D28:L28" si="3">D8/D8</f>
        <v>1</v>
      </c>
      <c r="E28" s="4">
        <f t="shared" si="3"/>
        <v>1</v>
      </c>
      <c r="F28" s="4">
        <f t="shared" si="3"/>
        <v>1</v>
      </c>
      <c r="G28" s="4">
        <f t="shared" si="3"/>
        <v>1</v>
      </c>
      <c r="H28" s="4">
        <f t="shared" si="3"/>
        <v>1</v>
      </c>
      <c r="I28" s="4">
        <f t="shared" si="3"/>
        <v>1</v>
      </c>
      <c r="J28" s="4">
        <f t="shared" si="3"/>
        <v>1</v>
      </c>
      <c r="K28" s="4">
        <f t="shared" si="3"/>
        <v>1</v>
      </c>
      <c r="L28" s="4">
        <f t="shared" si="3"/>
        <v>1</v>
      </c>
      <c r="M28" s="3">
        <f>AVERAGE(C28:L28)</f>
        <v>1</v>
      </c>
      <c r="N28" s="4"/>
    </row>
    <row r="29" spans="1:15" x14ac:dyDescent="0.2">
      <c r="A29" s="1" t="s">
        <v>21</v>
      </c>
      <c r="B29">
        <v>1.5049999999999999E-2</v>
      </c>
      <c r="C29" s="4">
        <f>C9/C8</f>
        <v>3.0890552011653024E-2</v>
      </c>
      <c r="D29" s="4">
        <f t="shared" ref="D29:L29" si="4">D9/D8</f>
        <v>1.8187103460478755E-2</v>
      </c>
      <c r="E29" s="4">
        <f t="shared" si="4"/>
        <v>3.0162828148564705E-2</v>
      </c>
      <c r="F29" s="4">
        <f t="shared" si="4"/>
        <v>3.7407002757400755E-2</v>
      </c>
      <c r="G29" s="4">
        <f t="shared" si="4"/>
        <v>4.6580097711493962E-2</v>
      </c>
      <c r="H29" s="4">
        <f t="shared" si="4"/>
        <v>4.9093315684976838E-2</v>
      </c>
      <c r="I29" s="4">
        <f t="shared" si="4"/>
        <v>3.0412983243171921E-2</v>
      </c>
      <c r="J29" s="4">
        <f t="shared" si="4"/>
        <v>2.9231488619560961E-2</v>
      </c>
      <c r="K29" s="4">
        <f t="shared" si="4"/>
        <v>2.551061166884137E-2</v>
      </c>
      <c r="L29" s="4">
        <f t="shared" si="4"/>
        <v>5.9029861694607826E-2</v>
      </c>
      <c r="M29" s="3">
        <f>AVERAGE(C29:L29)</f>
        <v>3.5650584500075015E-2</v>
      </c>
      <c r="N29" s="4">
        <f t="shared" ref="N29" si="5">STDEV(C29:L29)</f>
        <v>1.2378474798051611E-2</v>
      </c>
      <c r="O29" s="2">
        <f>N29/M29 * 100</f>
        <v>34.721660168083822</v>
      </c>
    </row>
    <row r="30" spans="1:15" x14ac:dyDescent="0.2">
      <c r="A30" s="1" t="s">
        <v>23</v>
      </c>
      <c r="B30">
        <v>6.9070000000000006E-2</v>
      </c>
      <c r="C30" s="4">
        <f>C10/C8</f>
        <v>1.719071776583455E-2</v>
      </c>
      <c r="D30" s="4">
        <f t="shared" ref="D30:L30" si="6">D10/D8</f>
        <v>1.5937413108869845E-2</v>
      </c>
      <c r="E30" s="4">
        <f t="shared" si="6"/>
        <v>2.3376191815137649E-2</v>
      </c>
      <c r="F30" s="4">
        <f t="shared" si="6"/>
        <v>9.5468497996982465E-3</v>
      </c>
      <c r="G30" s="4">
        <f t="shared" si="6"/>
        <v>1.2972486500385702E-2</v>
      </c>
      <c r="H30" s="4">
        <f t="shared" si="6"/>
        <v>1.7207147584381204E-4</v>
      </c>
      <c r="I30" s="4">
        <f t="shared" si="6"/>
        <v>1.0674231428948409E-2</v>
      </c>
      <c r="J30" s="4">
        <f t="shared" si="6"/>
        <v>2.0208020018451352E-2</v>
      </c>
      <c r="K30" s="4">
        <f t="shared" si="6"/>
        <v>1.3873725135142333E-2</v>
      </c>
      <c r="L30" s="4">
        <f t="shared" si="6"/>
        <v>2.3273183157950895E-2</v>
      </c>
      <c r="M30" s="3">
        <f t="shared" ref="M30:M43" si="7">AVERAGE(C30:L30)</f>
        <v>1.4722489020626279E-2</v>
      </c>
      <c r="N30" s="4">
        <f t="shared" ref="N30:N43" si="8">STDEV(C30:L30)</f>
        <v>7.0264055679528413E-3</v>
      </c>
      <c r="O30" s="2">
        <f t="shared" ref="O30:O43" si="9">N30/M30 * 100</f>
        <v>47.725663494187792</v>
      </c>
    </row>
    <row r="31" spans="1:15" x14ac:dyDescent="0.2">
      <c r="A31" t="s">
        <v>30</v>
      </c>
      <c r="B31">
        <v>0.46283999999999997</v>
      </c>
      <c r="C31" s="4">
        <f>C11/C8</f>
        <v>0.35103470792104075</v>
      </c>
      <c r="D31" s="4">
        <f t="shared" ref="D31:L31" si="10">D11/D8</f>
        <v>0.220166325421501</v>
      </c>
      <c r="E31" s="4">
        <f t="shared" si="10"/>
        <v>0.34600342527031513</v>
      </c>
      <c r="F31" s="4">
        <f t="shared" si="10"/>
        <v>0.28487071432287603</v>
      </c>
      <c r="G31" s="4">
        <f t="shared" si="10"/>
        <v>0.34523013628182053</v>
      </c>
      <c r="H31" s="4">
        <f t="shared" si="10"/>
        <v>0.31400397088021176</v>
      </c>
      <c r="I31" s="4">
        <f t="shared" si="10"/>
        <v>0.23766987729251882</v>
      </c>
      <c r="J31" s="4">
        <f t="shared" si="10"/>
        <v>0.22918851972146048</v>
      </c>
      <c r="K31" s="4">
        <f t="shared" si="10"/>
        <v>0.31245173488136768</v>
      </c>
      <c r="L31" s="4">
        <f t="shared" si="10"/>
        <v>0.33325331092705957</v>
      </c>
      <c r="M31" s="4">
        <f t="shared" si="7"/>
        <v>0.29738727229201722</v>
      </c>
      <c r="N31" s="4">
        <f t="shared" si="8"/>
        <v>5.1269352686303671E-2</v>
      </c>
      <c r="O31" s="2">
        <f t="shared" si="9"/>
        <v>17.239928357108745</v>
      </c>
    </row>
    <row r="32" spans="1:15" x14ac:dyDescent="0.2">
      <c r="A32" t="s">
        <v>36</v>
      </c>
      <c r="B32">
        <v>1.4E-2</v>
      </c>
      <c r="C32" s="4">
        <f>C12/C8</f>
        <v>1.1301421467677935E-4</v>
      </c>
      <c r="D32" s="4">
        <f t="shared" ref="D32:L32" si="11">D12/D8</f>
        <v>0.11153661434240791</v>
      </c>
      <c r="E32" s="4">
        <f t="shared" si="11"/>
        <v>0</v>
      </c>
      <c r="F32" s="4">
        <f t="shared" si="11"/>
        <v>8.0679985432599757E-2</v>
      </c>
      <c r="G32" s="4">
        <f t="shared" si="11"/>
        <v>3.9856004114168161E-3</v>
      </c>
      <c r="H32" s="4">
        <f t="shared" si="11"/>
        <v>3.0377233620119126E-2</v>
      </c>
      <c r="I32" s="4">
        <f t="shared" si="11"/>
        <v>9.560628051194088E-2</v>
      </c>
      <c r="J32" s="4">
        <f t="shared" si="11"/>
        <v>9.621241801155106E-2</v>
      </c>
      <c r="K32" s="4">
        <f t="shared" si="11"/>
        <v>4.3298804356509464E-2</v>
      </c>
      <c r="L32" s="4">
        <f t="shared" si="11"/>
        <v>2.8941436935675325E-3</v>
      </c>
      <c r="M32" s="4">
        <f t="shared" si="7"/>
        <v>4.6470409459478931E-2</v>
      </c>
      <c r="N32" s="4">
        <f t="shared" si="8"/>
        <v>4.5428715490068619E-2</v>
      </c>
      <c r="O32" s="2">
        <f t="shared" si="9"/>
        <v>97.758371442113827</v>
      </c>
    </row>
    <row r="33" spans="1:15" x14ac:dyDescent="0.2">
      <c r="A33" s="1" t="s">
        <v>41</v>
      </c>
      <c r="B33">
        <f>SUM(B31:B32)</f>
        <v>0.47683999999999999</v>
      </c>
      <c r="C33" s="4">
        <f>C13/C8</f>
        <v>0.35114772213571754</v>
      </c>
      <c r="D33" s="4">
        <f t="shared" ref="D33:L33" si="12">D13/D8</f>
        <v>0.33170293976390891</v>
      </c>
      <c r="E33" s="4">
        <f t="shared" si="12"/>
        <v>0.34600342527031513</v>
      </c>
      <c r="F33" s="4">
        <f t="shared" si="12"/>
        <v>0.36555069975547577</v>
      </c>
      <c r="G33" s="4">
        <f t="shared" si="12"/>
        <v>0.3492157366932373</v>
      </c>
      <c r="H33" s="4">
        <f t="shared" si="12"/>
        <v>0.34438120450033094</v>
      </c>
      <c r="I33" s="4">
        <f t="shared" si="12"/>
        <v>0.33327615780445968</v>
      </c>
      <c r="J33" s="4">
        <f t="shared" si="12"/>
        <v>0.32540093773301154</v>
      </c>
      <c r="K33" s="4">
        <f t="shared" si="12"/>
        <v>0.35575053923787714</v>
      </c>
      <c r="L33" s="4">
        <f t="shared" si="12"/>
        <v>0.33614745462062706</v>
      </c>
      <c r="M33" s="3">
        <f t="shared" ref="M33" si="13">AVERAGE(C33:L33)</f>
        <v>0.34385768175149611</v>
      </c>
      <c r="N33" s="4">
        <f t="shared" ref="N33" si="14">STDEV(C33:L33)</f>
        <v>1.2286235415617344E-2</v>
      </c>
      <c r="O33" s="2">
        <f t="shared" ref="O33" si="15">N33/M33 * 100</f>
        <v>3.5730582934879824</v>
      </c>
    </row>
    <row r="34" spans="1:15" x14ac:dyDescent="0.2">
      <c r="A34" t="s">
        <v>37</v>
      </c>
      <c r="B34">
        <v>1E-4</v>
      </c>
      <c r="C34" s="4">
        <f xml:space="preserve"> C14 / C8</f>
        <v>3.3904264403033808E-4</v>
      </c>
      <c r="D34" s="4">
        <f t="shared" ref="D34:L34" si="16" xml:space="preserve"> D14 / D8</f>
        <v>1.905917443947322E-2</v>
      </c>
      <c r="E34" s="4">
        <f t="shared" si="16"/>
        <v>0</v>
      </c>
      <c r="F34" s="4">
        <f t="shared" si="16"/>
        <v>0</v>
      </c>
      <c r="G34" s="4">
        <f t="shared" si="16"/>
        <v>0</v>
      </c>
      <c r="H34" s="4">
        <f t="shared" si="16"/>
        <v>6.353408338848445E-4</v>
      </c>
      <c r="I34" s="4">
        <f t="shared" si="16"/>
        <v>0</v>
      </c>
      <c r="J34" s="4">
        <f t="shared" si="16"/>
        <v>3.8747835757705969E-2</v>
      </c>
      <c r="K34" s="4">
        <f t="shared" si="16"/>
        <v>2.3966127872606716E-4</v>
      </c>
      <c r="L34" s="4">
        <f t="shared" si="16"/>
        <v>0</v>
      </c>
      <c r="M34" s="4">
        <f t="shared" si="7"/>
        <v>5.9021054953820439E-3</v>
      </c>
      <c r="N34" s="4">
        <f t="shared" si="8"/>
        <v>1.2982357510835965E-2</v>
      </c>
      <c r="O34" s="2">
        <f t="shared" si="9"/>
        <v>219.96146156644758</v>
      </c>
    </row>
    <row r="35" spans="1:15" x14ac:dyDescent="0.2">
      <c r="A35" t="s">
        <v>22</v>
      </c>
      <c r="B35">
        <v>1E-4</v>
      </c>
      <c r="C35" s="4">
        <f>C15/C8</f>
        <v>3.3012707820583659E-2</v>
      </c>
      <c r="D35" s="4">
        <f t="shared" ref="D35:L35" si="17">D15/D8</f>
        <v>3.4137155279189098E-2</v>
      </c>
      <c r="E35" s="4">
        <f t="shared" si="17"/>
        <v>3.6080366043812782E-2</v>
      </c>
      <c r="F35" s="4">
        <f t="shared" si="17"/>
        <v>4.3416055356120913E-2</v>
      </c>
      <c r="G35" s="4">
        <f t="shared" si="17"/>
        <v>2.6870660838261761E-3</v>
      </c>
      <c r="H35" s="4">
        <f t="shared" si="17"/>
        <v>0</v>
      </c>
      <c r="I35" s="4">
        <f t="shared" si="17"/>
        <v>6.243567753001715E-2</v>
      </c>
      <c r="J35" s="4">
        <f t="shared" si="17"/>
        <v>2.8144628255841873E-2</v>
      </c>
      <c r="K35" s="4">
        <f t="shared" si="17"/>
        <v>2.662903096956302E-5</v>
      </c>
      <c r="L35" s="4">
        <f t="shared" si="17"/>
        <v>2.1339308339668442E-4</v>
      </c>
      <c r="M35" s="4">
        <f t="shared" si="7"/>
        <v>2.4015367848375792E-2</v>
      </c>
      <c r="N35" s="4">
        <f t="shared" si="8"/>
        <v>2.2040751383541935E-2</v>
      </c>
      <c r="O35" s="2">
        <f t="shared" si="9"/>
        <v>91.777696359677435</v>
      </c>
    </row>
    <row r="36" spans="1:15" x14ac:dyDescent="0.2">
      <c r="A36" t="s">
        <v>40</v>
      </c>
      <c r="B36">
        <v>7.7549999999999994E-2</v>
      </c>
      <c r="C36" s="4">
        <f xml:space="preserve"> C16 / C8</f>
        <v>5.6507107338389672E-4</v>
      </c>
      <c r="D36" s="4">
        <f t="shared" ref="D36:L36" si="18" xml:space="preserve"> D16 / D8</f>
        <v>3.1596774601248709E-4</v>
      </c>
      <c r="E36" s="4">
        <f t="shared" si="18"/>
        <v>0</v>
      </c>
      <c r="F36" s="4">
        <f t="shared" si="18"/>
        <v>0</v>
      </c>
      <c r="G36" s="4">
        <f t="shared" si="18"/>
        <v>4.1450244278734893E-2</v>
      </c>
      <c r="H36" s="4">
        <f t="shared" si="18"/>
        <v>3.6082064857710129E-2</v>
      </c>
      <c r="I36" s="4">
        <f t="shared" si="18"/>
        <v>1.3194352816994325E-5</v>
      </c>
      <c r="J36" s="4">
        <f t="shared" si="18"/>
        <v>1.2637911206035867E-5</v>
      </c>
      <c r="K36" s="4">
        <f t="shared" si="18"/>
        <v>2.7387958352195565E-2</v>
      </c>
      <c r="L36" s="4">
        <f t="shared" si="18"/>
        <v>3.707704824017391E-2</v>
      </c>
      <c r="M36" s="4">
        <f t="shared" si="7"/>
        <v>1.4290418681223391E-2</v>
      </c>
      <c r="N36" s="4">
        <f t="shared" si="8"/>
        <v>1.8568506006929025E-2</v>
      </c>
      <c r="O36" s="2">
        <f t="shared" si="9"/>
        <v>129.93675287713398</v>
      </c>
    </row>
    <row r="37" spans="1:15" x14ac:dyDescent="0.2">
      <c r="A37" s="1" t="s">
        <v>42</v>
      </c>
      <c r="B37">
        <f>SUM(B34:B36)</f>
        <v>7.775E-2</v>
      </c>
      <c r="C37" s="4">
        <f xml:space="preserve"> C17 / C8</f>
        <v>3.3916821537997896E-2</v>
      </c>
      <c r="D37" s="4">
        <f t="shared" ref="D37:L37" si="19" xml:space="preserve"> D17 / D8</f>
        <v>5.3512297464674806E-2</v>
      </c>
      <c r="E37" s="4">
        <f t="shared" si="19"/>
        <v>3.6080366043812782E-2</v>
      </c>
      <c r="F37" s="4">
        <f t="shared" si="19"/>
        <v>4.3416055356120913E-2</v>
      </c>
      <c r="G37" s="4">
        <f t="shared" si="19"/>
        <v>4.413731036256107E-2</v>
      </c>
      <c r="H37" s="4">
        <f t="shared" si="19"/>
        <v>3.671740569159497E-2</v>
      </c>
      <c r="I37" s="4">
        <f t="shared" si="19"/>
        <v>6.2448871882834149E-2</v>
      </c>
      <c r="J37" s="4">
        <f t="shared" si="19"/>
        <v>6.6905101924753879E-2</v>
      </c>
      <c r="K37" s="4">
        <f t="shared" si="19"/>
        <v>2.7654248661891194E-2</v>
      </c>
      <c r="L37" s="4">
        <f t="shared" si="19"/>
        <v>3.7290441323570594E-2</v>
      </c>
      <c r="M37" s="3">
        <f t="shared" ref="M37" si="20">AVERAGE(C37:L37)</f>
        <v>4.4207892024981224E-2</v>
      </c>
      <c r="N37" s="4">
        <f t="shared" ref="N37" si="21">STDEV(C37:L37)</f>
        <v>1.2845427460248051E-2</v>
      </c>
      <c r="O37" s="2">
        <f t="shared" ref="O37" si="22">N37/M37 * 100</f>
        <v>29.056864898668522</v>
      </c>
    </row>
    <row r="38" spans="1:15" x14ac:dyDescent="0.2">
      <c r="A38" s="1" t="s">
        <v>27</v>
      </c>
      <c r="B38">
        <v>0.13705000000000001</v>
      </c>
      <c r="C38" s="4">
        <f xml:space="preserve"> C18 / C8</f>
        <v>0.1342357727660857</v>
      </c>
      <c r="D38" s="4">
        <f t="shared" ref="D38:L38" si="23" xml:space="preserve"> D18 / D8</f>
        <v>0.13086120168853163</v>
      </c>
      <c r="E38" s="4">
        <f t="shared" si="23"/>
        <v>0.12544413486362821</v>
      </c>
      <c r="F38" s="4">
        <f t="shared" si="23"/>
        <v>0.13572394776546487</v>
      </c>
      <c r="G38" s="4">
        <f t="shared" si="23"/>
        <v>0.13562612496785806</v>
      </c>
      <c r="H38" s="4">
        <f t="shared" si="23"/>
        <v>0.15199205823957646</v>
      </c>
      <c r="I38" s="4">
        <f t="shared" si="23"/>
        <v>0.12914632537274046</v>
      </c>
      <c r="J38" s="4">
        <f t="shared" si="23"/>
        <v>0.12926055581533485</v>
      </c>
      <c r="K38" s="4">
        <f t="shared" si="23"/>
        <v>0.13530210635634971</v>
      </c>
      <c r="L38" s="4">
        <f t="shared" si="23"/>
        <v>0.13862548180157111</v>
      </c>
      <c r="M38" s="3">
        <f t="shared" si="7"/>
        <v>0.13462177096371411</v>
      </c>
      <c r="N38" s="4">
        <f t="shared" si="8"/>
        <v>7.2853427433148404E-3</v>
      </c>
      <c r="O38" s="2">
        <f t="shared" si="9"/>
        <v>5.411712155590739</v>
      </c>
    </row>
    <row r="39" spans="1:15" x14ac:dyDescent="0.2">
      <c r="A39" t="s">
        <v>28</v>
      </c>
      <c r="B39">
        <v>8.4100000000000008E-3</v>
      </c>
      <c r="C39" s="4">
        <f>C19/C8</f>
        <v>0</v>
      </c>
      <c r="D39" s="4">
        <f t="shared" ref="D39:L39" si="24">D19/D8</f>
        <v>0</v>
      </c>
      <c r="E39" s="4">
        <f t="shared" si="24"/>
        <v>1.2780859384985046E-5</v>
      </c>
      <c r="F39" s="4">
        <f t="shared" si="24"/>
        <v>0</v>
      </c>
      <c r="G39" s="4">
        <f t="shared" si="24"/>
        <v>0</v>
      </c>
      <c r="H39" s="4">
        <f t="shared" si="24"/>
        <v>2.6472534745201854E-5</v>
      </c>
      <c r="I39" s="4">
        <f t="shared" si="24"/>
        <v>2.7180366803008309E-3</v>
      </c>
      <c r="J39" s="4">
        <f t="shared" si="24"/>
        <v>7.4816434339732328E-3</v>
      </c>
      <c r="K39" s="4">
        <f t="shared" si="24"/>
        <v>2.1569515085346045E-3</v>
      </c>
      <c r="L39" s="4">
        <f t="shared" si="24"/>
        <v>0</v>
      </c>
      <c r="M39" s="4">
        <f t="shared" si="7"/>
        <v>1.2395885016938855E-3</v>
      </c>
      <c r="N39" s="4">
        <f t="shared" si="8"/>
        <v>2.4186823614175366E-3</v>
      </c>
      <c r="O39" s="2">
        <f t="shared" si="9"/>
        <v>195.119780323263</v>
      </c>
    </row>
    <row r="40" spans="1:15" x14ac:dyDescent="0.2">
      <c r="A40" t="s">
        <v>38</v>
      </c>
      <c r="B40">
        <v>1E-4</v>
      </c>
      <c r="C40" s="4">
        <f xml:space="preserve"> C20 / C8</f>
        <v>0</v>
      </c>
      <c r="D40" s="4">
        <f t="shared" ref="D40:L40" si="25" xml:space="preserve"> D20 / D8</f>
        <v>0</v>
      </c>
      <c r="E40" s="4">
        <f t="shared" si="25"/>
        <v>7.9496945374606977E-3</v>
      </c>
      <c r="F40" s="4">
        <f t="shared" si="25"/>
        <v>0</v>
      </c>
      <c r="G40" s="4">
        <f t="shared" si="25"/>
        <v>0</v>
      </c>
      <c r="H40" s="4">
        <f t="shared" si="25"/>
        <v>0</v>
      </c>
      <c r="I40" s="4">
        <f t="shared" si="25"/>
        <v>0</v>
      </c>
      <c r="J40" s="4">
        <f t="shared" si="25"/>
        <v>7.5827467236215204E-5</v>
      </c>
      <c r="K40" s="4">
        <f t="shared" si="25"/>
        <v>5.5920965036082343E-4</v>
      </c>
      <c r="L40" s="4">
        <f t="shared" si="25"/>
        <v>8.0022406273756643E-3</v>
      </c>
      <c r="M40" s="4">
        <f t="shared" si="7"/>
        <v>1.6586972282433402E-3</v>
      </c>
      <c r="N40" s="4">
        <f t="shared" si="8"/>
        <v>3.3339865790801134E-3</v>
      </c>
      <c r="O40" s="2">
        <f t="shared" si="9"/>
        <v>201.00031050338254</v>
      </c>
    </row>
    <row r="41" spans="1:15" x14ac:dyDescent="0.2">
      <c r="A41" t="s">
        <v>39</v>
      </c>
      <c r="B41">
        <v>8.2339999999999997E-2</v>
      </c>
      <c r="C41" s="4">
        <f xml:space="preserve"> C21 / C8</f>
        <v>2.0405344316640716E-2</v>
      </c>
      <c r="D41" s="4">
        <f t="shared" ref="D41:L41" si="26" xml:space="preserve"> D21 / D8</f>
        <v>1.2082606607517504E-2</v>
      </c>
      <c r="E41" s="4">
        <f t="shared" si="26"/>
        <v>3.8342578154955138E-5</v>
      </c>
      <c r="F41" s="4">
        <f t="shared" si="26"/>
        <v>2.900473440507778E-3</v>
      </c>
      <c r="G41" s="4">
        <f t="shared" si="26"/>
        <v>0</v>
      </c>
      <c r="H41" s="4">
        <f t="shared" si="26"/>
        <v>1.3236267372600927E-5</v>
      </c>
      <c r="I41" s="4">
        <f t="shared" si="26"/>
        <v>0</v>
      </c>
      <c r="J41" s="4">
        <f t="shared" si="26"/>
        <v>0</v>
      </c>
      <c r="K41" s="4">
        <f t="shared" si="26"/>
        <v>0</v>
      </c>
      <c r="L41" s="4">
        <f t="shared" si="26"/>
        <v>4.0011203136878327E-4</v>
      </c>
      <c r="M41" s="4">
        <f t="shared" si="7"/>
        <v>3.5840115241562347E-3</v>
      </c>
      <c r="N41" s="4">
        <f t="shared" si="8"/>
        <v>7.0118198163184979E-3</v>
      </c>
      <c r="O41" s="2">
        <f t="shared" si="9"/>
        <v>195.64166490701379</v>
      </c>
    </row>
    <row r="42" spans="1:15" x14ac:dyDescent="0.2">
      <c r="A42" t="s">
        <v>29</v>
      </c>
      <c r="B42">
        <v>8.6499999999999997E-3</v>
      </c>
      <c r="C42" s="4">
        <f xml:space="preserve"> C22 / C8</f>
        <v>0</v>
      </c>
      <c r="D42" s="4">
        <f t="shared" ref="D42:L42" si="27" xml:space="preserve"> D22 / D8</f>
        <v>0</v>
      </c>
      <c r="E42" s="4">
        <f t="shared" si="27"/>
        <v>8.9466015694895321E-5</v>
      </c>
      <c r="F42" s="4">
        <f t="shared" si="27"/>
        <v>0</v>
      </c>
      <c r="G42" s="4">
        <f t="shared" si="27"/>
        <v>0</v>
      </c>
      <c r="H42" s="4">
        <f t="shared" si="27"/>
        <v>7.8623428193249495E-3</v>
      </c>
      <c r="I42" s="4">
        <f t="shared" si="27"/>
        <v>1.0304789550072569E-2</v>
      </c>
      <c r="J42" s="4">
        <f t="shared" si="27"/>
        <v>0</v>
      </c>
      <c r="K42" s="4">
        <f t="shared" si="27"/>
        <v>1.085133012009693E-2</v>
      </c>
      <c r="L42" s="4">
        <f t="shared" si="27"/>
        <v>1.3337067712292776E-5</v>
      </c>
      <c r="M42" s="4">
        <f t="shared" si="7"/>
        <v>2.9121265572901638E-3</v>
      </c>
      <c r="N42" s="4">
        <f t="shared" si="8"/>
        <v>4.7253437128811785E-3</v>
      </c>
      <c r="O42" s="2">
        <f t="shared" si="9"/>
        <v>162.26436660356811</v>
      </c>
    </row>
    <row r="43" spans="1:15" x14ac:dyDescent="0.2">
      <c r="A43" t="s">
        <v>35</v>
      </c>
      <c r="B43">
        <v>1.4E-2</v>
      </c>
      <c r="C43" s="4">
        <f>C23/C8</f>
        <v>0</v>
      </c>
      <c r="D43" s="4">
        <f t="shared" ref="D43:L43" si="28">D23/D8</f>
        <v>0</v>
      </c>
      <c r="E43" s="4">
        <f t="shared" si="28"/>
        <v>6.7738554740420743E-4</v>
      </c>
      <c r="F43" s="4">
        <f t="shared" si="28"/>
        <v>0</v>
      </c>
      <c r="G43" s="4">
        <f t="shared" si="28"/>
        <v>1.6186680380560554E-2</v>
      </c>
      <c r="H43" s="4">
        <f t="shared" si="28"/>
        <v>0</v>
      </c>
      <c r="I43" s="4">
        <f t="shared" si="28"/>
        <v>0</v>
      </c>
      <c r="J43" s="4">
        <f t="shared" si="28"/>
        <v>1.6429284567846627E-3</v>
      </c>
      <c r="K43" s="4">
        <f t="shared" si="28"/>
        <v>1.2515644555694619E-3</v>
      </c>
      <c r="L43" s="4">
        <f t="shared" si="28"/>
        <v>2.6674135424585553E-5</v>
      </c>
      <c r="M43" s="4">
        <f t="shared" si="7"/>
        <v>1.9785232975743474E-3</v>
      </c>
      <c r="N43" s="4">
        <f t="shared" si="8"/>
        <v>5.0286762952520573E-3</v>
      </c>
      <c r="O43" s="2">
        <f t="shared" si="9"/>
        <v>254.16310747602373</v>
      </c>
    </row>
    <row r="44" spans="1:15" x14ac:dyDescent="0.2">
      <c r="A44" s="1" t="s">
        <v>43</v>
      </c>
      <c r="B44">
        <f>SUM(B39:B43)</f>
        <v>0.1135</v>
      </c>
      <c r="C44" s="4">
        <f>C24/C8</f>
        <v>2.0405344316640716E-2</v>
      </c>
      <c r="D44" s="4">
        <f t="shared" ref="D44:L44" si="29">D24/D8</f>
        <v>1.2082606607517504E-2</v>
      </c>
      <c r="E44" s="4">
        <f t="shared" si="29"/>
        <v>8.7676695380997424E-3</v>
      </c>
      <c r="F44" s="4">
        <f t="shared" si="29"/>
        <v>2.900473440507778E-3</v>
      </c>
      <c r="G44" s="4">
        <f t="shared" si="29"/>
        <v>1.6186680380560554E-2</v>
      </c>
      <c r="H44" s="4">
        <f t="shared" si="29"/>
        <v>7.9020516214427534E-3</v>
      </c>
      <c r="I44" s="4">
        <f t="shared" si="29"/>
        <v>1.3022826230373399E-2</v>
      </c>
      <c r="J44" s="4">
        <f t="shared" si="29"/>
        <v>9.2003993579941115E-3</v>
      </c>
      <c r="K44" s="4">
        <f t="shared" si="29"/>
        <v>1.481905573456182E-2</v>
      </c>
      <c r="L44" s="4">
        <f t="shared" si="29"/>
        <v>8.4423638618813263E-3</v>
      </c>
      <c r="M44" s="3">
        <f t="shared" ref="M44" si="30">AVERAGE(C44:L44)</f>
        <v>1.1372947108957971E-2</v>
      </c>
      <c r="N44" s="4">
        <f t="shared" ref="N44" si="31">STDEV(C44:L44)</f>
        <v>4.9864626559588008E-3</v>
      </c>
      <c r="O44" s="2">
        <f t="shared" ref="O44" si="32">N44/M44 * 100</f>
        <v>43.844947208372957</v>
      </c>
    </row>
    <row r="46" spans="1:15" x14ac:dyDescent="0.2">
      <c r="A46" t="s">
        <v>32</v>
      </c>
    </row>
    <row r="47" spans="1:15" x14ac:dyDescent="0.2">
      <c r="A47" t="s">
        <v>26</v>
      </c>
    </row>
    <row r="50" spans="1:14" x14ac:dyDescent="0.2">
      <c r="A50" s="1" t="s">
        <v>41</v>
      </c>
      <c r="B50" s="1" t="s">
        <v>30</v>
      </c>
      <c r="C50" s="1" t="s">
        <v>36</v>
      </c>
      <c r="D50" t="s">
        <v>17</v>
      </c>
    </row>
    <row r="51" spans="1:14" x14ac:dyDescent="0.2">
      <c r="A51" t="s">
        <v>16</v>
      </c>
      <c r="B51" s="4">
        <f>B31/B33</f>
        <v>0.97064004697592476</v>
      </c>
      <c r="C51" s="4">
        <f>B32/B33</f>
        <v>2.9359953024075163E-2</v>
      </c>
      <c r="D51" s="4"/>
      <c r="E51" s="4"/>
      <c r="F51" s="4"/>
      <c r="G51" s="4"/>
      <c r="I51" s="4"/>
      <c r="J51" s="4"/>
      <c r="K51" s="4"/>
      <c r="L51" s="4"/>
    </row>
    <row r="52" spans="1:14" x14ac:dyDescent="0.2">
      <c r="A52" t="s">
        <v>18</v>
      </c>
      <c r="B52" s="3">
        <f>B51*M33</f>
        <v>0.33376203636830476</v>
      </c>
      <c r="C52" s="3">
        <f>C51*M33</f>
        <v>1.0095645383191314E-2</v>
      </c>
      <c r="D52" s="4">
        <f>SUM(B52:C52)</f>
        <v>0.34385768175149606</v>
      </c>
      <c r="E52" s="4"/>
      <c r="F52" s="4"/>
      <c r="G52" s="4"/>
      <c r="I52" s="4"/>
      <c r="J52" s="4"/>
      <c r="K52" s="4"/>
      <c r="L52" s="4"/>
    </row>
    <row r="53" spans="1:14" x14ac:dyDescent="0.2">
      <c r="B53" s="4"/>
      <c r="C53" s="4"/>
      <c r="D53" s="4"/>
      <c r="E53" s="4"/>
      <c r="F53" s="4"/>
      <c r="G53" s="4"/>
      <c r="I53" s="4"/>
      <c r="J53" s="4"/>
      <c r="K53" s="4"/>
      <c r="L53" s="4"/>
    </row>
    <row r="54" spans="1:14" x14ac:dyDescent="0.2">
      <c r="B54" s="4"/>
      <c r="C54" s="4"/>
      <c r="D54" s="4"/>
      <c r="E54" s="4"/>
      <c r="F54" s="4"/>
      <c r="G54" s="4"/>
      <c r="I54" s="4"/>
      <c r="J54" s="4"/>
      <c r="K54" s="4"/>
      <c r="L54" s="4"/>
    </row>
    <row r="55" spans="1:14" x14ac:dyDescent="0.2">
      <c r="A55" s="1" t="s">
        <v>42</v>
      </c>
      <c r="B55" s="1" t="s">
        <v>37</v>
      </c>
      <c r="C55" s="1" t="s">
        <v>22</v>
      </c>
      <c r="D55" s="1" t="s">
        <v>40</v>
      </c>
      <c r="E55" t="s">
        <v>17</v>
      </c>
    </row>
    <row r="56" spans="1:14" x14ac:dyDescent="0.2">
      <c r="A56" t="s">
        <v>16</v>
      </c>
      <c r="B56" s="4">
        <f>B34/B37</f>
        <v>1.2861736334405145E-3</v>
      </c>
      <c r="C56" s="4">
        <f>B35/B37</f>
        <v>1.2861736334405145E-3</v>
      </c>
      <c r="D56" s="4">
        <f>B36/B37</f>
        <v>0.99742765273311895</v>
      </c>
      <c r="E56" s="4"/>
      <c r="F56" s="4"/>
      <c r="H56" s="4"/>
      <c r="I56" s="4"/>
      <c r="J56" s="4"/>
      <c r="K56" s="4"/>
    </row>
    <row r="57" spans="1:14" x14ac:dyDescent="0.2">
      <c r="A57" t="s">
        <v>18</v>
      </c>
      <c r="B57" s="8">
        <f>B56*M37</f>
        <v>5.6859025112516042E-5</v>
      </c>
      <c r="C57" s="8">
        <f>C56*M37</f>
        <v>5.6859025112516042E-5</v>
      </c>
      <c r="D57" s="8">
        <f>D56*M37</f>
        <v>4.4094173974756193E-2</v>
      </c>
      <c r="E57" s="4">
        <f>SUM(B57:D57)</f>
        <v>4.4207892024981224E-2</v>
      </c>
      <c r="F57" s="4"/>
      <c r="H57" s="4"/>
      <c r="I57" s="4"/>
      <c r="J57" s="4"/>
      <c r="K57" s="4"/>
      <c r="L57" s="4"/>
    </row>
    <row r="58" spans="1:14" x14ac:dyDescent="0.2">
      <c r="B58" s="4"/>
      <c r="C58" s="4"/>
      <c r="D58" s="4"/>
      <c r="E58" s="4"/>
      <c r="F58" s="4"/>
      <c r="G58" s="4"/>
      <c r="I58" s="4"/>
      <c r="J58" s="4"/>
      <c r="K58" s="4"/>
      <c r="L58" s="4"/>
    </row>
    <row r="59" spans="1:14" x14ac:dyDescent="0.2">
      <c r="B59" s="4"/>
      <c r="C59" s="4"/>
      <c r="D59" s="4"/>
      <c r="E59" s="4"/>
      <c r="F59" s="4"/>
      <c r="G59" s="4"/>
      <c r="I59" s="4"/>
      <c r="J59" s="4"/>
      <c r="K59" s="4"/>
      <c r="L59" s="4"/>
    </row>
    <row r="60" spans="1:14" x14ac:dyDescent="0.2">
      <c r="A60" s="1" t="s">
        <v>43</v>
      </c>
      <c r="B60" s="1" t="s">
        <v>28</v>
      </c>
      <c r="C60" s="1" t="s">
        <v>38</v>
      </c>
      <c r="D60" s="1" t="s">
        <v>39</v>
      </c>
      <c r="E60" s="1" t="s">
        <v>29</v>
      </c>
      <c r="F60" s="1" t="s">
        <v>35</v>
      </c>
      <c r="G60" t="s">
        <v>17</v>
      </c>
      <c r="H60" s="4"/>
      <c r="I60" s="4"/>
      <c r="K60" s="4"/>
      <c r="L60" s="4"/>
      <c r="M60" s="4"/>
      <c r="N60" s="4"/>
    </row>
    <row r="61" spans="1:14" x14ac:dyDescent="0.2">
      <c r="A61" t="s">
        <v>16</v>
      </c>
      <c r="B61" s="4">
        <f>B39/B44</f>
        <v>7.4096916299559473E-2</v>
      </c>
      <c r="C61" s="4">
        <f>B40/B44</f>
        <v>8.81057268722467E-4</v>
      </c>
      <c r="D61" s="4">
        <f>B41/B44</f>
        <v>0.72546255506607926</v>
      </c>
      <c r="E61" s="4">
        <f>B42/B44</f>
        <v>7.6211453744493382E-2</v>
      </c>
      <c r="F61" s="4">
        <f>B43/B44</f>
        <v>0.12334801762114538</v>
      </c>
      <c r="G61" s="4"/>
    </row>
    <row r="62" spans="1:14" x14ac:dyDescent="0.2">
      <c r="A62" t="s">
        <v>18</v>
      </c>
      <c r="B62" s="8">
        <f>B61*M44</f>
        <v>8.4270031001177563E-4</v>
      </c>
      <c r="C62" s="8">
        <f>C61*M44</f>
        <v>1.0020217717143586E-5</v>
      </c>
      <c r="D62" s="8">
        <f>D61*M44</f>
        <v>8.2506472682960293E-3</v>
      </c>
      <c r="E62" s="8">
        <f>E61*M44</f>
        <v>8.6674883253292007E-4</v>
      </c>
      <c r="F62" s="8">
        <f>F61*M44</f>
        <v>1.4028304804001022E-3</v>
      </c>
      <c r="G62" s="4">
        <f>SUM(B62:F62)</f>
        <v>1.1372947108957971E-2</v>
      </c>
    </row>
    <row r="65" spans="3:14" x14ac:dyDescent="0.2">
      <c r="C65" t="s">
        <v>3</v>
      </c>
      <c r="L65" t="s">
        <v>31</v>
      </c>
      <c r="M65" s="4"/>
      <c r="N65" s="4"/>
    </row>
    <row r="70" spans="3:14" x14ac:dyDescent="0.2">
      <c r="M70" s="4"/>
    </row>
    <row r="71" spans="3:14" x14ac:dyDescent="0.2">
      <c r="M71" s="4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2025-02-11T01:36:48Z</dcterms:modified>
</cp:coreProperties>
</file>