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D4F51EFF-9774-AE46-A2CD-091EA1934EE2}" xr6:coauthVersionLast="47" xr6:coauthVersionMax="47" xr10:uidLastSave="{00000000-0000-0000-0000-000000000000}"/>
  <bookViews>
    <workbookView xWindow="0" yWindow="680" windowWidth="28920" windowHeight="1766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B36" i="1"/>
  <c r="D21" i="1"/>
  <c r="E21" i="1"/>
  <c r="F21" i="1"/>
  <c r="G21" i="1"/>
  <c r="H21" i="1"/>
  <c r="I21" i="1"/>
  <c r="J21" i="1"/>
  <c r="K21" i="1"/>
  <c r="L21" i="1"/>
  <c r="D22" i="1"/>
  <c r="D23" i="1" s="1"/>
  <c r="E22" i="1"/>
  <c r="F22" i="1"/>
  <c r="G22" i="1"/>
  <c r="H22" i="1"/>
  <c r="I22" i="1"/>
  <c r="J22" i="1"/>
  <c r="K22" i="1"/>
  <c r="L22" i="1"/>
  <c r="C22" i="1"/>
  <c r="C21" i="1"/>
  <c r="B23" i="1"/>
  <c r="B20" i="1"/>
  <c r="J32" i="1" s="1"/>
  <c r="D18" i="1"/>
  <c r="E18" i="1"/>
  <c r="F18" i="1"/>
  <c r="G18" i="1"/>
  <c r="H18" i="1"/>
  <c r="I18" i="1"/>
  <c r="J18" i="1"/>
  <c r="K18" i="1"/>
  <c r="L18" i="1"/>
  <c r="L20" i="1" s="1"/>
  <c r="D19" i="1"/>
  <c r="E19" i="1"/>
  <c r="F19" i="1"/>
  <c r="G19" i="1"/>
  <c r="H19" i="1"/>
  <c r="I19" i="1"/>
  <c r="J19" i="1"/>
  <c r="K19" i="1"/>
  <c r="L19" i="1"/>
  <c r="C18" i="1"/>
  <c r="C19" i="1"/>
  <c r="C25" i="1"/>
  <c r="B26" i="1"/>
  <c r="C32" i="1" s="1"/>
  <c r="I23" i="1" l="1"/>
  <c r="H20" i="1"/>
  <c r="H23" i="1"/>
  <c r="E23" i="1"/>
  <c r="G20" i="1"/>
  <c r="F23" i="1"/>
  <c r="L23" i="1"/>
  <c r="K23" i="1"/>
  <c r="J23" i="1"/>
  <c r="N22" i="1"/>
  <c r="G23" i="1"/>
  <c r="N21" i="1"/>
  <c r="M21" i="1"/>
  <c r="M22" i="1"/>
  <c r="C23" i="1"/>
  <c r="K20" i="1"/>
  <c r="J20" i="1"/>
  <c r="I20" i="1"/>
  <c r="F20" i="1"/>
  <c r="D20" i="1"/>
  <c r="E20" i="1"/>
  <c r="C20" i="1"/>
  <c r="B32" i="1"/>
  <c r="I32" i="1"/>
  <c r="M18" i="1"/>
  <c r="N18" i="1"/>
  <c r="F17" i="1"/>
  <c r="G17" i="1"/>
  <c r="H17" i="1"/>
  <c r="I17" i="1"/>
  <c r="J17" i="1"/>
  <c r="K17" i="1"/>
  <c r="L17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D17" i="1"/>
  <c r="E17" i="1"/>
  <c r="D24" i="1"/>
  <c r="E24" i="1"/>
  <c r="D25" i="1"/>
  <c r="E25" i="1"/>
  <c r="C24" i="1"/>
  <c r="C26" i="1" s="1"/>
  <c r="C17" i="1"/>
  <c r="N23" i="1" l="1"/>
  <c r="M23" i="1"/>
  <c r="O22" i="1"/>
  <c r="O21" i="1"/>
  <c r="O23" i="1"/>
  <c r="F26" i="1"/>
  <c r="H26" i="1"/>
  <c r="L26" i="1"/>
  <c r="K26" i="1"/>
  <c r="J26" i="1"/>
  <c r="I26" i="1"/>
  <c r="G26" i="1"/>
  <c r="E26" i="1"/>
  <c r="D26" i="1"/>
  <c r="M20" i="1"/>
  <c r="N20" i="1"/>
  <c r="O18" i="1"/>
  <c r="M25" i="1"/>
  <c r="M24" i="1"/>
  <c r="M19" i="1"/>
  <c r="N19" i="1"/>
  <c r="N25" i="1"/>
  <c r="N24" i="1"/>
  <c r="M17" i="1"/>
  <c r="C37" i="1" l="1"/>
  <c r="B37" i="1"/>
  <c r="N26" i="1"/>
  <c r="J33" i="1"/>
  <c r="I33" i="1"/>
  <c r="O20" i="1"/>
  <c r="M26" i="1"/>
  <c r="B33" i="1" s="1"/>
  <c r="O19" i="1"/>
  <c r="O25" i="1"/>
  <c r="O24" i="1"/>
  <c r="D37" i="1" l="1"/>
  <c r="K33" i="1"/>
  <c r="O26" i="1"/>
  <c r="C33" i="1"/>
  <c r="D33" i="1" s="1"/>
</calcChain>
</file>

<file path=xl/sharedStrings.xml><?xml version="1.0" encoding="utf-8"?>
<sst xmlns="http://schemas.openxmlformats.org/spreadsheetml/2006/main" count="69" uniqueCount="39">
  <si>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</si>
  <si>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</si>
  <si>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</si>
  <si>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</si>
  <si>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</si>
  <si>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</si>
  <si>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</si>
  <si>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</si>
  <si>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</si>
  <si>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</si>
  <si>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</si>
  <si>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</si>
  <si>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</si>
  <si>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</si>
  <si>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</si>
  <si>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</si>
  <si>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</si>
  <si>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</si>
  <si>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</si>
  <si>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</si>
  <si>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</si>
  <si>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</si>
  <si>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</si>
  <si>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</si>
  <si>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</si>
  <si>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</si>
  <si>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</si>
  <si>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Lb3 + Lb4</t>
  </si>
  <si>
    <t>Ll + Ln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</si>
  <si>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</si>
  <si>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</si>
  <si>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</si>
  <si>
    <t>Fixing the peaks above:</t>
  </si>
  <si>
    <t>Ti</t>
  </si>
  <si>
    <t>Weights calibrated measuring a pure Ti standard, bulk, polished</t>
  </si>
  <si>
    <t>Lb1</t>
  </si>
  <si>
    <t>Lg5</t>
  </si>
  <si>
    <t>Lb1 + Lg5</t>
  </si>
  <si>
    <t>Areas of peaks Ln and Ll fixed to previously fitted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</si>
</sst>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1" fontId="0" fillId="0" borderId="0" xfId="0" applyNumberFormat="1"/>
    <xf numFmtId="0" fontId="0" fillId="4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41</xdr:row>
      <xdr:rowOff>101600</xdr:rowOff>
    </xdr:from>
    <xdr:to>
      <xdr:col>8</xdr:col>
      <xdr:colOff>469900</xdr:colOff>
      <xdr:row>78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502285-F6D1-CF90-C889-4FE1E2869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010400"/>
          <a:ext cx="7467600" cy="74295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41</xdr:row>
      <xdr:rowOff>50799</xdr:rowOff>
    </xdr:from>
    <xdr:to>
      <xdr:col>18</xdr:col>
      <xdr:colOff>723900</xdr:colOff>
      <xdr:row>78</xdr:row>
      <xdr:rowOff>96424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3EE7C8-529F-A5E2-8B50-F98C1D80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9000" y="8381999"/>
          <a:ext cx="7772400" cy="756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40"/>
  <sheetViews>
    <sheetView tabSelected="1" workbookViewId="0">
      <selection activeCell="N16" sqref="N16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34</v>
      </c>
    </row>
    <row r="2" spans="1:15" x14ac:dyDescent="0.2">
      <c r="A2" t="s">
        <v>19</v>
      </c>
    </row>
    <row r="3" spans="1:15" x14ac:dyDescent="0.2">
      <c r="A3" t="s">
        <v>25</v>
      </c>
    </row>
    <row r="4" spans="1:15" x14ac:dyDescent="0.2">
      <c r="A4" t="s">
        <v>26</v>
      </c>
    </row>
    <row r="5" spans="1:15" x14ac:dyDescent="0.2">
      <c r="A5" t="s">
        <v>38</v>
      </c>
    </row>
    <row r="7" spans="1:15" x14ac:dyDescent="0.2">
      <c r="A7" s="5" t="s">
        <v>33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20</v>
      </c>
      <c r="C8">
        <v>200.98699999999999</v>
      </c>
      <c r="D8">
        <v>201.70599999999999</v>
      </c>
      <c r="E8">
        <v>200.535</v>
      </c>
      <c r="F8">
        <v>202.11099999999999</v>
      </c>
      <c r="G8">
        <v>215.72200000000001</v>
      </c>
      <c r="H8">
        <v>216.56200000000001</v>
      </c>
      <c r="I8">
        <v>202.28800000000001</v>
      </c>
      <c r="J8">
        <v>206.965</v>
      </c>
      <c r="K8">
        <v>214.22499999999999</v>
      </c>
      <c r="L8">
        <v>188.309</v>
      </c>
    </row>
    <row r="9" spans="1:15" x14ac:dyDescent="0.2">
      <c r="A9" t="s">
        <v>21</v>
      </c>
      <c r="C9">
        <v>323.589</v>
      </c>
      <c r="D9">
        <v>324.74599999999998</v>
      </c>
      <c r="E9">
        <v>322.86200000000002</v>
      </c>
      <c r="F9">
        <v>325.39800000000002</v>
      </c>
      <c r="G9">
        <v>347.31299999999999</v>
      </c>
      <c r="H9">
        <v>348.66500000000002</v>
      </c>
      <c r="I9">
        <v>325.68299999999999</v>
      </c>
      <c r="J9">
        <v>333.214</v>
      </c>
      <c r="K9">
        <v>344.90199999999999</v>
      </c>
      <c r="L9">
        <v>303.17700000000002</v>
      </c>
    </row>
    <row r="10" spans="1:15" x14ac:dyDescent="0.2">
      <c r="A10" t="s">
        <v>22</v>
      </c>
      <c r="C10">
        <v>159.18199999999999</v>
      </c>
      <c r="D10">
        <v>159.751</v>
      </c>
      <c r="E10">
        <v>158.82400000000001</v>
      </c>
      <c r="F10">
        <v>160.072</v>
      </c>
      <c r="G10">
        <v>170.852</v>
      </c>
      <c r="H10">
        <v>171.517</v>
      </c>
      <c r="I10">
        <v>160.21199999999999</v>
      </c>
      <c r="J10">
        <v>163.917</v>
      </c>
      <c r="K10">
        <v>169.666</v>
      </c>
      <c r="L10">
        <v>149.14099999999999</v>
      </c>
    </row>
    <row r="11" spans="1:15" x14ac:dyDescent="0.2">
      <c r="A11" t="s">
        <v>35</v>
      </c>
      <c r="C11">
        <v>57.594000000000001</v>
      </c>
      <c r="D11">
        <v>55.003999999999998</v>
      </c>
      <c r="E11">
        <v>49.115000000000002</v>
      </c>
      <c r="F11">
        <v>56.4</v>
      </c>
      <c r="G11">
        <v>50.314999999999998</v>
      </c>
      <c r="H11">
        <v>55.423000000000002</v>
      </c>
      <c r="I11">
        <v>54.232999999999997</v>
      </c>
      <c r="J11">
        <v>49.893000000000001</v>
      </c>
      <c r="K11">
        <v>55.912999999999997</v>
      </c>
      <c r="L11">
        <v>53.512</v>
      </c>
    </row>
    <row r="12" spans="1:15" x14ac:dyDescent="0.2">
      <c r="A12" t="s">
        <v>36</v>
      </c>
      <c r="C12">
        <v>57.594000000000001</v>
      </c>
      <c r="D12">
        <v>55.003999999999998</v>
      </c>
      <c r="E12">
        <v>49.115000000000002</v>
      </c>
      <c r="F12">
        <v>56.399000000000001</v>
      </c>
      <c r="G12">
        <v>50.314999999999998</v>
      </c>
      <c r="H12">
        <v>55.423000000000002</v>
      </c>
      <c r="I12">
        <v>54.232999999999997</v>
      </c>
      <c r="J12">
        <v>49.893000000000001</v>
      </c>
      <c r="K12">
        <v>55.814</v>
      </c>
      <c r="L12">
        <v>53.512</v>
      </c>
    </row>
    <row r="13" spans="1:15" x14ac:dyDescent="0.2">
      <c r="A13" t="s">
        <v>23</v>
      </c>
      <c r="C13">
        <v>8.7479999999999993</v>
      </c>
      <c r="D13">
        <v>4.0000000000000001E-3</v>
      </c>
      <c r="E13">
        <v>36.567999999999998</v>
      </c>
      <c r="F13">
        <v>26.024000000000001</v>
      </c>
      <c r="G13">
        <v>37.628999999999998</v>
      </c>
      <c r="H13">
        <v>18.704000000000001</v>
      </c>
      <c r="I13">
        <v>33.085000000000001</v>
      </c>
      <c r="J13">
        <v>28.254999999999999</v>
      </c>
      <c r="K13">
        <v>18.013999999999999</v>
      </c>
      <c r="L13">
        <v>1E-3</v>
      </c>
    </row>
    <row r="14" spans="1:15" x14ac:dyDescent="0.2">
      <c r="A14" t="s">
        <v>24</v>
      </c>
      <c r="C14">
        <v>8.7479999999999993</v>
      </c>
      <c r="D14">
        <v>4.0000000000000001E-3</v>
      </c>
      <c r="E14">
        <v>36.569000000000003</v>
      </c>
      <c r="F14">
        <v>26.024000000000001</v>
      </c>
      <c r="G14">
        <v>37.628999999999998</v>
      </c>
      <c r="H14">
        <v>18.704000000000001</v>
      </c>
      <c r="I14">
        <v>33.085000000000001</v>
      </c>
      <c r="J14">
        <v>28.254999999999999</v>
      </c>
      <c r="K14">
        <v>18.082000000000001</v>
      </c>
      <c r="L14">
        <v>1E-3</v>
      </c>
    </row>
    <row r="16" spans="1:15" x14ac:dyDescent="0.2">
      <c r="A16" t="s">
        <v>0</v>
      </c>
      <c r="B16" t="s">
        <v>1</v>
      </c>
      <c r="C16" t="s">
        <v>2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</row>
    <row r="17" spans="1:25" x14ac:dyDescent="0.2">
      <c r="A17" s="1" t="s">
        <v>20</v>
      </c>
      <c r="B17">
        <v>1</v>
      </c>
      <c r="C17" s="4">
        <f t="shared" ref="C17:L17" si="0">C8/C8</f>
        <v>1</v>
      </c>
      <c r="D17" s="4">
        <f t="shared" si="0"/>
        <v>1</v>
      </c>
      <c r="E17" s="4">
        <f t="shared" si="0"/>
        <v>1</v>
      </c>
      <c r="F17" s="4">
        <f t="shared" si="0"/>
        <v>1</v>
      </c>
      <c r="G17" s="4">
        <f t="shared" si="0"/>
        <v>1</v>
      </c>
      <c r="H17" s="4">
        <f t="shared" si="0"/>
        <v>1</v>
      </c>
      <c r="I17" s="4">
        <f t="shared" si="0"/>
        <v>1</v>
      </c>
      <c r="J17" s="4">
        <f t="shared" si="0"/>
        <v>1</v>
      </c>
      <c r="K17" s="4">
        <f t="shared" si="0"/>
        <v>1</v>
      </c>
      <c r="L17" s="4">
        <f t="shared" si="0"/>
        <v>1</v>
      </c>
      <c r="M17" s="3">
        <f t="shared" ref="M17:M22" si="1">AVERAGE(C17:L17)</f>
        <v>1</v>
      </c>
      <c r="N17" s="4"/>
    </row>
    <row r="18" spans="1:25" x14ac:dyDescent="0.2">
      <c r="A18" t="s">
        <v>21</v>
      </c>
      <c r="B18" s="6">
        <v>1.6234</v>
      </c>
      <c r="C18" s="4">
        <f t="shared" ref="C18:L18" si="2">C9/C8</f>
        <v>1.609999651718768</v>
      </c>
      <c r="D18" s="4">
        <f t="shared" si="2"/>
        <v>1.6099967279109197</v>
      </c>
      <c r="E18" s="4">
        <f t="shared" si="2"/>
        <v>1.6100032413294438</v>
      </c>
      <c r="F18" s="4">
        <f t="shared" si="2"/>
        <v>1.6099964870788825</v>
      </c>
      <c r="G18" s="4">
        <f t="shared" si="2"/>
        <v>1.6100026886455714</v>
      </c>
      <c r="H18" s="4">
        <f t="shared" si="2"/>
        <v>1.6100008311707501</v>
      </c>
      <c r="I18" s="4">
        <f t="shared" si="2"/>
        <v>1.6099966384560624</v>
      </c>
      <c r="J18" s="4">
        <f t="shared" si="2"/>
        <v>1.6100016911071919</v>
      </c>
      <c r="K18" s="4">
        <f t="shared" si="2"/>
        <v>1.609998833002684</v>
      </c>
      <c r="L18" s="4">
        <f t="shared" si="2"/>
        <v>1.6099973978938873</v>
      </c>
      <c r="M18" s="4">
        <f t="shared" si="1"/>
        <v>1.609999418831416</v>
      </c>
      <c r="N18" s="4">
        <f t="shared" ref="N18" si="3">STDEV(C18:L18)</f>
        <v>2.5929273212230688E-6</v>
      </c>
      <c r="O18" s="2">
        <f>N18/M18 * 100</f>
        <v>1.610514445467993E-4</v>
      </c>
    </row>
    <row r="19" spans="1:25" x14ac:dyDescent="0.2">
      <c r="A19" t="s">
        <v>22</v>
      </c>
      <c r="B19" s="6">
        <v>0.79900000000000004</v>
      </c>
      <c r="C19" s="4">
        <f t="shared" ref="C19:L19" si="4">C10/C8</f>
        <v>0.79200147273206722</v>
      </c>
      <c r="D19" s="4">
        <f t="shared" si="4"/>
        <v>0.79199924642796948</v>
      </c>
      <c r="E19" s="4">
        <f t="shared" si="4"/>
        <v>0.79200139626499122</v>
      </c>
      <c r="F19" s="4">
        <f t="shared" si="4"/>
        <v>0.79200043540430753</v>
      </c>
      <c r="G19" s="4">
        <f t="shared" si="4"/>
        <v>0.79200081586486315</v>
      </c>
      <c r="H19" s="4">
        <f t="shared" si="4"/>
        <v>0.79199951976801097</v>
      </c>
      <c r="I19" s="4">
        <f t="shared" si="4"/>
        <v>0.79199952542909113</v>
      </c>
      <c r="J19" s="4">
        <f t="shared" si="4"/>
        <v>0.79200347884908073</v>
      </c>
      <c r="K19" s="4">
        <f t="shared" si="4"/>
        <v>0.79199906640214723</v>
      </c>
      <c r="L19" s="4">
        <f t="shared" si="4"/>
        <v>0.79200144443441356</v>
      </c>
      <c r="M19" s="4">
        <f t="shared" si="1"/>
        <v>0.79200064015769422</v>
      </c>
      <c r="N19" s="4">
        <f t="shared" ref="N19" si="5">STDEV(C19:L19)</f>
        <v>1.3727420687974857E-6</v>
      </c>
      <c r="O19" s="2">
        <f>N19/M19 * 100</f>
        <v>1.733258786917345E-4</v>
      </c>
    </row>
    <row r="20" spans="1:25" x14ac:dyDescent="0.2">
      <c r="A20" s="7" t="s">
        <v>28</v>
      </c>
      <c r="B20">
        <f>SUM(B18:B19)</f>
        <v>2.4224000000000001</v>
      </c>
      <c r="C20" s="4">
        <f t="shared" ref="C20:L20" si="6">SUM(C18:C19)</f>
        <v>2.4020011244508352</v>
      </c>
      <c r="D20" s="4">
        <f t="shared" si="6"/>
        <v>2.401995974338889</v>
      </c>
      <c r="E20" s="4">
        <f t="shared" si="6"/>
        <v>2.4020046375944348</v>
      </c>
      <c r="F20" s="4">
        <f t="shared" si="6"/>
        <v>2.4019969224831899</v>
      </c>
      <c r="G20" s="4">
        <f t="shared" si="6"/>
        <v>2.4020035045104344</v>
      </c>
      <c r="H20" s="4">
        <f t="shared" si="6"/>
        <v>2.4020003509387609</v>
      </c>
      <c r="I20" s="4">
        <f t="shared" si="6"/>
        <v>2.4019961638851535</v>
      </c>
      <c r="J20" s="4">
        <f t="shared" si="6"/>
        <v>2.4020051699562726</v>
      </c>
      <c r="K20" s="4">
        <f t="shared" si="6"/>
        <v>2.4019978994048312</v>
      </c>
      <c r="L20" s="4">
        <f t="shared" si="6"/>
        <v>2.4019988423283007</v>
      </c>
      <c r="M20" s="8">
        <f t="shared" si="1"/>
        <v>2.4020000589891102</v>
      </c>
      <c r="N20" s="4">
        <f t="shared" ref="N20:N23" si="7">STDEV(C20:L20)</f>
        <v>3.4643519831775587E-6</v>
      </c>
      <c r="O20" s="2">
        <f>N20/M20 * 100</f>
        <v>1.4422780591585594E-4</v>
      </c>
      <c r="P20" s="4"/>
      <c r="Q20" s="4"/>
      <c r="R20" s="4"/>
      <c r="S20" s="4"/>
      <c r="T20" s="4"/>
      <c r="U20" s="4"/>
      <c r="V20" s="4"/>
      <c r="W20" s="3"/>
      <c r="X20" s="4"/>
      <c r="Y20" s="2"/>
    </row>
    <row r="21" spans="1:25" x14ac:dyDescent="0.2">
      <c r="A21" t="s">
        <v>35</v>
      </c>
      <c r="B21" s="6">
        <v>0.28000000000000003</v>
      </c>
      <c r="C21" s="4">
        <f>C11/C8</f>
        <v>0.2865558468955704</v>
      </c>
      <c r="D21" s="4">
        <f t="shared" ref="D21:L21" si="8">D11/D8</f>
        <v>0.27269392085510596</v>
      </c>
      <c r="E21" s="4">
        <f t="shared" si="8"/>
        <v>0.24491983942952603</v>
      </c>
      <c r="F21" s="4">
        <f t="shared" si="8"/>
        <v>0.27905457891950464</v>
      </c>
      <c r="G21" s="4">
        <f t="shared" si="8"/>
        <v>0.23324000333762895</v>
      </c>
      <c r="H21" s="4">
        <f t="shared" si="8"/>
        <v>0.25592209159501667</v>
      </c>
      <c r="I21" s="4">
        <f t="shared" si="8"/>
        <v>0.26809795934509212</v>
      </c>
      <c r="J21" s="4">
        <f t="shared" si="8"/>
        <v>0.24106974609233445</v>
      </c>
      <c r="K21" s="4">
        <f t="shared" si="8"/>
        <v>0.2610012836970475</v>
      </c>
      <c r="L21" s="4">
        <f t="shared" si="8"/>
        <v>0.2841712292030652</v>
      </c>
      <c r="M21" s="4">
        <f t="shared" si="1"/>
        <v>0.26267264993698919</v>
      </c>
      <c r="N21" s="4">
        <f t="shared" si="7"/>
        <v>1.8640801669434642E-2</v>
      </c>
      <c r="O21" s="2">
        <f>N21/M21 * 100</f>
        <v>7.0965902517472843</v>
      </c>
    </row>
    <row r="22" spans="1:25" x14ac:dyDescent="0.2">
      <c r="A22" t="s">
        <v>36</v>
      </c>
      <c r="B22" s="6">
        <v>1.24E-2</v>
      </c>
      <c r="C22" s="4">
        <f>C12/C8</f>
        <v>0.2865558468955704</v>
      </c>
      <c r="D22" s="4">
        <f t="shared" ref="D22:L22" si="9">D12/D8</f>
        <v>0.27269392085510596</v>
      </c>
      <c r="E22" s="4">
        <f t="shared" si="9"/>
        <v>0.24491983942952603</v>
      </c>
      <c r="F22" s="4">
        <f t="shared" si="9"/>
        <v>0.27904963114328268</v>
      </c>
      <c r="G22" s="4">
        <f t="shared" si="9"/>
        <v>0.23324000333762895</v>
      </c>
      <c r="H22" s="4">
        <f t="shared" si="9"/>
        <v>0.25592209159501667</v>
      </c>
      <c r="I22" s="4">
        <f t="shared" si="9"/>
        <v>0.26809795934509212</v>
      </c>
      <c r="J22" s="4">
        <f t="shared" si="9"/>
        <v>0.24106974609233445</v>
      </c>
      <c r="K22" s="4">
        <f t="shared" si="9"/>
        <v>0.26053915275994866</v>
      </c>
      <c r="L22" s="4">
        <f t="shared" si="9"/>
        <v>0.2841712292030652</v>
      </c>
      <c r="M22" s="4">
        <f t="shared" si="1"/>
        <v>0.26262594206565709</v>
      </c>
      <c r="N22" s="4">
        <f t="shared" si="7"/>
        <v>1.8645493429303696E-2</v>
      </c>
      <c r="O22" s="2">
        <f>N22/M22 * 100</f>
        <v>7.0996388561805821</v>
      </c>
    </row>
    <row r="23" spans="1:25" x14ac:dyDescent="0.2">
      <c r="A23" s="1" t="s">
        <v>37</v>
      </c>
      <c r="B23">
        <f>SUM(B21:B22)</f>
        <v>0.29240000000000005</v>
      </c>
      <c r="C23" s="4">
        <f>SUM(C21:C22)</f>
        <v>0.5731116937911408</v>
      </c>
      <c r="D23" s="4">
        <f t="shared" ref="D23:L23" si="10">SUM(D21:D22)</f>
        <v>0.54538784171021193</v>
      </c>
      <c r="E23" s="4">
        <f t="shared" si="10"/>
        <v>0.48983967885905205</v>
      </c>
      <c r="F23" s="4">
        <f t="shared" si="10"/>
        <v>0.55810421006278732</v>
      </c>
      <c r="G23" s="4">
        <f t="shared" si="10"/>
        <v>0.46648000667525791</v>
      </c>
      <c r="H23" s="4">
        <f t="shared" si="10"/>
        <v>0.51184418319003333</v>
      </c>
      <c r="I23" s="4">
        <f t="shared" si="10"/>
        <v>0.53619591869018424</v>
      </c>
      <c r="J23" s="4">
        <f t="shared" si="10"/>
        <v>0.48213949218466889</v>
      </c>
      <c r="K23" s="4">
        <f t="shared" si="10"/>
        <v>0.52154043645699621</v>
      </c>
      <c r="L23" s="4">
        <f t="shared" si="10"/>
        <v>0.5683424584061304</v>
      </c>
      <c r="M23" s="3">
        <f t="shared" ref="M23" si="11">AVERAGE(C23:L23)</f>
        <v>0.52529859200264628</v>
      </c>
      <c r="N23" s="4">
        <f t="shared" si="7"/>
        <v>3.7286009655982541E-2</v>
      </c>
      <c r="O23" s="2">
        <f t="shared" ref="O23" si="12">N23/M23 * 100</f>
        <v>7.0980600792843367</v>
      </c>
    </row>
    <row r="24" spans="1:25" x14ac:dyDescent="0.2">
      <c r="A24" t="s">
        <v>23</v>
      </c>
      <c r="B24" s="6">
        <v>0.25700000000000001</v>
      </c>
      <c r="C24" s="4">
        <f t="shared" ref="C24:L24" si="13">C13/C8</f>
        <v>4.3525203122590013E-2</v>
      </c>
      <c r="D24" s="4">
        <f t="shared" si="13"/>
        <v>1.9830842909977892E-5</v>
      </c>
      <c r="E24" s="4">
        <f t="shared" si="13"/>
        <v>0.18235220784401723</v>
      </c>
      <c r="F24" s="4">
        <f t="shared" si="13"/>
        <v>0.12876092840073031</v>
      </c>
      <c r="G24" s="4">
        <f t="shared" si="13"/>
        <v>0.17443283485226355</v>
      </c>
      <c r="H24" s="4">
        <f t="shared" si="13"/>
        <v>8.6367876174028677E-2</v>
      </c>
      <c r="I24" s="4">
        <f t="shared" si="13"/>
        <v>0.16355394289330064</v>
      </c>
      <c r="J24" s="4">
        <f t="shared" si="13"/>
        <v>0.13652066774575411</v>
      </c>
      <c r="K24" s="4">
        <f t="shared" si="13"/>
        <v>8.4089158594935237E-2</v>
      </c>
      <c r="L24" s="4">
        <f t="shared" si="13"/>
        <v>5.3104206384187694E-6</v>
      </c>
      <c r="M24" s="4">
        <f t="shared" ref="M24:M26" si="14">AVERAGE(C24:L24)</f>
        <v>9.9962796089116818E-2</v>
      </c>
      <c r="N24" s="4">
        <f t="shared" ref="N24:N25" si="15">STDEV(C24:L24)</f>
        <v>6.8431261177665667E-2</v>
      </c>
      <c r="O24" s="2">
        <f t="shared" ref="O24:O25" si="16">N24/M24 * 100</f>
        <v>68.456729758398524</v>
      </c>
    </row>
    <row r="25" spans="1:25" x14ac:dyDescent="0.2">
      <c r="A25" t="s">
        <v>24</v>
      </c>
      <c r="B25" s="6">
        <v>0.13400000000000001</v>
      </c>
      <c r="C25" s="4">
        <f t="shared" ref="C25:L25" si="17">C14/C8</f>
        <v>4.3525203122590013E-2</v>
      </c>
      <c r="D25" s="4">
        <f t="shared" si="17"/>
        <v>1.9830842909977892E-5</v>
      </c>
      <c r="E25" s="4">
        <f t="shared" si="17"/>
        <v>0.18235719450469995</v>
      </c>
      <c r="F25" s="4">
        <f t="shared" si="17"/>
        <v>0.12876092840073031</v>
      </c>
      <c r="G25" s="4">
        <f t="shared" si="17"/>
        <v>0.17443283485226355</v>
      </c>
      <c r="H25" s="4">
        <f t="shared" si="17"/>
        <v>8.6367876174028677E-2</v>
      </c>
      <c r="I25" s="4">
        <f t="shared" si="17"/>
        <v>0.16355394289330064</v>
      </c>
      <c r="J25" s="4">
        <f t="shared" si="17"/>
        <v>0.13652066774575411</v>
      </c>
      <c r="K25" s="4">
        <f t="shared" si="17"/>
        <v>8.4406581864861718E-2</v>
      </c>
      <c r="L25" s="4">
        <f t="shared" si="17"/>
        <v>5.3104206384187694E-6</v>
      </c>
      <c r="M25" s="4">
        <f t="shared" si="14"/>
        <v>9.9995037082177732E-2</v>
      </c>
      <c r="N25" s="4">
        <f t="shared" si="15"/>
        <v>6.8423820021586576E-2</v>
      </c>
      <c r="O25" s="2">
        <f t="shared" si="16"/>
        <v>68.427216008085125</v>
      </c>
    </row>
    <row r="26" spans="1:25" x14ac:dyDescent="0.2">
      <c r="A26" s="1" t="s">
        <v>27</v>
      </c>
      <c r="B26">
        <f>SUM(B24:B25)</f>
        <v>0.39100000000000001</v>
      </c>
      <c r="C26" s="4">
        <f>SUM(C24:C25)</f>
        <v>8.7050406245180026E-2</v>
      </c>
      <c r="D26" s="4">
        <f t="shared" ref="D26:L26" si="18">SUM(D24:D25)</f>
        <v>3.9661685819955783E-5</v>
      </c>
      <c r="E26" s="4">
        <f t="shared" si="18"/>
        <v>0.36470940234871718</v>
      </c>
      <c r="F26" s="4">
        <f t="shared" si="18"/>
        <v>0.25752185680146061</v>
      </c>
      <c r="G26" s="4">
        <f t="shared" si="18"/>
        <v>0.34886566970452709</v>
      </c>
      <c r="H26" s="4">
        <f t="shared" si="18"/>
        <v>0.17273575234805735</v>
      </c>
      <c r="I26" s="4">
        <f t="shared" si="18"/>
        <v>0.32710788578660127</v>
      </c>
      <c r="J26" s="4">
        <f t="shared" si="18"/>
        <v>0.27304133549150822</v>
      </c>
      <c r="K26" s="4">
        <f t="shared" si="18"/>
        <v>0.16849574045979696</v>
      </c>
      <c r="L26" s="4">
        <f t="shared" si="18"/>
        <v>1.0620841276837539E-5</v>
      </c>
      <c r="M26" s="3">
        <f t="shared" si="14"/>
        <v>0.19995783317129454</v>
      </c>
      <c r="N26" s="4">
        <f t="shared" ref="N26" si="19">STDEV(C26:L26)</f>
        <v>0.13685504470921039</v>
      </c>
      <c r="O26" s="2">
        <f t="shared" ref="O26" si="20">N26/M26 * 100</f>
        <v>68.441952254990213</v>
      </c>
    </row>
    <row r="27" spans="1:25" x14ac:dyDescent="0.2">
      <c r="M27" s="4"/>
      <c r="N27" s="4"/>
    </row>
    <row r="28" spans="1:25" x14ac:dyDescent="0.2">
      <c r="A28" t="s">
        <v>29</v>
      </c>
      <c r="H28" t="s">
        <v>31</v>
      </c>
    </row>
    <row r="29" spans="1:25" x14ac:dyDescent="0.2">
      <c r="A29" t="s">
        <v>30</v>
      </c>
      <c r="H29" t="s">
        <v>30</v>
      </c>
    </row>
    <row r="31" spans="1:25" x14ac:dyDescent="0.2">
      <c r="B31" s="1" t="s">
        <v>23</v>
      </c>
      <c r="C31" s="1" t="s">
        <v>24</v>
      </c>
      <c r="D31" t="s">
        <v>17</v>
      </c>
      <c r="I31" s="1" t="s">
        <v>21</v>
      </c>
      <c r="J31" s="1" t="s">
        <v>22</v>
      </c>
      <c r="K31" t="s">
        <v>17</v>
      </c>
    </row>
    <row r="32" spans="1:25" x14ac:dyDescent="0.2">
      <c r="A32" t="s">
        <v>16</v>
      </c>
      <c r="B32" s="4">
        <f>B24/B26</f>
        <v>0.65728900255754474</v>
      </c>
      <c r="C32" s="4">
        <f>B25/B26</f>
        <v>0.34271099744245526</v>
      </c>
      <c r="D32" s="4"/>
      <c r="E32" s="4"/>
      <c r="F32" s="4"/>
      <c r="G32" s="4"/>
      <c r="H32" t="s">
        <v>16</v>
      </c>
      <c r="I32" s="4">
        <f>B18/B20</f>
        <v>0.67016182298546889</v>
      </c>
      <c r="J32" s="4">
        <f>B19/B20</f>
        <v>0.32983817701453105</v>
      </c>
      <c r="K32" s="4"/>
      <c r="L32" s="4"/>
      <c r="M32" s="4"/>
    </row>
    <row r="33" spans="1:13" x14ac:dyDescent="0.2">
      <c r="A33" t="s">
        <v>18</v>
      </c>
      <c r="B33" s="3">
        <f>M26*B32</f>
        <v>0.13143008471872811</v>
      </c>
      <c r="C33" s="3">
        <f>M26*C32</f>
        <v>6.8527748452566414E-2</v>
      </c>
      <c r="D33" s="4">
        <f>SUM(B33:C33)</f>
        <v>0.19995783317129451</v>
      </c>
      <c r="E33" s="4"/>
      <c r="F33" s="4"/>
      <c r="G33" s="4"/>
      <c r="H33" t="s">
        <v>18</v>
      </c>
      <c r="I33" s="3">
        <f>M20*I32</f>
        <v>1.6097287383433458</v>
      </c>
      <c r="J33" s="3">
        <f>M20*J32</f>
        <v>0.79227132064576411</v>
      </c>
      <c r="K33" s="4">
        <f>SUM(I33:J33)</f>
        <v>2.4020000589891097</v>
      </c>
      <c r="L33" s="4"/>
      <c r="M33" s="4"/>
    </row>
    <row r="35" spans="1:13" x14ac:dyDescent="0.2">
      <c r="B35" s="1" t="s">
        <v>35</v>
      </c>
      <c r="C35" s="1" t="s">
        <v>36</v>
      </c>
      <c r="D35" t="s">
        <v>17</v>
      </c>
    </row>
    <row r="36" spans="1:13" x14ac:dyDescent="0.2">
      <c r="A36" t="s">
        <v>16</v>
      </c>
      <c r="B36" s="4">
        <f>B21/B23</f>
        <v>0.95759233926128584</v>
      </c>
      <c r="C36" s="4">
        <f>B22/B23</f>
        <v>4.2407660738714083E-2</v>
      </c>
      <c r="D36" s="4"/>
    </row>
    <row r="37" spans="1:13" x14ac:dyDescent="0.2">
      <c r="A37" t="s">
        <v>18</v>
      </c>
      <c r="B37" s="3">
        <f>M23*B36</f>
        <v>0.5030219075264738</v>
      </c>
      <c r="C37" s="3">
        <f>M23*C36</f>
        <v>2.2276684476172409E-2</v>
      </c>
      <c r="D37" s="4">
        <f>SUM(B37:C37)</f>
        <v>0.52529859200264617</v>
      </c>
    </row>
    <row r="38" spans="1:13" x14ac:dyDescent="0.2">
      <c r="B38" s="4"/>
      <c r="C38" s="4"/>
      <c r="D38" s="4"/>
    </row>
    <row r="39" spans="1:13" x14ac:dyDescent="0.2">
      <c r="B39" s="4"/>
      <c r="C39" s="4"/>
      <c r="D39" s="4"/>
    </row>
    <row r="40" spans="1:13" x14ac:dyDescent="0.2">
      <c r="C40" t="s">
        <v>3</v>
      </c>
      <c r="L40" t="s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2025-04-03T01:18:33Z</dcterms:modified>
</cp:coreProperties>
</file>