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_1/Desktop/Work/Codes/EDX/lib/Xray_lines/Xray_weights_calibrations/"/>
    </mc:Choice>
  </mc:AlternateContent>
  <xr:revisionPtr revIDLastSave="0" documentId="13_ncr:1_{7A273415-EA84-7D49-8380-CED06A898F7D}" xr6:coauthVersionLast="47" xr6:coauthVersionMax="47" xr10:uidLastSave="{00000000-0000-0000-0000-000000000000}"/>
  <bookViews>
    <workbookView xWindow="0" yWindow="680" windowWidth="28920" windowHeight="17680" xr2:uid="{8E17B05B-F232-824D-BB44-31E391657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J27" i="1" s="1"/>
  <c r="D16" i="1"/>
  <c r="E16" i="1"/>
  <c r="F16" i="1"/>
  <c r="G16" i="1"/>
  <c r="G18" i="1" s="1"/>
  <c r="H16" i="1"/>
  <c r="H18" i="1" s="1"/>
  <c r="I16" i="1"/>
  <c r="J16" i="1"/>
  <c r="K16" i="1"/>
  <c r="L16" i="1"/>
  <c r="L18" i="1" s="1"/>
  <c r="D17" i="1"/>
  <c r="E17" i="1"/>
  <c r="F17" i="1"/>
  <c r="G17" i="1"/>
  <c r="H17" i="1"/>
  <c r="I17" i="1"/>
  <c r="J17" i="1"/>
  <c r="K17" i="1"/>
  <c r="L17" i="1"/>
  <c r="C16" i="1"/>
  <c r="C17" i="1"/>
  <c r="C20" i="1"/>
  <c r="B21" i="1"/>
  <c r="C27" i="1" s="1"/>
  <c r="K18" i="1" l="1"/>
  <c r="J18" i="1"/>
  <c r="I18" i="1"/>
  <c r="F18" i="1"/>
  <c r="D18" i="1"/>
  <c r="E18" i="1"/>
  <c r="C18" i="1"/>
  <c r="B27" i="1"/>
  <c r="I27" i="1"/>
  <c r="M16" i="1"/>
  <c r="N16" i="1"/>
  <c r="F15" i="1"/>
  <c r="G15" i="1"/>
  <c r="H15" i="1"/>
  <c r="I15" i="1"/>
  <c r="J15" i="1"/>
  <c r="K15" i="1"/>
  <c r="L15" i="1"/>
  <c r="F19" i="1"/>
  <c r="G19" i="1"/>
  <c r="H19" i="1"/>
  <c r="I19" i="1"/>
  <c r="J19" i="1"/>
  <c r="K19" i="1"/>
  <c r="L19" i="1"/>
  <c r="F20" i="1"/>
  <c r="G20" i="1"/>
  <c r="H20" i="1"/>
  <c r="I20" i="1"/>
  <c r="J20" i="1"/>
  <c r="K20" i="1"/>
  <c r="L20" i="1"/>
  <c r="D15" i="1"/>
  <c r="E15" i="1"/>
  <c r="D19" i="1"/>
  <c r="E19" i="1"/>
  <c r="D20" i="1"/>
  <c r="E20" i="1"/>
  <c r="C19" i="1"/>
  <c r="C21" i="1" s="1"/>
  <c r="C15" i="1"/>
  <c r="F21" i="1" l="1"/>
  <c r="H21" i="1"/>
  <c r="L21" i="1"/>
  <c r="K21" i="1"/>
  <c r="J21" i="1"/>
  <c r="I21" i="1"/>
  <c r="G21" i="1"/>
  <c r="E21" i="1"/>
  <c r="D21" i="1"/>
  <c r="M18" i="1"/>
  <c r="N18" i="1"/>
  <c r="O16" i="1"/>
  <c r="M20" i="1"/>
  <c r="M19" i="1"/>
  <c r="M17" i="1"/>
  <c r="N17" i="1"/>
  <c r="N20" i="1"/>
  <c r="N19" i="1"/>
  <c r="M15" i="1"/>
  <c r="N21" i="1" l="1"/>
  <c r="J28" i="1"/>
  <c r="I28" i="1"/>
  <c r="O18" i="1"/>
  <c r="M21" i="1"/>
  <c r="B28" i="1" s="1"/>
  <c r="O17" i="1"/>
  <c r="O20" i="1"/>
  <c r="O19" i="1"/>
  <c r="K28" i="1" l="1"/>
  <c r="O21" i="1"/>
  <c r="C28" i="1"/>
  <c r="D28" i="1" s="1"/>
</calcChain>
</file>

<file path=xl/sharedStrings.xml><?xml version="1.0" encoding="utf-8"?>
<sst xmlns="http://schemas.openxmlformats.org/spreadsheetml/2006/main" count="59" uniqueCount="36">
  <si>
    <t>Line</t>
  </si>
  <si>
    <t>Original w</t>
  </si>
  <si>
    <t>Meas 1</t>
  </si>
  <si>
    <t>Without fixing the peaks above:</t>
  </si>
  <si>
    <t>Meas 2</t>
  </si>
  <si>
    <t>Meas 3</t>
  </si>
  <si>
    <t>Meas 4</t>
  </si>
  <si>
    <t>Meas 5</t>
  </si>
  <si>
    <t>Meas 6</t>
  </si>
  <si>
    <t>Meas 7</t>
  </si>
  <si>
    <t>Meas 8</t>
  </si>
  <si>
    <t>Meas 9</t>
  </si>
  <si>
    <t>Meas 10</t>
  </si>
  <si>
    <t>Mean</t>
  </si>
  <si>
    <t>Stdev</t>
  </si>
  <si>
    <t>Er (%)</t>
  </si>
  <si>
    <t>Original ratio</t>
  </si>
  <si>
    <t>Sum</t>
  </si>
  <si>
    <t>Resulting weights:</t>
  </si>
  <si>
    <t>Area of all peaks is fitted</t>
  </si>
  <si>
    <t>La1</t>
  </si>
  <si>
    <t>Ll</t>
  </si>
  <si>
    <t>Ln</t>
  </si>
  <si>
    <t>Lb3</t>
  </si>
  <si>
    <t>Lb4</t>
  </si>
  <si>
    <t>A constant shift is maintained across all peaks</t>
  </si>
  <si>
    <t>Sigma is fixed for all peaks</t>
  </si>
  <si>
    <t>Lb3 + Lb4</t>
  </si>
  <si>
    <t>Ll + Ln</t>
  </si>
  <si>
    <t>The fitting of peaks Lb3 + Lb4 varies, but their sum is more or less constant</t>
  </si>
  <si>
    <t>So we use the original ratios to diustribute the sum among the 2 peaks, giving:</t>
  </si>
  <si>
    <t>The fitting of peaks Ll + Ln varies, but their sum is more or less constant</t>
  </si>
  <si>
    <t>Fixing the peaks above:</t>
  </si>
  <si>
    <t>Areas of peaks La2, Lb17 and Lg5 are fixed on original weights because strongly overlapping with La1</t>
  </si>
  <si>
    <t>Ti</t>
  </si>
  <si>
    <t>Weights calibrated measuring a pure Ti standard, bulk, polished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</si>
</sst>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0" fillId="3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34</xdr:row>
      <xdr:rowOff>101600</xdr:rowOff>
    </xdr:from>
    <xdr:to>
      <xdr:col>8</xdr:col>
      <xdr:colOff>469900</xdr:colOff>
      <xdr:row>71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502285-F6D1-CF90-C889-4FE1E2869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7010400"/>
          <a:ext cx="7467600" cy="7429500"/>
        </a:xfrm>
        <a:prstGeom prst="rect">
          <a:avLst/>
        </a:prstGeom>
      </xdr:spPr>
    </xdr:pic>
    <xdr:clientData/>
  </xdr:twoCellAnchor>
  <xdr:twoCellAnchor editAs="oneCell">
    <xdr:from>
      <xdr:col>9</xdr:col>
      <xdr:colOff>342900</xdr:colOff>
      <xdr:row>34</xdr:row>
      <xdr:rowOff>38100</xdr:rowOff>
    </xdr:from>
    <xdr:to>
      <xdr:col>18</xdr:col>
      <xdr:colOff>330200</xdr:colOff>
      <xdr:row>70</xdr:row>
      <xdr:rowOff>165100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C163D3-855C-77D1-05BD-68CD68AC8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0900" y="6946900"/>
          <a:ext cx="7416800" cy="7442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456F-23D5-8046-8651-65805BB702D1}">
  <dimension ref="A1:Y33"/>
  <sheetViews>
    <sheetView tabSelected="1" topLeftCell="A2" workbookViewId="0">
      <selection activeCell="Q18" sqref="Q18"/>
    </sheetView>
  </sheetViews>
  <sheetFormatPr baseColWidth="10" defaultRowHeight="16" x14ac:dyDescent="0.2"/>
  <cols>
    <col min="1" max="1" width="20" customWidth="1"/>
  </cols>
  <sheetData>
    <row r="1" spans="1:15" x14ac:dyDescent="0.2">
      <c r="A1" t="s">
        <v>35</v>
      </c>
    </row>
    <row r="2" spans="1:15" x14ac:dyDescent="0.2">
      <c r="A2" t="s">
        <v>19</v>
      </c>
    </row>
    <row r="3" spans="1:15" x14ac:dyDescent="0.2">
      <c r="A3" t="s">
        <v>25</v>
      </c>
    </row>
    <row r="4" spans="1:15" x14ac:dyDescent="0.2">
      <c r="A4" t="s">
        <v>26</v>
      </c>
    </row>
    <row r="5" spans="1:15" x14ac:dyDescent="0.2">
      <c r="A5" t="s">
        <v>33</v>
      </c>
    </row>
    <row r="7" spans="1:15" x14ac:dyDescent="0.2">
      <c r="A7" s="5" t="s">
        <v>34</v>
      </c>
      <c r="C7" t="s">
        <v>2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</row>
    <row r="8" spans="1:15" x14ac:dyDescent="0.2">
      <c r="A8" t="s">
        <v>20</v>
      </c>
      <c r="C8">
        <v>54.997</v>
      </c>
      <c r="D8">
        <v>55.125</v>
      </c>
      <c r="E8">
        <v>52.412999999999997</v>
      </c>
      <c r="F8">
        <v>53.59</v>
      </c>
      <c r="G8">
        <v>52.844999999999999</v>
      </c>
      <c r="H8">
        <v>54.536999999999999</v>
      </c>
      <c r="I8">
        <v>56.564999999999998</v>
      </c>
      <c r="J8">
        <v>55.052</v>
      </c>
      <c r="K8">
        <v>51.621000000000002</v>
      </c>
      <c r="L8">
        <v>55.9</v>
      </c>
    </row>
    <row r="9" spans="1:15" x14ac:dyDescent="0.2">
      <c r="A9" t="s">
        <v>21</v>
      </c>
      <c r="C9">
        <v>93.917000000000002</v>
      </c>
      <c r="D9">
        <v>113.319</v>
      </c>
      <c r="E9">
        <v>83.462000000000003</v>
      </c>
      <c r="F9">
        <v>85.938000000000002</v>
      </c>
      <c r="G9">
        <v>116.72499999999999</v>
      </c>
      <c r="H9">
        <v>112.65900000000001</v>
      </c>
      <c r="I9">
        <v>76.870999999999995</v>
      </c>
      <c r="J9">
        <v>98.302000000000007</v>
      </c>
      <c r="K9">
        <v>92.923000000000002</v>
      </c>
      <c r="L9">
        <v>76.037999999999997</v>
      </c>
    </row>
    <row r="10" spans="1:15" x14ac:dyDescent="0.2">
      <c r="A10" t="s">
        <v>22</v>
      </c>
      <c r="C10">
        <v>37.762999999999998</v>
      </c>
      <c r="D10">
        <v>17.725000000000001</v>
      </c>
      <c r="E10">
        <v>43.44</v>
      </c>
      <c r="F10">
        <v>40.1</v>
      </c>
      <c r="G10">
        <v>14.804</v>
      </c>
      <c r="H10">
        <v>20.683</v>
      </c>
      <c r="I10">
        <v>59.094000000000001</v>
      </c>
      <c r="J10">
        <v>28.414000000000001</v>
      </c>
      <c r="K10">
        <v>34.137999999999998</v>
      </c>
      <c r="L10">
        <v>56.101999999999997</v>
      </c>
    </row>
    <row r="11" spans="1:15" x14ac:dyDescent="0.2">
      <c r="A11" t="s">
        <v>23</v>
      </c>
      <c r="C11">
        <v>1E-3</v>
      </c>
      <c r="D11">
        <v>2.8000000000000001E-2</v>
      </c>
      <c r="E11">
        <v>2.8029999999999999</v>
      </c>
      <c r="F11">
        <v>4.9779999999999998</v>
      </c>
      <c r="G11">
        <v>0.58899999999999997</v>
      </c>
      <c r="H11">
        <v>2.7509999999999999</v>
      </c>
      <c r="I11">
        <v>6.3520000000000003</v>
      </c>
      <c r="J11">
        <v>3.4279999999999999</v>
      </c>
      <c r="K11">
        <v>4.2190000000000003</v>
      </c>
      <c r="L11">
        <v>4.6360000000000001</v>
      </c>
    </row>
    <row r="12" spans="1:15" x14ac:dyDescent="0.2">
      <c r="A12" t="s">
        <v>24</v>
      </c>
      <c r="C12">
        <v>1E-3</v>
      </c>
      <c r="D12">
        <v>2.8000000000000001E-2</v>
      </c>
      <c r="E12">
        <v>2.8029999999999999</v>
      </c>
      <c r="F12">
        <v>4.9779999999999998</v>
      </c>
      <c r="G12">
        <v>0.58899999999999997</v>
      </c>
      <c r="H12">
        <v>2.7509999999999999</v>
      </c>
      <c r="I12">
        <v>6.3520000000000003</v>
      </c>
      <c r="J12">
        <v>3.4279999999999999</v>
      </c>
      <c r="K12">
        <v>4.2190000000000003</v>
      </c>
      <c r="L12">
        <v>4.6360000000000001</v>
      </c>
    </row>
    <row r="14" spans="1:15" x14ac:dyDescent="0.2">
      <c r="A14" t="s">
        <v>0</v>
      </c>
      <c r="B14" t="s">
        <v>1</v>
      </c>
      <c r="C14" t="s">
        <v>2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9</v>
      </c>
      <c r="J14" t="s">
        <v>10</v>
      </c>
      <c r="K14" t="s">
        <v>11</v>
      </c>
      <c r="L14" t="s">
        <v>12</v>
      </c>
      <c r="M14" t="s">
        <v>13</v>
      </c>
      <c r="N14" t="s">
        <v>14</v>
      </c>
      <c r="O14" t="s">
        <v>15</v>
      </c>
    </row>
    <row r="15" spans="1:15" x14ac:dyDescent="0.2">
      <c r="A15" s="1" t="s">
        <v>20</v>
      </c>
      <c r="B15">
        <v>1</v>
      </c>
      <c r="C15" s="4">
        <f t="shared" ref="C15:L15" si="0">C8/C8</f>
        <v>1</v>
      </c>
      <c r="D15" s="4">
        <f t="shared" si="0"/>
        <v>1</v>
      </c>
      <c r="E15" s="4">
        <f t="shared" si="0"/>
        <v>1</v>
      </c>
      <c r="F15" s="4">
        <f t="shared" si="0"/>
        <v>1</v>
      </c>
      <c r="G15" s="4">
        <f t="shared" si="0"/>
        <v>1</v>
      </c>
      <c r="H15" s="4">
        <f t="shared" si="0"/>
        <v>1</v>
      </c>
      <c r="I15" s="4">
        <f t="shared" si="0"/>
        <v>1</v>
      </c>
      <c r="J15" s="4">
        <f t="shared" si="0"/>
        <v>1</v>
      </c>
      <c r="K15" s="4">
        <f t="shared" si="0"/>
        <v>1</v>
      </c>
      <c r="L15" s="4">
        <f t="shared" si="0"/>
        <v>1</v>
      </c>
      <c r="M15" s="3">
        <f>AVERAGE(C15:L15)</f>
        <v>1</v>
      </c>
      <c r="N15" s="4"/>
    </row>
    <row r="16" spans="1:15" x14ac:dyDescent="0.2">
      <c r="A16" t="s">
        <v>21</v>
      </c>
      <c r="B16" s="6">
        <v>1.6234</v>
      </c>
      <c r="C16" s="4">
        <f t="shared" ref="C16:L16" si="1">C9/C8</f>
        <v>1.7076749640889504</v>
      </c>
      <c r="D16" s="4">
        <f t="shared" si="1"/>
        <v>2.055673469387755</v>
      </c>
      <c r="E16" s="4">
        <f t="shared" si="1"/>
        <v>1.5923912006563259</v>
      </c>
      <c r="F16" s="4">
        <f t="shared" si="1"/>
        <v>1.6036200783728307</v>
      </c>
      <c r="G16" s="4">
        <f t="shared" si="1"/>
        <v>2.208818242028574</v>
      </c>
      <c r="H16" s="4">
        <f t="shared" si="1"/>
        <v>2.0657351889542879</v>
      </c>
      <c r="I16" s="4">
        <f t="shared" si="1"/>
        <v>1.3589852382215151</v>
      </c>
      <c r="J16" s="4">
        <f t="shared" si="1"/>
        <v>1.7856208675434135</v>
      </c>
      <c r="K16" s="4">
        <f t="shared" si="1"/>
        <v>1.8001007341973227</v>
      </c>
      <c r="L16" s="4">
        <f t="shared" si="1"/>
        <v>1.3602504472271915</v>
      </c>
      <c r="M16" s="4">
        <f>AVERAGE(C16:L16)</f>
        <v>1.7538870430678166</v>
      </c>
      <c r="N16" s="4">
        <f t="shared" ref="N16" si="2">STDEV(C16:L16)</f>
        <v>0.2906168303892751</v>
      </c>
      <c r="O16" s="2">
        <f>N16/M16 * 100</f>
        <v>16.569871562591729</v>
      </c>
    </row>
    <row r="17" spans="1:25" x14ac:dyDescent="0.2">
      <c r="A17" t="s">
        <v>22</v>
      </c>
      <c r="B17" s="6">
        <v>0.79900000000000004</v>
      </c>
      <c r="C17" s="4">
        <f t="shared" ref="C17:L17" si="3">C10/C8</f>
        <v>0.6866374529519792</v>
      </c>
      <c r="D17" s="4">
        <f t="shared" si="3"/>
        <v>0.32154195011337872</v>
      </c>
      <c r="E17" s="4">
        <f t="shared" si="3"/>
        <v>0.82880201476732873</v>
      </c>
      <c r="F17" s="4">
        <f t="shared" si="3"/>
        <v>0.74827393170367607</v>
      </c>
      <c r="G17" s="4">
        <f t="shared" si="3"/>
        <v>0.28014003216955247</v>
      </c>
      <c r="H17" s="4">
        <f t="shared" si="3"/>
        <v>0.37924711663641197</v>
      </c>
      <c r="I17" s="4">
        <f t="shared" si="3"/>
        <v>1.0447096260938744</v>
      </c>
      <c r="J17" s="4">
        <f t="shared" si="3"/>
        <v>0.5161302041706024</v>
      </c>
      <c r="K17" s="4">
        <f t="shared" si="3"/>
        <v>0.66132000542414904</v>
      </c>
      <c r="L17" s="4">
        <f t="shared" si="3"/>
        <v>1.003613595706619</v>
      </c>
      <c r="M17" s="4">
        <f>AVERAGE(C17:L17)</f>
        <v>0.64704159297375718</v>
      </c>
      <c r="N17" s="4">
        <f t="shared" ref="N17" si="4">STDEV(C17:L17)</f>
        <v>0.2707517202820755</v>
      </c>
      <c r="O17" s="2">
        <f>N17/M17 * 100</f>
        <v>41.844561960494666</v>
      </c>
    </row>
    <row r="18" spans="1:25" x14ac:dyDescent="0.2">
      <c r="A18" s="1" t="s">
        <v>28</v>
      </c>
      <c r="B18">
        <f>SUM(B16:B17)</f>
        <v>2.4224000000000001</v>
      </c>
      <c r="C18" s="4">
        <f t="shared" ref="C18:L18" si="5">SUM(C16:C17)</f>
        <v>2.3943124170409296</v>
      </c>
      <c r="D18" s="4">
        <f t="shared" si="5"/>
        <v>2.3772154195011339</v>
      </c>
      <c r="E18" s="4">
        <f t="shared" si="5"/>
        <v>2.4211932154236546</v>
      </c>
      <c r="F18" s="4">
        <f t="shared" si="5"/>
        <v>2.3518940100765069</v>
      </c>
      <c r="G18" s="4">
        <f t="shared" si="5"/>
        <v>2.4889582741981267</v>
      </c>
      <c r="H18" s="4">
        <f t="shared" si="5"/>
        <v>2.4449823055906998</v>
      </c>
      <c r="I18" s="4">
        <f t="shared" si="5"/>
        <v>2.4036948643153897</v>
      </c>
      <c r="J18" s="4">
        <f t="shared" si="5"/>
        <v>2.3017510717140159</v>
      </c>
      <c r="K18" s="4">
        <f t="shared" si="5"/>
        <v>2.461420739621472</v>
      </c>
      <c r="L18" s="4">
        <f t="shared" si="5"/>
        <v>2.3638640429338107</v>
      </c>
      <c r="M18" s="3">
        <f>AVERAGE(C18:L18)</f>
        <v>2.4009286360415745</v>
      </c>
      <c r="N18" s="4">
        <f t="shared" ref="N18" si="6">STDEV(C18:L18)</f>
        <v>5.5765383180007011E-2</v>
      </c>
      <c r="O18" s="2">
        <f>N18/M18 * 100</f>
        <v>2.3226589221722032</v>
      </c>
      <c r="P18" s="4"/>
      <c r="Q18" s="4"/>
      <c r="R18" s="4"/>
      <c r="S18" s="4"/>
      <c r="T18" s="4"/>
      <c r="U18" s="4"/>
      <c r="V18" s="4"/>
      <c r="W18" s="3"/>
      <c r="X18" s="4"/>
      <c r="Y18" s="2"/>
    </row>
    <row r="19" spans="1:25" x14ac:dyDescent="0.2">
      <c r="A19" t="s">
        <v>23</v>
      </c>
      <c r="B19" s="6">
        <v>0.25700000000000001</v>
      </c>
      <c r="C19" s="4">
        <f t="shared" ref="C19:L19" si="7">C11/C8</f>
        <v>1.8182809971452989E-5</v>
      </c>
      <c r="D19" s="4">
        <f t="shared" si="7"/>
        <v>5.0793650793650791E-4</v>
      </c>
      <c r="E19" s="4">
        <f t="shared" si="7"/>
        <v>5.3479098696888182E-2</v>
      </c>
      <c r="F19" s="4">
        <f t="shared" si="7"/>
        <v>9.2890464638925169E-2</v>
      </c>
      <c r="G19" s="4">
        <f t="shared" si="7"/>
        <v>1.1145803765729965E-2</v>
      </c>
      <c r="H19" s="4">
        <f t="shared" si="7"/>
        <v>5.0442818636888716E-2</v>
      </c>
      <c r="I19" s="4">
        <f t="shared" si="7"/>
        <v>0.11229558914523116</v>
      </c>
      <c r="J19" s="4">
        <f t="shared" si="7"/>
        <v>6.2268400784712637E-2</v>
      </c>
      <c r="K19" s="4">
        <f t="shared" si="7"/>
        <v>8.1730303558629244E-2</v>
      </c>
      <c r="L19" s="4">
        <f t="shared" si="7"/>
        <v>8.2933810375670838E-2</v>
      </c>
      <c r="M19" s="4">
        <f t="shared" ref="M19:M21" si="8">AVERAGE(C19:L19)</f>
        <v>5.4771240892058391E-2</v>
      </c>
      <c r="N19" s="4">
        <f t="shared" ref="N19:N20" si="9">STDEV(C19:L19)</f>
        <v>3.9727183324953924E-2</v>
      </c>
      <c r="O19" s="2">
        <f t="shared" ref="O19:O20" si="10">N19/M19 * 100</f>
        <v>72.532925451236594</v>
      </c>
    </row>
    <row r="20" spans="1:25" x14ac:dyDescent="0.2">
      <c r="A20" t="s">
        <v>24</v>
      </c>
      <c r="B20" s="6">
        <v>0.13400000000000001</v>
      </c>
      <c r="C20" s="4">
        <f t="shared" ref="C20:L20" si="11">C12/C8</f>
        <v>1.8182809971452989E-5</v>
      </c>
      <c r="D20" s="4">
        <f t="shared" si="11"/>
        <v>5.0793650793650791E-4</v>
      </c>
      <c r="E20" s="4">
        <f t="shared" si="11"/>
        <v>5.3479098696888182E-2</v>
      </c>
      <c r="F20" s="4">
        <f t="shared" si="11"/>
        <v>9.2890464638925169E-2</v>
      </c>
      <c r="G20" s="4">
        <f t="shared" si="11"/>
        <v>1.1145803765729965E-2</v>
      </c>
      <c r="H20" s="4">
        <f t="shared" si="11"/>
        <v>5.0442818636888716E-2</v>
      </c>
      <c r="I20" s="4">
        <f t="shared" si="11"/>
        <v>0.11229558914523116</v>
      </c>
      <c r="J20" s="4">
        <f t="shared" si="11"/>
        <v>6.2268400784712637E-2</v>
      </c>
      <c r="K20" s="4">
        <f t="shared" si="11"/>
        <v>8.1730303558629244E-2</v>
      </c>
      <c r="L20" s="4">
        <f t="shared" si="11"/>
        <v>8.2933810375670838E-2</v>
      </c>
      <c r="M20" s="4">
        <f t="shared" si="8"/>
        <v>5.4771240892058391E-2</v>
      </c>
      <c r="N20" s="4">
        <f t="shared" si="9"/>
        <v>3.9727183324953924E-2</v>
      </c>
      <c r="O20" s="2">
        <f t="shared" si="10"/>
        <v>72.532925451236594</v>
      </c>
    </row>
    <row r="21" spans="1:25" x14ac:dyDescent="0.2">
      <c r="A21" s="1" t="s">
        <v>27</v>
      </c>
      <c r="B21">
        <f>SUM(B19:B20)</f>
        <v>0.39100000000000001</v>
      </c>
      <c r="C21" s="4">
        <f>SUM(C19:C20)</f>
        <v>3.6365619942905979E-5</v>
      </c>
      <c r="D21" s="4">
        <f t="shared" ref="D21:L21" si="12">SUM(D19:D20)</f>
        <v>1.0158730158730158E-3</v>
      </c>
      <c r="E21" s="4">
        <f t="shared" si="12"/>
        <v>0.10695819739377636</v>
      </c>
      <c r="F21" s="4">
        <f t="shared" si="12"/>
        <v>0.18578092927785034</v>
      </c>
      <c r="G21" s="4">
        <f t="shared" si="12"/>
        <v>2.229160753145993E-2</v>
      </c>
      <c r="H21" s="4">
        <f t="shared" si="12"/>
        <v>0.10088563727377743</v>
      </c>
      <c r="I21" s="4">
        <f t="shared" si="12"/>
        <v>0.22459117829046232</v>
      </c>
      <c r="J21" s="4">
        <f t="shared" si="12"/>
        <v>0.12453680156942527</v>
      </c>
      <c r="K21" s="4">
        <f t="shared" si="12"/>
        <v>0.16346060711725849</v>
      </c>
      <c r="L21" s="4">
        <f t="shared" si="12"/>
        <v>0.16586762075134168</v>
      </c>
      <c r="M21" s="3">
        <f t="shared" si="8"/>
        <v>0.10954248178411678</v>
      </c>
      <c r="N21" s="4">
        <f t="shared" ref="N21" si="13">STDEV(C21:L21)</f>
        <v>7.9454366649907848E-2</v>
      </c>
      <c r="O21" s="2">
        <f t="shared" ref="O21" si="14">N21/M21 * 100</f>
        <v>72.532925451236594</v>
      </c>
    </row>
    <row r="22" spans="1:25" x14ac:dyDescent="0.2">
      <c r="M22" s="4"/>
      <c r="N22" s="4"/>
    </row>
    <row r="23" spans="1:25" x14ac:dyDescent="0.2">
      <c r="A23" t="s">
        <v>29</v>
      </c>
      <c r="H23" t="s">
        <v>31</v>
      </c>
    </row>
    <row r="24" spans="1:25" x14ac:dyDescent="0.2">
      <c r="A24" t="s">
        <v>30</v>
      </c>
      <c r="H24" t="s">
        <v>30</v>
      </c>
    </row>
    <row r="26" spans="1:25" x14ac:dyDescent="0.2">
      <c r="B26" s="1" t="s">
        <v>23</v>
      </c>
      <c r="C26" s="1" t="s">
        <v>24</v>
      </c>
      <c r="D26" t="s">
        <v>17</v>
      </c>
      <c r="I26" s="1" t="s">
        <v>21</v>
      </c>
      <c r="J26" s="1" t="s">
        <v>22</v>
      </c>
      <c r="K26" t="s">
        <v>17</v>
      </c>
    </row>
    <row r="27" spans="1:25" x14ac:dyDescent="0.2">
      <c r="A27" t="s">
        <v>16</v>
      </c>
      <c r="B27" s="4">
        <f>B19/B21</f>
        <v>0.65728900255754474</v>
      </c>
      <c r="C27" s="4">
        <f>B20/B21</f>
        <v>0.34271099744245526</v>
      </c>
      <c r="D27" s="4"/>
      <c r="E27" s="4"/>
      <c r="F27" s="4"/>
      <c r="G27" s="4"/>
      <c r="H27" t="s">
        <v>16</v>
      </c>
      <c r="I27" s="4">
        <f>B16/B18</f>
        <v>0.67016182298546889</v>
      </c>
      <c r="J27" s="4">
        <f>B17/B18</f>
        <v>0.32983817701453105</v>
      </c>
      <c r="K27" s="4"/>
      <c r="L27" s="4"/>
      <c r="M27" s="4"/>
    </row>
    <row r="28" spans="1:25" x14ac:dyDescent="0.2">
      <c r="A28" t="s">
        <v>18</v>
      </c>
      <c r="B28" s="3">
        <f>M21*B27</f>
        <v>7.2001068589560138E-2</v>
      </c>
      <c r="C28" s="3">
        <f>M21*C27</f>
        <v>3.7541413194556651E-2</v>
      </c>
      <c r="D28" s="4">
        <f>SUM(B28:C28)</f>
        <v>0.1095424817841168</v>
      </c>
      <c r="E28" s="4"/>
      <c r="F28" s="4"/>
      <c r="G28" s="4"/>
      <c r="H28" t="s">
        <v>18</v>
      </c>
      <c r="I28" s="3">
        <f>M18*I27</f>
        <v>1.6090107115876369</v>
      </c>
      <c r="J28" s="3">
        <f>M18*J27</f>
        <v>0.79191792445393749</v>
      </c>
      <c r="K28" s="4">
        <f>SUM(I28:J28)</f>
        <v>2.4009286360415745</v>
      </c>
      <c r="L28" s="4"/>
      <c r="M28" s="4"/>
    </row>
    <row r="33" spans="3:12" x14ac:dyDescent="0.2">
      <c r="C33" t="s">
        <v>3</v>
      </c>
      <c r="L33" t="s">
        <v>32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Giunto</dc:creator>
  <cp:lastModifiedBy>Andrea Giunto</cp:lastModifiedBy>
  <dcterms:created xsi:type="dcterms:W3CDTF">2024-12-10T01:23:32Z</dcterms:created>
  <dcterms:modified xsi:type="dcterms:W3CDTF">2025-02-12T03:29:28Z</dcterms:modified>
</cp:coreProperties>
</file>