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62A788C2-A920-AD4A-A541-E92CBEF6AD1C}" xr6:coauthVersionLast="47" xr6:coauthVersionMax="47" xr10:uidLastSave="{00000000-0000-0000-0000-000000000000}"/>
  <bookViews>
    <workbookView xWindow="360" yWindow="700" windowWidth="28920" windowHeight="1768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J27" i="1"/>
  <c r="I27" i="1"/>
  <c r="K28" i="1"/>
  <c r="C18" i="1"/>
  <c r="D18" i="1"/>
  <c r="E18" i="1"/>
  <c r="F18" i="1"/>
  <c r="G18" i="1"/>
  <c r="H18" i="1"/>
  <c r="I18" i="1"/>
  <c r="J18" i="1"/>
  <c r="K18" i="1"/>
  <c r="L18" i="1"/>
  <c r="B18" i="1"/>
  <c r="D16" i="1"/>
  <c r="E16" i="1"/>
  <c r="F16" i="1"/>
  <c r="G16" i="1"/>
  <c r="H16" i="1"/>
  <c r="I16" i="1"/>
  <c r="J16" i="1"/>
  <c r="K16" i="1"/>
  <c r="L16" i="1"/>
  <c r="D17" i="1"/>
  <c r="E17" i="1"/>
  <c r="F17" i="1"/>
  <c r="G17" i="1"/>
  <c r="H17" i="1"/>
  <c r="I17" i="1"/>
  <c r="J17" i="1"/>
  <c r="K17" i="1"/>
  <c r="L17" i="1"/>
  <c r="C16" i="1"/>
  <c r="C17" i="1"/>
  <c r="B28" i="1"/>
  <c r="C27" i="1"/>
  <c r="B27" i="1"/>
  <c r="D28" i="1"/>
  <c r="C20" i="1"/>
  <c r="B21" i="1"/>
  <c r="M16" i="1" l="1"/>
  <c r="N16" i="1"/>
  <c r="F15" i="1"/>
  <c r="G15" i="1"/>
  <c r="H15" i="1"/>
  <c r="I15" i="1"/>
  <c r="J15" i="1"/>
  <c r="K15" i="1"/>
  <c r="L15" i="1"/>
  <c r="F19" i="1"/>
  <c r="F21" i="1" s="1"/>
  <c r="G19" i="1"/>
  <c r="H19" i="1"/>
  <c r="H21" i="1" s="1"/>
  <c r="I19" i="1"/>
  <c r="J19" i="1"/>
  <c r="K19" i="1"/>
  <c r="L19" i="1"/>
  <c r="F20" i="1"/>
  <c r="G20" i="1"/>
  <c r="H20" i="1"/>
  <c r="I20" i="1"/>
  <c r="J20" i="1"/>
  <c r="K20" i="1"/>
  <c r="L20" i="1"/>
  <c r="D15" i="1"/>
  <c r="E15" i="1"/>
  <c r="D19" i="1"/>
  <c r="E19" i="1"/>
  <c r="D20" i="1"/>
  <c r="E20" i="1"/>
  <c r="C19" i="1"/>
  <c r="C21" i="1" s="1"/>
  <c r="C15" i="1"/>
  <c r="L21" i="1" l="1"/>
  <c r="K21" i="1"/>
  <c r="J21" i="1"/>
  <c r="I21" i="1"/>
  <c r="G21" i="1"/>
  <c r="E21" i="1"/>
  <c r="D21" i="1"/>
  <c r="N21" i="1" s="1"/>
  <c r="M18" i="1"/>
  <c r="N18" i="1"/>
  <c r="O16" i="1"/>
  <c r="M20" i="1"/>
  <c r="M19" i="1"/>
  <c r="M17" i="1"/>
  <c r="N17" i="1"/>
  <c r="N20" i="1"/>
  <c r="N19" i="1"/>
  <c r="M15" i="1"/>
  <c r="O18" i="1" l="1"/>
  <c r="M21" i="1"/>
  <c r="O17" i="1"/>
  <c r="O20" i="1"/>
  <c r="O19" i="1"/>
  <c r="O21" i="1" l="1"/>
  <c r="C28" i="1"/>
</calcChain>
</file>

<file path=xl/sharedStrings.xml><?xml version="1.0" encoding="utf-8"?>
<sst xmlns="http://schemas.openxmlformats.org/spreadsheetml/2006/main" count="58" uniqueCount="35">
  <si>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</si>
  <si>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</si>
  <si>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</si>
  <si>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</si>
  <si>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</si>
  <si>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</si>
  <si>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</si>
  <si>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</si>
  <si>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</si>
  <si>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</si>
  <si>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</si>
  <si>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</si>
  <si>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</si>
  <si>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</si>
  <si>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</si>
  <si>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</si>
  <si>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</si>
  <si>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</si>
  <si>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</si>
  <si>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</si>
  <si>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V</t>
  </si>
  <si>
    <t>Weights calibrated measuring a pure V standard, bulk, polished</t>
  </si>
  <si>
    <t>La1</t>
  </si>
  <si>
    <t>Ll</t>
  </si>
  <si>
    <t>Ln</t>
  </si>
  <si>
    <t>Lb3</t>
  </si>
  <si>
    <t>Lb4</t>
  </si>
  <si>
    <t>A constant shift is maintained across all peaks</t>
  </si>
  <si>
    <t>Sigma is fixed for all peaks</t>
  </si>
  <si>
    <t>Lb3 + Lb4</t>
  </si>
  <si>
    <t>Ll + Ln</t>
  </si>
  <si>
    <t>Areas of peaks La2, Lb1 and Lg5 are weighted and fixed on original weights because strongly overlapping with La1</t>
  </si>
  <si>
    <t>The fitting of peaks Lb3 + Lb4 varies, but their sum is more or less constant</t>
  </si>
  <si>
    <t>So we use the original ratios to diustribute the sum among the 2 peaks, giving:</t>
  </si>
  <si>
    <t>The fitting of peaks Ll + Ln varies, but their sum is more or less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</si>
</sst>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1282700</xdr:colOff>
      <xdr:row>34</xdr:row>
      <xdr:rowOff>88900</xdr:rowOff>
    </xdr:from>
    <xdr:to>
      <xdr:col>10</xdr:col>
      <xdr:colOff>101600</xdr:colOff>
      <xdr:row>62</xdr:row>
      <xdr:rowOff>77709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9DA33F1-EB8E-3638-4A3E-20069F0DD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2700" y="6997700"/>
          <a:ext cx="7772400" cy="5678409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34</xdr:row>
      <xdr:rowOff>63500</xdr:rowOff>
    </xdr:from>
    <xdr:to>
      <xdr:col>19</xdr:col>
      <xdr:colOff>635000</xdr:colOff>
      <xdr:row>63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E0B788-487A-6C05-523B-940C70619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96400" y="6972300"/>
          <a:ext cx="7721600" cy="585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33"/>
  <sheetViews>
    <sheetView tabSelected="1" topLeftCell="A9" workbookViewId="0">
      <selection activeCell="N34" sqref="N34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21</v>
      </c>
    </row>
    <row r="2" spans="1:15" x14ac:dyDescent="0.2">
      <c r="A2" t="s">
        <v>19</v>
      </c>
    </row>
    <row r="3" spans="1:15" x14ac:dyDescent="0.2">
      <c r="A3" t="s">
        <v>27</v>
      </c>
    </row>
    <row r="4" spans="1:15" x14ac:dyDescent="0.2">
      <c r="A4" t="s">
        <v>28</v>
      </c>
    </row>
    <row r="5" spans="1:15" x14ac:dyDescent="0.2">
      <c r="A5" t="s">
        <v>31</v>
      </c>
    </row>
    <row r="7" spans="1:15" x14ac:dyDescent="0.2">
      <c r="A7" s="1" t="s">
        <v>20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s="5" t="s">
        <v>9</v>
      </c>
      <c r="J7" t="s">
        <v>10</v>
      </c>
      <c r="K7" t="s">
        <v>11</v>
      </c>
      <c r="L7" t="s">
        <v>12</v>
      </c>
    </row>
    <row r="8" spans="1:15" x14ac:dyDescent="0.2">
      <c r="A8" t="s">
        <v>22</v>
      </c>
      <c r="C8">
        <v>30.023</v>
      </c>
      <c r="D8">
        <v>25.173999999999999</v>
      </c>
      <c r="E8">
        <v>28.1</v>
      </c>
      <c r="F8">
        <v>27.538</v>
      </c>
      <c r="G8">
        <v>27.556999999999999</v>
      </c>
      <c r="H8">
        <v>26.079000000000001</v>
      </c>
      <c r="I8">
        <v>26.757000000000001</v>
      </c>
      <c r="J8">
        <v>26.341000000000001</v>
      </c>
      <c r="K8">
        <v>24.34</v>
      </c>
      <c r="L8">
        <v>26.783999999999999</v>
      </c>
    </row>
    <row r="9" spans="1:15" x14ac:dyDescent="0.2">
      <c r="A9" t="s">
        <v>23</v>
      </c>
      <c r="C9">
        <v>26.942</v>
      </c>
      <c r="D9">
        <v>18.324000000000002</v>
      </c>
      <c r="E9">
        <v>19.663</v>
      </c>
      <c r="F9">
        <v>23.155000000000001</v>
      </c>
      <c r="G9">
        <v>23.172000000000001</v>
      </c>
      <c r="H9">
        <v>23.114999999999998</v>
      </c>
      <c r="I9">
        <v>21.462</v>
      </c>
      <c r="J9">
        <v>24.103000000000002</v>
      </c>
      <c r="K9">
        <v>19.378</v>
      </c>
      <c r="L9">
        <v>17.654</v>
      </c>
    </row>
    <row r="10" spans="1:15" x14ac:dyDescent="0.2">
      <c r="A10" t="s">
        <v>24</v>
      </c>
      <c r="C10">
        <v>4.6109999999999998</v>
      </c>
      <c r="D10">
        <v>8.8070000000000004</v>
      </c>
      <c r="E10">
        <v>12.904</v>
      </c>
      <c r="F10">
        <v>8.1750000000000007</v>
      </c>
      <c r="G10">
        <v>7.9269999999999996</v>
      </c>
      <c r="H10">
        <v>4.9470000000000001</v>
      </c>
      <c r="I10">
        <v>7.9749999999999996</v>
      </c>
      <c r="J10">
        <v>5.68</v>
      </c>
      <c r="K10">
        <v>9.2810000000000006</v>
      </c>
      <c r="L10">
        <v>8.9860000000000007</v>
      </c>
    </row>
    <row r="11" spans="1:15" x14ac:dyDescent="0.2">
      <c r="A11" t="s">
        <v>25</v>
      </c>
      <c r="C11">
        <v>0.46100000000000002</v>
      </c>
      <c r="D11">
        <v>1E-3</v>
      </c>
      <c r="E11">
        <v>0.47</v>
      </c>
      <c r="F11">
        <v>5.0000000000000001E-3</v>
      </c>
      <c r="G11">
        <v>1.2889999999999999</v>
      </c>
      <c r="H11">
        <v>0</v>
      </c>
      <c r="I11">
        <v>0.504</v>
      </c>
      <c r="J11">
        <v>0</v>
      </c>
      <c r="K11">
        <v>0</v>
      </c>
      <c r="L11">
        <v>0</v>
      </c>
    </row>
    <row r="12" spans="1:15" x14ac:dyDescent="0.2">
      <c r="A12" t="s">
        <v>26</v>
      </c>
      <c r="C12">
        <v>0.46100000000000002</v>
      </c>
      <c r="D12">
        <v>0.35799999999999998</v>
      </c>
      <c r="E12">
        <v>0.104</v>
      </c>
      <c r="F12">
        <v>1.2030000000000001</v>
      </c>
      <c r="G12">
        <v>1E-3</v>
      </c>
      <c r="H12">
        <v>0.68100000000000005</v>
      </c>
      <c r="I12">
        <v>8.0000000000000002E-3</v>
      </c>
      <c r="J12">
        <v>0.44700000000000001</v>
      </c>
      <c r="K12">
        <v>0.67700000000000005</v>
      </c>
      <c r="L12">
        <v>0.93500000000000005</v>
      </c>
    </row>
    <row r="14" spans="1:15" x14ac:dyDescent="0.2">
      <c r="A14" t="s">
        <v>0</v>
      </c>
      <c r="B14" t="s">
        <v>1</v>
      </c>
      <c r="C14" t="s">
        <v>2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</row>
    <row r="15" spans="1:15" x14ac:dyDescent="0.2">
      <c r="A15" s="1" t="s">
        <v>22</v>
      </c>
      <c r="B15">
        <v>1</v>
      </c>
      <c r="C15" s="4">
        <f>C8/C8</f>
        <v>1</v>
      </c>
      <c r="D15" s="4">
        <f>D8/D8</f>
        <v>1</v>
      </c>
      <c r="E15" s="4">
        <f>E8/E8</f>
        <v>1</v>
      </c>
      <c r="F15" s="4">
        <f>F8/F8</f>
        <v>1</v>
      </c>
      <c r="G15" s="4">
        <f>G8/G8</f>
        <v>1</v>
      </c>
      <c r="H15" s="4">
        <f>H8/H8</f>
        <v>1</v>
      </c>
      <c r="I15" s="4">
        <f>I8/I8</f>
        <v>1</v>
      </c>
      <c r="J15" s="4">
        <f>J8/J8</f>
        <v>1</v>
      </c>
      <c r="K15" s="4">
        <f>K8/K8</f>
        <v>1</v>
      </c>
      <c r="L15" s="4">
        <f>L8/L8</f>
        <v>1</v>
      </c>
      <c r="M15" s="3">
        <f>AVERAGE(C15:L15)</f>
        <v>1</v>
      </c>
      <c r="N15" s="4"/>
    </row>
    <row r="16" spans="1:15" x14ac:dyDescent="0.2">
      <c r="A16" t="s">
        <v>23</v>
      </c>
      <c r="B16">
        <v>0.55600000000000005</v>
      </c>
      <c r="C16" s="4">
        <f>C9/C8</f>
        <v>0.89737867634813306</v>
      </c>
      <c r="D16" s="4">
        <f t="shared" ref="D16:L16" si="0">D9/D8</f>
        <v>0.72789385874314783</v>
      </c>
      <c r="E16" s="4">
        <f t="shared" si="0"/>
        <v>0.69975088967971533</v>
      </c>
      <c r="F16" s="4">
        <f t="shared" si="0"/>
        <v>0.8408381146052728</v>
      </c>
      <c r="G16" s="4">
        <f t="shared" si="0"/>
        <v>0.84087527669920537</v>
      </c>
      <c r="H16" s="4">
        <f t="shared" si="0"/>
        <v>0.88634533532727477</v>
      </c>
      <c r="I16" s="4">
        <f t="shared" si="0"/>
        <v>0.80210785962551845</v>
      </c>
      <c r="J16" s="4">
        <f t="shared" si="0"/>
        <v>0.91503739417637908</v>
      </c>
      <c r="K16" s="4">
        <f t="shared" si="0"/>
        <v>0.79613804437140512</v>
      </c>
      <c r="L16" s="4">
        <f t="shared" si="0"/>
        <v>0.6591248506571088</v>
      </c>
      <c r="M16" s="6">
        <f>AVERAGE(C16:L16)</f>
        <v>0.80654903002331613</v>
      </c>
      <c r="N16" s="4">
        <f t="shared" ref="N16" si="1">STDEV(C16:L16)</f>
        <v>8.7047696190774793E-2</v>
      </c>
      <c r="O16" s="2">
        <f>N16/M16 * 100</f>
        <v>10.792610610201637</v>
      </c>
    </row>
    <row r="17" spans="1:25" x14ac:dyDescent="0.2">
      <c r="A17" t="s">
        <v>24</v>
      </c>
      <c r="B17">
        <v>0.27200000000000002</v>
      </c>
      <c r="C17" s="4">
        <f>C10/C8</f>
        <v>0.15358225360556907</v>
      </c>
      <c r="D17" s="4">
        <f t="shared" ref="D17:L17" si="2">D10/D8</f>
        <v>0.34984507825534283</v>
      </c>
      <c r="E17" s="4">
        <f t="shared" si="2"/>
        <v>0.45921708185053378</v>
      </c>
      <c r="F17" s="4">
        <f t="shared" si="2"/>
        <v>0.29686251724889245</v>
      </c>
      <c r="G17" s="4">
        <f t="shared" si="2"/>
        <v>0.28765830823384259</v>
      </c>
      <c r="H17" s="4">
        <f t="shared" si="2"/>
        <v>0.18969285632117797</v>
      </c>
      <c r="I17" s="4">
        <f t="shared" si="2"/>
        <v>0.29805284598422838</v>
      </c>
      <c r="J17" s="4">
        <f t="shared" si="2"/>
        <v>0.21563342318059298</v>
      </c>
      <c r="K17" s="4">
        <f t="shared" si="2"/>
        <v>0.38130649137222683</v>
      </c>
      <c r="L17" s="4">
        <f t="shared" si="2"/>
        <v>0.33549880525686981</v>
      </c>
      <c r="M17" s="6">
        <f>AVERAGE(C17:L17)</f>
        <v>0.29673496613092765</v>
      </c>
      <c r="N17" s="4">
        <f t="shared" ref="N17" si="3">STDEV(C17:L17)</f>
        <v>9.2188461247116951E-2</v>
      </c>
      <c r="O17" s="2">
        <f>N17/M17 * 100</f>
        <v>31.067609742507006</v>
      </c>
    </row>
    <row r="18" spans="1:25" x14ac:dyDescent="0.2">
      <c r="A18" s="1" t="s">
        <v>30</v>
      </c>
      <c r="B18">
        <f>SUM(B16:B17)</f>
        <v>0.82800000000000007</v>
      </c>
      <c r="C18" s="4">
        <f t="shared" ref="C18:L18" si="4">SUM(C16:C17)</f>
        <v>1.0509609299537022</v>
      </c>
      <c r="D18" s="4">
        <f t="shared" si="4"/>
        <v>1.0777389369984907</v>
      </c>
      <c r="E18" s="4">
        <f t="shared" si="4"/>
        <v>1.1589679715302492</v>
      </c>
      <c r="F18" s="4">
        <f t="shared" si="4"/>
        <v>1.1377006318541651</v>
      </c>
      <c r="G18" s="4">
        <f t="shared" si="4"/>
        <v>1.128533584933048</v>
      </c>
      <c r="H18" s="4">
        <f t="shared" si="4"/>
        <v>1.0760381916484527</v>
      </c>
      <c r="I18" s="4">
        <f t="shared" si="4"/>
        <v>1.1001607056097469</v>
      </c>
      <c r="J18" s="4">
        <f t="shared" si="4"/>
        <v>1.1306708173569722</v>
      </c>
      <c r="K18" s="4">
        <f t="shared" si="4"/>
        <v>1.1774445357436321</v>
      </c>
      <c r="L18" s="4">
        <f t="shared" si="4"/>
        <v>0.99462365591397861</v>
      </c>
      <c r="M18" s="3">
        <f>AVERAGE(C18:L18)</f>
        <v>1.1032839961542438</v>
      </c>
      <c r="N18" s="4">
        <f t="shared" ref="N18" si="5">STDEV(C18:L18)</f>
        <v>5.4895847768372898E-2</v>
      </c>
      <c r="O18" s="2">
        <f>N18/M18 * 100</f>
        <v>4.9756769752597974</v>
      </c>
      <c r="P18" s="4"/>
      <c r="Q18" s="4"/>
      <c r="R18" s="4"/>
      <c r="S18" s="4"/>
      <c r="T18" s="4"/>
      <c r="U18" s="4"/>
      <c r="V18" s="4"/>
      <c r="W18" s="3"/>
      <c r="X18" s="4"/>
      <c r="Y18" s="2"/>
    </row>
    <row r="19" spans="1:25" x14ac:dyDescent="0.2">
      <c r="A19" t="s">
        <v>25</v>
      </c>
      <c r="B19">
        <v>6.5399999999999998E-3</v>
      </c>
      <c r="C19" s="4">
        <f>C11/C8</f>
        <v>1.5354894580821371E-2</v>
      </c>
      <c r="D19" s="4">
        <f>D11/D8</f>
        <v>3.9723524271073331E-5</v>
      </c>
      <c r="E19" s="4">
        <f>E11/E8</f>
        <v>1.672597864768683E-2</v>
      </c>
      <c r="F19" s="4">
        <f>F11/F8</f>
        <v>1.815672888372431E-4</v>
      </c>
      <c r="G19" s="4">
        <f>G11/G8</f>
        <v>4.6775773850564285E-2</v>
      </c>
      <c r="H19" s="4">
        <f>H11/H8</f>
        <v>0</v>
      </c>
      <c r="I19" s="4">
        <f>I11/I8</f>
        <v>1.8836192398250923E-2</v>
      </c>
      <c r="J19" s="4">
        <f>J11/J8</f>
        <v>0</v>
      </c>
      <c r="K19" s="4">
        <f>K11/K8</f>
        <v>0</v>
      </c>
      <c r="L19" s="4">
        <f>L11/L8</f>
        <v>0</v>
      </c>
      <c r="M19" s="4">
        <f t="shared" ref="M19:M21" si="6">AVERAGE(C19:L19)</f>
        <v>9.7914130290431729E-3</v>
      </c>
      <c r="N19" s="4">
        <f t="shared" ref="N19:N20" si="7">STDEV(C19:L19)</f>
        <v>1.5273881724039989E-2</v>
      </c>
      <c r="O19" s="2">
        <f t="shared" ref="O19:O20" si="8">N19/M19 * 100</f>
        <v>155.99262005121</v>
      </c>
    </row>
    <row r="20" spans="1:25" x14ac:dyDescent="0.2">
      <c r="A20" t="s">
        <v>26</v>
      </c>
      <c r="B20">
        <v>1.7299999999999999E-2</v>
      </c>
      <c r="C20" s="4">
        <f>C12/C8</f>
        <v>1.5354894580821371E-2</v>
      </c>
      <c r="D20" s="4">
        <f>D12/D8</f>
        <v>1.4221021689044251E-2</v>
      </c>
      <c r="E20" s="4">
        <f>E12/E8</f>
        <v>3.7010676156583626E-3</v>
      </c>
      <c r="F20" s="4">
        <f>F12/F8</f>
        <v>4.3685089694240689E-2</v>
      </c>
      <c r="G20" s="4">
        <f>G12/G8</f>
        <v>3.6288420365061515E-5</v>
      </c>
      <c r="H20" s="4">
        <f>H12/H8</f>
        <v>2.6112964454158519E-2</v>
      </c>
      <c r="I20" s="4">
        <f>I12/I8</f>
        <v>2.9898718092461786E-4</v>
      </c>
      <c r="J20" s="4">
        <f>J12/J8</f>
        <v>1.6969742986219203E-2</v>
      </c>
      <c r="K20" s="4">
        <f>K12/K8</f>
        <v>2.7814297452752674E-2</v>
      </c>
      <c r="L20" s="4">
        <f>L12/L8</f>
        <v>3.4908900836320193E-2</v>
      </c>
      <c r="M20" s="4">
        <f t="shared" si="6"/>
        <v>1.8310325491050494E-2</v>
      </c>
      <c r="N20" s="4">
        <f t="shared" si="7"/>
        <v>1.4793509510939551E-2</v>
      </c>
      <c r="O20" s="2">
        <f t="shared" si="8"/>
        <v>80.793263441276068</v>
      </c>
    </row>
    <row r="21" spans="1:25" x14ac:dyDescent="0.2">
      <c r="A21" s="1" t="s">
        <v>29</v>
      </c>
      <c r="B21">
        <f>SUM(B19:B20)</f>
        <v>2.384E-2</v>
      </c>
      <c r="C21" s="4">
        <f>SUM(C19:C20)</f>
        <v>3.0709789161642742E-2</v>
      </c>
      <c r="D21" s="4">
        <f t="shared" ref="D21:L21" si="9">SUM(D19:D20)</f>
        <v>1.4260745213315324E-2</v>
      </c>
      <c r="E21" s="4">
        <f t="shared" si="9"/>
        <v>2.0427046263345194E-2</v>
      </c>
      <c r="F21" s="4">
        <f t="shared" si="9"/>
        <v>4.3866656983077935E-2</v>
      </c>
      <c r="G21" s="4">
        <f t="shared" si="9"/>
        <v>4.681206227092935E-2</v>
      </c>
      <c r="H21" s="4">
        <f t="shared" si="9"/>
        <v>2.6112964454158519E-2</v>
      </c>
      <c r="I21" s="4">
        <f t="shared" si="9"/>
        <v>1.9135179579175543E-2</v>
      </c>
      <c r="J21" s="4">
        <f t="shared" si="9"/>
        <v>1.6969742986219203E-2</v>
      </c>
      <c r="K21" s="4">
        <f t="shared" si="9"/>
        <v>2.7814297452752674E-2</v>
      </c>
      <c r="L21" s="4">
        <f t="shared" si="9"/>
        <v>3.4908900836320193E-2</v>
      </c>
      <c r="M21" s="3">
        <f t="shared" si="6"/>
        <v>2.8101738520093667E-2</v>
      </c>
      <c r="N21" s="4">
        <f t="shared" ref="N21" si="10">STDEV(C21:L21)</f>
        <v>1.110845824569796E-2</v>
      </c>
      <c r="O21" s="2">
        <f t="shared" ref="O21" si="11">N21/M21 * 100</f>
        <v>39.529434229683147</v>
      </c>
    </row>
    <row r="22" spans="1:25" x14ac:dyDescent="0.2">
      <c r="M22" s="4"/>
      <c r="N22" s="4"/>
    </row>
    <row r="23" spans="1:25" x14ac:dyDescent="0.2">
      <c r="A23" t="s">
        <v>32</v>
      </c>
      <c r="H23" t="s">
        <v>34</v>
      </c>
    </row>
    <row r="24" spans="1:25" x14ac:dyDescent="0.2">
      <c r="A24" t="s">
        <v>33</v>
      </c>
      <c r="H24" t="s">
        <v>33</v>
      </c>
    </row>
    <row r="26" spans="1:25" x14ac:dyDescent="0.2">
      <c r="B26" s="1" t="s">
        <v>25</v>
      </c>
      <c r="C26" s="1" t="s">
        <v>26</v>
      </c>
      <c r="D26" t="s">
        <v>17</v>
      </c>
      <c r="I26" s="1" t="s">
        <v>23</v>
      </c>
      <c r="J26" s="1" t="s">
        <v>24</v>
      </c>
      <c r="K26" t="s">
        <v>17</v>
      </c>
    </row>
    <row r="27" spans="1:25" x14ac:dyDescent="0.2">
      <c r="A27" t="s">
        <v>16</v>
      </c>
      <c r="B27" s="4">
        <f>B19/B21</f>
        <v>0.27432885906040266</v>
      </c>
      <c r="C27" s="4">
        <f>B20/B21</f>
        <v>0.72567114093959728</v>
      </c>
      <c r="D27" s="4"/>
      <c r="E27" s="4"/>
      <c r="F27" s="4"/>
      <c r="G27" s="4"/>
      <c r="H27" t="s">
        <v>16</v>
      </c>
      <c r="I27" s="4">
        <f>B16/B18</f>
        <v>0.67149758454106279</v>
      </c>
      <c r="J27" s="4">
        <f>B17/B18</f>
        <v>0.32850241545893721</v>
      </c>
      <c r="K27" s="4"/>
      <c r="L27" s="4"/>
      <c r="M27" s="4"/>
    </row>
    <row r="28" spans="1:25" x14ac:dyDescent="0.2">
      <c r="A28" t="s">
        <v>18</v>
      </c>
      <c r="B28" s="3">
        <f>M21*B27</f>
        <v>7.7091178658310645E-3</v>
      </c>
      <c r="C28" s="3">
        <f>M21*C27</f>
        <v>2.0392620654262603E-2</v>
      </c>
      <c r="D28" s="4">
        <f>SUM(B28:C28)</f>
        <v>2.8101738520093667E-2</v>
      </c>
      <c r="E28" s="4"/>
      <c r="F28" s="4"/>
      <c r="G28" s="4"/>
      <c r="H28" t="s">
        <v>18</v>
      </c>
      <c r="I28" s="3">
        <f>M18*I27</f>
        <v>0.7408525384803859</v>
      </c>
      <c r="J28" s="3">
        <f>M18*J27</f>
        <v>0.36243145767385787</v>
      </c>
      <c r="K28" s="4">
        <f>SUM(I28:J28)</f>
        <v>1.1032839961542438</v>
      </c>
      <c r="L28" s="4"/>
      <c r="M28" s="4"/>
    </row>
    <row r="33" spans="3:3" x14ac:dyDescent="0.2">
      <c r="C33" t="s">
        <v>3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2024-12-12T22:34:46Z</dcterms:modified>
</cp:coreProperties>
</file>