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8BEDD8A5-4B65-3B4D-86D8-408207C9E702}" xr6:coauthVersionLast="47" xr6:coauthVersionMax="47" xr10:uidLastSave="{00000000-0000-0000-0000-000000000000}"/>
  <bookViews>
    <workbookView xWindow="32280" yWindow="-2560" windowWidth="28920" windowHeight="1762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44" i="1" s="1"/>
  <c r="C13" i="1"/>
  <c r="C33" i="1" s="1"/>
  <c r="C17" i="1"/>
  <c r="D13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B44" i="1"/>
  <c r="E61" i="1" s="1"/>
  <c r="C43" i="1"/>
  <c r="C42" i="1"/>
  <c r="C41" i="1"/>
  <c r="C40" i="1"/>
  <c r="C39" i="1"/>
  <c r="C38" i="1"/>
  <c r="C35" i="1"/>
  <c r="C36" i="1"/>
  <c r="C34" i="1"/>
  <c r="B37" i="1"/>
  <c r="B56" i="1" s="1"/>
  <c r="B33" i="1"/>
  <c r="B51" i="1" s="1"/>
  <c r="C32" i="1"/>
  <c r="E24" i="1"/>
  <c r="E44" i="1" s="1"/>
  <c r="F24" i="1"/>
  <c r="F44" i="1" s="1"/>
  <c r="G24" i="1"/>
  <c r="G44" i="1" s="1"/>
  <c r="H24" i="1"/>
  <c r="H44" i="1" s="1"/>
  <c r="I24" i="1"/>
  <c r="I44" i="1" s="1"/>
  <c r="J24" i="1"/>
  <c r="J44" i="1" s="1"/>
  <c r="K24" i="1"/>
  <c r="K44" i="1" s="1"/>
  <c r="L24" i="1"/>
  <c r="L44" i="1" s="1"/>
  <c r="C24" i="1"/>
  <c r="C44" i="1" s="1"/>
  <c r="D17" i="1"/>
  <c r="D37" i="1" s="1"/>
  <c r="E17" i="1"/>
  <c r="E37" i="1" s="1"/>
  <c r="F17" i="1"/>
  <c r="F37" i="1" s="1"/>
  <c r="G17" i="1"/>
  <c r="G37" i="1" s="1"/>
  <c r="H17" i="1"/>
  <c r="H37" i="1" s="1"/>
  <c r="I17" i="1"/>
  <c r="I37" i="1" s="1"/>
  <c r="J17" i="1"/>
  <c r="J37" i="1" s="1"/>
  <c r="K17" i="1"/>
  <c r="K37" i="1" s="1"/>
  <c r="L17" i="1"/>
  <c r="L37" i="1" s="1"/>
  <c r="C37" i="1"/>
  <c r="D33" i="1"/>
  <c r="E13" i="1"/>
  <c r="E33" i="1" s="1"/>
  <c r="F13" i="1"/>
  <c r="F33" i="1" s="1"/>
  <c r="G13" i="1"/>
  <c r="G33" i="1" s="1"/>
  <c r="H13" i="1"/>
  <c r="H33" i="1" s="1"/>
  <c r="I13" i="1"/>
  <c r="I33" i="1" s="1"/>
  <c r="J13" i="1"/>
  <c r="J33" i="1" s="1"/>
  <c r="K13" i="1"/>
  <c r="K33" i="1" s="1"/>
  <c r="L13" i="1"/>
  <c r="L33" i="1" s="1"/>
  <c r="C31" i="1"/>
  <c r="C29" i="1"/>
  <c r="C30" i="1"/>
  <c r="C56" i="1" l="1"/>
  <c r="B61" i="1"/>
  <c r="F61" i="1"/>
  <c r="D61" i="1"/>
  <c r="D56" i="1"/>
  <c r="C61" i="1"/>
  <c r="N44" i="1"/>
  <c r="M44" i="1"/>
  <c r="C51" i="1"/>
  <c r="N37" i="1"/>
  <c r="M37" i="1"/>
  <c r="N33" i="1"/>
  <c r="M33" i="1"/>
  <c r="B52" i="1" s="1"/>
  <c r="N36" i="1"/>
  <c r="N41" i="1"/>
  <c r="M42" i="1"/>
  <c r="N34" i="1"/>
  <c r="N30" i="1"/>
  <c r="M30" i="1"/>
  <c r="M34" i="1"/>
  <c r="N38" i="1"/>
  <c r="N42" i="1"/>
  <c r="M36" i="1"/>
  <c r="M38" i="1"/>
  <c r="M41" i="1"/>
  <c r="N40" i="1"/>
  <c r="M40" i="1"/>
  <c r="M29" i="1"/>
  <c r="N29" i="1"/>
  <c r="C28" i="1"/>
  <c r="O44" i="1" l="1"/>
  <c r="O37" i="1"/>
  <c r="C52" i="1"/>
  <c r="C57" i="1"/>
  <c r="F62" i="1"/>
  <c r="E62" i="1"/>
  <c r="D62" i="1"/>
  <c r="C62" i="1"/>
  <c r="B62" i="1"/>
  <c r="B57" i="1"/>
  <c r="D57" i="1"/>
  <c r="O33" i="1"/>
  <c r="O42" i="1"/>
  <c r="O34" i="1"/>
  <c r="O41" i="1"/>
  <c r="O38" i="1"/>
  <c r="O36" i="1"/>
  <c r="O30" i="1"/>
  <c r="M43" i="1"/>
  <c r="N39" i="1"/>
  <c r="M39" i="1"/>
  <c r="N43" i="1"/>
  <c r="N32" i="1"/>
  <c r="M32" i="1"/>
  <c r="M31" i="1"/>
  <c r="N31" i="1"/>
  <c r="O40" i="1"/>
  <c r="O29" i="1"/>
  <c r="M28" i="1"/>
  <c r="E57" i="1" l="1"/>
  <c r="O43" i="1"/>
  <c r="O32" i="1"/>
  <c r="O39" i="1"/>
  <c r="O31" i="1"/>
  <c r="M35" i="1"/>
  <c r="N35" i="1"/>
  <c r="O35" i="1" l="1"/>
  <c r="G62" i="1"/>
  <c r="D52" i="1"/>
</calcChain>
</file>

<file path=xl/sharedStrings.xml><?xml version="1.0" encoding="utf-8"?>
<sst xmlns="http://schemas.openxmlformats.org/spreadsheetml/2006/main" count="92" uniqueCount="47">
  <si>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</si>
  <si>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</si>
  <si>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</si>
  <si>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</si>
  <si>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</si>
  <si>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</si>
  <si>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</si>
  <si>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</si>
  <si>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</si>
  <si>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</si>
  <si>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</si>
  <si>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</si>
  <si>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</si>
  <si>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</si>
  <si>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</si>
  <si>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</si>
  <si>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</si>
  <si>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</si>
  <si>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</si>
  <si>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</si>
  <si>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</si>
  <si>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Ln</t>
  </si>
  <si>
    <t>Lb3</t>
  </si>
  <si>
    <t>Lb4</t>
  </si>
  <si>
    <t>A constant shift is maintained across all peaks</t>
  </si>
  <si>
    <t>Sigma is fixed for all peaks</t>
  </si>
  <si>
    <t>So we use the original ratios to diustribute the sum among the 2 peaks, giving:</t>
  </si>
  <si>
    <t>Lb2</t>
  </si>
  <si>
    <t>Lb7</t>
  </si>
  <si>
    <t>Lb10</t>
  </si>
  <si>
    <t>Lb1</t>
  </si>
  <si>
    <t>Fixing the peaks:</t>
  </si>
  <si>
    <t>Fits whose peak areas vary, but whose sum is almost cosntant:</t>
  </si>
  <si>
    <t>Weights unchanged</t>
  </si>
  <si>
    <t>Weights changed</t>
  </si>
  <si>
    <t>Weights calibrated measuring a pure Hf standard, bulk, polished</t>
  </si>
  <si>
    <t>Lb5</t>
  </si>
  <si>
    <t>Lb6</t>
  </si>
  <si>
    <t>L3N2</t>
  </si>
  <si>
    <t>L3O2</t>
  </si>
  <si>
    <t>Lu</t>
  </si>
  <si>
    <t>L3N3</t>
  </si>
  <si>
    <t>Sp 11</t>
  </si>
  <si>
    <t>Lb1 + Lb6</t>
  </si>
  <si>
    <t>L3N2 + Lb3 + L3N3</t>
  </si>
  <si>
    <t>Lb7 + L3O2 + Lu + Lb10 + Lb5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</si>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</sst>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165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66</xdr:row>
      <xdr:rowOff>63500</xdr:rowOff>
    </xdr:from>
    <xdr:to>
      <xdr:col>8</xdr:col>
      <xdr:colOff>711200</xdr:colOff>
      <xdr:row>104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47989-0276-6A14-965D-FA2AA3727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" y="13474700"/>
          <a:ext cx="7569200" cy="7670800"/>
        </a:xfrm>
        <a:prstGeom prst="rect">
          <a:avLst/>
        </a:prstGeom>
      </xdr:spPr>
    </xdr:pic>
    <xdr:clientData/>
  </xdr:twoCellAnchor>
  <xdr:twoCellAnchor editAs="oneCell">
    <xdr:from>
      <xdr:col>9</xdr:col>
      <xdr:colOff>685800</xdr:colOff>
      <xdr:row>66</xdr:row>
      <xdr:rowOff>127000</xdr:rowOff>
    </xdr:from>
    <xdr:to>
      <xdr:col>19</xdr:col>
      <xdr:colOff>203200</xdr:colOff>
      <xdr:row>103</xdr:row>
      <xdr:rowOff>103864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04BE10-11ED-4632-D1E4-6EC176F83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3800" y="13538200"/>
          <a:ext cx="7772400" cy="7495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71"/>
  <sheetViews>
    <sheetView tabSelected="1" topLeftCell="A68" workbookViewId="0">
      <selection activeCell="I60" sqref="I60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35</v>
      </c>
      <c r="K1" s="6"/>
      <c r="L1" t="s">
        <v>33</v>
      </c>
    </row>
    <row r="2" spans="1:12" x14ac:dyDescent="0.2">
      <c r="A2" t="s">
        <v>19</v>
      </c>
      <c r="K2" s="1"/>
      <c r="L2" t="s">
        <v>34</v>
      </c>
    </row>
    <row r="3" spans="1:12" x14ac:dyDescent="0.2">
      <c r="A3" t="s">
        <v>24</v>
      </c>
    </row>
    <row r="4" spans="1:12" x14ac:dyDescent="0.2">
      <c r="A4" t="s">
        <v>25</v>
      </c>
    </row>
    <row r="7" spans="1:12" x14ac:dyDescent="0.2">
      <c r="A7" s="7" t="s">
        <v>46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5" t="s">
        <v>9</v>
      </c>
      <c r="J7" t="s">
        <v>10</v>
      </c>
      <c r="K7" t="s">
        <v>11</v>
      </c>
      <c r="L7" t="s">
        <v>42</v>
      </c>
    </row>
    <row r="8" spans="1:12" x14ac:dyDescent="0.2">
      <c r="A8" t="s">
        <v>20</v>
      </c>
      <c r="C8">
        <v>68.667000000000002</v>
      </c>
      <c r="D8">
        <v>69.247</v>
      </c>
      <c r="E8">
        <v>70.373000000000005</v>
      </c>
      <c r="F8">
        <v>70.373000000000005</v>
      </c>
      <c r="G8">
        <v>68.081999999999994</v>
      </c>
      <c r="H8">
        <v>67.204999999999998</v>
      </c>
      <c r="I8">
        <v>70.426000000000002</v>
      </c>
      <c r="J8">
        <v>69.091999999999999</v>
      </c>
      <c r="K8">
        <v>69.158000000000001</v>
      </c>
      <c r="L8">
        <v>67.900999999999996</v>
      </c>
    </row>
    <row r="9" spans="1:12" x14ac:dyDescent="0.2">
      <c r="A9" t="s">
        <v>21</v>
      </c>
      <c r="C9">
        <v>2.5739999999999998</v>
      </c>
      <c r="D9">
        <v>2.7090000000000001</v>
      </c>
      <c r="E9">
        <v>1.292</v>
      </c>
      <c r="F9">
        <v>1.292</v>
      </c>
      <c r="G9">
        <v>2.31</v>
      </c>
      <c r="H9">
        <v>1.3740000000000001</v>
      </c>
      <c r="I9">
        <v>1.3080000000000001</v>
      </c>
      <c r="J9">
        <v>2.71</v>
      </c>
      <c r="K9">
        <v>1.0940000000000001</v>
      </c>
      <c r="L9">
        <v>1.3089999999999999</v>
      </c>
    </row>
    <row r="10" spans="1:12" x14ac:dyDescent="0.2">
      <c r="A10" t="s">
        <v>23</v>
      </c>
      <c r="C10">
        <v>1.1100000000000001</v>
      </c>
      <c r="D10">
        <v>0.89600000000000002</v>
      </c>
      <c r="E10">
        <v>0.01</v>
      </c>
      <c r="F10">
        <v>0.01</v>
      </c>
      <c r="G10">
        <v>0.45600000000000002</v>
      </c>
      <c r="H10">
        <v>0.05</v>
      </c>
      <c r="I10">
        <v>0.30399999999999999</v>
      </c>
      <c r="J10">
        <v>4.3999999999999997E-2</v>
      </c>
      <c r="K10">
        <v>1.117</v>
      </c>
      <c r="L10">
        <v>0.76700000000000002</v>
      </c>
    </row>
    <row r="11" spans="1:12" x14ac:dyDescent="0.2">
      <c r="A11" t="s">
        <v>30</v>
      </c>
      <c r="C11">
        <v>15.602</v>
      </c>
      <c r="D11">
        <v>17.917000000000002</v>
      </c>
      <c r="E11">
        <v>15.585000000000001</v>
      </c>
      <c r="F11">
        <v>15.585000000000001</v>
      </c>
      <c r="G11">
        <v>19.408000000000001</v>
      </c>
      <c r="H11">
        <v>17.216000000000001</v>
      </c>
      <c r="I11">
        <v>17.417999999999999</v>
      </c>
      <c r="J11">
        <v>17.568000000000001</v>
      </c>
      <c r="K11">
        <v>18.231000000000002</v>
      </c>
      <c r="L11">
        <v>13.484</v>
      </c>
    </row>
    <row r="12" spans="1:12" x14ac:dyDescent="0.2">
      <c r="A12" t="s">
        <v>37</v>
      </c>
      <c r="C12">
        <v>1.7030000000000001</v>
      </c>
      <c r="D12">
        <v>1.4770000000000001</v>
      </c>
      <c r="E12">
        <v>3.64</v>
      </c>
      <c r="F12">
        <v>3.64</v>
      </c>
      <c r="G12">
        <v>0.93100000000000005</v>
      </c>
      <c r="H12">
        <v>2.4670000000000001</v>
      </c>
      <c r="I12">
        <v>2.8319999999999999</v>
      </c>
      <c r="J12">
        <v>2.2360000000000002</v>
      </c>
      <c r="K12">
        <v>3.3860000000000001</v>
      </c>
      <c r="L12">
        <v>4.7240000000000002</v>
      </c>
    </row>
    <row r="13" spans="1:12" x14ac:dyDescent="0.2">
      <c r="A13" t="s">
        <v>43</v>
      </c>
      <c r="C13">
        <f t="shared" ref="C13:L13" si="0">C11+C12</f>
        <v>17.305</v>
      </c>
      <c r="D13">
        <f t="shared" si="0"/>
        <v>19.394000000000002</v>
      </c>
      <c r="E13">
        <f t="shared" si="0"/>
        <v>19.225000000000001</v>
      </c>
      <c r="F13">
        <f t="shared" si="0"/>
        <v>19.225000000000001</v>
      </c>
      <c r="G13">
        <f t="shared" si="0"/>
        <v>20.339000000000002</v>
      </c>
      <c r="H13">
        <f t="shared" si="0"/>
        <v>19.683</v>
      </c>
      <c r="I13">
        <f t="shared" si="0"/>
        <v>20.25</v>
      </c>
      <c r="J13">
        <f t="shared" si="0"/>
        <v>19.804000000000002</v>
      </c>
      <c r="K13">
        <f t="shared" si="0"/>
        <v>21.617000000000001</v>
      </c>
      <c r="L13">
        <f t="shared" si="0"/>
        <v>18.207999999999998</v>
      </c>
    </row>
    <row r="14" spans="1:12" x14ac:dyDescent="0.2">
      <c r="A14" t="s">
        <v>38</v>
      </c>
      <c r="C14">
        <v>4.5910000000000002</v>
      </c>
      <c r="D14">
        <v>0.46400000000000002</v>
      </c>
      <c r="E14">
        <v>3.548</v>
      </c>
      <c r="F14">
        <v>3.548</v>
      </c>
      <c r="G14">
        <v>0</v>
      </c>
      <c r="H14">
        <v>1.0429999999999999</v>
      </c>
      <c r="I14">
        <v>4.2000000000000003E-2</v>
      </c>
      <c r="J14">
        <v>0.49099999999999999</v>
      </c>
      <c r="K14">
        <v>3.0000000000000001E-3</v>
      </c>
      <c r="L14">
        <v>4.3840000000000003</v>
      </c>
    </row>
    <row r="15" spans="1:12" x14ac:dyDescent="0.2">
      <c r="A15" t="s">
        <v>22</v>
      </c>
      <c r="C15">
        <v>1.7809999999999999</v>
      </c>
      <c r="D15">
        <v>0.58599999999999997</v>
      </c>
      <c r="E15">
        <v>0.314</v>
      </c>
      <c r="F15">
        <v>0.314</v>
      </c>
      <c r="G15">
        <v>0.69899999999999995</v>
      </c>
      <c r="H15">
        <v>1.875</v>
      </c>
      <c r="I15">
        <v>3.1419999999999999</v>
      </c>
      <c r="J15">
        <v>3.0019999999999998</v>
      </c>
      <c r="K15">
        <v>2.8519999999999999</v>
      </c>
      <c r="L15">
        <v>0.26200000000000001</v>
      </c>
    </row>
    <row r="16" spans="1:12" x14ac:dyDescent="0.2">
      <c r="A16" t="s">
        <v>41</v>
      </c>
      <c r="C16">
        <v>3.3000000000000002E-2</v>
      </c>
      <c r="D16">
        <v>1.6859999999999999</v>
      </c>
      <c r="E16">
        <v>0</v>
      </c>
      <c r="F16">
        <v>0</v>
      </c>
      <c r="G16">
        <v>1.0589999999999999</v>
      </c>
      <c r="H16">
        <v>0</v>
      </c>
      <c r="I16">
        <v>8.0000000000000002E-3</v>
      </c>
      <c r="J16">
        <v>6.0000000000000001E-3</v>
      </c>
      <c r="K16">
        <v>3.0000000000000001E-3</v>
      </c>
      <c r="L16">
        <v>1E-3</v>
      </c>
    </row>
    <row r="17" spans="1:15" x14ac:dyDescent="0.2">
      <c r="A17" t="s">
        <v>44</v>
      </c>
      <c r="C17">
        <f t="shared" ref="C17:L17" si="1">SUM(C14:C16)</f>
        <v>6.4050000000000002</v>
      </c>
      <c r="D17">
        <f t="shared" si="1"/>
        <v>2.7359999999999998</v>
      </c>
      <c r="E17">
        <f t="shared" si="1"/>
        <v>3.8620000000000001</v>
      </c>
      <c r="F17">
        <f t="shared" si="1"/>
        <v>3.8620000000000001</v>
      </c>
      <c r="G17">
        <f t="shared" si="1"/>
        <v>1.758</v>
      </c>
      <c r="H17">
        <f t="shared" si="1"/>
        <v>2.9180000000000001</v>
      </c>
      <c r="I17">
        <f t="shared" si="1"/>
        <v>3.1919999999999997</v>
      </c>
      <c r="J17">
        <f t="shared" si="1"/>
        <v>3.4989999999999997</v>
      </c>
      <c r="K17">
        <f t="shared" si="1"/>
        <v>2.8580000000000001</v>
      </c>
      <c r="L17">
        <f t="shared" si="1"/>
        <v>4.6470000000000011</v>
      </c>
    </row>
    <row r="18" spans="1:15" x14ac:dyDescent="0.2">
      <c r="A18" t="s">
        <v>27</v>
      </c>
      <c r="C18">
        <v>14.263999999999999</v>
      </c>
      <c r="D18">
        <v>14.569000000000001</v>
      </c>
      <c r="E18">
        <v>13.907</v>
      </c>
      <c r="F18">
        <v>13.907</v>
      </c>
      <c r="G18">
        <v>14.15</v>
      </c>
      <c r="H18">
        <v>13.545999999999999</v>
      </c>
      <c r="I18">
        <v>13.035</v>
      </c>
      <c r="J18">
        <v>13.571999999999999</v>
      </c>
      <c r="K18">
        <v>13.89</v>
      </c>
      <c r="L18">
        <v>15.733000000000001</v>
      </c>
    </row>
    <row r="19" spans="1:15" x14ac:dyDescent="0.2">
      <c r="A19" t="s">
        <v>28</v>
      </c>
      <c r="C19">
        <v>5.0000000000000001E-3</v>
      </c>
      <c r="D19">
        <v>0.28699999999999998</v>
      </c>
      <c r="E19">
        <v>8.8999999999999996E-2</v>
      </c>
      <c r="F19">
        <v>8.8999999999999996E-2</v>
      </c>
      <c r="G19">
        <v>0</v>
      </c>
      <c r="H19">
        <v>0</v>
      </c>
      <c r="I19">
        <v>0.68</v>
      </c>
      <c r="J19">
        <v>3.0000000000000001E-3</v>
      </c>
      <c r="K19">
        <v>0.67700000000000005</v>
      </c>
      <c r="L19">
        <v>0</v>
      </c>
    </row>
    <row r="20" spans="1:15" x14ac:dyDescent="0.2">
      <c r="A20" t="s">
        <v>39</v>
      </c>
      <c r="C20">
        <v>0</v>
      </c>
      <c r="D20">
        <v>1.9E-2</v>
      </c>
      <c r="E20">
        <v>0.77900000000000003</v>
      </c>
      <c r="F20">
        <v>0.77900000000000003</v>
      </c>
      <c r="G20">
        <v>0.55100000000000005</v>
      </c>
      <c r="H20">
        <v>1E-3</v>
      </c>
      <c r="I20">
        <v>1.7999999999999999E-2</v>
      </c>
      <c r="J20">
        <v>0</v>
      </c>
      <c r="K20">
        <v>0</v>
      </c>
      <c r="L20">
        <v>0</v>
      </c>
    </row>
    <row r="21" spans="1:15" x14ac:dyDescent="0.2">
      <c r="A21" t="s">
        <v>40</v>
      </c>
      <c r="C21">
        <v>0.88200000000000001</v>
      </c>
      <c r="D21">
        <v>4.2999999999999997E-2</v>
      </c>
      <c r="E21">
        <v>4.0000000000000001E-3</v>
      </c>
      <c r="F21">
        <v>4.0000000000000001E-3</v>
      </c>
      <c r="G21">
        <v>0</v>
      </c>
      <c r="H21">
        <v>0</v>
      </c>
      <c r="I21">
        <v>0</v>
      </c>
      <c r="J21">
        <v>0.44</v>
      </c>
      <c r="K21">
        <v>1E-3</v>
      </c>
      <c r="L21">
        <v>0.17100000000000001</v>
      </c>
    </row>
    <row r="22" spans="1:15" x14ac:dyDescent="0.2">
      <c r="A22" t="s">
        <v>29</v>
      </c>
      <c r="C22">
        <v>1.2E-2</v>
      </c>
      <c r="D22">
        <v>0</v>
      </c>
      <c r="E22">
        <v>0</v>
      </c>
      <c r="F22">
        <v>0</v>
      </c>
      <c r="G22">
        <v>0</v>
      </c>
      <c r="H22">
        <v>7.0000000000000001E-3</v>
      </c>
      <c r="I22">
        <v>0</v>
      </c>
      <c r="J22">
        <v>6.0000000000000001E-3</v>
      </c>
      <c r="K22">
        <v>0.16800000000000001</v>
      </c>
      <c r="L22">
        <v>3.0000000000000001E-3</v>
      </c>
    </row>
    <row r="23" spans="1:15" x14ac:dyDescent="0.2">
      <c r="A23" t="s">
        <v>36</v>
      </c>
      <c r="C23">
        <v>0.27300000000000002</v>
      </c>
      <c r="D23">
        <v>0.10299999999999999</v>
      </c>
      <c r="E23">
        <v>0</v>
      </c>
      <c r="F23">
        <v>0</v>
      </c>
      <c r="G23">
        <v>0</v>
      </c>
      <c r="H23">
        <v>1E-3</v>
      </c>
      <c r="I23">
        <v>0</v>
      </c>
      <c r="J23">
        <v>2E-3</v>
      </c>
      <c r="K23">
        <v>0</v>
      </c>
      <c r="L23">
        <v>1E-3</v>
      </c>
    </row>
    <row r="24" spans="1:15" x14ac:dyDescent="0.2">
      <c r="A24" t="s">
        <v>45</v>
      </c>
      <c r="C24">
        <f>SUM(C19:C23)</f>
        <v>1.1720000000000002</v>
      </c>
      <c r="D24">
        <f t="shared" ref="D24:L24" si="2">SUM(D19:D23)</f>
        <v>0.45199999999999996</v>
      </c>
      <c r="E24">
        <f t="shared" si="2"/>
        <v>0.872</v>
      </c>
      <c r="F24">
        <f t="shared" si="2"/>
        <v>0.872</v>
      </c>
      <c r="G24">
        <f t="shared" si="2"/>
        <v>0.55100000000000005</v>
      </c>
      <c r="H24">
        <f t="shared" si="2"/>
        <v>9.0000000000000011E-3</v>
      </c>
      <c r="I24">
        <f t="shared" si="2"/>
        <v>0.69800000000000006</v>
      </c>
      <c r="J24">
        <f t="shared" si="2"/>
        <v>0.45100000000000001</v>
      </c>
      <c r="K24">
        <f t="shared" si="2"/>
        <v>0.84600000000000009</v>
      </c>
      <c r="L24">
        <f t="shared" si="2"/>
        <v>0.17500000000000002</v>
      </c>
    </row>
    <row r="27" spans="1:15" x14ac:dyDescent="0.2">
      <c r="A27" t="s">
        <v>0</v>
      </c>
      <c r="B27" t="s">
        <v>1</v>
      </c>
      <c r="C27" t="s">
        <v>2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</row>
    <row r="28" spans="1:15" x14ac:dyDescent="0.2">
      <c r="A28" s="1" t="s">
        <v>20</v>
      </c>
      <c r="B28">
        <v>1</v>
      </c>
      <c r="C28" s="4">
        <f>C8/C8</f>
        <v>1</v>
      </c>
      <c r="D28" s="4">
        <f t="shared" ref="D28:L28" si="3">D8/D8</f>
        <v>1</v>
      </c>
      <c r="E28" s="4">
        <f t="shared" si="3"/>
        <v>1</v>
      </c>
      <c r="F28" s="4">
        <f t="shared" si="3"/>
        <v>1</v>
      </c>
      <c r="G28" s="4">
        <f t="shared" si="3"/>
        <v>1</v>
      </c>
      <c r="H28" s="4">
        <f t="shared" si="3"/>
        <v>1</v>
      </c>
      <c r="I28" s="4">
        <f t="shared" si="3"/>
        <v>1</v>
      </c>
      <c r="J28" s="4">
        <f t="shared" si="3"/>
        <v>1</v>
      </c>
      <c r="K28" s="4">
        <f t="shared" si="3"/>
        <v>1</v>
      </c>
      <c r="L28" s="4">
        <f t="shared" si="3"/>
        <v>1</v>
      </c>
      <c r="M28" s="3">
        <f>AVERAGE(C28:L28)</f>
        <v>1</v>
      </c>
      <c r="N28" s="4"/>
    </row>
    <row r="29" spans="1:15" x14ac:dyDescent="0.2">
      <c r="A29" s="1" t="s">
        <v>21</v>
      </c>
      <c r="B29">
        <v>1.155E-2</v>
      </c>
      <c r="C29" s="4">
        <f>C9/C8</f>
        <v>3.7485254925946961E-2</v>
      </c>
      <c r="D29" s="4">
        <f t="shared" ref="D29:L29" si="4">D9/D8</f>
        <v>3.9120828339133829E-2</v>
      </c>
      <c r="E29" s="4">
        <f t="shared" si="4"/>
        <v>1.8359313941426397E-2</v>
      </c>
      <c r="F29" s="4">
        <f t="shared" si="4"/>
        <v>1.8359313941426397E-2</v>
      </c>
      <c r="G29" s="4">
        <f t="shared" si="4"/>
        <v>3.3929673041332514E-2</v>
      </c>
      <c r="H29" s="4">
        <f t="shared" si="4"/>
        <v>2.0444907372963322E-2</v>
      </c>
      <c r="I29" s="4">
        <f t="shared" si="4"/>
        <v>1.8572686223837787E-2</v>
      </c>
      <c r="J29" s="4">
        <f t="shared" si="4"/>
        <v>3.9223064898975278E-2</v>
      </c>
      <c r="K29" s="4">
        <f t="shared" si="4"/>
        <v>1.5818849590792099E-2</v>
      </c>
      <c r="L29" s="4">
        <f t="shared" si="4"/>
        <v>1.9278066596957334E-2</v>
      </c>
      <c r="M29" s="3">
        <f>AVERAGE(C29:L29)</f>
        <v>2.6059195887279191E-2</v>
      </c>
      <c r="N29" s="4">
        <f t="shared" ref="N29" si="5">STDEV(C29:L29)</f>
        <v>9.963186452575129E-3</v>
      </c>
      <c r="O29" s="2">
        <f>N29/M29 * 100</f>
        <v>38.23290056865747</v>
      </c>
    </row>
    <row r="30" spans="1:15" x14ac:dyDescent="0.2">
      <c r="A30" s="1" t="s">
        <v>23</v>
      </c>
      <c r="B30">
        <v>5.6489999999999999E-2</v>
      </c>
      <c r="C30" s="4">
        <f>C10/C8</f>
        <v>1.6164970072960812E-2</v>
      </c>
      <c r="D30" s="4">
        <f>D10/D8</f>
        <v>1.2939188701315581E-2</v>
      </c>
      <c r="E30" s="4">
        <f>E10/E8</f>
        <v>1.4209995310701548E-4</v>
      </c>
      <c r="F30" s="4">
        <f>F10/F8</f>
        <v>1.4209995310701548E-4</v>
      </c>
      <c r="G30" s="4">
        <f>G10/G8</f>
        <v>6.6978055873799253E-3</v>
      </c>
      <c r="H30" s="4">
        <f>H10/H8</f>
        <v>7.4399226248047026E-4</v>
      </c>
      <c r="I30" s="4">
        <f>I10/I8</f>
        <v>4.3165876238889043E-3</v>
      </c>
      <c r="J30" s="4">
        <f>J10/J8</f>
        <v>6.3683205002026282E-4</v>
      </c>
      <c r="K30" s="4">
        <f>K10/K8</f>
        <v>1.6151421382920268E-2</v>
      </c>
      <c r="L30" s="4">
        <f>L10/L8</f>
        <v>1.1295857203870342E-2</v>
      </c>
      <c r="M30" s="3">
        <f t="shared" ref="M30:M43" si="6">AVERAGE(C30:L30)</f>
        <v>6.9230854791050593E-3</v>
      </c>
      <c r="N30" s="4">
        <f t="shared" ref="N30:N43" si="7">STDEV(C30:L30)</f>
        <v>6.6865996307528732E-3</v>
      </c>
      <c r="O30" s="2">
        <f t="shared" ref="O30:O43" si="8">N30/M30 * 100</f>
        <v>96.584097523193421</v>
      </c>
    </row>
    <row r="31" spans="1:15" x14ac:dyDescent="0.2">
      <c r="A31" t="s">
        <v>30</v>
      </c>
      <c r="B31">
        <v>0.3679</v>
      </c>
      <c r="C31" s="4">
        <f>C11/C8</f>
        <v>0.22721248925976087</v>
      </c>
      <c r="D31" s="4">
        <f>D11/D8</f>
        <v>0.25874045084985631</v>
      </c>
      <c r="E31" s="4">
        <f>E11/E8</f>
        <v>0.22146277691728361</v>
      </c>
      <c r="F31" s="4">
        <f>F11/F8</f>
        <v>0.22146277691728361</v>
      </c>
      <c r="G31" s="4">
        <f>G11/G8</f>
        <v>0.28506800622778417</v>
      </c>
      <c r="H31" s="4">
        <f>H11/H8</f>
        <v>0.25617141581727554</v>
      </c>
      <c r="I31" s="4">
        <f>I11/I8</f>
        <v>0.24732343168716098</v>
      </c>
      <c r="J31" s="4">
        <f>J11/J8</f>
        <v>0.25426966942627222</v>
      </c>
      <c r="K31" s="4">
        <f>K11/K8</f>
        <v>0.26361375401255099</v>
      </c>
      <c r="L31" s="4">
        <f>L11/L8</f>
        <v>0.19858323146934509</v>
      </c>
      <c r="M31" s="4">
        <f t="shared" si="6"/>
        <v>0.24339080025845736</v>
      </c>
      <c r="N31" s="4">
        <f t="shared" si="7"/>
        <v>2.562520684031078E-2</v>
      </c>
      <c r="O31" s="2">
        <f t="shared" si="8"/>
        <v>10.52842047156232</v>
      </c>
    </row>
    <row r="32" spans="1:15" x14ac:dyDescent="0.2">
      <c r="A32" t="s">
        <v>37</v>
      </c>
      <c r="B32">
        <v>1.4E-2</v>
      </c>
      <c r="C32" s="4">
        <f>C12/C8</f>
        <v>2.4800850481308343E-2</v>
      </c>
      <c r="D32" s="4">
        <f>D12/D8</f>
        <v>2.1329443874824904E-2</v>
      </c>
      <c r="E32" s="4">
        <f>E12/E8</f>
        <v>5.1724382930953633E-2</v>
      </c>
      <c r="F32" s="4">
        <f>F12/F8</f>
        <v>5.1724382930953633E-2</v>
      </c>
      <c r="G32" s="4">
        <f>G12/G8</f>
        <v>1.3674686407567348E-2</v>
      </c>
      <c r="H32" s="4">
        <f>H12/H8</f>
        <v>3.6708578230786403E-2</v>
      </c>
      <c r="I32" s="4">
        <f>I12/I8</f>
        <v>4.0212421548859796E-2</v>
      </c>
      <c r="J32" s="4">
        <f>J12/J8</f>
        <v>3.2362646905575179E-2</v>
      </c>
      <c r="K32" s="4">
        <f>K12/K8</f>
        <v>4.896035165852107E-2</v>
      </c>
      <c r="L32" s="4">
        <f>L12/L8</f>
        <v>6.9571876702846799E-2</v>
      </c>
      <c r="M32" s="4">
        <f t="shared" si="6"/>
        <v>3.9106962167219719E-2</v>
      </c>
      <c r="N32" s="4">
        <f t="shared" si="7"/>
        <v>1.6877218795396637E-2</v>
      </c>
      <c r="O32" s="2">
        <f t="shared" si="8"/>
        <v>43.156557963337477</v>
      </c>
    </row>
    <row r="33" spans="1:15" x14ac:dyDescent="0.2">
      <c r="A33" s="1" t="s">
        <v>43</v>
      </c>
      <c r="B33">
        <f>SUM(B31:B32)</f>
        <v>0.38190000000000002</v>
      </c>
      <c r="C33" s="4">
        <f>C13/C8</f>
        <v>0.25201333974106921</v>
      </c>
      <c r="D33" s="4">
        <f>D13/D8</f>
        <v>0.28006989472468125</v>
      </c>
      <c r="E33" s="4">
        <f>E13/E8</f>
        <v>0.27318715984823727</v>
      </c>
      <c r="F33" s="4">
        <f>F13/F8</f>
        <v>0.27318715984823727</v>
      </c>
      <c r="G33" s="4">
        <f>G13/G8</f>
        <v>0.29874269263535153</v>
      </c>
      <c r="H33" s="4">
        <f>H13/H8</f>
        <v>0.29287999404806192</v>
      </c>
      <c r="I33" s="4">
        <f>I13/I8</f>
        <v>0.28753585323602077</v>
      </c>
      <c r="J33" s="4">
        <f>J13/J8</f>
        <v>0.28663231633184744</v>
      </c>
      <c r="K33" s="4">
        <f>K13/K8</f>
        <v>0.31257410567107202</v>
      </c>
      <c r="L33" s="4">
        <f>L13/L8</f>
        <v>0.26815510817219185</v>
      </c>
      <c r="M33" s="3">
        <f t="shared" ref="M33" si="9">AVERAGE(C33:L33)</f>
        <v>0.28249776242567709</v>
      </c>
      <c r="N33" s="4">
        <f t="shared" ref="N33" si="10">STDEV(C33:L33)</f>
        <v>1.7104361850259788E-2</v>
      </c>
      <c r="O33" s="2">
        <f t="shared" ref="O33" si="11">N33/M33 * 100</f>
        <v>6.0546893197994125</v>
      </c>
    </row>
    <row r="34" spans="1:15" x14ac:dyDescent="0.2">
      <c r="A34" t="s">
        <v>38</v>
      </c>
      <c r="B34">
        <v>1E-4</v>
      </c>
      <c r="C34" s="4">
        <f xml:space="preserve"> C14 / C8</f>
        <v>6.685889874320998E-2</v>
      </c>
      <c r="D34" s="4">
        <f xml:space="preserve"> D14 / D8</f>
        <v>6.7006512917527116E-3</v>
      </c>
      <c r="E34" s="4">
        <f xml:space="preserve"> E14 / E8</f>
        <v>5.0417063362369091E-2</v>
      </c>
      <c r="F34" s="4">
        <f xml:space="preserve"> F14 / F8</f>
        <v>5.0417063362369091E-2</v>
      </c>
      <c r="G34" s="4">
        <f xml:space="preserve"> G14 / G8</f>
        <v>0</v>
      </c>
      <c r="H34" s="4">
        <f xml:space="preserve"> H14 / H8</f>
        <v>1.5519678595342607E-2</v>
      </c>
      <c r="I34" s="4">
        <f xml:space="preserve"> I14 / I8</f>
        <v>5.9637065856359866E-4</v>
      </c>
      <c r="J34" s="4">
        <f xml:space="preserve"> J14 / J8</f>
        <v>7.1064667399988422E-3</v>
      </c>
      <c r="K34" s="4">
        <f xml:space="preserve"> K14 / K8</f>
        <v>4.3378929408022213E-5</v>
      </c>
      <c r="L34" s="4">
        <f xml:space="preserve"> L14 / L8</f>
        <v>6.4564586677663072E-2</v>
      </c>
      <c r="M34" s="4">
        <f t="shared" si="6"/>
        <v>2.6222415836067704E-2</v>
      </c>
      <c r="N34" s="4">
        <f t="shared" si="7"/>
        <v>2.8250715601640632E-2</v>
      </c>
      <c r="O34" s="2">
        <f t="shared" si="8"/>
        <v>107.73498436701281</v>
      </c>
    </row>
    <row r="35" spans="1:15" x14ac:dyDescent="0.2">
      <c r="A35" t="s">
        <v>22</v>
      </c>
      <c r="B35">
        <v>7.077E-2</v>
      </c>
      <c r="C35" s="4">
        <f>C15/C8</f>
        <v>2.5936767297246126E-2</v>
      </c>
      <c r="D35" s="4">
        <f>D15/D8</f>
        <v>8.4624604676014833E-3</v>
      </c>
      <c r="E35" s="4">
        <f>E15/E8</f>
        <v>4.4619385275602857E-3</v>
      </c>
      <c r="F35" s="4">
        <f>F15/F8</f>
        <v>4.4619385275602857E-3</v>
      </c>
      <c r="G35" s="4">
        <f>G15/G8</f>
        <v>1.0267030933286332E-2</v>
      </c>
      <c r="H35" s="4">
        <f>H15/H8</f>
        <v>2.7899709843017633E-2</v>
      </c>
      <c r="I35" s="4">
        <f>I15/I8</f>
        <v>4.461420498111493E-2</v>
      </c>
      <c r="J35" s="4">
        <f>J15/J8</f>
        <v>4.3449313958200661E-2</v>
      </c>
      <c r="K35" s="4">
        <f>K15/K8</f>
        <v>4.1238902223893113E-2</v>
      </c>
      <c r="L35" s="4">
        <f>L15/L8</f>
        <v>3.8585587841121639E-3</v>
      </c>
      <c r="M35" s="4">
        <f t="shared" si="6"/>
        <v>2.1465082554359301E-2</v>
      </c>
      <c r="N35" s="4">
        <f t="shared" si="7"/>
        <v>1.7173172458994149E-2</v>
      </c>
      <c r="O35" s="2">
        <f t="shared" si="8"/>
        <v>80.005154489873988</v>
      </c>
    </row>
    <row r="36" spans="1:15" x14ac:dyDescent="0.2">
      <c r="A36" t="s">
        <v>41</v>
      </c>
      <c r="B36">
        <v>1E-4</v>
      </c>
      <c r="C36" s="4">
        <f xml:space="preserve"> C16 / C8</f>
        <v>4.8058019135829437E-4</v>
      </c>
      <c r="D36" s="4">
        <f xml:space="preserve"> D16 / D8</f>
        <v>2.4347625167877307E-2</v>
      </c>
      <c r="E36" s="4">
        <f xml:space="preserve"> E16 / E8</f>
        <v>0</v>
      </c>
      <c r="F36" s="4">
        <f xml:space="preserve"> F16 / F8</f>
        <v>0</v>
      </c>
      <c r="G36" s="4">
        <f xml:space="preserve"> G16 / G8</f>
        <v>1.5554772186481009E-2</v>
      </c>
      <c r="H36" s="4">
        <f xml:space="preserve"> H16 / H8</f>
        <v>0</v>
      </c>
      <c r="I36" s="4">
        <f xml:space="preserve"> I16 / I8</f>
        <v>1.1359441115497118E-4</v>
      </c>
      <c r="J36" s="4">
        <f xml:space="preserve"> J16 / J8</f>
        <v>8.6840734093672205E-5</v>
      </c>
      <c r="K36" s="4">
        <f xml:space="preserve"> K16 / K8</f>
        <v>4.3378929408022213E-5</v>
      </c>
      <c r="L36" s="4">
        <f xml:space="preserve"> L16 / L8</f>
        <v>1.4727323603481541E-5</v>
      </c>
      <c r="M36" s="4">
        <f t="shared" si="6"/>
        <v>4.0641518943976759E-3</v>
      </c>
      <c r="N36" s="4">
        <f t="shared" si="7"/>
        <v>8.6270761355079703E-3</v>
      </c>
      <c r="O36" s="2">
        <f t="shared" si="8"/>
        <v>212.27248291089126</v>
      </c>
    </row>
    <row r="37" spans="1:15" x14ac:dyDescent="0.2">
      <c r="A37" s="1" t="s">
        <v>44</v>
      </c>
      <c r="B37">
        <f>SUM(B34:B36)</f>
        <v>7.0970000000000005E-2</v>
      </c>
      <c r="C37" s="4">
        <f xml:space="preserve"> C17 / C8</f>
        <v>9.3276246231814408E-2</v>
      </c>
      <c r="D37" s="4">
        <f xml:space="preserve"> D17 / D8</f>
        <v>3.9510736927231505E-2</v>
      </c>
      <c r="E37" s="4">
        <f xml:space="preserve"> E17 / E8</f>
        <v>5.4879001889929377E-2</v>
      </c>
      <c r="F37" s="4">
        <f xml:space="preserve"> F17 / F8</f>
        <v>5.4879001889929377E-2</v>
      </c>
      <c r="G37" s="4">
        <f xml:space="preserve"> G17 / G8</f>
        <v>2.5821803119767343E-2</v>
      </c>
      <c r="H37" s="4">
        <f xml:space="preserve"> H17 / H8</f>
        <v>4.3419388438360247E-2</v>
      </c>
      <c r="I37" s="4">
        <f xml:space="preserve"> I17 / I8</f>
        <v>4.5324170050833494E-2</v>
      </c>
      <c r="J37" s="4">
        <f xml:space="preserve"> J17 / J8</f>
        <v>5.0642621432293172E-2</v>
      </c>
      <c r="K37" s="4">
        <f xml:space="preserve"> K17 / K8</f>
        <v>4.1325660082709159E-2</v>
      </c>
      <c r="L37" s="4">
        <f xml:space="preserve"> L17 / L8</f>
        <v>6.8437872785378731E-2</v>
      </c>
      <c r="M37" s="3">
        <f t="shared" ref="M37" si="12">AVERAGE(C37:L37)</f>
        <v>5.1751650284824688E-2</v>
      </c>
      <c r="N37" s="4">
        <f t="shared" ref="N37" si="13">STDEV(C37:L37)</f>
        <v>1.8454598903437262E-2</v>
      </c>
      <c r="O37" s="2">
        <f t="shared" ref="O37" si="14">N37/M37 * 100</f>
        <v>35.659923503635142</v>
      </c>
    </row>
    <row r="38" spans="1:15" x14ac:dyDescent="0.2">
      <c r="A38" s="1" t="s">
        <v>27</v>
      </c>
      <c r="B38">
        <v>0.21385000000000001</v>
      </c>
      <c r="C38" s="4">
        <f xml:space="preserve"> C18 / C8</f>
        <v>0.2077271469555973</v>
      </c>
      <c r="D38" s="4">
        <f xml:space="preserve"> D18 / D8</f>
        <v>0.21039178592574409</v>
      </c>
      <c r="E38" s="4">
        <f xml:space="preserve"> E18 / E8</f>
        <v>0.1976184047859264</v>
      </c>
      <c r="F38" s="4">
        <f xml:space="preserve"> F18 / F8</f>
        <v>0.1976184047859264</v>
      </c>
      <c r="G38" s="4">
        <f xml:space="preserve"> G18 / G8</f>
        <v>0.20783760759084635</v>
      </c>
      <c r="H38" s="4">
        <f xml:space="preserve"> H18 / H8</f>
        <v>0.201562383751209</v>
      </c>
      <c r="I38" s="4">
        <f xml:space="preserve"> I18 / I8</f>
        <v>0.18508789367563117</v>
      </c>
      <c r="J38" s="4">
        <f xml:space="preserve"> J18 / J8</f>
        <v>0.19643374051988652</v>
      </c>
      <c r="K38" s="4">
        <f xml:space="preserve"> K18 / K8</f>
        <v>0.20084444315914285</v>
      </c>
      <c r="L38" s="4">
        <f xml:space="preserve"> L18 / L8</f>
        <v>0.23170498225357508</v>
      </c>
      <c r="M38" s="3">
        <f t="shared" si="6"/>
        <v>0.2036826793403485</v>
      </c>
      <c r="N38" s="4">
        <f t="shared" si="7"/>
        <v>1.2239725743479878E-2</v>
      </c>
      <c r="O38" s="2">
        <f t="shared" si="8"/>
        <v>6.0092128516375274</v>
      </c>
    </row>
    <row r="39" spans="1:15" x14ac:dyDescent="0.2">
      <c r="A39" t="s">
        <v>28</v>
      </c>
      <c r="B39">
        <v>4.0000000000000002E-4</v>
      </c>
      <c r="C39" s="4">
        <f>C19/C8</f>
        <v>7.2815180508832477E-5</v>
      </c>
      <c r="D39" s="4">
        <f>D19/D8</f>
        <v>4.1445838808901467E-3</v>
      </c>
      <c r="E39" s="4">
        <f>E19/E8</f>
        <v>1.2646895826524376E-3</v>
      </c>
      <c r="F39" s="4">
        <f>F19/F8</f>
        <v>1.2646895826524376E-3</v>
      </c>
      <c r="G39" s="4">
        <f>G19/G8</f>
        <v>0</v>
      </c>
      <c r="H39" s="4">
        <f>H19/H8</f>
        <v>0</v>
      </c>
      <c r="I39" s="4">
        <f>I19/I8</f>
        <v>9.6555249481725496E-3</v>
      </c>
      <c r="J39" s="4">
        <f>J19/J8</f>
        <v>4.3420367046836102E-5</v>
      </c>
      <c r="K39" s="4">
        <f>K19/K8</f>
        <v>9.7891784030770118E-3</v>
      </c>
      <c r="L39" s="4">
        <f>L19/L8</f>
        <v>0</v>
      </c>
      <c r="M39" s="4">
        <f t="shared" si="6"/>
        <v>2.6234901945000255E-3</v>
      </c>
      <c r="N39" s="4">
        <f t="shared" si="7"/>
        <v>3.9526898047213752E-3</v>
      </c>
      <c r="O39" s="2">
        <f t="shared" si="8"/>
        <v>150.6653164935752</v>
      </c>
    </row>
    <row r="40" spans="1:15" x14ac:dyDescent="0.2">
      <c r="A40" t="s">
        <v>39</v>
      </c>
      <c r="B40">
        <v>1E-4</v>
      </c>
      <c r="C40" s="4">
        <f xml:space="preserve"> C20 / C8</f>
        <v>0</v>
      </c>
      <c r="D40" s="4">
        <f xml:space="preserve"> D20 / D8</f>
        <v>2.7438011755021876E-4</v>
      </c>
      <c r="E40" s="4">
        <f xml:space="preserve"> E20 / E8</f>
        <v>1.1069586347036505E-2</v>
      </c>
      <c r="F40" s="4">
        <f xml:space="preserve"> F20 / F8</f>
        <v>1.1069586347036505E-2</v>
      </c>
      <c r="G40" s="4">
        <f xml:space="preserve"> G20 / G8</f>
        <v>8.0931817514174106E-3</v>
      </c>
      <c r="H40" s="4">
        <f xml:space="preserve"> H20 / H8</f>
        <v>1.4879845249609404E-5</v>
      </c>
      <c r="I40" s="4">
        <f xml:space="preserve"> I20 / I8</f>
        <v>2.5558742509868514E-4</v>
      </c>
      <c r="J40" s="4">
        <f xml:space="preserve"> J20 / J8</f>
        <v>0</v>
      </c>
      <c r="K40" s="4">
        <f xml:space="preserve"> K20 / K8</f>
        <v>0</v>
      </c>
      <c r="L40" s="4">
        <f xml:space="preserve"> L20 / L8</f>
        <v>0</v>
      </c>
      <c r="M40" s="4">
        <f t="shared" si="6"/>
        <v>3.0777201833388935E-3</v>
      </c>
      <c r="N40" s="4">
        <f t="shared" si="7"/>
        <v>4.8988466916172549E-3</v>
      </c>
      <c r="O40" s="2">
        <f t="shared" si="8"/>
        <v>159.1712826311161</v>
      </c>
    </row>
    <row r="41" spans="1:15" x14ac:dyDescent="0.2">
      <c r="A41" t="s">
        <v>40</v>
      </c>
      <c r="B41">
        <v>5.9999999999999995E-4</v>
      </c>
      <c r="C41" s="4">
        <f xml:space="preserve"> C21 / C8</f>
        <v>1.284459784175805E-2</v>
      </c>
      <c r="D41" s="4">
        <f xml:space="preserve"> D21 / D8</f>
        <v>6.2096552919260035E-4</v>
      </c>
      <c r="E41" s="4">
        <f xml:space="preserve"> E21 / E8</f>
        <v>5.6839981242806188E-5</v>
      </c>
      <c r="F41" s="4">
        <f xml:space="preserve"> F21 / F8</f>
        <v>5.6839981242806188E-5</v>
      </c>
      <c r="G41" s="4">
        <f xml:space="preserve"> G21 / G8</f>
        <v>0</v>
      </c>
      <c r="H41" s="4">
        <f xml:space="preserve"> H21 / H8</f>
        <v>0</v>
      </c>
      <c r="I41" s="4">
        <f xml:space="preserve"> I21 / I8</f>
        <v>0</v>
      </c>
      <c r="J41" s="4">
        <f xml:space="preserve"> J21 / J8</f>
        <v>6.3683205002026287E-3</v>
      </c>
      <c r="K41" s="4">
        <f xml:space="preserve"> K21 / K8</f>
        <v>1.4459643136007403E-5</v>
      </c>
      <c r="L41" s="4">
        <f xml:space="preserve"> L21 / L8</f>
        <v>2.5183723361953438E-3</v>
      </c>
      <c r="M41" s="4">
        <f t="shared" si="6"/>
        <v>2.2480395812970243E-3</v>
      </c>
      <c r="N41" s="4">
        <f t="shared" si="7"/>
        <v>4.2391934266816748E-3</v>
      </c>
      <c r="O41" s="2">
        <f t="shared" si="8"/>
        <v>188.57289978123245</v>
      </c>
    </row>
    <row r="42" spans="1:15" x14ac:dyDescent="0.2">
      <c r="A42" t="s">
        <v>29</v>
      </c>
      <c r="B42">
        <v>1.436E-2</v>
      </c>
      <c r="C42" s="4">
        <f xml:space="preserve"> C22 / C8</f>
        <v>1.7475643322119796E-4</v>
      </c>
      <c r="D42" s="4">
        <f xml:space="preserve"> D22 / D8</f>
        <v>0</v>
      </c>
      <c r="E42" s="4">
        <f xml:space="preserve"> E22 / E8</f>
        <v>0</v>
      </c>
      <c r="F42" s="4">
        <f xml:space="preserve"> F22 / F8</f>
        <v>0</v>
      </c>
      <c r="G42" s="4">
        <f xml:space="preserve"> G22 / G8</f>
        <v>0</v>
      </c>
      <c r="H42" s="4">
        <f xml:space="preserve"> H22 / H8</f>
        <v>1.0415891674726583E-4</v>
      </c>
      <c r="I42" s="4">
        <f xml:space="preserve"> I22 / I8</f>
        <v>0</v>
      </c>
      <c r="J42" s="4">
        <f xml:space="preserve"> J22 / J8</f>
        <v>8.6840734093672205E-5</v>
      </c>
      <c r="K42" s="4">
        <f xml:space="preserve"> K22 / K8</f>
        <v>2.4292200468492438E-3</v>
      </c>
      <c r="L42" s="4">
        <f xml:space="preserve"> L22 / L8</f>
        <v>4.4181970810444623E-5</v>
      </c>
      <c r="M42" s="4">
        <f t="shared" si="6"/>
        <v>2.8391581017218247E-4</v>
      </c>
      <c r="N42" s="4">
        <f t="shared" si="7"/>
        <v>7.5615330705190232E-4</v>
      </c>
      <c r="O42" s="2">
        <f t="shared" si="8"/>
        <v>266.33011616835586</v>
      </c>
    </row>
    <row r="43" spans="1:15" x14ac:dyDescent="0.2">
      <c r="A43" t="s">
        <v>36</v>
      </c>
      <c r="B43">
        <v>1.32E-2</v>
      </c>
      <c r="C43" s="4">
        <f>C23/C8</f>
        <v>3.9757088557822538E-3</v>
      </c>
      <c r="D43" s="4">
        <f>D23/D8</f>
        <v>1.4874290582985543E-3</v>
      </c>
      <c r="E43" s="4">
        <f>E23/E8</f>
        <v>0</v>
      </c>
      <c r="F43" s="4">
        <f>F23/F8</f>
        <v>0</v>
      </c>
      <c r="G43" s="4">
        <f>G23/G8</f>
        <v>0</v>
      </c>
      <c r="H43" s="4">
        <f>H23/H8</f>
        <v>1.4879845249609404E-5</v>
      </c>
      <c r="I43" s="4">
        <f>I23/I8</f>
        <v>0</v>
      </c>
      <c r="J43" s="4">
        <f>J23/J8</f>
        <v>2.8946911364557403E-5</v>
      </c>
      <c r="K43" s="4">
        <f>K23/K8</f>
        <v>0</v>
      </c>
      <c r="L43" s="4">
        <f>L23/L8</f>
        <v>1.4727323603481541E-5</v>
      </c>
      <c r="M43" s="4">
        <f t="shared" si="6"/>
        <v>5.5216919942984572E-4</v>
      </c>
      <c r="N43" s="4">
        <f t="shared" si="7"/>
        <v>1.289749075033982E-3</v>
      </c>
      <c r="O43" s="2">
        <f t="shared" si="8"/>
        <v>233.57859807568775</v>
      </c>
    </row>
    <row r="44" spans="1:15" x14ac:dyDescent="0.2">
      <c r="A44" s="1" t="s">
        <v>45</v>
      </c>
      <c r="B44">
        <f>SUM(B39:B43)</f>
        <v>2.8659999999999998E-2</v>
      </c>
      <c r="C44" s="4">
        <f>C24/C8</f>
        <v>1.7067878311270334E-2</v>
      </c>
      <c r="D44" s="4">
        <f>D24/D8</f>
        <v>6.5273585859315199E-3</v>
      </c>
      <c r="E44" s="4">
        <f>E24/E8</f>
        <v>1.2391115910931748E-2</v>
      </c>
      <c r="F44" s="4">
        <f>F24/F8</f>
        <v>1.2391115910931748E-2</v>
      </c>
      <c r="G44" s="4">
        <f>G24/G8</f>
        <v>8.0931817514174106E-3</v>
      </c>
      <c r="H44" s="4">
        <f>H24/H8</f>
        <v>1.3391860724648466E-4</v>
      </c>
      <c r="I44" s="4">
        <f>I24/I8</f>
        <v>9.9111123732712365E-3</v>
      </c>
      <c r="J44" s="4">
        <f>J24/J8</f>
        <v>6.5275285127076943E-3</v>
      </c>
      <c r="K44" s="4">
        <f>K24/K8</f>
        <v>1.2232858093062264E-2</v>
      </c>
      <c r="L44" s="4">
        <f>L24/L8</f>
        <v>2.5772816306092699E-3</v>
      </c>
      <c r="M44" s="3">
        <f t="shared" ref="M44" si="15">AVERAGE(C44:L44)</f>
        <v>8.7853349687379723E-3</v>
      </c>
      <c r="N44" s="4">
        <f t="shared" ref="N44" si="16">STDEV(C44:L44)</f>
        <v>5.0751987570033519E-3</v>
      </c>
      <c r="O44" s="2">
        <f t="shared" ref="O44" si="17">N44/M44 * 100</f>
        <v>57.768984051981029</v>
      </c>
    </row>
    <row r="46" spans="1:15" x14ac:dyDescent="0.2">
      <c r="A46" t="s">
        <v>32</v>
      </c>
    </row>
    <row r="47" spans="1:15" x14ac:dyDescent="0.2">
      <c r="A47" t="s">
        <v>26</v>
      </c>
    </row>
    <row r="49" spans="1:14" x14ac:dyDescent="0.2">
      <c r="H49" s="9"/>
      <c r="I49" s="9"/>
      <c r="J49" s="9"/>
      <c r="K49" s="9"/>
      <c r="L49" s="9"/>
      <c r="M49" s="9"/>
    </row>
    <row r="50" spans="1:14" x14ac:dyDescent="0.2">
      <c r="A50" s="1" t="s">
        <v>43</v>
      </c>
      <c r="B50" s="1" t="s">
        <v>30</v>
      </c>
      <c r="C50" s="1" t="s">
        <v>37</v>
      </c>
      <c r="D50" t="s">
        <v>17</v>
      </c>
      <c r="H50" s="9"/>
      <c r="I50" s="9"/>
      <c r="J50" s="9"/>
      <c r="K50" s="9"/>
      <c r="L50" s="9"/>
      <c r="M50" s="9"/>
    </row>
    <row r="51" spans="1:14" x14ac:dyDescent="0.2">
      <c r="A51" t="s">
        <v>16</v>
      </c>
      <c r="B51" s="4">
        <f>B31/B33</f>
        <v>0.96334118879287767</v>
      </c>
      <c r="C51" s="4">
        <f>B32/B33</f>
        <v>3.6658811207122284E-2</v>
      </c>
      <c r="D51" s="4"/>
      <c r="E51" s="4"/>
      <c r="F51" s="4"/>
      <c r="G51" s="4"/>
      <c r="H51" s="9"/>
      <c r="I51" s="9"/>
      <c r="J51" s="10"/>
      <c r="K51" s="10"/>
      <c r="L51" s="10"/>
      <c r="M51" s="9"/>
    </row>
    <row r="52" spans="1:14" x14ac:dyDescent="0.2">
      <c r="A52" t="s">
        <v>18</v>
      </c>
      <c r="B52" s="3">
        <f>B51*M33</f>
        <v>0.2721417302864797</v>
      </c>
      <c r="C52" s="3">
        <f>C51*M33</f>
        <v>1.035603213919738E-2</v>
      </c>
      <c r="D52" s="4">
        <f>SUM(B52:C52)</f>
        <v>0.28249776242567709</v>
      </c>
      <c r="E52" s="4"/>
      <c r="F52" s="4"/>
      <c r="G52" s="4"/>
      <c r="H52" s="9"/>
      <c r="I52" s="9"/>
      <c r="J52" s="10"/>
      <c r="K52" s="10"/>
      <c r="L52" s="10"/>
      <c r="M52" s="9"/>
    </row>
    <row r="53" spans="1:14" x14ac:dyDescent="0.2">
      <c r="B53" s="4"/>
      <c r="C53" s="4"/>
      <c r="D53" s="4"/>
      <c r="E53" s="4"/>
      <c r="F53" s="4"/>
      <c r="G53" s="4"/>
      <c r="H53" s="9"/>
      <c r="I53" s="10"/>
      <c r="J53" s="10"/>
      <c r="K53" s="10"/>
      <c r="L53" s="10"/>
      <c r="M53" s="9"/>
    </row>
    <row r="54" spans="1:14" x14ac:dyDescent="0.2">
      <c r="B54" s="4"/>
      <c r="C54" s="4"/>
      <c r="D54" s="4"/>
      <c r="E54" s="4"/>
      <c r="F54" s="4"/>
      <c r="G54" s="4"/>
      <c r="H54" s="9"/>
      <c r="I54" s="10"/>
      <c r="J54" s="10"/>
      <c r="K54" s="10"/>
      <c r="L54" s="10"/>
      <c r="M54" s="9"/>
    </row>
    <row r="55" spans="1:14" x14ac:dyDescent="0.2">
      <c r="A55" s="1" t="s">
        <v>44</v>
      </c>
      <c r="B55" s="1" t="s">
        <v>38</v>
      </c>
      <c r="C55" s="1" t="s">
        <v>22</v>
      </c>
      <c r="D55" s="1" t="s">
        <v>41</v>
      </c>
      <c r="E55" t="s">
        <v>17</v>
      </c>
    </row>
    <row r="56" spans="1:14" x14ac:dyDescent="0.2">
      <c r="A56" t="s">
        <v>16</v>
      </c>
      <c r="B56" s="4">
        <f>B34/B37</f>
        <v>1.4090460758066788E-3</v>
      </c>
      <c r="C56" s="4">
        <f>B35/B37</f>
        <v>0.99718190784838656</v>
      </c>
      <c r="D56" s="4">
        <f>B36/B37</f>
        <v>1.4090460758066788E-3</v>
      </c>
      <c r="E56" s="4"/>
      <c r="F56" s="4"/>
      <c r="H56" s="4"/>
      <c r="I56" s="4"/>
      <c r="J56" s="4"/>
      <c r="K56" s="4"/>
    </row>
    <row r="57" spans="1:14" x14ac:dyDescent="0.2">
      <c r="A57" t="s">
        <v>18</v>
      </c>
      <c r="B57" s="8">
        <f>B56*M37</f>
        <v>7.2920459750351816E-5</v>
      </c>
      <c r="C57" s="8">
        <f>C56*M37</f>
        <v>5.1605809365323982E-2</v>
      </c>
      <c r="D57" s="8">
        <f>D56*M37</f>
        <v>7.2920459750351816E-5</v>
      </c>
      <c r="E57" s="4">
        <f>SUM(B57:D57)</f>
        <v>5.1751650284824688E-2</v>
      </c>
      <c r="F57" s="4"/>
      <c r="H57" s="4"/>
      <c r="I57" s="4"/>
      <c r="J57" s="4"/>
      <c r="K57" s="4"/>
      <c r="L57" s="4"/>
    </row>
    <row r="58" spans="1:14" x14ac:dyDescent="0.2">
      <c r="B58" s="4"/>
      <c r="C58" s="4"/>
      <c r="D58" s="4"/>
      <c r="E58" s="4"/>
      <c r="F58" s="4"/>
      <c r="G58" s="4"/>
      <c r="I58" s="4"/>
      <c r="J58" s="4"/>
      <c r="K58" s="4"/>
      <c r="L58" s="4"/>
    </row>
    <row r="59" spans="1:14" x14ac:dyDescent="0.2">
      <c r="B59" s="4"/>
      <c r="C59" s="4"/>
      <c r="D59" s="4"/>
      <c r="E59" s="4"/>
      <c r="F59" s="4"/>
      <c r="G59" s="4"/>
      <c r="I59" s="4"/>
      <c r="J59" s="4"/>
      <c r="K59" s="4"/>
      <c r="L59" s="4"/>
    </row>
    <row r="60" spans="1:14" x14ac:dyDescent="0.2">
      <c r="A60" s="1" t="s">
        <v>45</v>
      </c>
      <c r="B60" s="1" t="s">
        <v>28</v>
      </c>
      <c r="C60" s="1" t="s">
        <v>39</v>
      </c>
      <c r="D60" s="1" t="s">
        <v>40</v>
      </c>
      <c r="E60" s="1" t="s">
        <v>29</v>
      </c>
      <c r="F60" s="1" t="s">
        <v>36</v>
      </c>
      <c r="G60" t="s">
        <v>17</v>
      </c>
      <c r="H60" s="4"/>
      <c r="I60" s="4"/>
      <c r="K60" s="4"/>
      <c r="L60" s="4"/>
      <c r="M60" s="4"/>
      <c r="N60" s="4"/>
    </row>
    <row r="61" spans="1:14" x14ac:dyDescent="0.2">
      <c r="A61" t="s">
        <v>16</v>
      </c>
      <c r="B61" s="4">
        <f>B39/B44</f>
        <v>1.3956734124214935E-2</v>
      </c>
      <c r="C61" s="4">
        <f>B40/B44</f>
        <v>3.4891835310537338E-3</v>
      </c>
      <c r="D61" s="4">
        <f>B41/B44</f>
        <v>2.09351011863224E-2</v>
      </c>
      <c r="E61" s="4">
        <f>B42/B44</f>
        <v>0.50104675505931617</v>
      </c>
      <c r="F61" s="4">
        <f>B43/B44</f>
        <v>0.46057222609909282</v>
      </c>
      <c r="G61" s="4"/>
    </row>
    <row r="62" spans="1:14" x14ac:dyDescent="0.2">
      <c r="A62" t="s">
        <v>18</v>
      </c>
      <c r="B62" s="8">
        <f>B61*M44</f>
        <v>1.22614584350844E-4</v>
      </c>
      <c r="C62" s="8">
        <f>C61*M44</f>
        <v>3.0653646087711E-5</v>
      </c>
      <c r="D62" s="8">
        <f>D61*M44</f>
        <v>1.8392187652626599E-4</v>
      </c>
      <c r="E62" s="8">
        <f>E61*M44</f>
        <v>4.4018635781952996E-3</v>
      </c>
      <c r="F62" s="8">
        <f>F61*M44</f>
        <v>4.0462812835778518E-3</v>
      </c>
      <c r="G62" s="4">
        <f>SUM(B62:F62)</f>
        <v>8.7853349687379723E-3</v>
      </c>
    </row>
    <row r="65" spans="3:14" x14ac:dyDescent="0.2">
      <c r="C65" t="s">
        <v>3</v>
      </c>
      <c r="L65" t="s">
        <v>31</v>
      </c>
      <c r="M65" s="4"/>
      <c r="N65" s="4"/>
    </row>
    <row r="70" spans="3:14" x14ac:dyDescent="0.2">
      <c r="M70" s="4"/>
    </row>
    <row r="71" spans="3:14" x14ac:dyDescent="0.2">
      <c r="M71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2025-06-10T18:21:58Z</dcterms:modified>
</cp:coreProperties>
</file>