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D1CB4EB7-9997-440B-890C-096CB740947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hampionshipProblemResult_s-Ru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C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</calcChain>
</file>

<file path=xl/sharedStrings.xml><?xml version="1.0" encoding="utf-8"?>
<sst xmlns="http://schemas.openxmlformats.org/spreadsheetml/2006/main" count="206" uniqueCount="22">
  <si>
    <t>Algorithm</t>
  </si>
  <si>
    <t>Runtime</t>
  </si>
  <si>
    <t>Iterations</t>
  </si>
  <si>
    <t>AddNode</t>
  </si>
  <si>
    <t>RemoveNode</t>
  </si>
  <si>
    <t>AddEdge</t>
  </si>
  <si>
    <t>RemoveEdge</t>
  </si>
  <si>
    <t>GetEdges</t>
  </si>
  <si>
    <t>GetNeighbours</t>
  </si>
  <si>
    <t>GetPredecessors</t>
  </si>
  <si>
    <t>SetCapacity</t>
  </si>
  <si>
    <t>AddCapacity</t>
  </si>
  <si>
    <t>GetCapacity</t>
  </si>
  <si>
    <t>GetSize</t>
  </si>
  <si>
    <t>Edmonds_Karp</t>
  </si>
  <si>
    <t>AdjacencyMatrix</t>
  </si>
  <si>
    <t>AdjacencyList</t>
  </si>
  <si>
    <t>Dinic</t>
  </si>
  <si>
    <t>Push_Relabel</t>
  </si>
  <si>
    <t>Relabel_To_Front</t>
  </si>
  <si>
    <t>Data Structure</t>
  </si>
  <si>
    <t>Runtime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</si>
</sst>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BC034-B60C-4205-B3CA-2C45FEDFE6BD}" name="Table1" displayName="Table1" ref="R1:AF9" totalsRowShown="0" headerRowDxfId="0">
  <autoFilter ref="R1:AF9" xr:uid="{F77BC034-B60C-4205-B3CA-2C45FEDFE6BD}"/>
  <tableColumns count="15">
    <tableColumn id="1" xr3:uid="{D55F8C7A-F3BC-47C8-ADBD-93568151715A}" name="Algorithm"/>
    <tableColumn id="2" xr3:uid="{CD123750-86F2-4A4C-A072-9E3500405D75}" name="Data Structure"/>
    <tableColumn id="3" xr3:uid="{CFD3277F-57DC-43A5-A390-C5E813A1ED8F}" name="Runtime (in s)">
      <calculatedColumnFormula>SUMIFS(C:C,A:A,R2,B:B,S2)/COUNTIFS(A:A,R2,B:B,S2)</calculatedColumnFormula>
    </tableColumn>
    <tableColumn id="4" xr3:uid="{316A794D-1923-44E6-BF2F-D8983BD143CD}" name="Iterations"/>
    <tableColumn id="5" xr3:uid="{E23E08A7-4C66-4ACE-88FE-660763CC08B5}" name="AddNode"/>
    <tableColumn id="6" xr3:uid="{9B414810-40DF-40E3-880E-E76BE8B278B7}" name="RemoveNode"/>
    <tableColumn id="7" xr3:uid="{0A0B1034-111F-415D-8FFC-A1B98D329C98}" name="AddEdge"/>
    <tableColumn id="8" xr3:uid="{B1709568-90E0-442F-BE3E-016BC2B3DCF6}" name="RemoveEdge"/>
    <tableColumn id="9" xr3:uid="{B204AC1D-F5B6-48D7-A491-A1ACA3A3BEC6}" name="GetEdges"/>
    <tableColumn id="10" xr3:uid="{2B3C3C01-B20F-42F5-A961-4BC74AE0E49B}" name="GetNeighbours"/>
    <tableColumn id="11" xr3:uid="{EAC5A876-B838-4E74-9638-7AB007144C75}" name="GetPredecessors"/>
    <tableColumn id="12" xr3:uid="{BED90B00-A5A7-4EB1-9A3D-7D5B873E1D39}" name="SetCapacity"/>
    <tableColumn id="13" xr3:uid="{520D2B92-104E-4C7C-9D4B-D2487A674334}" name="AddCapacity"/>
    <tableColumn id="14" xr3:uid="{31857DAF-AAFB-436B-AF10-FDDE4D7A5AE0}" name="GetCapacity"/>
    <tableColumn id="15" xr3:uid="{093020E1-10B9-4AB2-A95A-2AF5C1EDBFC9}" name="Get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"/>
  <sheetViews>
    <sheetView tabSelected="1" topLeftCell="Y1" zoomScale="120" zoomScaleNormal="120" workbookViewId="0">
      <selection activeCell="AE12" sqref="AE12"/>
    </sheetView>
  </sheetViews>
  <sheetFormatPr defaultRowHeight="15" x14ac:dyDescent="0.25"/>
  <cols>
    <col min="1" max="1" width="16.7109375" bestFit="1" customWidth="1"/>
    <col min="2" max="3" width="15.85546875" bestFit="1" customWidth="1"/>
    <col min="4" max="4" width="9.5703125" bestFit="1" customWidth="1"/>
    <col min="5" max="5" width="9.42578125" bestFit="1" customWidth="1"/>
    <col min="6" max="6" width="13.28515625" bestFit="1" customWidth="1"/>
    <col min="7" max="7" width="8.85546875" bestFit="1" customWidth="1"/>
    <col min="8" max="8" width="12.5703125" bestFit="1" customWidth="1"/>
    <col min="9" max="9" width="9.28515625" bestFit="1" customWidth="1"/>
    <col min="10" max="10" width="14.5703125" bestFit="1" customWidth="1"/>
    <col min="11" max="11" width="16" bestFit="1" customWidth="1"/>
    <col min="12" max="12" width="11.28515625" bestFit="1" customWidth="1"/>
    <col min="13" max="13" width="12" bestFit="1" customWidth="1"/>
    <col min="14" max="14" width="11.5703125" bestFit="1" customWidth="1"/>
    <col min="15" max="15" width="11" bestFit="1" customWidth="1"/>
    <col min="18" max="18" width="16.7109375" bestFit="1" customWidth="1"/>
    <col min="19" max="20" width="15.85546875" bestFit="1" customWidth="1"/>
    <col min="21" max="21" width="11.7109375" customWidth="1"/>
    <col min="22" max="22" width="11.5703125" customWidth="1"/>
    <col min="23" max="23" width="15.28515625" customWidth="1"/>
    <col min="24" max="24" width="11" customWidth="1"/>
    <col min="25" max="25" width="14.7109375" customWidth="1"/>
    <col min="26" max="26" width="11.5703125" customWidth="1"/>
    <col min="27" max="27" width="16.7109375" customWidth="1"/>
    <col min="28" max="28" width="18.140625" customWidth="1"/>
    <col min="29" max="29" width="13.42578125" customWidth="1"/>
    <col min="30" max="30" width="14.140625" customWidth="1"/>
    <col min="31" max="31" width="13.85546875" customWidth="1"/>
    <col min="32" max="32" width="11" bestFit="1" customWidth="1"/>
  </cols>
  <sheetData>
    <row r="1" spans="1:32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s="1" t="s">
        <v>0</v>
      </c>
      <c r="S1" s="1" t="s">
        <v>20</v>
      </c>
      <c r="T1" s="1" t="s">
        <v>21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2" x14ac:dyDescent="0.25">
      <c r="A2" t="s">
        <v>14</v>
      </c>
      <c r="B2" t="s">
        <v>15</v>
      </c>
      <c r="C2">
        <f>5*60+42.2318812</f>
        <v>342.23188119999998</v>
      </c>
      <c r="D2">
        <v>928318</v>
      </c>
      <c r="E2">
        <v>0</v>
      </c>
      <c r="F2">
        <v>0</v>
      </c>
      <c r="G2">
        <v>0</v>
      </c>
      <c r="H2">
        <v>0</v>
      </c>
      <c r="I2">
        <v>0</v>
      </c>
      <c r="J2">
        <v>48016530</v>
      </c>
      <c r="K2">
        <v>0</v>
      </c>
      <c r="L2">
        <v>0</v>
      </c>
      <c r="M2">
        <v>5640184</v>
      </c>
      <c r="N2">
        <v>129648322</v>
      </c>
      <c r="O2">
        <v>1635057861</v>
      </c>
      <c r="R2" t="s">
        <v>14</v>
      </c>
      <c r="S2" t="s">
        <v>15</v>
      </c>
      <c r="T2">
        <f>SUMIFS(C:C,A:A,R2,B:B,S2)/COUNTIFS(A:A,R2,B:B,S2)</f>
        <v>308.59657234999997</v>
      </c>
      <c r="U2">
        <v>928318</v>
      </c>
      <c r="V2">
        <v>0</v>
      </c>
      <c r="W2">
        <v>0</v>
      </c>
      <c r="X2">
        <v>0</v>
      </c>
      <c r="Y2">
        <v>0</v>
      </c>
      <c r="Z2">
        <v>0</v>
      </c>
      <c r="AA2">
        <v>48016530</v>
      </c>
      <c r="AB2">
        <v>0</v>
      </c>
      <c r="AC2">
        <v>0</v>
      </c>
      <c r="AD2">
        <v>5640184</v>
      </c>
      <c r="AE2">
        <v>129648322</v>
      </c>
      <c r="AF2">
        <v>1635057861</v>
      </c>
    </row>
    <row r="3" spans="1:32" x14ac:dyDescent="0.25">
      <c r="A3" t="s">
        <v>14</v>
      </c>
      <c r="B3" t="s">
        <v>16</v>
      </c>
      <c r="C3">
        <v>8.9138035000000002</v>
      </c>
      <c r="D3">
        <v>913900</v>
      </c>
      <c r="E3">
        <v>0</v>
      </c>
      <c r="F3">
        <v>0</v>
      </c>
      <c r="G3">
        <v>0</v>
      </c>
      <c r="H3">
        <v>0</v>
      </c>
      <c r="I3">
        <v>0</v>
      </c>
      <c r="J3">
        <v>46848732</v>
      </c>
      <c r="K3">
        <v>0</v>
      </c>
      <c r="L3">
        <v>0</v>
      </c>
      <c r="M3">
        <v>5498752</v>
      </c>
      <c r="N3">
        <v>129577606</v>
      </c>
      <c r="O3">
        <v>934730</v>
      </c>
      <c r="R3" t="s">
        <v>14</v>
      </c>
      <c r="S3" t="s">
        <v>16</v>
      </c>
      <c r="T3">
        <f t="shared" ref="T3:T9" si="0">SUMIFS(C:C,A:A,R3,B:B,S3)/COUNTIFS(A:A,R3,B:B,S3)</f>
        <v>7.7861232200000003</v>
      </c>
      <c r="U3">
        <v>913900</v>
      </c>
      <c r="V3">
        <v>0</v>
      </c>
      <c r="W3">
        <v>0</v>
      </c>
      <c r="X3">
        <v>0</v>
      </c>
      <c r="Y3">
        <v>0</v>
      </c>
      <c r="Z3">
        <v>0</v>
      </c>
      <c r="AA3">
        <v>46848732</v>
      </c>
      <c r="AB3">
        <v>0</v>
      </c>
      <c r="AC3">
        <v>0</v>
      </c>
      <c r="AD3">
        <v>5498752</v>
      </c>
      <c r="AE3">
        <v>129577606</v>
      </c>
      <c r="AF3">
        <v>934730</v>
      </c>
    </row>
    <row r="4" spans="1:32" x14ac:dyDescent="0.25">
      <c r="A4" t="s">
        <v>17</v>
      </c>
      <c r="B4" t="s">
        <v>15</v>
      </c>
      <c r="C4">
        <f>5*60+39.7315539</f>
        <v>339.73155389999999</v>
      </c>
      <c r="D4">
        <v>15479</v>
      </c>
      <c r="E4">
        <v>2186379</v>
      </c>
      <c r="F4">
        <v>272820</v>
      </c>
      <c r="G4">
        <v>4992977</v>
      </c>
      <c r="H4">
        <v>0</v>
      </c>
      <c r="I4">
        <v>21113</v>
      </c>
      <c r="J4">
        <v>3587572</v>
      </c>
      <c r="K4">
        <v>3587572</v>
      </c>
      <c r="L4">
        <v>0</v>
      </c>
      <c r="M4">
        <v>4228989</v>
      </c>
      <c r="N4">
        <v>10413845</v>
      </c>
      <c r="O4">
        <v>1949232069</v>
      </c>
      <c r="R4" t="s">
        <v>17</v>
      </c>
      <c r="S4" t="s">
        <v>15</v>
      </c>
      <c r="T4">
        <f t="shared" si="0"/>
        <v>311.58884007</v>
      </c>
      <c r="U4">
        <v>15479</v>
      </c>
      <c r="V4">
        <v>2186379</v>
      </c>
      <c r="W4">
        <v>272820</v>
      </c>
      <c r="X4">
        <v>4992977</v>
      </c>
      <c r="Y4">
        <v>0</v>
      </c>
      <c r="Z4">
        <v>21113</v>
      </c>
      <c r="AA4">
        <v>3587572</v>
      </c>
      <c r="AB4">
        <v>3587572</v>
      </c>
      <c r="AC4">
        <v>0</v>
      </c>
      <c r="AD4">
        <v>4228989</v>
      </c>
      <c r="AE4">
        <v>10413845</v>
      </c>
      <c r="AF4">
        <v>1949232069</v>
      </c>
    </row>
    <row r="5" spans="1:32" x14ac:dyDescent="0.25">
      <c r="A5" t="s">
        <v>17</v>
      </c>
      <c r="B5" t="s">
        <v>16</v>
      </c>
      <c r="C5">
        <v>30.659846399999999</v>
      </c>
      <c r="D5">
        <v>11876</v>
      </c>
      <c r="E5">
        <v>1363669</v>
      </c>
      <c r="F5">
        <v>56650</v>
      </c>
      <c r="G5">
        <v>3402887</v>
      </c>
      <c r="H5">
        <v>0</v>
      </c>
      <c r="I5">
        <v>13644</v>
      </c>
      <c r="J5">
        <v>2572372</v>
      </c>
      <c r="K5">
        <v>2572372</v>
      </c>
      <c r="L5">
        <v>0</v>
      </c>
      <c r="M5">
        <v>3113122</v>
      </c>
      <c r="N5">
        <v>7513474</v>
      </c>
      <c r="O5">
        <v>580847864</v>
      </c>
      <c r="R5" t="s">
        <v>17</v>
      </c>
      <c r="S5" t="s">
        <v>16</v>
      </c>
      <c r="T5">
        <f t="shared" si="0"/>
        <v>29.67913403</v>
      </c>
      <c r="U5">
        <v>11876</v>
      </c>
      <c r="V5">
        <v>1363669</v>
      </c>
      <c r="W5">
        <v>56650</v>
      </c>
      <c r="X5">
        <v>3402887</v>
      </c>
      <c r="Y5">
        <v>0</v>
      </c>
      <c r="Z5">
        <v>13644</v>
      </c>
      <c r="AA5">
        <v>2572372</v>
      </c>
      <c r="AB5">
        <v>2572372</v>
      </c>
      <c r="AC5">
        <v>0</v>
      </c>
      <c r="AD5">
        <v>3113122</v>
      </c>
      <c r="AE5">
        <v>7513474</v>
      </c>
      <c r="AF5">
        <v>580847864</v>
      </c>
    </row>
    <row r="6" spans="1:32" x14ac:dyDescent="0.25">
      <c r="A6" t="s">
        <v>18</v>
      </c>
      <c r="B6" t="s">
        <v>15</v>
      </c>
      <c r="C6">
        <f>4*60+56.0722473</f>
        <v>296.07224730000002</v>
      </c>
      <c r="D6">
        <v>122653</v>
      </c>
      <c r="E6">
        <v>0</v>
      </c>
      <c r="F6">
        <v>0</v>
      </c>
      <c r="G6">
        <v>0</v>
      </c>
      <c r="H6">
        <v>908259</v>
      </c>
      <c r="I6">
        <v>122653</v>
      </c>
      <c r="J6">
        <v>2522671</v>
      </c>
      <c r="K6">
        <v>1106048</v>
      </c>
      <c r="L6">
        <v>908259</v>
      </c>
      <c r="M6">
        <v>3294418</v>
      </c>
      <c r="N6">
        <v>128475439</v>
      </c>
      <c r="O6">
        <v>1777419951</v>
      </c>
      <c r="R6" t="s">
        <v>18</v>
      </c>
      <c r="S6" t="s">
        <v>15</v>
      </c>
      <c r="T6">
        <f t="shared" si="0"/>
        <v>291.86090690999998</v>
      </c>
      <c r="U6">
        <v>122653</v>
      </c>
      <c r="V6">
        <v>0</v>
      </c>
      <c r="W6">
        <v>0</v>
      </c>
      <c r="X6">
        <v>0</v>
      </c>
      <c r="Y6">
        <v>908259</v>
      </c>
      <c r="Z6">
        <v>122653</v>
      </c>
      <c r="AA6">
        <v>2522671</v>
      </c>
      <c r="AB6">
        <v>1106048</v>
      </c>
      <c r="AC6">
        <v>908259</v>
      </c>
      <c r="AD6">
        <v>3294418</v>
      </c>
      <c r="AE6">
        <v>128475439</v>
      </c>
      <c r="AF6">
        <v>1777419951</v>
      </c>
    </row>
    <row r="7" spans="1:32" x14ac:dyDescent="0.25">
      <c r="A7" t="s">
        <v>18</v>
      </c>
      <c r="B7" t="s">
        <v>16</v>
      </c>
      <c r="C7">
        <v>9.3487969</v>
      </c>
      <c r="D7">
        <v>98541</v>
      </c>
      <c r="E7">
        <v>0</v>
      </c>
      <c r="F7">
        <v>0</v>
      </c>
      <c r="G7">
        <v>0</v>
      </c>
      <c r="H7">
        <v>908259</v>
      </c>
      <c r="I7">
        <v>98541</v>
      </c>
      <c r="J7">
        <v>2382581</v>
      </c>
      <c r="K7">
        <v>1106048</v>
      </c>
      <c r="L7">
        <v>908259</v>
      </c>
      <c r="M7">
        <v>2724450</v>
      </c>
      <c r="N7">
        <v>128190455</v>
      </c>
      <c r="O7">
        <v>139617207</v>
      </c>
      <c r="R7" t="s">
        <v>18</v>
      </c>
      <c r="S7" t="s">
        <v>16</v>
      </c>
      <c r="T7">
        <f t="shared" si="0"/>
        <v>9.1355420500000015</v>
      </c>
      <c r="U7">
        <v>98541</v>
      </c>
      <c r="V7">
        <v>0</v>
      </c>
      <c r="W7">
        <v>0</v>
      </c>
      <c r="X7">
        <v>0</v>
      </c>
      <c r="Y7">
        <v>908259</v>
      </c>
      <c r="Z7">
        <v>98541</v>
      </c>
      <c r="AA7">
        <v>2382581</v>
      </c>
      <c r="AB7">
        <v>1106048</v>
      </c>
      <c r="AC7">
        <v>908259</v>
      </c>
      <c r="AD7">
        <v>2724450</v>
      </c>
      <c r="AE7">
        <v>128190455</v>
      </c>
      <c r="AF7">
        <v>139617207</v>
      </c>
    </row>
    <row r="8" spans="1:32" x14ac:dyDescent="0.25">
      <c r="A8" t="s">
        <v>19</v>
      </c>
      <c r="B8" t="s">
        <v>15</v>
      </c>
      <c r="C8">
        <f>4*60+52.1764835</f>
        <v>292.17648350000002</v>
      </c>
      <c r="D8">
        <v>65747518</v>
      </c>
      <c r="E8">
        <v>0</v>
      </c>
      <c r="F8">
        <v>0</v>
      </c>
      <c r="G8">
        <v>0</v>
      </c>
      <c r="H8">
        <v>908259</v>
      </c>
      <c r="I8">
        <v>0</v>
      </c>
      <c r="J8">
        <v>2362838</v>
      </c>
      <c r="K8">
        <v>1106048</v>
      </c>
      <c r="L8">
        <v>908259</v>
      </c>
      <c r="M8">
        <v>3209524</v>
      </c>
      <c r="N8">
        <v>135954438</v>
      </c>
      <c r="O8">
        <v>401663095</v>
      </c>
      <c r="R8" t="s">
        <v>19</v>
      </c>
      <c r="S8" t="s">
        <v>15</v>
      </c>
      <c r="T8">
        <f t="shared" si="0"/>
        <v>287.79321831000004</v>
      </c>
      <c r="U8">
        <v>65747518</v>
      </c>
      <c r="V8">
        <v>0</v>
      </c>
      <c r="W8">
        <v>0</v>
      </c>
      <c r="X8">
        <v>0</v>
      </c>
      <c r="Y8">
        <v>908259</v>
      </c>
      <c r="Z8">
        <v>0</v>
      </c>
      <c r="AA8">
        <v>2362838</v>
      </c>
      <c r="AB8">
        <v>1106048</v>
      </c>
      <c r="AC8">
        <v>908259</v>
      </c>
      <c r="AD8">
        <v>3209524</v>
      </c>
      <c r="AE8">
        <v>135954438</v>
      </c>
      <c r="AF8">
        <v>401663095</v>
      </c>
    </row>
    <row r="9" spans="1:32" x14ac:dyDescent="0.25">
      <c r="A9" t="s">
        <v>19</v>
      </c>
      <c r="B9" t="s">
        <v>16</v>
      </c>
      <c r="C9">
        <v>9.3069143000000008</v>
      </c>
      <c r="D9">
        <v>65378690</v>
      </c>
      <c r="E9">
        <v>0</v>
      </c>
      <c r="F9">
        <v>0</v>
      </c>
      <c r="G9">
        <v>0</v>
      </c>
      <c r="H9">
        <v>908259</v>
      </c>
      <c r="I9">
        <v>0</v>
      </c>
      <c r="J9">
        <v>2330113</v>
      </c>
      <c r="K9">
        <v>1106048</v>
      </c>
      <c r="L9">
        <v>908259</v>
      </c>
      <c r="M9">
        <v>2694894</v>
      </c>
      <c r="N9">
        <v>134963713</v>
      </c>
      <c r="O9">
        <v>129761211</v>
      </c>
      <c r="R9" t="s">
        <v>19</v>
      </c>
      <c r="S9" t="s">
        <v>16</v>
      </c>
      <c r="T9">
        <f t="shared" si="0"/>
        <v>9.2657443700000002</v>
      </c>
      <c r="U9">
        <v>65378690</v>
      </c>
      <c r="V9">
        <v>0</v>
      </c>
      <c r="W9">
        <v>0</v>
      </c>
      <c r="X9">
        <v>0</v>
      </c>
      <c r="Y9">
        <v>908259</v>
      </c>
      <c r="Z9">
        <v>0</v>
      </c>
      <c r="AA9">
        <v>2330113</v>
      </c>
      <c r="AB9">
        <v>1106048</v>
      </c>
      <c r="AC9">
        <v>908259</v>
      </c>
      <c r="AD9">
        <v>2694894</v>
      </c>
      <c r="AE9">
        <v>134963713</v>
      </c>
      <c r="AF9">
        <v>129761211</v>
      </c>
    </row>
    <row r="10" spans="1:32" x14ac:dyDescent="0.25">
      <c r="A10" t="s">
        <v>14</v>
      </c>
      <c r="B10" t="s">
        <v>15</v>
      </c>
      <c r="C10">
        <f>5*60+8.1542163</f>
        <v>308.15421629999997</v>
      </c>
      <c r="D10">
        <v>928318</v>
      </c>
      <c r="E10">
        <v>0</v>
      </c>
      <c r="F10">
        <v>0</v>
      </c>
      <c r="G10">
        <v>0</v>
      </c>
      <c r="H10">
        <v>0</v>
      </c>
      <c r="I10">
        <v>0</v>
      </c>
      <c r="J10">
        <v>48016530</v>
      </c>
      <c r="K10">
        <v>0</v>
      </c>
      <c r="L10">
        <v>0</v>
      </c>
      <c r="M10">
        <v>5640184</v>
      </c>
      <c r="N10">
        <v>129648322</v>
      </c>
      <c r="O10">
        <v>1635057861</v>
      </c>
    </row>
    <row r="11" spans="1:32" x14ac:dyDescent="0.25">
      <c r="A11" t="s">
        <v>14</v>
      </c>
      <c r="B11" t="s">
        <v>16</v>
      </c>
      <c r="C11">
        <v>7.7847694000000001</v>
      </c>
      <c r="D11">
        <v>913900</v>
      </c>
      <c r="E11">
        <v>0</v>
      </c>
      <c r="F11">
        <v>0</v>
      </c>
      <c r="G11">
        <v>0</v>
      </c>
      <c r="H11">
        <v>0</v>
      </c>
      <c r="I11">
        <v>0</v>
      </c>
      <c r="J11">
        <v>46848732</v>
      </c>
      <c r="K11">
        <v>0</v>
      </c>
      <c r="L11">
        <v>0</v>
      </c>
      <c r="M11">
        <v>5498752</v>
      </c>
      <c r="N11">
        <v>129577606</v>
      </c>
      <c r="O11">
        <v>934730</v>
      </c>
    </row>
    <row r="12" spans="1:32" x14ac:dyDescent="0.25">
      <c r="A12" t="s">
        <v>17</v>
      </c>
      <c r="B12" t="s">
        <v>15</v>
      </c>
      <c r="C12">
        <f>5*60+11.7545791</f>
        <v>311.7545791</v>
      </c>
      <c r="D12">
        <v>15479</v>
      </c>
      <c r="E12">
        <v>2186379</v>
      </c>
      <c r="F12">
        <v>272820</v>
      </c>
      <c r="G12">
        <v>4992977</v>
      </c>
      <c r="H12">
        <v>0</v>
      </c>
      <c r="I12">
        <v>21113</v>
      </c>
      <c r="J12">
        <v>3587572</v>
      </c>
      <c r="K12">
        <v>3587572</v>
      </c>
      <c r="L12">
        <v>0</v>
      </c>
      <c r="M12">
        <v>4228989</v>
      </c>
      <c r="N12">
        <v>10413845</v>
      </c>
      <c r="O12">
        <v>1949232069</v>
      </c>
    </row>
    <row r="13" spans="1:32" x14ac:dyDescent="0.25">
      <c r="A13" t="s">
        <v>17</v>
      </c>
      <c r="B13" t="s">
        <v>16</v>
      </c>
      <c r="C13">
        <v>29.388596100000001</v>
      </c>
      <c r="D13">
        <v>11876</v>
      </c>
      <c r="E13">
        <v>1363669</v>
      </c>
      <c r="F13">
        <v>56650</v>
      </c>
      <c r="G13">
        <v>3402887</v>
      </c>
      <c r="H13">
        <v>0</v>
      </c>
      <c r="I13">
        <v>13644</v>
      </c>
      <c r="J13">
        <v>2572372</v>
      </c>
      <c r="K13">
        <v>2572372</v>
      </c>
      <c r="L13">
        <v>0</v>
      </c>
      <c r="M13">
        <v>3113122</v>
      </c>
      <c r="N13">
        <v>7513474</v>
      </c>
      <c r="O13">
        <v>580847864</v>
      </c>
    </row>
    <row r="14" spans="1:32" x14ac:dyDescent="0.25">
      <c r="A14" t="s">
        <v>18</v>
      </c>
      <c r="B14" t="s">
        <v>15</v>
      </c>
      <c r="C14">
        <f>4*60+52.3646508</f>
        <v>292.36465079999999</v>
      </c>
      <c r="D14">
        <v>122653</v>
      </c>
      <c r="E14">
        <v>0</v>
      </c>
      <c r="F14">
        <v>0</v>
      </c>
      <c r="G14">
        <v>0</v>
      </c>
      <c r="H14">
        <v>908259</v>
      </c>
      <c r="I14">
        <v>122653</v>
      </c>
      <c r="J14">
        <v>2522671</v>
      </c>
      <c r="K14">
        <v>1106048</v>
      </c>
      <c r="L14">
        <v>908259</v>
      </c>
      <c r="M14">
        <v>3294418</v>
      </c>
      <c r="N14">
        <v>128475439</v>
      </c>
      <c r="O14">
        <v>1777419951</v>
      </c>
    </row>
    <row r="15" spans="1:32" x14ac:dyDescent="0.25">
      <c r="A15" t="s">
        <v>18</v>
      </c>
      <c r="B15" t="s">
        <v>16</v>
      </c>
      <c r="C15">
        <v>9.1639019000000008</v>
      </c>
      <c r="D15">
        <v>98541</v>
      </c>
      <c r="E15">
        <v>0</v>
      </c>
      <c r="F15">
        <v>0</v>
      </c>
      <c r="G15">
        <v>0</v>
      </c>
      <c r="H15">
        <v>908259</v>
      </c>
      <c r="I15">
        <v>98541</v>
      </c>
      <c r="J15">
        <v>2382581</v>
      </c>
      <c r="K15">
        <v>1106048</v>
      </c>
      <c r="L15">
        <v>908259</v>
      </c>
      <c r="M15">
        <v>2724450</v>
      </c>
      <c r="N15">
        <v>128190455</v>
      </c>
      <c r="O15">
        <v>139617207</v>
      </c>
    </row>
    <row r="16" spans="1:32" x14ac:dyDescent="0.25">
      <c r="A16" t="s">
        <v>19</v>
      </c>
      <c r="B16" t="s">
        <v>15</v>
      </c>
      <c r="C16">
        <f>4*60+50.0955068</f>
        <v>290.09550680000001</v>
      </c>
      <c r="D16">
        <v>65747518</v>
      </c>
      <c r="E16">
        <v>0</v>
      </c>
      <c r="F16">
        <v>0</v>
      </c>
      <c r="G16">
        <v>0</v>
      </c>
      <c r="H16">
        <v>908259</v>
      </c>
      <c r="I16">
        <v>0</v>
      </c>
      <c r="J16">
        <v>2362838</v>
      </c>
      <c r="K16">
        <v>1106048</v>
      </c>
      <c r="L16">
        <v>908259</v>
      </c>
      <c r="M16">
        <v>3209524</v>
      </c>
      <c r="N16">
        <v>135954438</v>
      </c>
      <c r="O16">
        <v>401663095</v>
      </c>
    </row>
    <row r="17" spans="1:15" x14ac:dyDescent="0.25">
      <c r="A17" t="s">
        <v>19</v>
      </c>
      <c r="B17" t="s">
        <v>16</v>
      </c>
      <c r="C17">
        <v>9.1400027999999995</v>
      </c>
      <c r="D17">
        <v>65378690</v>
      </c>
      <c r="E17">
        <v>0</v>
      </c>
      <c r="F17">
        <v>0</v>
      </c>
      <c r="G17">
        <v>0</v>
      </c>
      <c r="H17">
        <v>908259</v>
      </c>
      <c r="I17">
        <v>0</v>
      </c>
      <c r="J17">
        <v>2330113</v>
      </c>
      <c r="K17">
        <v>1106048</v>
      </c>
      <c r="L17">
        <v>908259</v>
      </c>
      <c r="M17">
        <v>2694894</v>
      </c>
      <c r="N17">
        <v>134963713</v>
      </c>
      <c r="O17">
        <v>129761211</v>
      </c>
    </row>
    <row r="18" spans="1:15" x14ac:dyDescent="0.25">
      <c r="A18" t="s">
        <v>14</v>
      </c>
      <c r="B18" t="s">
        <v>15</v>
      </c>
      <c r="C18">
        <f>5*60+8.7787533</f>
        <v>308.77875330000001</v>
      </c>
      <c r="D18">
        <v>928318</v>
      </c>
      <c r="E18">
        <v>0</v>
      </c>
      <c r="F18">
        <v>0</v>
      </c>
      <c r="G18">
        <v>0</v>
      </c>
      <c r="H18">
        <v>0</v>
      </c>
      <c r="I18">
        <v>0</v>
      </c>
      <c r="J18">
        <v>48016530</v>
      </c>
      <c r="K18">
        <v>0</v>
      </c>
      <c r="L18">
        <v>0</v>
      </c>
      <c r="M18">
        <v>5640184</v>
      </c>
      <c r="N18">
        <v>129648322</v>
      </c>
      <c r="O18">
        <v>1635057861</v>
      </c>
    </row>
    <row r="19" spans="1:15" x14ac:dyDescent="0.25">
      <c r="A19" t="s">
        <v>14</v>
      </c>
      <c r="B19" t="s">
        <v>16</v>
      </c>
      <c r="C19">
        <v>7.8886060000000002</v>
      </c>
      <c r="D19">
        <v>913900</v>
      </c>
      <c r="E19">
        <v>0</v>
      </c>
      <c r="F19">
        <v>0</v>
      </c>
      <c r="G19">
        <v>0</v>
      </c>
      <c r="H19">
        <v>0</v>
      </c>
      <c r="I19">
        <v>0</v>
      </c>
      <c r="J19">
        <v>46848732</v>
      </c>
      <c r="K19">
        <v>0</v>
      </c>
      <c r="L19">
        <v>0</v>
      </c>
      <c r="M19">
        <v>5498752</v>
      </c>
      <c r="N19">
        <v>129577606</v>
      </c>
      <c r="O19">
        <v>934730</v>
      </c>
    </row>
    <row r="20" spans="1:15" x14ac:dyDescent="0.25">
      <c r="A20" t="s">
        <v>17</v>
      </c>
      <c r="B20" t="s">
        <v>15</v>
      </c>
      <c r="C20">
        <f>5*60+12.2096223</f>
        <v>312.20962229999998</v>
      </c>
      <c r="D20">
        <v>15479</v>
      </c>
      <c r="E20">
        <v>2186379</v>
      </c>
      <c r="F20">
        <v>272820</v>
      </c>
      <c r="G20">
        <v>4992977</v>
      </c>
      <c r="H20">
        <v>0</v>
      </c>
      <c r="I20">
        <v>21113</v>
      </c>
      <c r="J20">
        <v>3587572</v>
      </c>
      <c r="K20">
        <v>3587572</v>
      </c>
      <c r="L20">
        <v>0</v>
      </c>
      <c r="M20">
        <v>4228989</v>
      </c>
      <c r="N20">
        <v>10413845</v>
      </c>
      <c r="O20">
        <v>1949232069</v>
      </c>
    </row>
    <row r="21" spans="1:15" x14ac:dyDescent="0.25">
      <c r="A21" t="s">
        <v>17</v>
      </c>
      <c r="B21" t="s">
        <v>16</v>
      </c>
      <c r="C21">
        <v>29.7580898</v>
      </c>
      <c r="D21">
        <v>11876</v>
      </c>
      <c r="E21">
        <v>1363669</v>
      </c>
      <c r="F21">
        <v>56650</v>
      </c>
      <c r="G21">
        <v>3402887</v>
      </c>
      <c r="H21">
        <v>0</v>
      </c>
      <c r="I21">
        <v>13644</v>
      </c>
      <c r="J21">
        <v>2572372</v>
      </c>
      <c r="K21">
        <v>2572372</v>
      </c>
      <c r="L21">
        <v>0</v>
      </c>
      <c r="M21">
        <v>3113122</v>
      </c>
      <c r="N21">
        <v>7513474</v>
      </c>
      <c r="O21">
        <v>580847864</v>
      </c>
    </row>
    <row r="22" spans="1:15" x14ac:dyDescent="0.25">
      <c r="A22" t="s">
        <v>18</v>
      </c>
      <c r="B22" t="s">
        <v>15</v>
      </c>
      <c r="C22">
        <f>4*60+56.712115</f>
        <v>296.71211499999998</v>
      </c>
      <c r="D22">
        <v>122653</v>
      </c>
      <c r="E22">
        <v>0</v>
      </c>
      <c r="F22">
        <v>0</v>
      </c>
      <c r="G22">
        <v>0</v>
      </c>
      <c r="H22">
        <v>908259</v>
      </c>
      <c r="I22">
        <v>122653</v>
      </c>
      <c r="J22">
        <v>2522671</v>
      </c>
      <c r="K22">
        <v>1106048</v>
      </c>
      <c r="L22">
        <v>908259</v>
      </c>
      <c r="M22">
        <v>3294418</v>
      </c>
      <c r="N22">
        <v>128475439</v>
      </c>
      <c r="O22">
        <v>1777419951</v>
      </c>
    </row>
    <row r="23" spans="1:15" x14ac:dyDescent="0.25">
      <c r="A23" t="s">
        <v>18</v>
      </c>
      <c r="B23" t="s">
        <v>16</v>
      </c>
      <c r="C23">
        <v>9.2258926999999993</v>
      </c>
      <c r="D23">
        <v>98541</v>
      </c>
      <c r="E23">
        <v>0</v>
      </c>
      <c r="F23">
        <v>0</v>
      </c>
      <c r="G23">
        <v>0</v>
      </c>
      <c r="H23">
        <v>908259</v>
      </c>
      <c r="I23">
        <v>98541</v>
      </c>
      <c r="J23">
        <v>2382581</v>
      </c>
      <c r="K23">
        <v>1106048</v>
      </c>
      <c r="L23">
        <v>908259</v>
      </c>
      <c r="M23">
        <v>2724450</v>
      </c>
      <c r="N23">
        <v>128190455</v>
      </c>
      <c r="O23">
        <v>139617207</v>
      </c>
    </row>
    <row r="24" spans="1:15" x14ac:dyDescent="0.25">
      <c r="A24" t="s">
        <v>19</v>
      </c>
      <c r="B24" t="s">
        <v>15</v>
      </c>
      <c r="C24">
        <f>4*60+52.2568215</f>
        <v>292.2568215</v>
      </c>
      <c r="D24">
        <v>65747518</v>
      </c>
      <c r="E24">
        <v>0</v>
      </c>
      <c r="F24">
        <v>0</v>
      </c>
      <c r="G24">
        <v>0</v>
      </c>
      <c r="H24">
        <v>908259</v>
      </c>
      <c r="I24">
        <v>0</v>
      </c>
      <c r="J24">
        <v>2362838</v>
      </c>
      <c r="K24">
        <v>1106048</v>
      </c>
      <c r="L24">
        <v>908259</v>
      </c>
      <c r="M24">
        <v>3209524</v>
      </c>
      <c r="N24">
        <v>135954438</v>
      </c>
      <c r="O24">
        <v>401663095</v>
      </c>
    </row>
    <row r="25" spans="1:15" x14ac:dyDescent="0.25">
      <c r="A25" t="s">
        <v>19</v>
      </c>
      <c r="B25" t="s">
        <v>16</v>
      </c>
      <c r="C25">
        <v>9.3433875000000004</v>
      </c>
      <c r="D25">
        <v>65378690</v>
      </c>
      <c r="E25">
        <v>0</v>
      </c>
      <c r="F25">
        <v>0</v>
      </c>
      <c r="G25">
        <v>0</v>
      </c>
      <c r="H25">
        <v>908259</v>
      </c>
      <c r="I25">
        <v>0</v>
      </c>
      <c r="J25">
        <v>2330113</v>
      </c>
      <c r="K25">
        <v>1106048</v>
      </c>
      <c r="L25">
        <v>908259</v>
      </c>
      <c r="M25">
        <v>2694894</v>
      </c>
      <c r="N25">
        <v>134963713</v>
      </c>
      <c r="O25">
        <v>129761211</v>
      </c>
    </row>
    <row r="26" spans="1:15" x14ac:dyDescent="0.25">
      <c r="A26" t="s">
        <v>14</v>
      </c>
      <c r="B26" t="s">
        <v>15</v>
      </c>
      <c r="C26">
        <f>5*60+3.9558739</f>
        <v>303.95587389999997</v>
      </c>
      <c r="D26">
        <v>928318</v>
      </c>
      <c r="E26">
        <v>0</v>
      </c>
      <c r="F26">
        <v>0</v>
      </c>
      <c r="G26">
        <v>0</v>
      </c>
      <c r="H26">
        <v>0</v>
      </c>
      <c r="I26">
        <v>0</v>
      </c>
      <c r="J26">
        <v>48016530</v>
      </c>
      <c r="K26">
        <v>0</v>
      </c>
      <c r="L26">
        <v>0</v>
      </c>
      <c r="M26">
        <v>5640184</v>
      </c>
      <c r="N26">
        <v>129648322</v>
      </c>
      <c r="O26">
        <v>1635057861</v>
      </c>
    </row>
    <row r="27" spans="1:15" x14ac:dyDescent="0.25">
      <c r="A27" t="s">
        <v>14</v>
      </c>
      <c r="B27" t="s">
        <v>16</v>
      </c>
      <c r="C27">
        <v>7.7467683000000003</v>
      </c>
      <c r="D27">
        <v>913900</v>
      </c>
      <c r="E27">
        <v>0</v>
      </c>
      <c r="F27">
        <v>0</v>
      </c>
      <c r="G27">
        <v>0</v>
      </c>
      <c r="H27">
        <v>0</v>
      </c>
      <c r="I27">
        <v>0</v>
      </c>
      <c r="J27">
        <v>46848732</v>
      </c>
      <c r="K27">
        <v>0</v>
      </c>
      <c r="L27">
        <v>0</v>
      </c>
      <c r="M27">
        <v>5498752</v>
      </c>
      <c r="N27">
        <v>129577606</v>
      </c>
      <c r="O27">
        <v>934730</v>
      </c>
    </row>
    <row r="28" spans="1:15" x14ac:dyDescent="0.25">
      <c r="A28" t="s">
        <v>17</v>
      </c>
      <c r="B28" t="s">
        <v>15</v>
      </c>
      <c r="C28">
        <f>5*60+4.2347065</f>
        <v>304.23470650000002</v>
      </c>
      <c r="D28">
        <v>15479</v>
      </c>
      <c r="E28">
        <v>2186379</v>
      </c>
      <c r="F28">
        <v>272820</v>
      </c>
      <c r="G28">
        <v>4992977</v>
      </c>
      <c r="H28">
        <v>0</v>
      </c>
      <c r="I28">
        <v>21113</v>
      </c>
      <c r="J28">
        <v>3587572</v>
      </c>
      <c r="K28">
        <v>3587572</v>
      </c>
      <c r="L28">
        <v>0</v>
      </c>
      <c r="M28">
        <v>4228989</v>
      </c>
      <c r="N28">
        <v>10413845</v>
      </c>
      <c r="O28">
        <v>1949232069</v>
      </c>
    </row>
    <row r="29" spans="1:15" x14ac:dyDescent="0.25">
      <c r="A29" t="s">
        <v>17</v>
      </c>
      <c r="B29" t="s">
        <v>16</v>
      </c>
      <c r="C29">
        <v>29.220883000000001</v>
      </c>
      <c r="D29">
        <v>11876</v>
      </c>
      <c r="E29">
        <v>1363669</v>
      </c>
      <c r="F29">
        <v>56650</v>
      </c>
      <c r="G29">
        <v>3402887</v>
      </c>
      <c r="H29">
        <v>0</v>
      </c>
      <c r="I29">
        <v>13644</v>
      </c>
      <c r="J29">
        <v>2572372</v>
      </c>
      <c r="K29">
        <v>2572372</v>
      </c>
      <c r="L29">
        <v>0</v>
      </c>
      <c r="M29">
        <v>3113122</v>
      </c>
      <c r="N29">
        <v>7513474</v>
      </c>
      <c r="O29">
        <v>580847864</v>
      </c>
    </row>
    <row r="30" spans="1:15" x14ac:dyDescent="0.25">
      <c r="A30" t="s">
        <v>18</v>
      </c>
      <c r="B30" t="s">
        <v>15</v>
      </c>
      <c r="C30">
        <f>4*60+48.7058076</f>
        <v>288.70580760000001</v>
      </c>
      <c r="D30">
        <v>122653</v>
      </c>
      <c r="E30">
        <v>0</v>
      </c>
      <c r="F30">
        <v>0</v>
      </c>
      <c r="G30">
        <v>0</v>
      </c>
      <c r="H30">
        <v>908259</v>
      </c>
      <c r="I30">
        <v>122653</v>
      </c>
      <c r="J30">
        <v>2522671</v>
      </c>
      <c r="K30">
        <v>1106048</v>
      </c>
      <c r="L30">
        <v>908259</v>
      </c>
      <c r="M30">
        <v>3294418</v>
      </c>
      <c r="N30">
        <v>128475439</v>
      </c>
      <c r="O30">
        <v>1777419951</v>
      </c>
    </row>
    <row r="31" spans="1:15" x14ac:dyDescent="0.25">
      <c r="A31" t="s">
        <v>18</v>
      </c>
      <c r="B31" t="s">
        <v>16</v>
      </c>
      <c r="C31">
        <v>9.0306283000000001</v>
      </c>
      <c r="D31">
        <v>98541</v>
      </c>
      <c r="E31">
        <v>0</v>
      </c>
      <c r="F31">
        <v>0</v>
      </c>
      <c r="G31">
        <v>0</v>
      </c>
      <c r="H31">
        <v>908259</v>
      </c>
      <c r="I31">
        <v>98541</v>
      </c>
      <c r="J31">
        <v>2382581</v>
      </c>
      <c r="K31">
        <v>1106048</v>
      </c>
      <c r="L31">
        <v>908259</v>
      </c>
      <c r="M31">
        <v>2724450</v>
      </c>
      <c r="N31">
        <v>128190455</v>
      </c>
      <c r="O31">
        <v>139617207</v>
      </c>
    </row>
    <row r="32" spans="1:15" x14ac:dyDescent="0.25">
      <c r="A32" t="s">
        <v>19</v>
      </c>
      <c r="B32" t="s">
        <v>15</v>
      </c>
      <c r="C32">
        <f>4*60+48.3520451</f>
        <v>288.3520451</v>
      </c>
      <c r="D32">
        <v>65747518</v>
      </c>
      <c r="E32">
        <v>0</v>
      </c>
      <c r="F32">
        <v>0</v>
      </c>
      <c r="G32">
        <v>0</v>
      </c>
      <c r="H32">
        <v>908259</v>
      </c>
      <c r="I32">
        <v>0</v>
      </c>
      <c r="J32">
        <v>2362838</v>
      </c>
      <c r="K32">
        <v>1106048</v>
      </c>
      <c r="L32">
        <v>908259</v>
      </c>
      <c r="M32">
        <v>3209524</v>
      </c>
      <c r="N32">
        <v>135954438</v>
      </c>
      <c r="O32">
        <v>401663095</v>
      </c>
    </row>
    <row r="33" spans="1:15" x14ac:dyDescent="0.25">
      <c r="A33" t="s">
        <v>19</v>
      </c>
      <c r="B33" t="s">
        <v>16</v>
      </c>
      <c r="C33">
        <v>9.2070354000000005</v>
      </c>
      <c r="D33">
        <v>65378690</v>
      </c>
      <c r="E33">
        <v>0</v>
      </c>
      <c r="F33">
        <v>0</v>
      </c>
      <c r="G33">
        <v>0</v>
      </c>
      <c r="H33">
        <v>908259</v>
      </c>
      <c r="I33">
        <v>0</v>
      </c>
      <c r="J33">
        <v>2330113</v>
      </c>
      <c r="K33">
        <v>1106048</v>
      </c>
      <c r="L33">
        <v>908259</v>
      </c>
      <c r="M33">
        <v>2694894</v>
      </c>
      <c r="N33">
        <v>134963713</v>
      </c>
      <c r="O33">
        <v>129761211</v>
      </c>
    </row>
    <row r="34" spans="1:15" x14ac:dyDescent="0.25">
      <c r="A34" t="s">
        <v>14</v>
      </c>
      <c r="B34" t="s">
        <v>15</v>
      </c>
      <c r="C34">
        <f>5*60+5.0134721</f>
        <v>305.0134721</v>
      </c>
      <c r="D34">
        <v>928318</v>
      </c>
      <c r="E34">
        <v>0</v>
      </c>
      <c r="F34">
        <v>0</v>
      </c>
      <c r="G34">
        <v>0</v>
      </c>
      <c r="H34">
        <v>0</v>
      </c>
      <c r="I34">
        <v>0</v>
      </c>
      <c r="J34">
        <v>48016530</v>
      </c>
      <c r="K34">
        <v>0</v>
      </c>
      <c r="L34">
        <v>0</v>
      </c>
      <c r="M34">
        <v>5640184</v>
      </c>
      <c r="N34">
        <v>129648322</v>
      </c>
      <c r="O34">
        <v>1635057861</v>
      </c>
    </row>
    <row r="35" spans="1:15" x14ac:dyDescent="0.25">
      <c r="A35" t="s">
        <v>14</v>
      </c>
      <c r="B35" t="s">
        <v>16</v>
      </c>
      <c r="C35">
        <v>7.6515056000000001</v>
      </c>
      <c r="D35">
        <v>913900</v>
      </c>
      <c r="E35">
        <v>0</v>
      </c>
      <c r="F35">
        <v>0</v>
      </c>
      <c r="G35">
        <v>0</v>
      </c>
      <c r="H35">
        <v>0</v>
      </c>
      <c r="I35">
        <v>0</v>
      </c>
      <c r="J35">
        <v>46848732</v>
      </c>
      <c r="K35">
        <v>0</v>
      </c>
      <c r="L35">
        <v>0</v>
      </c>
      <c r="M35">
        <v>5498752</v>
      </c>
      <c r="N35">
        <v>129577606</v>
      </c>
      <c r="O35">
        <v>934730</v>
      </c>
    </row>
    <row r="36" spans="1:15" x14ac:dyDescent="0.25">
      <c r="A36" t="s">
        <v>17</v>
      </c>
      <c r="B36" t="s">
        <v>15</v>
      </c>
      <c r="C36">
        <f>5*60+10.4091773</f>
        <v>310.40917730000001</v>
      </c>
      <c r="D36">
        <v>15479</v>
      </c>
      <c r="E36">
        <v>2186379</v>
      </c>
      <c r="F36">
        <v>272820</v>
      </c>
      <c r="G36">
        <v>4992977</v>
      </c>
      <c r="H36">
        <v>0</v>
      </c>
      <c r="I36">
        <v>21113</v>
      </c>
      <c r="J36">
        <v>3587572</v>
      </c>
      <c r="K36">
        <v>3587572</v>
      </c>
      <c r="L36">
        <v>0</v>
      </c>
      <c r="M36">
        <v>4228989</v>
      </c>
      <c r="N36">
        <v>10413845</v>
      </c>
      <c r="O36">
        <v>1949232069</v>
      </c>
    </row>
    <row r="37" spans="1:15" x14ac:dyDescent="0.25">
      <c r="A37" t="s">
        <v>17</v>
      </c>
      <c r="B37" t="s">
        <v>16</v>
      </c>
      <c r="C37">
        <v>29.3598651</v>
      </c>
      <c r="D37">
        <v>11876</v>
      </c>
      <c r="E37">
        <v>1363669</v>
      </c>
      <c r="F37">
        <v>56650</v>
      </c>
      <c r="G37">
        <v>3402887</v>
      </c>
      <c r="H37">
        <v>0</v>
      </c>
      <c r="I37">
        <v>13644</v>
      </c>
      <c r="J37">
        <v>2572372</v>
      </c>
      <c r="K37">
        <v>2572372</v>
      </c>
      <c r="L37">
        <v>0</v>
      </c>
      <c r="M37">
        <v>3113122</v>
      </c>
      <c r="N37">
        <v>7513474</v>
      </c>
      <c r="O37">
        <v>580847864</v>
      </c>
    </row>
    <row r="38" spans="1:15" x14ac:dyDescent="0.25">
      <c r="A38" t="s">
        <v>18</v>
      </c>
      <c r="B38" t="s">
        <v>15</v>
      </c>
      <c r="C38">
        <f>4*60+47.8264947</f>
        <v>287.82649470000001</v>
      </c>
      <c r="D38">
        <v>122653</v>
      </c>
      <c r="E38">
        <v>0</v>
      </c>
      <c r="F38">
        <v>0</v>
      </c>
      <c r="G38">
        <v>0</v>
      </c>
      <c r="H38">
        <v>908259</v>
      </c>
      <c r="I38">
        <v>122653</v>
      </c>
      <c r="J38">
        <v>2522671</v>
      </c>
      <c r="K38">
        <v>1106048</v>
      </c>
      <c r="L38">
        <v>908259</v>
      </c>
      <c r="M38">
        <v>3294418</v>
      </c>
      <c r="N38">
        <v>128475439</v>
      </c>
      <c r="O38">
        <v>1777419951</v>
      </c>
    </row>
    <row r="39" spans="1:15" x14ac:dyDescent="0.25">
      <c r="A39" t="s">
        <v>18</v>
      </c>
      <c r="B39" t="s">
        <v>16</v>
      </c>
      <c r="C39">
        <v>9.1296403999999995</v>
      </c>
      <c r="D39">
        <v>98541</v>
      </c>
      <c r="E39">
        <v>0</v>
      </c>
      <c r="F39">
        <v>0</v>
      </c>
      <c r="G39">
        <v>0</v>
      </c>
      <c r="H39">
        <v>908259</v>
      </c>
      <c r="I39">
        <v>98541</v>
      </c>
      <c r="J39">
        <v>2382581</v>
      </c>
      <c r="K39">
        <v>1106048</v>
      </c>
      <c r="L39">
        <v>908259</v>
      </c>
      <c r="M39">
        <v>2724450</v>
      </c>
      <c r="N39">
        <v>128190455</v>
      </c>
      <c r="O39">
        <v>139617207</v>
      </c>
    </row>
    <row r="40" spans="1:15" x14ac:dyDescent="0.25">
      <c r="A40" t="s">
        <v>19</v>
      </c>
      <c r="B40" t="s">
        <v>15</v>
      </c>
      <c r="C40">
        <f>4*60+42.2512461</f>
        <v>282.2512461</v>
      </c>
      <c r="D40">
        <v>65747518</v>
      </c>
      <c r="E40">
        <v>0</v>
      </c>
      <c r="F40">
        <v>0</v>
      </c>
      <c r="G40">
        <v>0</v>
      </c>
      <c r="H40">
        <v>908259</v>
      </c>
      <c r="I40">
        <v>0</v>
      </c>
      <c r="J40">
        <v>2362838</v>
      </c>
      <c r="K40">
        <v>1106048</v>
      </c>
      <c r="L40">
        <v>908259</v>
      </c>
      <c r="M40">
        <v>3209524</v>
      </c>
      <c r="N40">
        <v>135954438</v>
      </c>
      <c r="O40">
        <v>401663095</v>
      </c>
    </row>
    <row r="41" spans="1:15" x14ac:dyDescent="0.25">
      <c r="A41" t="s">
        <v>19</v>
      </c>
      <c r="B41" t="s">
        <v>16</v>
      </c>
      <c r="C41">
        <v>9.2774555999999997</v>
      </c>
      <c r="D41">
        <v>65378690</v>
      </c>
      <c r="E41">
        <v>0</v>
      </c>
      <c r="F41">
        <v>0</v>
      </c>
      <c r="G41">
        <v>0</v>
      </c>
      <c r="H41">
        <v>908259</v>
      </c>
      <c r="I41">
        <v>0</v>
      </c>
      <c r="J41">
        <v>2330113</v>
      </c>
      <c r="K41">
        <v>1106048</v>
      </c>
      <c r="L41">
        <v>908259</v>
      </c>
      <c r="M41">
        <v>2694894</v>
      </c>
      <c r="N41">
        <v>134963713</v>
      </c>
      <c r="O41">
        <v>129761211</v>
      </c>
    </row>
    <row r="42" spans="1:15" x14ac:dyDescent="0.25">
      <c r="A42" t="s">
        <v>14</v>
      </c>
      <c r="B42" t="s">
        <v>15</v>
      </c>
      <c r="C42">
        <f>5*60+7.4241227</f>
        <v>307.4241227</v>
      </c>
      <c r="D42">
        <v>928318</v>
      </c>
      <c r="E42">
        <v>0</v>
      </c>
      <c r="F42">
        <v>0</v>
      </c>
      <c r="G42">
        <v>0</v>
      </c>
      <c r="H42">
        <v>0</v>
      </c>
      <c r="I42">
        <v>0</v>
      </c>
      <c r="J42">
        <v>48016530</v>
      </c>
      <c r="K42">
        <v>0</v>
      </c>
      <c r="L42">
        <v>0</v>
      </c>
      <c r="M42">
        <v>5640184</v>
      </c>
      <c r="N42">
        <v>129648322</v>
      </c>
      <c r="O42">
        <v>1635057861</v>
      </c>
    </row>
    <row r="43" spans="1:15" x14ac:dyDescent="0.25">
      <c r="A43" t="s">
        <v>14</v>
      </c>
      <c r="B43" t="s">
        <v>16</v>
      </c>
      <c r="C43">
        <v>7.6950607</v>
      </c>
      <c r="D43">
        <v>913900</v>
      </c>
      <c r="E43">
        <v>0</v>
      </c>
      <c r="F43">
        <v>0</v>
      </c>
      <c r="G43">
        <v>0</v>
      </c>
      <c r="H43">
        <v>0</v>
      </c>
      <c r="I43">
        <v>0</v>
      </c>
      <c r="J43">
        <v>46848732</v>
      </c>
      <c r="K43">
        <v>0</v>
      </c>
      <c r="L43">
        <v>0</v>
      </c>
      <c r="M43">
        <v>5498752</v>
      </c>
      <c r="N43">
        <v>129577606</v>
      </c>
      <c r="O43">
        <v>934730</v>
      </c>
    </row>
    <row r="44" spans="1:15" x14ac:dyDescent="0.25">
      <c r="A44" t="s">
        <v>17</v>
      </c>
      <c r="B44" t="s">
        <v>15</v>
      </c>
      <c r="C44">
        <f>5*60+6.4252506</f>
        <v>306.42525060000003</v>
      </c>
      <c r="D44">
        <v>15479</v>
      </c>
      <c r="E44">
        <v>2186379</v>
      </c>
      <c r="F44">
        <v>272820</v>
      </c>
      <c r="G44">
        <v>4992977</v>
      </c>
      <c r="H44">
        <v>0</v>
      </c>
      <c r="I44">
        <v>21113</v>
      </c>
      <c r="J44">
        <v>3587572</v>
      </c>
      <c r="K44">
        <v>3587572</v>
      </c>
      <c r="L44">
        <v>0</v>
      </c>
      <c r="M44">
        <v>4228989</v>
      </c>
      <c r="N44">
        <v>10413845</v>
      </c>
      <c r="O44">
        <v>1949232069</v>
      </c>
    </row>
    <row r="45" spans="1:15" x14ac:dyDescent="0.25">
      <c r="A45" t="s">
        <v>17</v>
      </c>
      <c r="B45" t="s">
        <v>16</v>
      </c>
      <c r="C45">
        <v>29.685564299999999</v>
      </c>
      <c r="D45">
        <v>11876</v>
      </c>
      <c r="E45">
        <v>1363669</v>
      </c>
      <c r="F45">
        <v>56650</v>
      </c>
      <c r="G45">
        <v>3402887</v>
      </c>
      <c r="H45">
        <v>0</v>
      </c>
      <c r="I45">
        <v>13644</v>
      </c>
      <c r="J45">
        <v>2572372</v>
      </c>
      <c r="K45">
        <v>2572372</v>
      </c>
      <c r="L45">
        <v>0</v>
      </c>
      <c r="M45">
        <v>3113122</v>
      </c>
      <c r="N45">
        <v>7513474</v>
      </c>
      <c r="O45">
        <v>580847864</v>
      </c>
    </row>
    <row r="46" spans="1:15" x14ac:dyDescent="0.25">
      <c r="A46" t="s">
        <v>18</v>
      </c>
      <c r="B46" t="s">
        <v>15</v>
      </c>
      <c r="C46">
        <f>4*60+53.0042948</f>
        <v>293.00429480000003</v>
      </c>
      <c r="D46">
        <v>122653</v>
      </c>
      <c r="E46">
        <v>0</v>
      </c>
      <c r="F46">
        <v>0</v>
      </c>
      <c r="G46">
        <v>0</v>
      </c>
      <c r="H46">
        <v>908259</v>
      </c>
      <c r="I46">
        <v>122653</v>
      </c>
      <c r="J46">
        <v>2522671</v>
      </c>
      <c r="K46">
        <v>1106048</v>
      </c>
      <c r="L46">
        <v>908259</v>
      </c>
      <c r="M46">
        <v>3294418</v>
      </c>
      <c r="N46">
        <v>128475439</v>
      </c>
      <c r="O46">
        <v>1777419951</v>
      </c>
    </row>
    <row r="47" spans="1:15" x14ac:dyDescent="0.25">
      <c r="A47" t="s">
        <v>18</v>
      </c>
      <c r="B47" t="s">
        <v>16</v>
      </c>
      <c r="C47">
        <v>9.1132892000000005</v>
      </c>
      <c r="D47">
        <v>98541</v>
      </c>
      <c r="E47">
        <v>0</v>
      </c>
      <c r="F47">
        <v>0</v>
      </c>
      <c r="G47">
        <v>0</v>
      </c>
      <c r="H47">
        <v>908259</v>
      </c>
      <c r="I47">
        <v>98541</v>
      </c>
      <c r="J47">
        <v>2382581</v>
      </c>
      <c r="K47">
        <v>1106048</v>
      </c>
      <c r="L47">
        <v>908259</v>
      </c>
      <c r="M47">
        <v>2724450</v>
      </c>
      <c r="N47">
        <v>128190455</v>
      </c>
      <c r="O47">
        <v>139617207</v>
      </c>
    </row>
    <row r="48" spans="1:15" x14ac:dyDescent="0.25">
      <c r="A48" t="s">
        <v>19</v>
      </c>
      <c r="B48" t="s">
        <v>15</v>
      </c>
      <c r="C48">
        <f>4*60+46.6532554</f>
        <v>286.65325539999998</v>
      </c>
      <c r="D48">
        <v>65747518</v>
      </c>
      <c r="E48">
        <v>0</v>
      </c>
      <c r="F48">
        <v>0</v>
      </c>
      <c r="G48">
        <v>0</v>
      </c>
      <c r="H48">
        <v>908259</v>
      </c>
      <c r="I48">
        <v>0</v>
      </c>
      <c r="J48">
        <v>2362838</v>
      </c>
      <c r="K48">
        <v>1106048</v>
      </c>
      <c r="L48">
        <v>908259</v>
      </c>
      <c r="M48">
        <v>3209524</v>
      </c>
      <c r="N48">
        <v>135954438</v>
      </c>
      <c r="O48">
        <v>401663095</v>
      </c>
    </row>
    <row r="49" spans="1:15" x14ac:dyDescent="0.25">
      <c r="A49" t="s">
        <v>19</v>
      </c>
      <c r="B49" t="s">
        <v>16</v>
      </c>
      <c r="C49">
        <v>9.2535913000000001</v>
      </c>
      <c r="D49">
        <v>65378690</v>
      </c>
      <c r="E49">
        <v>0</v>
      </c>
      <c r="F49">
        <v>0</v>
      </c>
      <c r="G49">
        <v>0</v>
      </c>
      <c r="H49">
        <v>908259</v>
      </c>
      <c r="I49">
        <v>0</v>
      </c>
      <c r="J49">
        <v>2330113</v>
      </c>
      <c r="K49">
        <v>1106048</v>
      </c>
      <c r="L49">
        <v>908259</v>
      </c>
      <c r="M49">
        <v>2694894</v>
      </c>
      <c r="N49">
        <v>134963713</v>
      </c>
      <c r="O49">
        <v>129761211</v>
      </c>
    </row>
    <row r="50" spans="1:15" x14ac:dyDescent="0.25">
      <c r="A50" t="s">
        <v>14</v>
      </c>
      <c r="B50" t="s">
        <v>15</v>
      </c>
      <c r="C50">
        <f>5*60+5.673566</f>
        <v>305.67356599999999</v>
      </c>
      <c r="D50">
        <v>928318</v>
      </c>
      <c r="E50">
        <v>0</v>
      </c>
      <c r="F50">
        <v>0</v>
      </c>
      <c r="G50">
        <v>0</v>
      </c>
      <c r="H50">
        <v>0</v>
      </c>
      <c r="I50">
        <v>0</v>
      </c>
      <c r="J50">
        <v>48016530</v>
      </c>
      <c r="K50">
        <v>0</v>
      </c>
      <c r="L50">
        <v>0</v>
      </c>
      <c r="M50">
        <v>5640184</v>
      </c>
      <c r="N50">
        <v>129648322</v>
      </c>
      <c r="O50">
        <v>1635057861</v>
      </c>
    </row>
    <row r="51" spans="1:15" x14ac:dyDescent="0.25">
      <c r="A51" t="s">
        <v>14</v>
      </c>
      <c r="B51" t="s">
        <v>16</v>
      </c>
      <c r="C51">
        <v>7.5885626999999998</v>
      </c>
      <c r="D51">
        <v>913900</v>
      </c>
      <c r="E51">
        <v>0</v>
      </c>
      <c r="F51">
        <v>0</v>
      </c>
      <c r="G51">
        <v>0</v>
      </c>
      <c r="H51">
        <v>0</v>
      </c>
      <c r="I51">
        <v>0</v>
      </c>
      <c r="J51">
        <v>46848732</v>
      </c>
      <c r="K51">
        <v>0</v>
      </c>
      <c r="L51">
        <v>0</v>
      </c>
      <c r="M51">
        <v>5498752</v>
      </c>
      <c r="N51">
        <v>129577606</v>
      </c>
      <c r="O51">
        <v>934730</v>
      </c>
    </row>
    <row r="52" spans="1:15" x14ac:dyDescent="0.25">
      <c r="A52" t="s">
        <v>17</v>
      </c>
      <c r="B52" t="s">
        <v>15</v>
      </c>
      <c r="C52">
        <f>5*60+11.3700988</f>
        <v>311.37009879999999</v>
      </c>
      <c r="D52">
        <v>15479</v>
      </c>
      <c r="E52">
        <v>2186379</v>
      </c>
      <c r="F52">
        <v>272820</v>
      </c>
      <c r="G52">
        <v>4992977</v>
      </c>
      <c r="H52">
        <v>0</v>
      </c>
      <c r="I52">
        <v>21113</v>
      </c>
      <c r="J52">
        <v>3587572</v>
      </c>
      <c r="K52">
        <v>3587572</v>
      </c>
      <c r="L52">
        <v>0</v>
      </c>
      <c r="M52">
        <v>4228989</v>
      </c>
      <c r="N52">
        <v>10413845</v>
      </c>
      <c r="O52">
        <v>1949232069</v>
      </c>
    </row>
    <row r="53" spans="1:15" x14ac:dyDescent="0.25">
      <c r="A53" t="s">
        <v>17</v>
      </c>
      <c r="B53" t="s">
        <v>16</v>
      </c>
      <c r="C53">
        <v>29.581405400000001</v>
      </c>
      <c r="D53">
        <v>11876</v>
      </c>
      <c r="E53">
        <v>1363669</v>
      </c>
      <c r="F53">
        <v>56650</v>
      </c>
      <c r="G53">
        <v>3402887</v>
      </c>
      <c r="H53">
        <v>0</v>
      </c>
      <c r="I53">
        <v>13644</v>
      </c>
      <c r="J53">
        <v>2572372</v>
      </c>
      <c r="K53">
        <v>2572372</v>
      </c>
      <c r="L53">
        <v>0</v>
      </c>
      <c r="M53">
        <v>3113122</v>
      </c>
      <c r="N53">
        <v>7513474</v>
      </c>
      <c r="O53">
        <v>580847864</v>
      </c>
    </row>
    <row r="54" spans="1:15" x14ac:dyDescent="0.25">
      <c r="A54" t="s">
        <v>18</v>
      </c>
      <c r="B54" t="s">
        <v>15</v>
      </c>
      <c r="C54">
        <f>4*60+53.2776949</f>
        <v>293.27769490000003</v>
      </c>
      <c r="D54">
        <v>122653</v>
      </c>
      <c r="E54">
        <v>0</v>
      </c>
      <c r="F54">
        <v>0</v>
      </c>
      <c r="G54">
        <v>0</v>
      </c>
      <c r="H54">
        <v>908259</v>
      </c>
      <c r="I54">
        <v>122653</v>
      </c>
      <c r="J54">
        <v>2522671</v>
      </c>
      <c r="K54">
        <v>1106048</v>
      </c>
      <c r="L54">
        <v>908259</v>
      </c>
      <c r="M54">
        <v>3294418</v>
      </c>
      <c r="N54">
        <v>128475439</v>
      </c>
      <c r="O54">
        <v>1777419951</v>
      </c>
    </row>
    <row r="55" spans="1:15" x14ac:dyDescent="0.25">
      <c r="A55" t="s">
        <v>18</v>
      </c>
      <c r="B55" t="s">
        <v>16</v>
      </c>
      <c r="C55">
        <v>8.3260524</v>
      </c>
      <c r="D55">
        <v>98541</v>
      </c>
      <c r="E55">
        <v>0</v>
      </c>
      <c r="F55">
        <v>0</v>
      </c>
      <c r="G55">
        <v>0</v>
      </c>
      <c r="H55">
        <v>908259</v>
      </c>
      <c r="I55">
        <v>98541</v>
      </c>
      <c r="J55">
        <v>2382581</v>
      </c>
      <c r="K55">
        <v>1106048</v>
      </c>
      <c r="L55">
        <v>908259</v>
      </c>
      <c r="M55">
        <v>2724450</v>
      </c>
      <c r="N55">
        <v>128190455</v>
      </c>
      <c r="O55">
        <v>139617207</v>
      </c>
    </row>
    <row r="56" spans="1:15" x14ac:dyDescent="0.25">
      <c r="A56" t="s">
        <v>19</v>
      </c>
      <c r="B56" t="s">
        <v>15</v>
      </c>
      <c r="C56">
        <f>4*60+47.9770874</f>
        <v>287.97708740000002</v>
      </c>
      <c r="D56">
        <v>65747518</v>
      </c>
      <c r="E56">
        <v>0</v>
      </c>
      <c r="F56">
        <v>0</v>
      </c>
      <c r="G56">
        <v>0</v>
      </c>
      <c r="H56">
        <v>908259</v>
      </c>
      <c r="I56">
        <v>0</v>
      </c>
      <c r="J56">
        <v>2362838</v>
      </c>
      <c r="K56">
        <v>1106048</v>
      </c>
      <c r="L56">
        <v>908259</v>
      </c>
      <c r="M56">
        <v>3209524</v>
      </c>
      <c r="N56">
        <v>135954438</v>
      </c>
      <c r="O56">
        <v>401663095</v>
      </c>
    </row>
    <row r="57" spans="1:15" x14ac:dyDescent="0.25">
      <c r="A57" t="s">
        <v>19</v>
      </c>
      <c r="B57" t="s">
        <v>16</v>
      </c>
      <c r="C57">
        <v>9.2878366000000003</v>
      </c>
      <c r="D57">
        <v>65378690</v>
      </c>
      <c r="E57">
        <v>0</v>
      </c>
      <c r="F57">
        <v>0</v>
      </c>
      <c r="G57">
        <v>0</v>
      </c>
      <c r="H57">
        <v>908259</v>
      </c>
      <c r="I57">
        <v>0</v>
      </c>
      <c r="J57">
        <v>2330113</v>
      </c>
      <c r="K57">
        <v>1106048</v>
      </c>
      <c r="L57">
        <v>908259</v>
      </c>
      <c r="M57">
        <v>2694894</v>
      </c>
      <c r="N57">
        <v>134963713</v>
      </c>
      <c r="O57">
        <v>129761211</v>
      </c>
    </row>
    <row r="58" spans="1:15" x14ac:dyDescent="0.25">
      <c r="A58" t="s">
        <v>14</v>
      </c>
      <c r="B58" t="s">
        <v>15</v>
      </c>
      <c r="C58">
        <f>5*60+4.3689369</f>
        <v>304.36893689999999</v>
      </c>
      <c r="D58">
        <v>928318</v>
      </c>
      <c r="E58">
        <v>0</v>
      </c>
      <c r="F58">
        <v>0</v>
      </c>
      <c r="G58">
        <v>0</v>
      </c>
      <c r="H58">
        <v>0</v>
      </c>
      <c r="I58">
        <v>0</v>
      </c>
      <c r="J58">
        <v>48016530</v>
      </c>
      <c r="K58">
        <v>0</v>
      </c>
      <c r="L58">
        <v>0</v>
      </c>
      <c r="M58">
        <v>5640184</v>
      </c>
      <c r="N58">
        <v>129648322</v>
      </c>
      <c r="O58">
        <v>1635057861</v>
      </c>
    </row>
    <row r="59" spans="1:15" x14ac:dyDescent="0.25">
      <c r="A59" t="s">
        <v>14</v>
      </c>
      <c r="B59" t="s">
        <v>16</v>
      </c>
      <c r="C59">
        <v>7.6507687000000004</v>
      </c>
      <c r="D59">
        <v>913900</v>
      </c>
      <c r="E59">
        <v>0</v>
      </c>
      <c r="F59">
        <v>0</v>
      </c>
      <c r="G59">
        <v>0</v>
      </c>
      <c r="H59">
        <v>0</v>
      </c>
      <c r="I59">
        <v>0</v>
      </c>
      <c r="J59">
        <v>46848732</v>
      </c>
      <c r="K59">
        <v>0</v>
      </c>
      <c r="L59">
        <v>0</v>
      </c>
      <c r="M59">
        <v>5498752</v>
      </c>
      <c r="N59">
        <v>129577606</v>
      </c>
      <c r="O59">
        <v>934730</v>
      </c>
    </row>
    <row r="60" spans="1:15" x14ac:dyDescent="0.25">
      <c r="A60" t="s">
        <v>17</v>
      </c>
      <c r="B60" t="s">
        <v>15</v>
      </c>
      <c r="C60">
        <f>5*60+8.5677825</f>
        <v>308.56778250000002</v>
      </c>
      <c r="D60">
        <v>15479</v>
      </c>
      <c r="E60">
        <v>2186379</v>
      </c>
      <c r="F60">
        <v>272820</v>
      </c>
      <c r="G60">
        <v>4992977</v>
      </c>
      <c r="H60">
        <v>0</v>
      </c>
      <c r="I60">
        <v>21113</v>
      </c>
      <c r="J60">
        <v>3587572</v>
      </c>
      <c r="K60">
        <v>3587572</v>
      </c>
      <c r="L60">
        <v>0</v>
      </c>
      <c r="M60">
        <v>4228989</v>
      </c>
      <c r="N60">
        <v>10413845</v>
      </c>
      <c r="O60">
        <v>1949232069</v>
      </c>
    </row>
    <row r="61" spans="1:15" x14ac:dyDescent="0.25">
      <c r="A61" t="s">
        <v>17</v>
      </c>
      <c r="B61" t="s">
        <v>16</v>
      </c>
      <c r="C61">
        <v>29.708463699999999</v>
      </c>
      <c r="D61">
        <v>11876</v>
      </c>
      <c r="E61">
        <v>1363669</v>
      </c>
      <c r="F61">
        <v>56650</v>
      </c>
      <c r="G61">
        <v>3402887</v>
      </c>
      <c r="H61">
        <v>0</v>
      </c>
      <c r="I61">
        <v>13644</v>
      </c>
      <c r="J61">
        <v>2572372</v>
      </c>
      <c r="K61">
        <v>2572372</v>
      </c>
      <c r="L61">
        <v>0</v>
      </c>
      <c r="M61">
        <v>3113122</v>
      </c>
      <c r="N61">
        <v>7513474</v>
      </c>
      <c r="O61">
        <v>580847864</v>
      </c>
    </row>
    <row r="62" spans="1:15" x14ac:dyDescent="0.25">
      <c r="A62" t="s">
        <v>18</v>
      </c>
      <c r="B62" t="s">
        <v>15</v>
      </c>
      <c r="C62">
        <f>4*60+50.5704867</f>
        <v>290.5704867</v>
      </c>
      <c r="D62">
        <v>122653</v>
      </c>
      <c r="E62">
        <v>0</v>
      </c>
      <c r="F62">
        <v>0</v>
      </c>
      <c r="G62">
        <v>0</v>
      </c>
      <c r="H62">
        <v>908259</v>
      </c>
      <c r="I62">
        <v>122653</v>
      </c>
      <c r="J62">
        <v>2522671</v>
      </c>
      <c r="K62">
        <v>1106048</v>
      </c>
      <c r="L62">
        <v>908259</v>
      </c>
      <c r="M62">
        <v>3294418</v>
      </c>
      <c r="N62">
        <v>128475439</v>
      </c>
      <c r="O62">
        <v>1777419951</v>
      </c>
    </row>
    <row r="63" spans="1:15" x14ac:dyDescent="0.25">
      <c r="A63" t="s">
        <v>18</v>
      </c>
      <c r="B63" t="s">
        <v>16</v>
      </c>
      <c r="C63">
        <v>9.2590438000000006</v>
      </c>
      <c r="D63">
        <v>98541</v>
      </c>
      <c r="E63">
        <v>0</v>
      </c>
      <c r="F63">
        <v>0</v>
      </c>
      <c r="G63">
        <v>0</v>
      </c>
      <c r="H63">
        <v>908259</v>
      </c>
      <c r="I63">
        <v>98541</v>
      </c>
      <c r="J63">
        <v>2382581</v>
      </c>
      <c r="K63">
        <v>1106048</v>
      </c>
      <c r="L63">
        <v>908259</v>
      </c>
      <c r="M63">
        <v>2724450</v>
      </c>
      <c r="N63">
        <v>128190455</v>
      </c>
      <c r="O63">
        <v>139617207</v>
      </c>
    </row>
    <row r="64" spans="1:15" x14ac:dyDescent="0.25">
      <c r="A64" t="s">
        <v>19</v>
      </c>
      <c r="B64" t="s">
        <v>15</v>
      </c>
      <c r="C64">
        <f>4*60+49.3421179</f>
        <v>289.34211790000001</v>
      </c>
      <c r="D64">
        <v>65747518</v>
      </c>
      <c r="E64">
        <v>0</v>
      </c>
      <c r="F64">
        <v>0</v>
      </c>
      <c r="G64">
        <v>0</v>
      </c>
      <c r="H64">
        <v>908259</v>
      </c>
      <c r="I64">
        <v>0</v>
      </c>
      <c r="J64">
        <v>2362838</v>
      </c>
      <c r="K64">
        <v>1106048</v>
      </c>
      <c r="L64">
        <v>908259</v>
      </c>
      <c r="M64">
        <v>3209524</v>
      </c>
      <c r="N64">
        <v>135954438</v>
      </c>
      <c r="O64">
        <v>401663095</v>
      </c>
    </row>
    <row r="65" spans="1:15" x14ac:dyDescent="0.25">
      <c r="A65" t="s">
        <v>19</v>
      </c>
      <c r="B65" t="s">
        <v>16</v>
      </c>
      <c r="C65">
        <v>9.2603791999999991</v>
      </c>
      <c r="D65">
        <v>65378690</v>
      </c>
      <c r="E65">
        <v>0</v>
      </c>
      <c r="F65">
        <v>0</v>
      </c>
      <c r="G65">
        <v>0</v>
      </c>
      <c r="H65">
        <v>908259</v>
      </c>
      <c r="I65">
        <v>0</v>
      </c>
      <c r="J65">
        <v>2330113</v>
      </c>
      <c r="K65">
        <v>1106048</v>
      </c>
      <c r="L65">
        <v>908259</v>
      </c>
      <c r="M65">
        <v>2694894</v>
      </c>
      <c r="N65">
        <v>134963713</v>
      </c>
      <c r="O65">
        <v>129761211</v>
      </c>
    </row>
    <row r="66" spans="1:15" x14ac:dyDescent="0.25">
      <c r="A66" t="s">
        <v>14</v>
      </c>
      <c r="B66" t="s">
        <v>15</v>
      </c>
      <c r="C66">
        <f>5*60+1.7653064</f>
        <v>301.76530639999999</v>
      </c>
      <c r="D66">
        <v>928318</v>
      </c>
      <c r="E66">
        <v>0</v>
      </c>
      <c r="F66">
        <v>0</v>
      </c>
      <c r="G66">
        <v>0</v>
      </c>
      <c r="H66">
        <v>0</v>
      </c>
      <c r="I66">
        <v>0</v>
      </c>
      <c r="J66">
        <v>48016530</v>
      </c>
      <c r="K66">
        <v>0</v>
      </c>
      <c r="L66">
        <v>0</v>
      </c>
      <c r="M66">
        <v>5640184</v>
      </c>
      <c r="N66">
        <v>129648322</v>
      </c>
      <c r="O66">
        <v>1635057861</v>
      </c>
    </row>
    <row r="67" spans="1:15" x14ac:dyDescent="0.25">
      <c r="A67" t="s">
        <v>14</v>
      </c>
      <c r="B67" t="s">
        <v>16</v>
      </c>
      <c r="C67">
        <v>7.1024199000000001</v>
      </c>
      <c r="D67">
        <v>913900</v>
      </c>
      <c r="E67">
        <v>0</v>
      </c>
      <c r="F67">
        <v>0</v>
      </c>
      <c r="G67">
        <v>0</v>
      </c>
      <c r="H67">
        <v>0</v>
      </c>
      <c r="I67">
        <v>0</v>
      </c>
      <c r="J67">
        <v>46848732</v>
      </c>
      <c r="K67">
        <v>0</v>
      </c>
      <c r="L67">
        <v>0</v>
      </c>
      <c r="M67">
        <v>5498752</v>
      </c>
      <c r="N67">
        <v>129577606</v>
      </c>
      <c r="O67">
        <v>934730</v>
      </c>
    </row>
    <row r="68" spans="1:15" x14ac:dyDescent="0.25">
      <c r="A68" t="s">
        <v>17</v>
      </c>
      <c r="B68" t="s">
        <v>15</v>
      </c>
      <c r="C68">
        <f>5*60+5.286043</f>
        <v>305.28604300000001</v>
      </c>
      <c r="D68">
        <v>15479</v>
      </c>
      <c r="E68">
        <v>2186379</v>
      </c>
      <c r="F68">
        <v>272820</v>
      </c>
      <c r="G68">
        <v>4992977</v>
      </c>
      <c r="H68">
        <v>0</v>
      </c>
      <c r="I68">
        <v>21113</v>
      </c>
      <c r="J68">
        <v>3587572</v>
      </c>
      <c r="K68">
        <v>3587572</v>
      </c>
      <c r="L68">
        <v>0</v>
      </c>
      <c r="M68">
        <v>4228989</v>
      </c>
      <c r="N68">
        <v>10413845</v>
      </c>
      <c r="O68">
        <v>1949232069</v>
      </c>
    </row>
    <row r="69" spans="1:15" x14ac:dyDescent="0.25">
      <c r="A69" t="s">
        <v>17</v>
      </c>
      <c r="B69" t="s">
        <v>16</v>
      </c>
      <c r="C69">
        <v>29.734017300000001</v>
      </c>
      <c r="D69">
        <v>11876</v>
      </c>
      <c r="E69">
        <v>1363669</v>
      </c>
      <c r="F69">
        <v>56650</v>
      </c>
      <c r="G69">
        <v>3402887</v>
      </c>
      <c r="H69">
        <v>0</v>
      </c>
      <c r="I69">
        <v>13644</v>
      </c>
      <c r="J69">
        <v>2572372</v>
      </c>
      <c r="K69">
        <v>2572372</v>
      </c>
      <c r="L69">
        <v>0</v>
      </c>
      <c r="M69">
        <v>3113122</v>
      </c>
      <c r="N69">
        <v>7513474</v>
      </c>
      <c r="O69">
        <v>580847864</v>
      </c>
    </row>
    <row r="70" spans="1:15" x14ac:dyDescent="0.25">
      <c r="A70" t="s">
        <v>18</v>
      </c>
      <c r="B70" t="s">
        <v>15</v>
      </c>
      <c r="C70">
        <f>4*60+47.3053101</f>
        <v>287.30531009999999</v>
      </c>
      <c r="D70">
        <v>122653</v>
      </c>
      <c r="E70">
        <v>0</v>
      </c>
      <c r="F70">
        <v>0</v>
      </c>
      <c r="G70">
        <v>0</v>
      </c>
      <c r="H70">
        <v>908259</v>
      </c>
      <c r="I70">
        <v>122653</v>
      </c>
      <c r="J70">
        <v>2522671</v>
      </c>
      <c r="K70">
        <v>1106048</v>
      </c>
      <c r="L70">
        <v>908259</v>
      </c>
      <c r="M70">
        <v>3294418</v>
      </c>
      <c r="N70">
        <v>128475439</v>
      </c>
      <c r="O70">
        <v>1777419951</v>
      </c>
    </row>
    <row r="71" spans="1:15" x14ac:dyDescent="0.25">
      <c r="A71" t="s">
        <v>18</v>
      </c>
      <c r="B71" t="s">
        <v>16</v>
      </c>
      <c r="C71">
        <v>9.3328214999999997</v>
      </c>
      <c r="D71">
        <v>98541</v>
      </c>
      <c r="E71">
        <v>0</v>
      </c>
      <c r="F71">
        <v>0</v>
      </c>
      <c r="G71">
        <v>0</v>
      </c>
      <c r="H71">
        <v>908259</v>
      </c>
      <c r="I71">
        <v>98541</v>
      </c>
      <c r="J71">
        <v>2382581</v>
      </c>
      <c r="K71">
        <v>1106048</v>
      </c>
      <c r="L71">
        <v>908259</v>
      </c>
      <c r="M71">
        <v>2724450</v>
      </c>
      <c r="N71">
        <v>128190455</v>
      </c>
      <c r="O71">
        <v>139617207</v>
      </c>
    </row>
    <row r="72" spans="1:15" x14ac:dyDescent="0.25">
      <c r="A72" t="s">
        <v>19</v>
      </c>
      <c r="B72" t="s">
        <v>15</v>
      </c>
      <c r="C72">
        <f>4*60+41.9644636</f>
        <v>281.96446359999999</v>
      </c>
      <c r="D72">
        <v>65747518</v>
      </c>
      <c r="E72">
        <v>0</v>
      </c>
      <c r="F72">
        <v>0</v>
      </c>
      <c r="G72">
        <v>0</v>
      </c>
      <c r="H72">
        <v>908259</v>
      </c>
      <c r="I72">
        <v>0</v>
      </c>
      <c r="J72">
        <v>2362838</v>
      </c>
      <c r="K72">
        <v>1106048</v>
      </c>
      <c r="L72">
        <v>908259</v>
      </c>
      <c r="M72">
        <v>3209524</v>
      </c>
      <c r="N72">
        <v>135954438</v>
      </c>
      <c r="O72">
        <v>401663095</v>
      </c>
    </row>
    <row r="73" spans="1:15" x14ac:dyDescent="0.25">
      <c r="A73" t="s">
        <v>19</v>
      </c>
      <c r="B73" t="s">
        <v>16</v>
      </c>
      <c r="C73">
        <v>9.2145998999999996</v>
      </c>
      <c r="D73">
        <v>65378690</v>
      </c>
      <c r="E73">
        <v>0</v>
      </c>
      <c r="F73">
        <v>0</v>
      </c>
      <c r="G73">
        <v>0</v>
      </c>
      <c r="H73">
        <v>908259</v>
      </c>
      <c r="I73">
        <v>0</v>
      </c>
      <c r="J73">
        <v>2330113</v>
      </c>
      <c r="K73">
        <v>1106048</v>
      </c>
      <c r="L73">
        <v>908259</v>
      </c>
      <c r="M73">
        <v>2694894</v>
      </c>
      <c r="N73">
        <v>134963713</v>
      </c>
      <c r="O73">
        <v>129761211</v>
      </c>
    </row>
    <row r="74" spans="1:15" x14ac:dyDescent="0.25">
      <c r="A74" t="s">
        <v>14</v>
      </c>
      <c r="B74" t="s">
        <v>15</v>
      </c>
      <c r="C74">
        <f>4*60+58.5995947</f>
        <v>298.59959470000001</v>
      </c>
      <c r="D74">
        <v>928318</v>
      </c>
      <c r="E74">
        <v>0</v>
      </c>
      <c r="F74">
        <v>0</v>
      </c>
      <c r="G74">
        <v>0</v>
      </c>
      <c r="H74">
        <v>0</v>
      </c>
      <c r="I74">
        <v>0</v>
      </c>
      <c r="J74">
        <v>48016530</v>
      </c>
      <c r="K74">
        <v>0</v>
      </c>
      <c r="L74">
        <v>0</v>
      </c>
      <c r="M74">
        <v>5640184</v>
      </c>
      <c r="N74">
        <v>129648322</v>
      </c>
      <c r="O74">
        <v>1635057861</v>
      </c>
    </row>
    <row r="75" spans="1:15" x14ac:dyDescent="0.25">
      <c r="A75" t="s">
        <v>14</v>
      </c>
      <c r="B75" t="s">
        <v>16</v>
      </c>
      <c r="C75">
        <v>7.8389673999999996</v>
      </c>
      <c r="D75">
        <v>913900</v>
      </c>
      <c r="E75">
        <v>0</v>
      </c>
      <c r="F75">
        <v>0</v>
      </c>
      <c r="G75">
        <v>0</v>
      </c>
      <c r="H75">
        <v>0</v>
      </c>
      <c r="I75">
        <v>0</v>
      </c>
      <c r="J75">
        <v>46848732</v>
      </c>
      <c r="K75">
        <v>0</v>
      </c>
      <c r="L75">
        <v>0</v>
      </c>
      <c r="M75">
        <v>5498752</v>
      </c>
      <c r="N75">
        <v>129577606</v>
      </c>
      <c r="O75">
        <v>934730</v>
      </c>
    </row>
    <row r="76" spans="1:15" x14ac:dyDescent="0.25">
      <c r="A76" t="s">
        <v>17</v>
      </c>
      <c r="B76" t="s">
        <v>15</v>
      </c>
      <c r="C76">
        <f>5*60+5.8995867</f>
        <v>305.89958669999999</v>
      </c>
      <c r="D76">
        <v>15479</v>
      </c>
      <c r="E76">
        <v>2186379</v>
      </c>
      <c r="F76">
        <v>272820</v>
      </c>
      <c r="G76">
        <v>4992977</v>
      </c>
      <c r="H76">
        <v>0</v>
      </c>
      <c r="I76">
        <v>21113</v>
      </c>
      <c r="J76">
        <v>3587572</v>
      </c>
      <c r="K76">
        <v>3587572</v>
      </c>
      <c r="L76">
        <v>0</v>
      </c>
      <c r="M76">
        <v>4228989</v>
      </c>
      <c r="N76">
        <v>10413845</v>
      </c>
      <c r="O76">
        <v>1949232069</v>
      </c>
    </row>
    <row r="77" spans="1:15" x14ac:dyDescent="0.25">
      <c r="A77" t="s">
        <v>17</v>
      </c>
      <c r="B77" t="s">
        <v>16</v>
      </c>
      <c r="C77">
        <v>29.694609199999999</v>
      </c>
      <c r="D77">
        <v>11876</v>
      </c>
      <c r="E77">
        <v>1363669</v>
      </c>
      <c r="F77">
        <v>56650</v>
      </c>
      <c r="G77">
        <v>3402887</v>
      </c>
      <c r="H77">
        <v>0</v>
      </c>
      <c r="I77">
        <v>13644</v>
      </c>
      <c r="J77">
        <v>2572372</v>
      </c>
      <c r="K77">
        <v>2572372</v>
      </c>
      <c r="L77">
        <v>0</v>
      </c>
      <c r="M77">
        <v>3113122</v>
      </c>
      <c r="N77">
        <v>7513474</v>
      </c>
      <c r="O77">
        <v>580847864</v>
      </c>
    </row>
    <row r="78" spans="1:15" x14ac:dyDescent="0.25">
      <c r="A78" t="s">
        <v>18</v>
      </c>
      <c r="B78" t="s">
        <v>15</v>
      </c>
      <c r="C78">
        <f>4*60+52.7699672</f>
        <v>292.7699672</v>
      </c>
      <c r="D78">
        <v>122653</v>
      </c>
      <c r="E78">
        <v>0</v>
      </c>
      <c r="F78">
        <v>0</v>
      </c>
      <c r="G78">
        <v>0</v>
      </c>
      <c r="H78">
        <v>908259</v>
      </c>
      <c r="I78">
        <v>122653</v>
      </c>
      <c r="J78">
        <v>2522671</v>
      </c>
      <c r="K78">
        <v>1106048</v>
      </c>
      <c r="L78">
        <v>908259</v>
      </c>
      <c r="M78">
        <v>3294418</v>
      </c>
      <c r="N78">
        <v>128475439</v>
      </c>
      <c r="O78">
        <v>1777419951</v>
      </c>
    </row>
    <row r="79" spans="1:15" x14ac:dyDescent="0.25">
      <c r="A79" t="s">
        <v>18</v>
      </c>
      <c r="B79" t="s">
        <v>16</v>
      </c>
      <c r="C79">
        <v>9.4253534000000005</v>
      </c>
      <c r="D79">
        <v>98541</v>
      </c>
      <c r="E79">
        <v>0</v>
      </c>
      <c r="F79">
        <v>0</v>
      </c>
      <c r="G79">
        <v>0</v>
      </c>
      <c r="H79">
        <v>908259</v>
      </c>
      <c r="I79">
        <v>98541</v>
      </c>
      <c r="J79">
        <v>2382581</v>
      </c>
      <c r="K79">
        <v>1106048</v>
      </c>
      <c r="L79">
        <v>908259</v>
      </c>
      <c r="M79">
        <v>2724450</v>
      </c>
      <c r="N79">
        <v>128190455</v>
      </c>
      <c r="O79">
        <v>139617207</v>
      </c>
    </row>
    <row r="80" spans="1:15" x14ac:dyDescent="0.25">
      <c r="A80" t="s">
        <v>19</v>
      </c>
      <c r="B80" t="s">
        <v>15</v>
      </c>
      <c r="C80">
        <f>4*60+46.8631558</f>
        <v>286.86315580000002</v>
      </c>
      <c r="D80">
        <v>65747518</v>
      </c>
      <c r="E80">
        <v>0</v>
      </c>
      <c r="F80">
        <v>0</v>
      </c>
      <c r="G80">
        <v>0</v>
      </c>
      <c r="H80">
        <v>908259</v>
      </c>
      <c r="I80">
        <v>0</v>
      </c>
      <c r="J80">
        <v>2362838</v>
      </c>
      <c r="K80">
        <v>1106048</v>
      </c>
      <c r="L80">
        <v>908259</v>
      </c>
      <c r="M80">
        <v>3209524</v>
      </c>
      <c r="N80">
        <v>135954438</v>
      </c>
      <c r="O80">
        <v>401663095</v>
      </c>
    </row>
    <row r="81" spans="1:15" x14ac:dyDescent="0.25">
      <c r="A81" t="s">
        <v>19</v>
      </c>
      <c r="B81" t="s">
        <v>16</v>
      </c>
      <c r="C81">
        <v>9.3662410999999999</v>
      </c>
      <c r="D81">
        <v>65378690</v>
      </c>
      <c r="E81">
        <v>0</v>
      </c>
      <c r="F81">
        <v>0</v>
      </c>
      <c r="G81">
        <v>0</v>
      </c>
      <c r="H81">
        <v>908259</v>
      </c>
      <c r="I81">
        <v>0</v>
      </c>
      <c r="J81">
        <v>2330113</v>
      </c>
      <c r="K81">
        <v>1106048</v>
      </c>
      <c r="L81">
        <v>908259</v>
      </c>
      <c r="M81">
        <v>2694894</v>
      </c>
      <c r="N81">
        <v>134963713</v>
      </c>
      <c r="O81">
        <v>129761211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ChampionshipProblemResult_s-Rul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2023-02-15T15:05:51Z</dcterms:created>
  <dcterms:modified xsi:type="dcterms:W3CDTF">2023-05-13T09:49:51Z</dcterms:modified>
</cp:coreProperties>
</file>