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G:\Meu Drive\Artigos\2022\Artigo_SMAP\Dados\"/>
    </mc:Choice>
  </mc:AlternateContent>
  <xr:revisionPtr revIDLastSave="0" documentId="13_ncr:1_{8A0B51F1-A9A6-4087-BC9D-E1CD1268CD92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BH1" sheetId="2" r:id="rId1"/>
    <sheet name="BH2" sheetId="3" r:id="rId2"/>
    <sheet name="BH3" sheetId="4" r:id="rId3"/>
    <sheet name="BH4" sheetId="5" r:id="rId4"/>
    <sheet name="SMAP" sheetId="6" r:id="rId5"/>
  </sheets>
  <definedNames>
    <definedName name="solver_adj" localSheetId="4" hidden="1">SMAP!$G$3,SMAP!$G$4,SMAP!$G$5,SMAP!$G$6,SMAP!$M$3,SMAP!$M$4</definedName>
    <definedName name="solver_cvg" localSheetId="4" hidden="1">0.0001</definedName>
    <definedName name="solver_drv" localSheetId="4" hidden="1">1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lhs1" localSheetId="4" hidden="1">SMAP!$G$3</definedName>
    <definedName name="solver_lhs2" localSheetId="4" hidden="1">SMAP!$G$3</definedName>
    <definedName name="solver_lhs3" localSheetId="4" hidden="1">SMAP!$G$4</definedName>
    <definedName name="solver_lhs4" localSheetId="4" hidden="1">SMAP!$G$4</definedName>
    <definedName name="solver_lhs5" localSheetId="4" hidden="1">SMAP!$G$5</definedName>
    <definedName name="solver_lhs6" localSheetId="4" hidden="1">SMAP!$G$5</definedName>
    <definedName name="solver_lhs7" localSheetId="4" hidden="1">SMAP!$G$6</definedName>
    <definedName name="solver_lhs8" localSheetId="4" hidden="1">SMAP!$G$6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8</definedName>
    <definedName name="solver_nwt" localSheetId="4" hidden="1">1</definedName>
    <definedName name="solver_opt" localSheetId="4" hidden="1">SMAP!$Q$4</definedName>
    <definedName name="solver_pre" localSheetId="4" hidden="1">0.000001</definedName>
    <definedName name="solver_rbv" localSheetId="4" hidden="1">1</definedName>
    <definedName name="solver_rel1" localSheetId="4" hidden="1">1</definedName>
    <definedName name="solver_rel2" localSheetId="4" hidden="1">3</definedName>
    <definedName name="solver_rel3" localSheetId="4" hidden="1">1</definedName>
    <definedName name="solver_rel4" localSheetId="4" hidden="1">3</definedName>
    <definedName name="solver_rel5" localSheetId="4" hidden="1">1</definedName>
    <definedName name="solver_rel6" localSheetId="4" hidden="1">3</definedName>
    <definedName name="solver_rel7" localSheetId="4" hidden="1">1</definedName>
    <definedName name="solver_rel8" localSheetId="4" hidden="1">3</definedName>
    <definedName name="solver_rhs1" localSheetId="4" hidden="1">5000</definedName>
    <definedName name="solver_rhs2" localSheetId="4" hidden="1">400</definedName>
    <definedName name="solver_rhs3" localSheetId="4" hidden="1">10</definedName>
    <definedName name="solver_rhs4" localSheetId="4" hidden="1">0.1</definedName>
    <definedName name="solver_rhs5" localSheetId="4" hidden="1">70</definedName>
    <definedName name="solver_rhs6" localSheetId="4" hidden="1">0</definedName>
    <definedName name="solver_rhs7" localSheetId="4" hidden="1">6</definedName>
    <definedName name="solver_rhs8" localSheetId="4" hidden="1">1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1</definedName>
    <definedName name="solver_val" localSheetId="4" hidden="1">1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6" l="1"/>
  <c r="K14" i="6" s="1"/>
  <c r="H5" i="6"/>
  <c r="N3" i="6"/>
  <c r="D14" i="6" s="1"/>
  <c r="C3" i="6"/>
  <c r="B13" i="6" s="1"/>
  <c r="L15" i="6" l="1"/>
  <c r="N13" i="6"/>
  <c r="P87" i="6" s="1"/>
  <c r="E15" i="6"/>
  <c r="F15" i="6" s="1"/>
  <c r="G15" i="6" s="1"/>
  <c r="J15" i="6" s="1"/>
  <c r="C13" i="6"/>
  <c r="P115" i="6" l="1"/>
  <c r="P137" i="6"/>
  <c r="P91" i="6"/>
  <c r="P45" i="6"/>
  <c r="P143" i="6"/>
  <c r="P147" i="6"/>
  <c r="P151" i="6"/>
  <c r="P155" i="6"/>
  <c r="P159" i="6"/>
  <c r="P163" i="6"/>
  <c r="P167" i="6"/>
  <c r="P171" i="6"/>
  <c r="P175" i="6"/>
  <c r="P179" i="6"/>
  <c r="P183" i="6"/>
  <c r="P187" i="6"/>
  <c r="P191" i="6"/>
  <c r="P195" i="6"/>
  <c r="P199" i="6"/>
  <c r="P203" i="6"/>
  <c r="P207" i="6"/>
  <c r="P211" i="6"/>
  <c r="P215" i="6"/>
  <c r="P219" i="6"/>
  <c r="P223" i="6"/>
  <c r="P227" i="6"/>
  <c r="P231" i="6"/>
  <c r="P235" i="6"/>
  <c r="P239" i="6"/>
  <c r="P243" i="6"/>
  <c r="P247" i="6"/>
  <c r="P251" i="6"/>
  <c r="P255" i="6"/>
  <c r="P259" i="6"/>
  <c r="P263" i="6"/>
  <c r="P267" i="6"/>
  <c r="P271" i="6"/>
  <c r="P275" i="6"/>
  <c r="P279" i="6"/>
  <c r="P283" i="6"/>
  <c r="P287" i="6"/>
  <c r="P291" i="6"/>
  <c r="P295" i="6"/>
  <c r="P299" i="6"/>
  <c r="P303" i="6"/>
  <c r="P307" i="6"/>
  <c r="P311" i="6"/>
  <c r="P315" i="6"/>
  <c r="P319" i="6"/>
  <c r="P323" i="6"/>
  <c r="P327" i="6"/>
  <c r="P331" i="6"/>
  <c r="P335" i="6"/>
  <c r="P339" i="6"/>
  <c r="P343" i="6"/>
  <c r="P347" i="6"/>
  <c r="P351" i="6"/>
  <c r="P355" i="6"/>
  <c r="P359" i="6"/>
  <c r="P363" i="6"/>
  <c r="P367" i="6"/>
  <c r="P371" i="6"/>
  <c r="P375" i="6"/>
  <c r="P379" i="6"/>
  <c r="P383" i="6"/>
  <c r="P150" i="6"/>
  <c r="P158" i="6"/>
  <c r="P170" i="6"/>
  <c r="P182" i="6"/>
  <c r="P194" i="6"/>
  <c r="P210" i="6"/>
  <c r="P222" i="6"/>
  <c r="P234" i="6"/>
  <c r="P246" i="6"/>
  <c r="P254" i="6"/>
  <c r="P266" i="6"/>
  <c r="P286" i="6"/>
  <c r="P298" i="6"/>
  <c r="P306" i="6"/>
  <c r="P326" i="6"/>
  <c r="P338" i="6"/>
  <c r="P350" i="6"/>
  <c r="P366" i="6"/>
  <c r="P378" i="6"/>
  <c r="P140" i="6"/>
  <c r="P144" i="6"/>
  <c r="P148" i="6"/>
  <c r="P152" i="6"/>
  <c r="P156" i="6"/>
  <c r="P160" i="6"/>
  <c r="P164" i="6"/>
  <c r="P168" i="6"/>
  <c r="P172" i="6"/>
  <c r="P176" i="6"/>
  <c r="P180" i="6"/>
  <c r="P184" i="6"/>
  <c r="P188" i="6"/>
  <c r="P192" i="6"/>
  <c r="P196" i="6"/>
  <c r="P200" i="6"/>
  <c r="P204" i="6"/>
  <c r="P208" i="6"/>
  <c r="P212" i="6"/>
  <c r="P216" i="6"/>
  <c r="P220" i="6"/>
  <c r="P224" i="6"/>
  <c r="P228" i="6"/>
  <c r="P232" i="6"/>
  <c r="P236" i="6"/>
  <c r="P240" i="6"/>
  <c r="P244" i="6"/>
  <c r="P248" i="6"/>
  <c r="P252" i="6"/>
  <c r="P256" i="6"/>
  <c r="P260" i="6"/>
  <c r="P264" i="6"/>
  <c r="P268" i="6"/>
  <c r="P272" i="6"/>
  <c r="P276" i="6"/>
  <c r="P280" i="6"/>
  <c r="P284" i="6"/>
  <c r="P288" i="6"/>
  <c r="P292" i="6"/>
  <c r="P296" i="6"/>
  <c r="P300" i="6"/>
  <c r="P304" i="6"/>
  <c r="P308" i="6"/>
  <c r="P312" i="6"/>
  <c r="P316" i="6"/>
  <c r="P320" i="6"/>
  <c r="P324" i="6"/>
  <c r="P328" i="6"/>
  <c r="P332" i="6"/>
  <c r="P336" i="6"/>
  <c r="P340" i="6"/>
  <c r="P344" i="6"/>
  <c r="P348" i="6"/>
  <c r="P352" i="6"/>
  <c r="P356" i="6"/>
  <c r="P360" i="6"/>
  <c r="P364" i="6"/>
  <c r="P368" i="6"/>
  <c r="P372" i="6"/>
  <c r="P376" i="6"/>
  <c r="P380" i="6"/>
  <c r="P384" i="6"/>
  <c r="P146" i="6"/>
  <c r="P162" i="6"/>
  <c r="P174" i="6"/>
  <c r="P186" i="6"/>
  <c r="P202" i="6"/>
  <c r="P214" i="6"/>
  <c r="P230" i="6"/>
  <c r="P242" i="6"/>
  <c r="P258" i="6"/>
  <c r="P270" i="6"/>
  <c r="P282" i="6"/>
  <c r="P294" i="6"/>
  <c r="P310" i="6"/>
  <c r="P322" i="6"/>
  <c r="P334" i="6"/>
  <c r="P346" i="6"/>
  <c r="P358" i="6"/>
  <c r="P374" i="6"/>
  <c r="P141" i="6"/>
  <c r="P145" i="6"/>
  <c r="P149" i="6"/>
  <c r="P153" i="6"/>
  <c r="P157" i="6"/>
  <c r="P161" i="6"/>
  <c r="P165" i="6"/>
  <c r="P169" i="6"/>
  <c r="P173" i="6"/>
  <c r="P177" i="6"/>
  <c r="P181" i="6"/>
  <c r="P185" i="6"/>
  <c r="P189" i="6"/>
  <c r="P193" i="6"/>
  <c r="P197" i="6"/>
  <c r="P201" i="6"/>
  <c r="P205" i="6"/>
  <c r="P209" i="6"/>
  <c r="P213" i="6"/>
  <c r="P217" i="6"/>
  <c r="P221" i="6"/>
  <c r="P225" i="6"/>
  <c r="P229" i="6"/>
  <c r="P233" i="6"/>
  <c r="P237" i="6"/>
  <c r="P241" i="6"/>
  <c r="P245" i="6"/>
  <c r="P249" i="6"/>
  <c r="P253" i="6"/>
  <c r="P257" i="6"/>
  <c r="P261" i="6"/>
  <c r="P265" i="6"/>
  <c r="P269" i="6"/>
  <c r="P273" i="6"/>
  <c r="P277" i="6"/>
  <c r="P281" i="6"/>
  <c r="P285" i="6"/>
  <c r="P289" i="6"/>
  <c r="P293" i="6"/>
  <c r="P297" i="6"/>
  <c r="P301" i="6"/>
  <c r="P305" i="6"/>
  <c r="P309" i="6"/>
  <c r="P313" i="6"/>
  <c r="P317" i="6"/>
  <c r="P321" i="6"/>
  <c r="P325" i="6"/>
  <c r="P329" i="6"/>
  <c r="P333" i="6"/>
  <c r="P337" i="6"/>
  <c r="P341" i="6"/>
  <c r="P345" i="6"/>
  <c r="P349" i="6"/>
  <c r="P353" i="6"/>
  <c r="P357" i="6"/>
  <c r="P361" i="6"/>
  <c r="P365" i="6"/>
  <c r="P369" i="6"/>
  <c r="P373" i="6"/>
  <c r="P377" i="6"/>
  <c r="P381" i="6"/>
  <c r="P385" i="6"/>
  <c r="P142" i="6"/>
  <c r="P154" i="6"/>
  <c r="P166" i="6"/>
  <c r="P178" i="6"/>
  <c r="P190" i="6"/>
  <c r="P198" i="6"/>
  <c r="P206" i="6"/>
  <c r="P218" i="6"/>
  <c r="P226" i="6"/>
  <c r="P238" i="6"/>
  <c r="P250" i="6"/>
  <c r="P262" i="6"/>
  <c r="P274" i="6"/>
  <c r="P278" i="6"/>
  <c r="P290" i="6"/>
  <c r="P302" i="6"/>
  <c r="P314" i="6"/>
  <c r="P318" i="6"/>
  <c r="P330" i="6"/>
  <c r="P342" i="6"/>
  <c r="P354" i="6"/>
  <c r="P362" i="6"/>
  <c r="P370" i="6"/>
  <c r="P382" i="6"/>
  <c r="P386" i="6"/>
  <c r="P136" i="6"/>
  <c r="P107" i="6"/>
  <c r="P76" i="6"/>
  <c r="P63" i="6"/>
  <c r="P69" i="6"/>
  <c r="P128" i="6"/>
  <c r="P113" i="6"/>
  <c r="P105" i="6"/>
  <c r="P96" i="6"/>
  <c r="P68" i="6"/>
  <c r="P120" i="6"/>
  <c r="P111" i="6"/>
  <c r="P103" i="6"/>
  <c r="P125" i="6"/>
  <c r="P99" i="6"/>
  <c r="P79" i="6"/>
  <c r="P78" i="6"/>
  <c r="P117" i="6"/>
  <c r="P109" i="6"/>
  <c r="P101" i="6"/>
  <c r="P90" i="6"/>
  <c r="P95" i="6"/>
  <c r="P71" i="6"/>
  <c r="P70" i="6"/>
  <c r="K15" i="6"/>
  <c r="P58" i="6"/>
  <c r="P73" i="6"/>
  <c r="P33" i="6"/>
  <c r="P35" i="6"/>
  <c r="P32" i="6"/>
  <c r="P29" i="6"/>
  <c r="P27" i="6"/>
  <c r="P25" i="6"/>
  <c r="P23" i="6"/>
  <c r="P21" i="6"/>
  <c r="P19" i="6"/>
  <c r="P17" i="6"/>
  <c r="P15" i="6"/>
  <c r="P122" i="6"/>
  <c r="P135" i="6"/>
  <c r="P94" i="6"/>
  <c r="P41" i="6"/>
  <c r="P84" i="6"/>
  <c r="P64" i="6"/>
  <c r="P60" i="6"/>
  <c r="P56" i="6"/>
  <c r="P52" i="6"/>
  <c r="P85" i="6"/>
  <c r="P61" i="6"/>
  <c r="P57" i="6"/>
  <c r="P53" i="6"/>
  <c r="P49" i="6"/>
  <c r="P65" i="6"/>
  <c r="P54" i="6"/>
  <c r="P50" i="6"/>
  <c r="P130" i="6"/>
  <c r="P129" i="6"/>
  <c r="P100" i="6"/>
  <c r="P131" i="6"/>
  <c r="P77" i="6"/>
  <c r="P51" i="6"/>
  <c r="P43" i="6"/>
  <c r="P39" i="6"/>
  <c r="P37" i="6"/>
  <c r="P47" i="6"/>
  <c r="P81" i="6"/>
  <c r="P34" i="6"/>
  <c r="H15" i="6"/>
  <c r="I15" i="6"/>
  <c r="P132" i="6"/>
  <c r="P124" i="6"/>
  <c r="P118" i="6"/>
  <c r="P116" i="6"/>
  <c r="P114" i="6"/>
  <c r="P112" i="6"/>
  <c r="P110" i="6"/>
  <c r="P108" i="6"/>
  <c r="P106" i="6"/>
  <c r="P104" i="6"/>
  <c r="P102" i="6"/>
  <c r="P138" i="6"/>
  <c r="P121" i="6"/>
  <c r="P89" i="6"/>
  <c r="P127" i="6"/>
  <c r="P88" i="6"/>
  <c r="P123" i="6"/>
  <c r="P98" i="6"/>
  <c r="P80" i="6"/>
  <c r="P72" i="6"/>
  <c r="P83" i="6"/>
  <c r="P75" i="6"/>
  <c r="P67" i="6"/>
  <c r="P59" i="6"/>
  <c r="P82" i="6"/>
  <c r="P74" i="6"/>
  <c r="P55" i="6"/>
  <c r="P62" i="6"/>
  <c r="P30" i="6"/>
  <c r="P28" i="6"/>
  <c r="P26" i="6"/>
  <c r="P24" i="6"/>
  <c r="P22" i="6"/>
  <c r="P20" i="6"/>
  <c r="P18" i="6"/>
  <c r="P16" i="6"/>
  <c r="P66" i="6"/>
  <c r="P31" i="6"/>
  <c r="P139" i="6"/>
  <c r="P134" i="6"/>
  <c r="P126" i="6"/>
  <c r="P97" i="6"/>
  <c r="P93" i="6"/>
  <c r="P119" i="6"/>
  <c r="P92" i="6"/>
  <c r="P86" i="6"/>
  <c r="P133" i="6"/>
  <c r="P42" i="6"/>
  <c r="P40" i="6"/>
  <c r="P38" i="6"/>
  <c r="P36" i="6"/>
  <c r="P48" i="6"/>
  <c r="P46" i="6"/>
  <c r="P44" i="6"/>
  <c r="M15" i="6" l="1"/>
  <c r="D15" i="6"/>
  <c r="L16" i="6"/>
  <c r="E16" i="6" l="1"/>
  <c r="F16" i="6" s="1"/>
  <c r="G16" i="6" s="1"/>
  <c r="Q15" i="6"/>
  <c r="O15" i="6"/>
  <c r="H16" i="6" l="1"/>
  <c r="I16" i="6"/>
  <c r="J16" i="6"/>
  <c r="K16" i="6" l="1"/>
  <c r="M16" i="6"/>
  <c r="D16" i="6"/>
  <c r="E17" i="6" l="1"/>
  <c r="F17" i="6" s="1"/>
  <c r="G17" i="6" s="1"/>
  <c r="L17" i="6"/>
  <c r="Q16" i="6"/>
  <c r="O16" i="6"/>
  <c r="I17" i="6" l="1"/>
  <c r="H17" i="6"/>
  <c r="J17" i="6"/>
  <c r="K17" i="6" l="1"/>
  <c r="M17" i="6"/>
  <c r="D17" i="6"/>
  <c r="L18" i="6" l="1"/>
  <c r="Q17" i="6"/>
  <c r="O17" i="6"/>
  <c r="E18" i="6"/>
  <c r="F18" i="6" s="1"/>
  <c r="G18" i="6" s="1"/>
  <c r="H18" i="6" l="1"/>
  <c r="I18" i="6"/>
  <c r="J18" i="6"/>
  <c r="K18" i="6" s="1"/>
  <c r="L19" i="6" l="1"/>
  <c r="M18" i="6"/>
  <c r="D18" i="6"/>
  <c r="Q18" i="6" l="1"/>
  <c r="O18" i="6"/>
  <c r="E19" i="6"/>
  <c r="F19" i="6" s="1"/>
  <c r="G19" i="6" s="1"/>
  <c r="H19" i="6" l="1"/>
  <c r="I19" i="6"/>
  <c r="J19" i="6"/>
  <c r="K19" i="6" s="1"/>
  <c r="L20" i="6" l="1"/>
  <c r="M19" i="6"/>
  <c r="D19" i="6"/>
  <c r="Q19" i="6" l="1"/>
  <c r="O19" i="6"/>
  <c r="E20" i="6"/>
  <c r="F20" i="6" s="1"/>
  <c r="G20" i="6" s="1"/>
  <c r="H20" i="6" l="1"/>
  <c r="I20" i="6"/>
  <c r="J20" i="6"/>
  <c r="K20" i="6" s="1"/>
  <c r="L21" i="6" l="1"/>
  <c r="M20" i="6"/>
  <c r="D20" i="6"/>
  <c r="Q20" i="6" l="1"/>
  <c r="O20" i="6"/>
  <c r="E21" i="6"/>
  <c r="F21" i="6" s="1"/>
  <c r="G21" i="6" s="1"/>
  <c r="H21" i="6" l="1"/>
  <c r="I21" i="6"/>
  <c r="J21" i="6"/>
  <c r="K21" i="6" s="1"/>
  <c r="L22" i="6" l="1"/>
  <c r="M21" i="6"/>
  <c r="D21" i="6"/>
  <c r="E22" i="6" l="1"/>
  <c r="F22" i="6" s="1"/>
  <c r="G22" i="6" s="1"/>
  <c r="Q21" i="6"/>
  <c r="O21" i="6"/>
  <c r="I22" i="6" l="1"/>
  <c r="H22" i="6"/>
  <c r="J22" i="6"/>
  <c r="K22" i="6" s="1"/>
  <c r="L23" i="6" l="1"/>
  <c r="M22" i="6"/>
  <c r="D22" i="6"/>
  <c r="E23" i="6" l="1"/>
  <c r="F23" i="6" s="1"/>
  <c r="G23" i="6" s="1"/>
  <c r="Q22" i="6"/>
  <c r="O22" i="6"/>
  <c r="I23" i="6" l="1"/>
  <c r="H23" i="6"/>
  <c r="J23" i="6"/>
  <c r="K23" i="6" s="1"/>
  <c r="L24" i="6" l="1"/>
  <c r="M23" i="6"/>
  <c r="D23" i="6"/>
  <c r="Q23" i="6" l="1"/>
  <c r="O23" i="6"/>
  <c r="E24" i="6"/>
  <c r="F24" i="6" s="1"/>
  <c r="G24" i="6" s="1"/>
  <c r="J24" i="6" s="1"/>
  <c r="K24" i="6" s="1"/>
  <c r="L25" i="6" l="1"/>
  <c r="H24" i="6"/>
  <c r="I24" i="6"/>
  <c r="M24" i="6" l="1"/>
  <c r="D24" i="6"/>
  <c r="E25" i="6" l="1"/>
  <c r="F25" i="6" s="1"/>
  <c r="G25" i="6" s="1"/>
  <c r="Q24" i="6"/>
  <c r="O24" i="6"/>
  <c r="I25" i="6" l="1"/>
  <c r="H25" i="6"/>
  <c r="J25" i="6"/>
  <c r="K25" i="6" s="1"/>
  <c r="M25" i="6" l="1"/>
  <c r="D25" i="6"/>
  <c r="L26" i="6"/>
  <c r="E26" i="6" l="1"/>
  <c r="F26" i="6" s="1"/>
  <c r="G26" i="6" s="1"/>
  <c r="Q25" i="6"/>
  <c r="O25" i="6"/>
  <c r="H26" i="6" l="1"/>
  <c r="I26" i="6"/>
  <c r="J26" i="6"/>
  <c r="K26" i="6" s="1"/>
  <c r="L27" i="6" l="1"/>
  <c r="M26" i="6"/>
  <c r="D26" i="6"/>
  <c r="E27" i="6" l="1"/>
  <c r="F27" i="6" s="1"/>
  <c r="G27" i="6" s="1"/>
  <c r="Q26" i="6"/>
  <c r="O26" i="6"/>
  <c r="I27" i="6" l="1"/>
  <c r="H27" i="6"/>
  <c r="J27" i="6"/>
  <c r="K27" i="6" s="1"/>
  <c r="L28" i="6" l="1"/>
  <c r="M27" i="6"/>
  <c r="D27" i="6"/>
  <c r="E28" i="6" l="1"/>
  <c r="F28" i="6" s="1"/>
  <c r="G28" i="6" s="1"/>
  <c r="Q27" i="6"/>
  <c r="O27" i="6"/>
  <c r="I28" i="6" l="1"/>
  <c r="H28" i="6"/>
  <c r="J28" i="6"/>
  <c r="K28" i="6" s="1"/>
  <c r="L29" i="6" l="1"/>
  <c r="M28" i="6"/>
  <c r="D28" i="6"/>
  <c r="E29" i="6" l="1"/>
  <c r="F29" i="6" s="1"/>
  <c r="G29" i="6" s="1"/>
  <c r="J29" i="6" s="1"/>
  <c r="K29" i="6" s="1"/>
  <c r="Q28" i="6"/>
  <c r="O28" i="6"/>
  <c r="L30" i="6" l="1"/>
  <c r="I29" i="6"/>
  <c r="H29" i="6"/>
  <c r="M29" i="6" l="1"/>
  <c r="D29" i="6"/>
  <c r="E30" i="6" l="1"/>
  <c r="F30" i="6" s="1"/>
  <c r="G30" i="6" s="1"/>
  <c r="Q29" i="6"/>
  <c r="O29" i="6"/>
  <c r="H30" i="6" l="1"/>
  <c r="I30" i="6"/>
  <c r="J30" i="6"/>
  <c r="K30" i="6" s="1"/>
  <c r="L31" i="6" l="1"/>
  <c r="M30" i="6"/>
  <c r="D30" i="6"/>
  <c r="E31" i="6" l="1"/>
  <c r="F31" i="6" s="1"/>
  <c r="G31" i="6" s="1"/>
  <c r="Q30" i="6"/>
  <c r="O30" i="6"/>
  <c r="I31" i="6" l="1"/>
  <c r="H31" i="6"/>
  <c r="J31" i="6"/>
  <c r="K31" i="6" s="1"/>
  <c r="L32" i="6" l="1"/>
  <c r="M31" i="6"/>
  <c r="D31" i="6"/>
  <c r="E32" i="6" l="1"/>
  <c r="F32" i="6" s="1"/>
  <c r="G32" i="6" s="1"/>
  <c r="Q31" i="6"/>
  <c r="O31" i="6"/>
  <c r="I32" i="6" l="1"/>
  <c r="H32" i="6"/>
  <c r="J32" i="6"/>
  <c r="K32" i="6" s="1"/>
  <c r="M32" i="6" l="1"/>
  <c r="D32" i="6"/>
  <c r="L33" i="6"/>
  <c r="E33" i="6" l="1"/>
  <c r="F33" i="6" s="1"/>
  <c r="G33" i="6" s="1"/>
  <c r="Q32" i="6"/>
  <c r="O32" i="6"/>
  <c r="H33" i="6" l="1"/>
  <c r="I33" i="6"/>
  <c r="J33" i="6"/>
  <c r="K33" i="6" s="1"/>
  <c r="L34" i="6" l="1"/>
  <c r="M33" i="6"/>
  <c r="D33" i="6"/>
  <c r="E34" i="6" l="1"/>
  <c r="F34" i="6" s="1"/>
  <c r="G34" i="6" s="1"/>
  <c r="Q33" i="6"/>
  <c r="O33" i="6"/>
  <c r="I34" i="6" l="1"/>
  <c r="H34" i="6"/>
  <c r="J34" i="6"/>
  <c r="K34" i="6" s="1"/>
  <c r="M34" i="6" l="1"/>
  <c r="D34" i="6"/>
  <c r="L35" i="6"/>
  <c r="E35" i="6" l="1"/>
  <c r="F35" i="6" s="1"/>
  <c r="G35" i="6" s="1"/>
  <c r="J35" i="6" s="1"/>
  <c r="K35" i="6" s="1"/>
  <c r="Q34" i="6"/>
  <c r="O34" i="6"/>
  <c r="L36" i="6" l="1"/>
  <c r="I35" i="6"/>
  <c r="H35" i="6"/>
  <c r="M35" i="6" l="1"/>
  <c r="D35" i="6"/>
  <c r="E36" i="6" l="1"/>
  <c r="F36" i="6" s="1"/>
  <c r="G36" i="6" s="1"/>
  <c r="Q35" i="6"/>
  <c r="O35" i="6"/>
  <c r="I36" i="6" l="1"/>
  <c r="H36" i="6"/>
  <c r="J36" i="6"/>
  <c r="K36" i="6" s="1"/>
  <c r="M36" i="6" l="1"/>
  <c r="D36" i="6"/>
  <c r="L37" i="6"/>
  <c r="E37" i="6" l="1"/>
  <c r="F37" i="6" s="1"/>
  <c r="G37" i="6" s="1"/>
  <c r="Q36" i="6"/>
  <c r="O36" i="6"/>
  <c r="I37" i="6" l="1"/>
  <c r="H37" i="6"/>
  <c r="J37" i="6"/>
  <c r="K37" i="6" s="1"/>
  <c r="L38" i="6" l="1"/>
  <c r="M37" i="6"/>
  <c r="D37" i="6"/>
  <c r="Q37" i="6" l="1"/>
  <c r="O37" i="6"/>
  <c r="E38" i="6"/>
  <c r="F38" i="6" s="1"/>
  <c r="G38" i="6" s="1"/>
  <c r="I38" i="6" l="1"/>
  <c r="H38" i="6"/>
  <c r="J38" i="6"/>
  <c r="K38" i="6" s="1"/>
  <c r="L39" i="6" l="1"/>
  <c r="M38" i="6"/>
  <c r="D38" i="6"/>
  <c r="E39" i="6" l="1"/>
  <c r="F39" i="6" s="1"/>
  <c r="G39" i="6" s="1"/>
  <c r="Q38" i="6"/>
  <c r="O38" i="6"/>
  <c r="I39" i="6" l="1"/>
  <c r="H39" i="6"/>
  <c r="J39" i="6"/>
  <c r="K39" i="6" s="1"/>
  <c r="L40" i="6" l="1"/>
  <c r="M39" i="6"/>
  <c r="D39" i="6"/>
  <c r="E40" i="6" l="1"/>
  <c r="F40" i="6" s="1"/>
  <c r="G40" i="6" s="1"/>
  <c r="Q39" i="6"/>
  <c r="O39" i="6"/>
  <c r="I40" i="6" l="1"/>
  <c r="H40" i="6"/>
  <c r="J40" i="6"/>
  <c r="K40" i="6" s="1"/>
  <c r="L41" i="6" l="1"/>
  <c r="M40" i="6"/>
  <c r="D40" i="6"/>
  <c r="E41" i="6" l="1"/>
  <c r="F41" i="6" s="1"/>
  <c r="G41" i="6" s="1"/>
  <c r="Q40" i="6"/>
  <c r="O40" i="6"/>
  <c r="I41" i="6" l="1"/>
  <c r="H41" i="6"/>
  <c r="J41" i="6"/>
  <c r="K41" i="6" s="1"/>
  <c r="M41" i="6" l="1"/>
  <c r="D41" i="6"/>
  <c r="L42" i="6"/>
  <c r="E42" i="6" l="1"/>
  <c r="F42" i="6" s="1"/>
  <c r="G42" i="6" s="1"/>
  <c r="Q41" i="6"/>
  <c r="O41" i="6"/>
  <c r="I42" i="6" l="1"/>
  <c r="H42" i="6"/>
  <c r="J42" i="6"/>
  <c r="K42" i="6" s="1"/>
  <c r="M42" i="6" l="1"/>
  <c r="D42" i="6"/>
  <c r="L43" i="6"/>
  <c r="E43" i="6" l="1"/>
  <c r="F43" i="6" s="1"/>
  <c r="G43" i="6" s="1"/>
  <c r="Q42" i="6"/>
  <c r="O42" i="6"/>
  <c r="I43" i="6" l="1"/>
  <c r="H43" i="6"/>
  <c r="J43" i="6"/>
  <c r="K43" i="6" s="1"/>
  <c r="L44" i="6" l="1"/>
  <c r="M43" i="6"/>
  <c r="D43" i="6"/>
  <c r="E44" i="6" l="1"/>
  <c r="F44" i="6" s="1"/>
  <c r="G44" i="6" s="1"/>
  <c r="Q43" i="6"/>
  <c r="O43" i="6"/>
  <c r="I44" i="6" l="1"/>
  <c r="H44" i="6"/>
  <c r="J44" i="6"/>
  <c r="K44" i="6" s="1"/>
  <c r="M44" i="6" l="1"/>
  <c r="D44" i="6"/>
  <c r="L45" i="6"/>
  <c r="E45" i="6" l="1"/>
  <c r="F45" i="6" s="1"/>
  <c r="G45" i="6" s="1"/>
  <c r="Q44" i="6"/>
  <c r="O44" i="6"/>
  <c r="I45" i="6" l="1"/>
  <c r="H45" i="6"/>
  <c r="J45" i="6"/>
  <c r="K45" i="6" s="1"/>
  <c r="L46" i="6" l="1"/>
  <c r="M45" i="6"/>
  <c r="D45" i="6"/>
  <c r="E46" i="6" l="1"/>
  <c r="F46" i="6" s="1"/>
  <c r="G46" i="6" s="1"/>
  <c r="J46" i="6" s="1"/>
  <c r="K46" i="6" s="1"/>
  <c r="Q45" i="6"/>
  <c r="O45" i="6"/>
  <c r="L47" i="6" l="1"/>
  <c r="I46" i="6"/>
  <c r="H46" i="6"/>
  <c r="M46" i="6" l="1"/>
  <c r="D46" i="6"/>
  <c r="Q46" i="6" l="1"/>
  <c r="O46" i="6"/>
  <c r="E47" i="6"/>
  <c r="F47" i="6" s="1"/>
  <c r="G47" i="6" s="1"/>
  <c r="H47" i="6" l="1"/>
  <c r="I47" i="6"/>
  <c r="J47" i="6"/>
  <c r="K47" i="6" s="1"/>
  <c r="L48" i="6" l="1"/>
  <c r="M47" i="6"/>
  <c r="D47" i="6"/>
  <c r="E48" i="6" l="1"/>
  <c r="F48" i="6" s="1"/>
  <c r="G48" i="6" s="1"/>
  <c r="Q47" i="6"/>
  <c r="O47" i="6"/>
  <c r="I48" i="6" l="1"/>
  <c r="H48" i="6"/>
  <c r="J48" i="6"/>
  <c r="K48" i="6" s="1"/>
  <c r="L49" i="6" l="1"/>
  <c r="M48" i="6"/>
  <c r="D48" i="6"/>
  <c r="E49" i="6" l="1"/>
  <c r="F49" i="6" s="1"/>
  <c r="G49" i="6" s="1"/>
  <c r="Q48" i="6"/>
  <c r="O48" i="6"/>
  <c r="I49" i="6" l="1"/>
  <c r="H49" i="6"/>
  <c r="J49" i="6"/>
  <c r="K49" i="6" s="1"/>
  <c r="M49" i="6" l="1"/>
  <c r="D49" i="6"/>
  <c r="L50" i="6"/>
  <c r="E50" i="6" l="1"/>
  <c r="F50" i="6" s="1"/>
  <c r="G50" i="6" s="1"/>
  <c r="Q49" i="6"/>
  <c r="O49" i="6"/>
  <c r="H50" i="6" l="1"/>
  <c r="I50" i="6"/>
  <c r="J50" i="6"/>
  <c r="K50" i="6" s="1"/>
  <c r="L51" i="6" l="1"/>
  <c r="M50" i="6"/>
  <c r="D50" i="6"/>
  <c r="E51" i="6" l="1"/>
  <c r="F51" i="6" s="1"/>
  <c r="G51" i="6" s="1"/>
  <c r="Q50" i="6"/>
  <c r="O50" i="6"/>
  <c r="I51" i="6" l="1"/>
  <c r="H51" i="6"/>
  <c r="J51" i="6"/>
  <c r="K51" i="6" s="1"/>
  <c r="M51" i="6" l="1"/>
  <c r="D51" i="6"/>
  <c r="L52" i="6"/>
  <c r="E52" i="6" l="1"/>
  <c r="F52" i="6" s="1"/>
  <c r="G52" i="6" s="1"/>
  <c r="Q51" i="6"/>
  <c r="O51" i="6"/>
  <c r="H52" i="6" l="1"/>
  <c r="I52" i="6"/>
  <c r="J52" i="6"/>
  <c r="K52" i="6" s="1"/>
  <c r="L53" i="6" l="1"/>
  <c r="M52" i="6"/>
  <c r="D52" i="6"/>
  <c r="Q52" i="6" l="1"/>
  <c r="O52" i="6"/>
  <c r="E53" i="6"/>
  <c r="F53" i="6" s="1"/>
  <c r="G53" i="6" s="1"/>
  <c r="H53" i="6" l="1"/>
  <c r="I53" i="6"/>
  <c r="J53" i="6"/>
  <c r="K53" i="6" s="1"/>
  <c r="L54" i="6" l="1"/>
  <c r="M53" i="6"/>
  <c r="D53" i="6"/>
  <c r="E54" i="6" l="1"/>
  <c r="F54" i="6" s="1"/>
  <c r="G54" i="6" s="1"/>
  <c r="Q53" i="6"/>
  <c r="O53" i="6"/>
  <c r="H54" i="6" l="1"/>
  <c r="I54" i="6"/>
  <c r="J54" i="6"/>
  <c r="K54" i="6" s="1"/>
  <c r="M54" i="6" l="1"/>
  <c r="D54" i="6"/>
  <c r="L55" i="6"/>
  <c r="Q54" i="6" l="1"/>
  <c r="O54" i="6"/>
  <c r="E55" i="6"/>
  <c r="F55" i="6" s="1"/>
  <c r="G55" i="6" s="1"/>
  <c r="I55" i="6" l="1"/>
  <c r="H55" i="6"/>
  <c r="J55" i="6"/>
  <c r="K55" i="6" s="1"/>
  <c r="L56" i="6" l="1"/>
  <c r="M55" i="6"/>
  <c r="D55" i="6"/>
  <c r="E56" i="6" l="1"/>
  <c r="F56" i="6" s="1"/>
  <c r="G56" i="6" s="1"/>
  <c r="Q55" i="6"/>
  <c r="O55" i="6"/>
  <c r="H56" i="6" l="1"/>
  <c r="I56" i="6"/>
  <c r="J56" i="6"/>
  <c r="K56" i="6" s="1"/>
  <c r="L57" i="6" l="1"/>
  <c r="M56" i="6"/>
  <c r="D56" i="6"/>
  <c r="E57" i="6" l="1"/>
  <c r="F57" i="6" s="1"/>
  <c r="G57" i="6" s="1"/>
  <c r="Q56" i="6"/>
  <c r="O56" i="6"/>
  <c r="H57" i="6" l="1"/>
  <c r="I57" i="6"/>
  <c r="J57" i="6"/>
  <c r="K57" i="6" s="1"/>
  <c r="L58" i="6" l="1"/>
  <c r="M57" i="6"/>
  <c r="D57" i="6"/>
  <c r="E58" i="6" l="1"/>
  <c r="F58" i="6" s="1"/>
  <c r="G58" i="6" s="1"/>
  <c r="Q57" i="6"/>
  <c r="O57" i="6"/>
  <c r="H58" i="6" l="1"/>
  <c r="I58" i="6"/>
  <c r="J58" i="6"/>
  <c r="K58" i="6" s="1"/>
  <c r="L59" i="6" l="1"/>
  <c r="M58" i="6"/>
  <c r="D58" i="6"/>
  <c r="E59" i="6" l="1"/>
  <c r="F59" i="6" s="1"/>
  <c r="G59" i="6" s="1"/>
  <c r="Q58" i="6"/>
  <c r="O58" i="6"/>
  <c r="I59" i="6" l="1"/>
  <c r="H59" i="6"/>
  <c r="J59" i="6"/>
  <c r="K59" i="6" s="1"/>
  <c r="L60" i="6" l="1"/>
  <c r="M59" i="6"/>
  <c r="D59" i="6"/>
  <c r="E60" i="6" l="1"/>
  <c r="F60" i="6" s="1"/>
  <c r="G60" i="6" s="1"/>
  <c r="Q59" i="6"/>
  <c r="O59" i="6"/>
  <c r="H60" i="6" l="1"/>
  <c r="I60" i="6"/>
  <c r="J60" i="6"/>
  <c r="K60" i="6" s="1"/>
  <c r="L61" i="6" l="1"/>
  <c r="M60" i="6"/>
  <c r="D60" i="6"/>
  <c r="Q60" i="6" l="1"/>
  <c r="O60" i="6"/>
  <c r="E61" i="6"/>
  <c r="F61" i="6" s="1"/>
  <c r="G61" i="6" s="1"/>
  <c r="H61" i="6" l="1"/>
  <c r="I61" i="6"/>
  <c r="J61" i="6"/>
  <c r="K61" i="6" s="1"/>
  <c r="L62" i="6" l="1"/>
  <c r="M61" i="6"/>
  <c r="D61" i="6"/>
  <c r="Q61" i="6" l="1"/>
  <c r="O61" i="6"/>
  <c r="E62" i="6"/>
  <c r="F62" i="6" s="1"/>
  <c r="G62" i="6" s="1"/>
  <c r="H62" i="6" l="1"/>
  <c r="I62" i="6"/>
  <c r="J62" i="6"/>
  <c r="K62" i="6" s="1"/>
  <c r="L63" i="6" l="1"/>
  <c r="M62" i="6"/>
  <c r="D62" i="6"/>
  <c r="E63" i="6" l="1"/>
  <c r="F63" i="6" s="1"/>
  <c r="G63" i="6" s="1"/>
  <c r="Q62" i="6"/>
  <c r="O62" i="6"/>
  <c r="I63" i="6" l="1"/>
  <c r="H63" i="6"/>
  <c r="J63" i="6"/>
  <c r="K63" i="6" s="1"/>
  <c r="M63" i="6" l="1"/>
  <c r="D63" i="6"/>
  <c r="L64" i="6"/>
  <c r="E64" i="6" l="1"/>
  <c r="F64" i="6" s="1"/>
  <c r="G64" i="6" s="1"/>
  <c r="Q63" i="6"/>
  <c r="O63" i="6"/>
  <c r="H64" i="6" l="1"/>
  <c r="I64" i="6"/>
  <c r="J64" i="6"/>
  <c r="K64" i="6" s="1"/>
  <c r="L65" i="6" l="1"/>
  <c r="M64" i="6"/>
  <c r="D64" i="6"/>
  <c r="E65" i="6" l="1"/>
  <c r="F65" i="6" s="1"/>
  <c r="G65" i="6" s="1"/>
  <c r="Q64" i="6"/>
  <c r="O64" i="6"/>
  <c r="H65" i="6" l="1"/>
  <c r="I65" i="6"/>
  <c r="J65" i="6"/>
  <c r="K65" i="6" s="1"/>
  <c r="L66" i="6" l="1"/>
  <c r="M65" i="6"/>
  <c r="D65" i="6"/>
  <c r="E66" i="6" l="1"/>
  <c r="F66" i="6" s="1"/>
  <c r="G66" i="6" s="1"/>
  <c r="Q65" i="6"/>
  <c r="O65" i="6"/>
  <c r="H66" i="6" l="1"/>
  <c r="I66" i="6"/>
  <c r="J66" i="6"/>
  <c r="K66" i="6" s="1"/>
  <c r="L67" i="6" l="1"/>
  <c r="M66" i="6"/>
  <c r="D66" i="6"/>
  <c r="E67" i="6" l="1"/>
  <c r="F67" i="6" s="1"/>
  <c r="G67" i="6" s="1"/>
  <c r="Q66" i="6"/>
  <c r="O66" i="6"/>
  <c r="H67" i="6" l="1"/>
  <c r="I67" i="6"/>
  <c r="J67" i="6"/>
  <c r="K67" i="6" s="1"/>
  <c r="L68" i="6" l="1"/>
  <c r="M67" i="6"/>
  <c r="D67" i="6"/>
  <c r="E68" i="6" l="1"/>
  <c r="F68" i="6" s="1"/>
  <c r="G68" i="6" s="1"/>
  <c r="Q67" i="6"/>
  <c r="O67" i="6"/>
  <c r="H68" i="6" l="1"/>
  <c r="I68" i="6"/>
  <c r="J68" i="6"/>
  <c r="K68" i="6" s="1"/>
  <c r="L69" i="6" l="1"/>
  <c r="M68" i="6"/>
  <c r="D68" i="6"/>
  <c r="E69" i="6" l="1"/>
  <c r="F69" i="6" s="1"/>
  <c r="G69" i="6" s="1"/>
  <c r="Q68" i="6"/>
  <c r="O68" i="6"/>
  <c r="H69" i="6" l="1"/>
  <c r="I69" i="6"/>
  <c r="J69" i="6"/>
  <c r="K69" i="6" s="1"/>
  <c r="L70" i="6" l="1"/>
  <c r="M69" i="6"/>
  <c r="D69" i="6"/>
  <c r="E70" i="6" l="1"/>
  <c r="F70" i="6" s="1"/>
  <c r="G70" i="6" s="1"/>
  <c r="Q69" i="6"/>
  <c r="O69" i="6"/>
  <c r="H70" i="6" l="1"/>
  <c r="I70" i="6"/>
  <c r="J70" i="6"/>
  <c r="K70" i="6" s="1"/>
  <c r="L71" i="6" l="1"/>
  <c r="M70" i="6"/>
  <c r="D70" i="6"/>
  <c r="E71" i="6" l="1"/>
  <c r="F71" i="6" s="1"/>
  <c r="G71" i="6" s="1"/>
  <c r="Q70" i="6"/>
  <c r="O70" i="6"/>
  <c r="H71" i="6" l="1"/>
  <c r="I71" i="6"/>
  <c r="J71" i="6"/>
  <c r="K71" i="6" s="1"/>
  <c r="L72" i="6" l="1"/>
  <c r="M71" i="6"/>
  <c r="D71" i="6"/>
  <c r="Q71" i="6" l="1"/>
  <c r="O71" i="6"/>
  <c r="E72" i="6"/>
  <c r="F72" i="6" s="1"/>
  <c r="G72" i="6" s="1"/>
  <c r="H72" i="6" l="1"/>
  <c r="I72" i="6"/>
  <c r="J72" i="6"/>
  <c r="K72" i="6" s="1"/>
  <c r="L73" i="6" l="1"/>
  <c r="M72" i="6"/>
  <c r="D72" i="6"/>
  <c r="E73" i="6" l="1"/>
  <c r="F73" i="6" s="1"/>
  <c r="G73" i="6" s="1"/>
  <c r="Q72" i="6"/>
  <c r="O72" i="6"/>
  <c r="H73" i="6" l="1"/>
  <c r="I73" i="6"/>
  <c r="J73" i="6"/>
  <c r="K73" i="6" s="1"/>
  <c r="L74" i="6" l="1"/>
  <c r="M73" i="6"/>
  <c r="D73" i="6"/>
  <c r="Q73" i="6" l="1"/>
  <c r="O73" i="6"/>
  <c r="E74" i="6"/>
  <c r="F74" i="6" s="1"/>
  <c r="G74" i="6" s="1"/>
  <c r="H74" i="6" l="1"/>
  <c r="I74" i="6"/>
  <c r="J74" i="6"/>
  <c r="K74" i="6" s="1"/>
  <c r="L75" i="6" l="1"/>
  <c r="M74" i="6"/>
  <c r="D74" i="6"/>
  <c r="Q74" i="6" l="1"/>
  <c r="O74" i="6"/>
  <c r="E75" i="6"/>
  <c r="F75" i="6" s="1"/>
  <c r="G75" i="6" s="1"/>
  <c r="H75" i="6" l="1"/>
  <c r="I75" i="6"/>
  <c r="J75" i="6"/>
  <c r="K75" i="6" s="1"/>
  <c r="L76" i="6" l="1"/>
  <c r="M75" i="6"/>
  <c r="D75" i="6"/>
  <c r="Q75" i="6" l="1"/>
  <c r="O75" i="6"/>
  <c r="E76" i="6"/>
  <c r="F76" i="6" s="1"/>
  <c r="G76" i="6" s="1"/>
  <c r="H76" i="6" l="1"/>
  <c r="I76" i="6"/>
  <c r="J76" i="6"/>
  <c r="K76" i="6" s="1"/>
  <c r="L77" i="6" l="1"/>
  <c r="M76" i="6"/>
  <c r="D76" i="6"/>
  <c r="E77" i="6" l="1"/>
  <c r="F77" i="6" s="1"/>
  <c r="G77" i="6" s="1"/>
  <c r="Q76" i="6"/>
  <c r="O76" i="6"/>
  <c r="H77" i="6" l="1"/>
  <c r="I77" i="6"/>
  <c r="J77" i="6"/>
  <c r="K77" i="6" s="1"/>
  <c r="L78" i="6" l="1"/>
  <c r="M77" i="6"/>
  <c r="D77" i="6"/>
  <c r="E78" i="6" l="1"/>
  <c r="F78" i="6" s="1"/>
  <c r="G78" i="6" s="1"/>
  <c r="Q77" i="6"/>
  <c r="O77" i="6"/>
  <c r="H78" i="6" l="1"/>
  <c r="I78" i="6"/>
  <c r="J78" i="6"/>
  <c r="K78" i="6" s="1"/>
  <c r="L79" i="6" l="1"/>
  <c r="M78" i="6"/>
  <c r="D78" i="6"/>
  <c r="E79" i="6" l="1"/>
  <c r="F79" i="6" s="1"/>
  <c r="G79" i="6" s="1"/>
  <c r="Q78" i="6"/>
  <c r="O78" i="6"/>
  <c r="H79" i="6" l="1"/>
  <c r="I79" i="6"/>
  <c r="J79" i="6"/>
  <c r="K79" i="6" s="1"/>
  <c r="L80" i="6" l="1"/>
  <c r="M79" i="6"/>
  <c r="D79" i="6"/>
  <c r="E80" i="6" l="1"/>
  <c r="F80" i="6" s="1"/>
  <c r="G80" i="6" s="1"/>
  <c r="Q79" i="6"/>
  <c r="O79" i="6"/>
  <c r="H80" i="6" l="1"/>
  <c r="I80" i="6"/>
  <c r="J80" i="6"/>
  <c r="K80" i="6" s="1"/>
  <c r="L81" i="6" l="1"/>
  <c r="M80" i="6"/>
  <c r="D80" i="6"/>
  <c r="E81" i="6" l="1"/>
  <c r="F81" i="6" s="1"/>
  <c r="G81" i="6" s="1"/>
  <c r="Q80" i="6"/>
  <c r="O80" i="6"/>
  <c r="H81" i="6" l="1"/>
  <c r="I81" i="6"/>
  <c r="J81" i="6"/>
  <c r="K81" i="6" s="1"/>
  <c r="L82" i="6" l="1"/>
  <c r="M81" i="6"/>
  <c r="D81" i="6"/>
  <c r="E82" i="6" l="1"/>
  <c r="F82" i="6" s="1"/>
  <c r="G82" i="6" s="1"/>
  <c r="Q81" i="6"/>
  <c r="O81" i="6"/>
  <c r="H82" i="6" l="1"/>
  <c r="I82" i="6"/>
  <c r="J82" i="6"/>
  <c r="K82" i="6" s="1"/>
  <c r="L83" i="6" l="1"/>
  <c r="M82" i="6"/>
  <c r="D82" i="6"/>
  <c r="E83" i="6" l="1"/>
  <c r="F83" i="6" s="1"/>
  <c r="G83" i="6" s="1"/>
  <c r="Q82" i="6"/>
  <c r="O82" i="6"/>
  <c r="H83" i="6" l="1"/>
  <c r="I83" i="6"/>
  <c r="J83" i="6"/>
  <c r="K83" i="6" s="1"/>
  <c r="L84" i="6" l="1"/>
  <c r="M83" i="6"/>
  <c r="D83" i="6"/>
  <c r="Q83" i="6" l="1"/>
  <c r="O83" i="6"/>
  <c r="E84" i="6"/>
  <c r="F84" i="6" s="1"/>
  <c r="G84" i="6" s="1"/>
  <c r="H84" i="6" l="1"/>
  <c r="I84" i="6"/>
  <c r="J84" i="6"/>
  <c r="K84" i="6" s="1"/>
  <c r="L85" i="6" l="1"/>
  <c r="M84" i="6"/>
  <c r="D84" i="6"/>
  <c r="O84" i="6" l="1"/>
  <c r="Q84" i="6"/>
  <c r="E85" i="6"/>
  <c r="F85" i="6" s="1"/>
  <c r="G85" i="6" s="1"/>
  <c r="I85" i="6" l="1"/>
  <c r="H85" i="6"/>
  <c r="J85" i="6"/>
  <c r="K85" i="6" s="1"/>
  <c r="M85" i="6" l="1"/>
  <c r="D85" i="6"/>
  <c r="L86" i="6"/>
  <c r="E86" i="6" l="1"/>
  <c r="F86" i="6" s="1"/>
  <c r="G86" i="6" s="1"/>
  <c r="Q85" i="6"/>
  <c r="O85" i="6"/>
  <c r="I86" i="6" l="1"/>
  <c r="H86" i="6"/>
  <c r="J86" i="6"/>
  <c r="K86" i="6" s="1"/>
  <c r="M86" i="6" l="1"/>
  <c r="D86" i="6"/>
  <c r="L87" i="6"/>
  <c r="E87" i="6" l="1"/>
  <c r="F87" i="6" s="1"/>
  <c r="G87" i="6" s="1"/>
  <c r="Q86" i="6"/>
  <c r="O86" i="6"/>
  <c r="H87" i="6" l="1"/>
  <c r="I87" i="6"/>
  <c r="J87" i="6"/>
  <c r="K87" i="6" s="1"/>
  <c r="L88" i="6" l="1"/>
  <c r="M87" i="6"/>
  <c r="D87" i="6"/>
  <c r="E88" i="6" l="1"/>
  <c r="F88" i="6" s="1"/>
  <c r="G88" i="6" s="1"/>
  <c r="Q87" i="6"/>
  <c r="O87" i="6"/>
  <c r="H88" i="6" l="1"/>
  <c r="I88" i="6"/>
  <c r="J88" i="6"/>
  <c r="K88" i="6" s="1"/>
  <c r="L89" i="6" l="1"/>
  <c r="M88" i="6"/>
  <c r="D88" i="6"/>
  <c r="E89" i="6" l="1"/>
  <c r="F89" i="6" s="1"/>
  <c r="G89" i="6" s="1"/>
  <c r="Q88" i="6"/>
  <c r="O88" i="6"/>
  <c r="I89" i="6" l="1"/>
  <c r="H89" i="6"/>
  <c r="J89" i="6"/>
  <c r="K89" i="6" s="1"/>
  <c r="L90" i="6" l="1"/>
  <c r="M89" i="6"/>
  <c r="D89" i="6"/>
  <c r="Q89" i="6" l="1"/>
  <c r="O89" i="6"/>
  <c r="E90" i="6"/>
  <c r="F90" i="6" s="1"/>
  <c r="G90" i="6" s="1"/>
  <c r="J90" i="6" s="1"/>
  <c r="K90" i="6" s="1"/>
  <c r="L91" i="6" l="1"/>
  <c r="I90" i="6"/>
  <c r="H90" i="6"/>
  <c r="M90" i="6" l="1"/>
  <c r="D90" i="6"/>
  <c r="E91" i="6" l="1"/>
  <c r="F91" i="6" s="1"/>
  <c r="G91" i="6" s="1"/>
  <c r="Q90" i="6"/>
  <c r="O90" i="6"/>
  <c r="I91" i="6" l="1"/>
  <c r="H91" i="6"/>
  <c r="J91" i="6"/>
  <c r="K91" i="6" s="1"/>
  <c r="M91" i="6" l="1"/>
  <c r="D91" i="6"/>
  <c r="L92" i="6"/>
  <c r="E92" i="6" l="1"/>
  <c r="F92" i="6" s="1"/>
  <c r="G92" i="6" s="1"/>
  <c r="Q91" i="6"/>
  <c r="O91" i="6"/>
  <c r="H92" i="6" l="1"/>
  <c r="I92" i="6"/>
  <c r="J92" i="6"/>
  <c r="K92" i="6" s="1"/>
  <c r="L93" i="6" l="1"/>
  <c r="M92" i="6"/>
  <c r="D92" i="6"/>
  <c r="E93" i="6" l="1"/>
  <c r="F93" i="6" s="1"/>
  <c r="G93" i="6" s="1"/>
  <c r="Q92" i="6"/>
  <c r="O92" i="6"/>
  <c r="I93" i="6" l="1"/>
  <c r="H93" i="6"/>
  <c r="J93" i="6"/>
  <c r="K93" i="6" s="1"/>
  <c r="M93" i="6" l="1"/>
  <c r="D93" i="6"/>
  <c r="L94" i="6"/>
  <c r="E94" i="6" l="1"/>
  <c r="F94" i="6" s="1"/>
  <c r="G94" i="6" s="1"/>
  <c r="Q93" i="6"/>
  <c r="O93" i="6"/>
  <c r="H94" i="6" l="1"/>
  <c r="I94" i="6"/>
  <c r="J94" i="6"/>
  <c r="K94" i="6" s="1"/>
  <c r="L95" i="6" l="1"/>
  <c r="M94" i="6"/>
  <c r="D94" i="6"/>
  <c r="E95" i="6" l="1"/>
  <c r="F95" i="6" s="1"/>
  <c r="G95" i="6" s="1"/>
  <c r="Q94" i="6"/>
  <c r="O94" i="6"/>
  <c r="I95" i="6" l="1"/>
  <c r="H95" i="6"/>
  <c r="J95" i="6"/>
  <c r="K95" i="6" s="1"/>
  <c r="L96" i="6" l="1"/>
  <c r="M95" i="6"/>
  <c r="D95" i="6"/>
  <c r="Q95" i="6" l="1"/>
  <c r="O95" i="6"/>
  <c r="E96" i="6"/>
  <c r="F96" i="6" s="1"/>
  <c r="G96" i="6" s="1"/>
  <c r="I96" i="6" l="1"/>
  <c r="H96" i="6"/>
  <c r="J96" i="6"/>
  <c r="K96" i="6" s="1"/>
  <c r="L97" i="6" l="1"/>
  <c r="M96" i="6"/>
  <c r="D96" i="6"/>
  <c r="Q96" i="6" l="1"/>
  <c r="O96" i="6"/>
  <c r="E97" i="6"/>
  <c r="F97" i="6" s="1"/>
  <c r="G97" i="6" s="1"/>
  <c r="I97" i="6" l="1"/>
  <c r="H97" i="6"/>
  <c r="J97" i="6"/>
  <c r="K97" i="6" s="1"/>
  <c r="M97" i="6" l="1"/>
  <c r="D97" i="6"/>
  <c r="L98" i="6"/>
  <c r="E98" i="6" l="1"/>
  <c r="F98" i="6" s="1"/>
  <c r="G98" i="6" s="1"/>
  <c r="Q97" i="6"/>
  <c r="O97" i="6"/>
  <c r="I98" i="6" l="1"/>
  <c r="H98" i="6"/>
  <c r="J98" i="6"/>
  <c r="K98" i="6" s="1"/>
  <c r="M98" i="6" l="1"/>
  <c r="D98" i="6"/>
  <c r="L99" i="6"/>
  <c r="E99" i="6" l="1"/>
  <c r="F99" i="6" s="1"/>
  <c r="G99" i="6" s="1"/>
  <c r="Q98" i="6"/>
  <c r="O98" i="6"/>
  <c r="H99" i="6" l="1"/>
  <c r="I99" i="6"/>
  <c r="J99" i="6"/>
  <c r="K99" i="6" s="1"/>
  <c r="L100" i="6" l="1"/>
  <c r="M99" i="6"/>
  <c r="D99" i="6"/>
  <c r="E100" i="6" l="1"/>
  <c r="F100" i="6" s="1"/>
  <c r="G100" i="6" s="1"/>
  <c r="Q99" i="6"/>
  <c r="O99" i="6"/>
  <c r="I100" i="6" l="1"/>
  <c r="H100" i="6"/>
  <c r="J100" i="6"/>
  <c r="K100" i="6" s="1"/>
  <c r="L101" i="6" l="1"/>
  <c r="M100" i="6"/>
  <c r="D100" i="6"/>
  <c r="E101" i="6" l="1"/>
  <c r="F101" i="6" s="1"/>
  <c r="G101" i="6" s="1"/>
  <c r="Q100" i="6"/>
  <c r="O100" i="6"/>
  <c r="H101" i="6" l="1"/>
  <c r="I101" i="6"/>
  <c r="J101" i="6"/>
  <c r="K101" i="6" s="1"/>
  <c r="L102" i="6" l="1"/>
  <c r="M101" i="6"/>
  <c r="D101" i="6"/>
  <c r="Q101" i="6" l="1"/>
  <c r="O101" i="6"/>
  <c r="E102" i="6"/>
  <c r="F102" i="6" s="1"/>
  <c r="G102" i="6" s="1"/>
  <c r="H102" i="6" l="1"/>
  <c r="I102" i="6"/>
  <c r="J102" i="6"/>
  <c r="K102" i="6" s="1"/>
  <c r="L103" i="6" l="1"/>
  <c r="M102" i="6"/>
  <c r="D102" i="6"/>
  <c r="Q102" i="6" l="1"/>
  <c r="O102" i="6"/>
  <c r="E103" i="6"/>
  <c r="F103" i="6" s="1"/>
  <c r="G103" i="6" s="1"/>
  <c r="J103" i="6" s="1"/>
  <c r="K103" i="6" s="1"/>
  <c r="L104" i="6" l="1"/>
  <c r="I103" i="6"/>
  <c r="H103" i="6"/>
  <c r="M103" i="6" l="1"/>
  <c r="D103" i="6"/>
  <c r="E104" i="6" l="1"/>
  <c r="F104" i="6" s="1"/>
  <c r="G104" i="6" s="1"/>
  <c r="Q103" i="6"/>
  <c r="O103" i="6"/>
  <c r="I104" i="6" l="1"/>
  <c r="H104" i="6"/>
  <c r="J104" i="6"/>
  <c r="K104" i="6" s="1"/>
  <c r="M104" i="6" l="1"/>
  <c r="D104" i="6"/>
  <c r="L105" i="6"/>
  <c r="E105" i="6" l="1"/>
  <c r="F105" i="6" s="1"/>
  <c r="G105" i="6" s="1"/>
  <c r="Q104" i="6"/>
  <c r="O104" i="6"/>
  <c r="I105" i="6" l="1"/>
  <c r="H105" i="6"/>
  <c r="J105" i="6"/>
  <c r="K105" i="6" s="1"/>
  <c r="L106" i="6" l="1"/>
  <c r="M105" i="6"/>
  <c r="D105" i="6"/>
  <c r="Q105" i="6" l="1"/>
  <c r="O105" i="6"/>
  <c r="E106" i="6"/>
  <c r="F106" i="6" s="1"/>
  <c r="G106" i="6" s="1"/>
  <c r="H106" i="6" l="1"/>
  <c r="I106" i="6"/>
  <c r="J106" i="6"/>
  <c r="K106" i="6" s="1"/>
  <c r="L107" i="6" l="1"/>
  <c r="M106" i="6"/>
  <c r="D106" i="6"/>
  <c r="Q106" i="6" l="1"/>
  <c r="O106" i="6"/>
  <c r="E107" i="6"/>
  <c r="F107" i="6" s="1"/>
  <c r="G107" i="6" s="1"/>
  <c r="J107" i="6" s="1"/>
  <c r="K107" i="6" s="1"/>
  <c r="L108" i="6" l="1"/>
  <c r="I107" i="6"/>
  <c r="H107" i="6"/>
  <c r="M107" i="6" l="1"/>
  <c r="D107" i="6"/>
  <c r="E108" i="6" l="1"/>
  <c r="F108" i="6" s="1"/>
  <c r="G108" i="6" s="1"/>
  <c r="Q107" i="6"/>
  <c r="O107" i="6"/>
  <c r="H108" i="6" l="1"/>
  <c r="I108" i="6"/>
  <c r="J108" i="6"/>
  <c r="K108" i="6" s="1"/>
  <c r="L109" i="6" l="1"/>
  <c r="M108" i="6"/>
  <c r="D108" i="6"/>
  <c r="E109" i="6" l="1"/>
  <c r="F109" i="6" s="1"/>
  <c r="G109" i="6" s="1"/>
  <c r="Q108" i="6"/>
  <c r="O108" i="6"/>
  <c r="I109" i="6" l="1"/>
  <c r="H109" i="6"/>
  <c r="J109" i="6"/>
  <c r="K109" i="6" s="1"/>
  <c r="M109" i="6" l="1"/>
  <c r="D109" i="6"/>
  <c r="L110" i="6"/>
  <c r="E110" i="6" l="1"/>
  <c r="F110" i="6" s="1"/>
  <c r="G110" i="6" s="1"/>
  <c r="Q109" i="6"/>
  <c r="O109" i="6"/>
  <c r="H110" i="6" l="1"/>
  <c r="I110" i="6"/>
  <c r="J110" i="6"/>
  <c r="K110" i="6" s="1"/>
  <c r="L111" i="6" l="1"/>
  <c r="M110" i="6"/>
  <c r="D110" i="6"/>
  <c r="E111" i="6" l="1"/>
  <c r="F111" i="6" s="1"/>
  <c r="G111" i="6" s="1"/>
  <c r="Q110" i="6"/>
  <c r="O110" i="6"/>
  <c r="I111" i="6" l="1"/>
  <c r="H111" i="6"/>
  <c r="J111" i="6"/>
  <c r="K111" i="6" s="1"/>
  <c r="M111" i="6" l="1"/>
  <c r="D111" i="6"/>
  <c r="L112" i="6"/>
  <c r="E112" i="6" l="1"/>
  <c r="F112" i="6" s="1"/>
  <c r="G112" i="6" s="1"/>
  <c r="Q111" i="6"/>
  <c r="O111" i="6"/>
  <c r="H112" i="6" l="1"/>
  <c r="I112" i="6"/>
  <c r="J112" i="6"/>
  <c r="K112" i="6" s="1"/>
  <c r="L113" i="6" l="1"/>
  <c r="M112" i="6"/>
  <c r="D112" i="6"/>
  <c r="E113" i="6" l="1"/>
  <c r="F113" i="6" s="1"/>
  <c r="G113" i="6" s="1"/>
  <c r="Q112" i="6"/>
  <c r="O112" i="6"/>
  <c r="I113" i="6" l="1"/>
  <c r="H113" i="6"/>
  <c r="J113" i="6"/>
  <c r="K113" i="6" s="1"/>
  <c r="M113" i="6" l="1"/>
  <c r="D113" i="6"/>
  <c r="L114" i="6"/>
  <c r="E114" i="6" l="1"/>
  <c r="F114" i="6" s="1"/>
  <c r="G114" i="6" s="1"/>
  <c r="Q113" i="6"/>
  <c r="O113" i="6"/>
  <c r="I114" i="6" l="1"/>
  <c r="H114" i="6"/>
  <c r="J114" i="6"/>
  <c r="K114" i="6" s="1"/>
  <c r="M114" i="6" l="1"/>
  <c r="D114" i="6"/>
  <c r="L115" i="6"/>
  <c r="E115" i="6" l="1"/>
  <c r="F115" i="6" s="1"/>
  <c r="G115" i="6" s="1"/>
  <c r="Q114" i="6"/>
  <c r="O114" i="6"/>
  <c r="H115" i="6" l="1"/>
  <c r="I115" i="6"/>
  <c r="J115" i="6"/>
  <c r="K115" i="6" s="1"/>
  <c r="L116" i="6" l="1"/>
  <c r="M115" i="6"/>
  <c r="D115" i="6"/>
  <c r="E116" i="6" l="1"/>
  <c r="F116" i="6" s="1"/>
  <c r="G116" i="6" s="1"/>
  <c r="Q115" i="6"/>
  <c r="O115" i="6"/>
  <c r="H116" i="6" l="1"/>
  <c r="I116" i="6"/>
  <c r="J116" i="6"/>
  <c r="K116" i="6" s="1"/>
  <c r="L117" i="6" l="1"/>
  <c r="M116" i="6"/>
  <c r="D116" i="6"/>
  <c r="E117" i="6" l="1"/>
  <c r="F117" i="6" s="1"/>
  <c r="G117" i="6" s="1"/>
  <c r="Q116" i="6"/>
  <c r="O116" i="6"/>
  <c r="I117" i="6" l="1"/>
  <c r="H117" i="6"/>
  <c r="J117" i="6"/>
  <c r="K117" i="6" s="1"/>
  <c r="L118" i="6" l="1"/>
  <c r="M117" i="6"/>
  <c r="D117" i="6"/>
  <c r="E118" i="6" l="1"/>
  <c r="F118" i="6" s="1"/>
  <c r="G118" i="6" s="1"/>
  <c r="Q117" i="6"/>
  <c r="O117" i="6"/>
  <c r="H118" i="6" l="1"/>
  <c r="I118" i="6"/>
  <c r="J118" i="6"/>
  <c r="K118" i="6" s="1"/>
  <c r="L119" i="6" l="1"/>
  <c r="M118" i="6"/>
  <c r="D118" i="6"/>
  <c r="Q118" i="6" l="1"/>
  <c r="O118" i="6"/>
  <c r="E119" i="6"/>
  <c r="F119" i="6" s="1"/>
  <c r="G119" i="6" s="1"/>
  <c r="I119" i="6" l="1"/>
  <c r="H119" i="6"/>
  <c r="J119" i="6"/>
  <c r="K119" i="6" s="1"/>
  <c r="M119" i="6" l="1"/>
  <c r="D119" i="6"/>
  <c r="L120" i="6"/>
  <c r="E120" i="6" l="1"/>
  <c r="F120" i="6" s="1"/>
  <c r="G120" i="6" s="1"/>
  <c r="J120" i="6" s="1"/>
  <c r="K120" i="6" s="1"/>
  <c r="Q119" i="6"/>
  <c r="O119" i="6"/>
  <c r="L121" i="6" l="1"/>
  <c r="I120" i="6"/>
  <c r="H120" i="6"/>
  <c r="M120" i="6" l="1"/>
  <c r="D120" i="6"/>
  <c r="E121" i="6" l="1"/>
  <c r="F121" i="6" s="1"/>
  <c r="G121" i="6" s="1"/>
  <c r="J121" i="6" s="1"/>
  <c r="K121" i="6" s="1"/>
  <c r="Q120" i="6"/>
  <c r="O120" i="6"/>
  <c r="L122" i="6" l="1"/>
  <c r="I121" i="6"/>
  <c r="H121" i="6"/>
  <c r="M121" i="6" l="1"/>
  <c r="D121" i="6"/>
  <c r="E122" i="6" l="1"/>
  <c r="F122" i="6" s="1"/>
  <c r="G122" i="6" s="1"/>
  <c r="Q121" i="6"/>
  <c r="O121" i="6"/>
  <c r="H122" i="6" l="1"/>
  <c r="I122" i="6"/>
  <c r="J122" i="6"/>
  <c r="K122" i="6" s="1"/>
  <c r="L123" i="6" l="1"/>
  <c r="M122" i="6"/>
  <c r="D122" i="6"/>
  <c r="E123" i="6" l="1"/>
  <c r="F123" i="6" s="1"/>
  <c r="G123" i="6" s="1"/>
  <c r="Q122" i="6"/>
  <c r="O122" i="6"/>
  <c r="I123" i="6" l="1"/>
  <c r="H123" i="6"/>
  <c r="J123" i="6"/>
  <c r="K123" i="6" s="1"/>
  <c r="L124" i="6" l="1"/>
  <c r="M123" i="6"/>
  <c r="D123" i="6"/>
  <c r="Q123" i="6" l="1"/>
  <c r="O123" i="6"/>
  <c r="E124" i="6"/>
  <c r="F124" i="6" s="1"/>
  <c r="G124" i="6" s="1"/>
  <c r="I124" i="6" l="1"/>
  <c r="H124" i="6"/>
  <c r="J124" i="6"/>
  <c r="K124" i="6" s="1"/>
  <c r="L125" i="6" l="1"/>
  <c r="M124" i="6"/>
  <c r="D124" i="6"/>
  <c r="E125" i="6" l="1"/>
  <c r="F125" i="6" s="1"/>
  <c r="G125" i="6" s="1"/>
  <c r="Q124" i="6"/>
  <c r="O124" i="6"/>
  <c r="I125" i="6" l="1"/>
  <c r="H125" i="6"/>
  <c r="J125" i="6"/>
  <c r="K125" i="6" s="1"/>
  <c r="L126" i="6" l="1"/>
  <c r="M125" i="6"/>
  <c r="D125" i="6"/>
  <c r="E126" i="6" l="1"/>
  <c r="F126" i="6" s="1"/>
  <c r="G126" i="6" s="1"/>
  <c r="J126" i="6" s="1"/>
  <c r="K126" i="6" s="1"/>
  <c r="Q125" i="6"/>
  <c r="O125" i="6"/>
  <c r="H126" i="6" l="1"/>
  <c r="I126" i="6"/>
  <c r="L127" i="6"/>
  <c r="M126" i="6" l="1"/>
  <c r="D126" i="6"/>
  <c r="E127" i="6" l="1"/>
  <c r="F127" i="6" s="1"/>
  <c r="G127" i="6" s="1"/>
  <c r="J127" i="6" s="1"/>
  <c r="K127" i="6" s="1"/>
  <c r="Q126" i="6"/>
  <c r="O126" i="6"/>
  <c r="I127" i="6" l="1"/>
  <c r="H127" i="6"/>
  <c r="L128" i="6"/>
  <c r="M127" i="6" l="1"/>
  <c r="D127" i="6"/>
  <c r="E128" i="6" l="1"/>
  <c r="F128" i="6" s="1"/>
  <c r="G128" i="6" s="1"/>
  <c r="Q127" i="6"/>
  <c r="O127" i="6"/>
  <c r="I128" i="6" l="1"/>
  <c r="H128" i="6"/>
  <c r="J128" i="6"/>
  <c r="K128" i="6" s="1"/>
  <c r="M128" i="6" l="1"/>
  <c r="D128" i="6"/>
  <c r="L129" i="6"/>
  <c r="E129" i="6" l="1"/>
  <c r="F129" i="6" s="1"/>
  <c r="G129" i="6" s="1"/>
  <c r="Q128" i="6"/>
  <c r="O128" i="6"/>
  <c r="H129" i="6" l="1"/>
  <c r="I129" i="6"/>
  <c r="J129" i="6"/>
  <c r="K129" i="6" s="1"/>
  <c r="L130" i="6" l="1"/>
  <c r="M129" i="6"/>
  <c r="D129" i="6"/>
  <c r="Q129" i="6" l="1"/>
  <c r="O129" i="6"/>
  <c r="E130" i="6"/>
  <c r="F130" i="6" s="1"/>
  <c r="G130" i="6" s="1"/>
  <c r="I130" i="6" l="1"/>
  <c r="H130" i="6"/>
  <c r="J130" i="6"/>
  <c r="K130" i="6" s="1"/>
  <c r="L131" i="6" l="1"/>
  <c r="M130" i="6"/>
  <c r="D130" i="6"/>
  <c r="E131" i="6" l="1"/>
  <c r="F131" i="6" s="1"/>
  <c r="G131" i="6" s="1"/>
  <c r="Q130" i="6"/>
  <c r="O130" i="6"/>
  <c r="I131" i="6" l="1"/>
  <c r="H131" i="6"/>
  <c r="J131" i="6"/>
  <c r="K131" i="6" s="1"/>
  <c r="L132" i="6" l="1"/>
  <c r="M131" i="6"/>
  <c r="D131" i="6"/>
  <c r="E132" i="6" l="1"/>
  <c r="F132" i="6" s="1"/>
  <c r="G132" i="6" s="1"/>
  <c r="Q131" i="6"/>
  <c r="O131" i="6"/>
  <c r="I132" i="6" l="1"/>
  <c r="H132" i="6"/>
  <c r="J132" i="6"/>
  <c r="K132" i="6" s="1"/>
  <c r="L133" i="6" l="1"/>
  <c r="M132" i="6"/>
  <c r="D132" i="6"/>
  <c r="Q132" i="6" l="1"/>
  <c r="O132" i="6"/>
  <c r="E133" i="6"/>
  <c r="F133" i="6" s="1"/>
  <c r="G133" i="6" s="1"/>
  <c r="H133" i="6" l="1"/>
  <c r="I133" i="6"/>
  <c r="J133" i="6"/>
  <c r="K133" i="6" s="1"/>
  <c r="L134" i="6" l="1"/>
  <c r="L13" i="6" s="1"/>
  <c r="M133" i="6"/>
  <c r="D133" i="6"/>
  <c r="Q133" i="6" l="1"/>
  <c r="O133" i="6"/>
  <c r="E134" i="6"/>
  <c r="F134" i="6" s="1"/>
  <c r="G134" i="6" s="1"/>
  <c r="I134" i="6" l="1"/>
  <c r="I13" i="6" s="1"/>
  <c r="H134" i="6"/>
  <c r="G13" i="6"/>
  <c r="J134" i="6"/>
  <c r="J13" i="6" l="1"/>
  <c r="K134" i="6"/>
  <c r="M134" i="6"/>
  <c r="H13" i="6"/>
  <c r="D134" i="6"/>
  <c r="Q134" i="6" l="1"/>
  <c r="O134" i="6"/>
  <c r="M13" i="6"/>
  <c r="L135" i="6"/>
  <c r="E135" i="6"/>
  <c r="F135" i="6" s="1"/>
  <c r="G135" i="6" s="1"/>
  <c r="H135" i="6" l="1"/>
  <c r="I135" i="6"/>
  <c r="J135" i="6"/>
  <c r="K135" i="6" s="1"/>
  <c r="L136" i="6" l="1"/>
  <c r="M135" i="6"/>
  <c r="D135" i="6"/>
  <c r="Q135" i="6" l="1"/>
  <c r="O135" i="6"/>
  <c r="E136" i="6"/>
  <c r="F136" i="6" s="1"/>
  <c r="G136" i="6" s="1"/>
  <c r="I136" i="6" l="1"/>
  <c r="H136" i="6"/>
  <c r="J136" i="6"/>
  <c r="K136" i="6" s="1"/>
  <c r="M136" i="6" l="1"/>
  <c r="D136" i="6"/>
  <c r="L137" i="6"/>
  <c r="E137" i="6" l="1"/>
  <c r="F137" i="6" s="1"/>
  <c r="G137" i="6" s="1"/>
  <c r="Q136" i="6"/>
  <c r="O136" i="6"/>
  <c r="H137" i="6" l="1"/>
  <c r="I137" i="6"/>
  <c r="J137" i="6"/>
  <c r="K137" i="6" s="1"/>
  <c r="L138" i="6" l="1"/>
  <c r="M137" i="6"/>
  <c r="D137" i="6"/>
  <c r="E138" i="6" l="1"/>
  <c r="F138" i="6" s="1"/>
  <c r="G138" i="6" s="1"/>
  <c r="Q137" i="6"/>
  <c r="O137" i="6"/>
  <c r="H138" i="6" l="1"/>
  <c r="I138" i="6"/>
  <c r="J138" i="6"/>
  <c r="K138" i="6" s="1"/>
  <c r="L139" i="6" l="1"/>
  <c r="M138" i="6"/>
  <c r="D138" i="6"/>
  <c r="Q138" i="6" l="1"/>
  <c r="O138" i="6"/>
  <c r="E139" i="6"/>
  <c r="F139" i="6" s="1"/>
  <c r="G139" i="6" s="1"/>
  <c r="I139" i="6" l="1"/>
  <c r="H139" i="6"/>
  <c r="J139" i="6"/>
  <c r="K139" i="6" s="1"/>
  <c r="L140" i="6" s="1"/>
  <c r="M139" i="6" l="1"/>
  <c r="Q2" i="6" s="1"/>
  <c r="D139" i="6"/>
  <c r="E140" i="6" l="1"/>
  <c r="F140" i="6" s="1"/>
  <c r="G140" i="6" s="1"/>
  <c r="J140" i="6" s="1"/>
  <c r="K140" i="6" s="1"/>
  <c r="L141" i="6" s="1"/>
  <c r="Q139" i="6"/>
  <c r="Q5" i="6" s="1"/>
  <c r="O139" i="6"/>
  <c r="Q3" i="6"/>
  <c r="H140" i="6" l="1"/>
  <c r="I140" i="6"/>
  <c r="M140" i="6" l="1"/>
  <c r="D140" i="6"/>
  <c r="E141" i="6" l="1"/>
  <c r="F141" i="6" s="1"/>
  <c r="G141" i="6" s="1"/>
  <c r="J141" i="6" s="1"/>
  <c r="K141" i="6" s="1"/>
  <c r="L142" i="6" s="1"/>
  <c r="Q140" i="6"/>
  <c r="O140" i="6"/>
  <c r="H141" i="6" l="1"/>
  <c r="I141" i="6"/>
  <c r="M141" i="6" l="1"/>
  <c r="D141" i="6"/>
  <c r="E142" i="6" l="1"/>
  <c r="F142" i="6" s="1"/>
  <c r="G142" i="6" s="1"/>
  <c r="J142" i="6" s="1"/>
  <c r="K142" i="6" s="1"/>
  <c r="L143" i="6" s="1"/>
  <c r="O141" i="6"/>
  <c r="Q141" i="6"/>
  <c r="H142" i="6" l="1"/>
  <c r="I142" i="6"/>
  <c r="M142" i="6" l="1"/>
  <c r="D142" i="6"/>
  <c r="E143" i="6" l="1"/>
  <c r="F143" i="6" s="1"/>
  <c r="G143" i="6" s="1"/>
  <c r="J143" i="6" s="1"/>
  <c r="K143" i="6" s="1"/>
  <c r="L144" i="6" s="1"/>
  <c r="O142" i="6"/>
  <c r="Q142" i="6"/>
  <c r="H143" i="6" l="1"/>
  <c r="I143" i="6"/>
  <c r="M143" i="6" l="1"/>
  <c r="D143" i="6"/>
  <c r="E144" i="6" l="1"/>
  <c r="F144" i="6" s="1"/>
  <c r="G144" i="6" s="1"/>
  <c r="J144" i="6" s="1"/>
  <c r="K144" i="6" s="1"/>
  <c r="L145" i="6" s="1"/>
  <c r="Q143" i="6"/>
  <c r="O143" i="6"/>
  <c r="H144" i="6" l="1"/>
  <c r="I144" i="6"/>
  <c r="M144" i="6" l="1"/>
  <c r="D144" i="6"/>
  <c r="E145" i="6" l="1"/>
  <c r="F145" i="6" s="1"/>
  <c r="G145" i="6" s="1"/>
  <c r="J145" i="6" s="1"/>
  <c r="K145" i="6" s="1"/>
  <c r="L146" i="6" s="1"/>
  <c r="Q144" i="6"/>
  <c r="O144" i="6"/>
  <c r="H145" i="6" l="1"/>
  <c r="I145" i="6"/>
  <c r="M145" i="6" l="1"/>
  <c r="D145" i="6"/>
  <c r="E146" i="6" l="1"/>
  <c r="F146" i="6" s="1"/>
  <c r="G146" i="6" s="1"/>
  <c r="J146" i="6" s="1"/>
  <c r="K146" i="6" s="1"/>
  <c r="L147" i="6" s="1"/>
  <c r="O145" i="6"/>
  <c r="Q145" i="6"/>
  <c r="H146" i="6" l="1"/>
  <c r="I146" i="6"/>
  <c r="M146" i="6" l="1"/>
  <c r="D146" i="6"/>
  <c r="E147" i="6" l="1"/>
  <c r="F147" i="6" s="1"/>
  <c r="G147" i="6" s="1"/>
  <c r="J147" i="6" s="1"/>
  <c r="K147" i="6" s="1"/>
  <c r="L148" i="6" s="1"/>
  <c r="O146" i="6"/>
  <c r="Q146" i="6"/>
  <c r="H147" i="6" l="1"/>
  <c r="I147" i="6"/>
  <c r="M147" i="6" l="1"/>
  <c r="D147" i="6"/>
  <c r="E148" i="6" l="1"/>
  <c r="F148" i="6" s="1"/>
  <c r="G148" i="6" s="1"/>
  <c r="J148" i="6" s="1"/>
  <c r="K148" i="6" s="1"/>
  <c r="L149" i="6" s="1"/>
  <c r="Q147" i="6"/>
  <c r="O147" i="6"/>
  <c r="H148" i="6" l="1"/>
  <c r="I148" i="6"/>
  <c r="M148" i="6" l="1"/>
  <c r="D148" i="6"/>
  <c r="E149" i="6" l="1"/>
  <c r="F149" i="6" s="1"/>
  <c r="G149" i="6" s="1"/>
  <c r="J149" i="6" s="1"/>
  <c r="K149" i="6" s="1"/>
  <c r="L150" i="6" s="1"/>
  <c r="Q148" i="6"/>
  <c r="O148" i="6"/>
  <c r="H149" i="6" l="1"/>
  <c r="I149" i="6"/>
  <c r="M149" i="6" l="1"/>
  <c r="D149" i="6"/>
  <c r="E150" i="6" l="1"/>
  <c r="F150" i="6" s="1"/>
  <c r="G150" i="6" s="1"/>
  <c r="J150" i="6" s="1"/>
  <c r="K150" i="6" s="1"/>
  <c r="L151" i="6" s="1"/>
  <c r="O149" i="6"/>
  <c r="Q149" i="6"/>
  <c r="H150" i="6" l="1"/>
  <c r="I150" i="6"/>
  <c r="M150" i="6" l="1"/>
  <c r="D150" i="6"/>
  <c r="E151" i="6" l="1"/>
  <c r="F151" i="6" s="1"/>
  <c r="G151" i="6" s="1"/>
  <c r="J151" i="6" s="1"/>
  <c r="K151" i="6" s="1"/>
  <c r="L152" i="6" s="1"/>
  <c r="O150" i="6"/>
  <c r="Q150" i="6"/>
  <c r="H151" i="6" l="1"/>
  <c r="I151" i="6"/>
  <c r="M151" i="6" l="1"/>
  <c r="D151" i="6"/>
  <c r="E152" i="6" l="1"/>
  <c r="F152" i="6" s="1"/>
  <c r="G152" i="6" s="1"/>
  <c r="J152" i="6" s="1"/>
  <c r="K152" i="6" s="1"/>
  <c r="L153" i="6" s="1"/>
  <c r="Q151" i="6"/>
  <c r="O151" i="6"/>
  <c r="H152" i="6" l="1"/>
  <c r="I152" i="6"/>
  <c r="M152" i="6" l="1"/>
  <c r="D152" i="6"/>
  <c r="E153" i="6" l="1"/>
  <c r="F153" i="6" s="1"/>
  <c r="G153" i="6" s="1"/>
  <c r="J153" i="6" s="1"/>
  <c r="K153" i="6" s="1"/>
  <c r="L154" i="6" s="1"/>
  <c r="Q152" i="6"/>
  <c r="O152" i="6"/>
  <c r="H153" i="6" l="1"/>
  <c r="I153" i="6"/>
  <c r="M153" i="6" l="1"/>
  <c r="D153" i="6"/>
  <c r="E154" i="6" l="1"/>
  <c r="F154" i="6" s="1"/>
  <c r="G154" i="6" s="1"/>
  <c r="J154" i="6" s="1"/>
  <c r="K154" i="6" s="1"/>
  <c r="L155" i="6" s="1"/>
  <c r="O153" i="6"/>
  <c r="Q153" i="6"/>
  <c r="H154" i="6" l="1"/>
  <c r="I154" i="6"/>
  <c r="M154" i="6" l="1"/>
  <c r="D154" i="6"/>
  <c r="E155" i="6" l="1"/>
  <c r="F155" i="6" s="1"/>
  <c r="G155" i="6" s="1"/>
  <c r="J155" i="6" s="1"/>
  <c r="K155" i="6" s="1"/>
  <c r="L156" i="6" s="1"/>
  <c r="O154" i="6"/>
  <c r="Q154" i="6"/>
  <c r="I155" i="6" l="1"/>
  <c r="H155" i="6"/>
  <c r="M155" i="6" l="1"/>
  <c r="D155" i="6"/>
  <c r="E156" i="6" l="1"/>
  <c r="F156" i="6" s="1"/>
  <c r="G156" i="6" s="1"/>
  <c r="J156" i="6" s="1"/>
  <c r="K156" i="6" s="1"/>
  <c r="L157" i="6" s="1"/>
  <c r="Q155" i="6"/>
  <c r="O155" i="6"/>
  <c r="I156" i="6" l="1"/>
  <c r="H156" i="6"/>
  <c r="M156" i="6" l="1"/>
  <c r="D156" i="6"/>
  <c r="E157" i="6" l="1"/>
  <c r="F157" i="6" s="1"/>
  <c r="G157" i="6" s="1"/>
  <c r="J157" i="6" s="1"/>
  <c r="K157" i="6" s="1"/>
  <c r="L158" i="6" s="1"/>
  <c r="Q156" i="6"/>
  <c r="O156" i="6"/>
  <c r="H157" i="6" l="1"/>
  <c r="I157" i="6"/>
  <c r="M157" i="6" l="1"/>
  <c r="D157" i="6"/>
  <c r="E158" i="6" l="1"/>
  <c r="F158" i="6" s="1"/>
  <c r="G158" i="6" s="1"/>
  <c r="J158" i="6" s="1"/>
  <c r="K158" i="6" s="1"/>
  <c r="L159" i="6" s="1"/>
  <c r="O157" i="6"/>
  <c r="Q157" i="6"/>
  <c r="H158" i="6" l="1"/>
  <c r="I158" i="6"/>
  <c r="M158" i="6" l="1"/>
  <c r="D158" i="6"/>
  <c r="E159" i="6" l="1"/>
  <c r="F159" i="6" s="1"/>
  <c r="G159" i="6" s="1"/>
  <c r="O158" i="6"/>
  <c r="Q158" i="6"/>
  <c r="I159" i="6" l="1"/>
  <c r="H159" i="6"/>
  <c r="J159" i="6"/>
  <c r="K159" i="6" s="1"/>
  <c r="L160" i="6" s="1"/>
  <c r="M159" i="6" l="1"/>
  <c r="D159" i="6"/>
  <c r="Q159" i="6" l="1"/>
  <c r="O159" i="6"/>
  <c r="E160" i="6"/>
  <c r="F160" i="6" s="1"/>
  <c r="G160" i="6" s="1"/>
  <c r="J160" i="6" s="1"/>
  <c r="K160" i="6" s="1"/>
  <c r="L161" i="6" s="1"/>
  <c r="H160" i="6" l="1"/>
  <c r="I160" i="6"/>
  <c r="M160" i="6" l="1"/>
  <c r="D160" i="6"/>
  <c r="Q160" i="6" l="1"/>
  <c r="O160" i="6"/>
  <c r="E161" i="6"/>
  <c r="F161" i="6" s="1"/>
  <c r="G161" i="6" s="1"/>
  <c r="J161" i="6" l="1"/>
  <c r="K161" i="6" s="1"/>
  <c r="L162" i="6" s="1"/>
  <c r="H161" i="6"/>
  <c r="I161" i="6"/>
  <c r="M161" i="6" l="1"/>
  <c r="D161" i="6"/>
  <c r="E162" i="6" l="1"/>
  <c r="F162" i="6" s="1"/>
  <c r="G162" i="6" s="1"/>
  <c r="O161" i="6"/>
  <c r="Q161" i="6"/>
  <c r="J162" i="6" l="1"/>
  <c r="K162" i="6" s="1"/>
  <c r="L163" i="6" s="1"/>
  <c r="H162" i="6"/>
  <c r="I162" i="6"/>
  <c r="M162" i="6" l="1"/>
  <c r="D162" i="6"/>
  <c r="O162" i="6" l="1"/>
  <c r="Q162" i="6"/>
  <c r="E163" i="6"/>
  <c r="F163" i="6" s="1"/>
  <c r="G163" i="6" s="1"/>
  <c r="J163" i="6" s="1"/>
  <c r="K163" i="6" s="1"/>
  <c r="L164" i="6" s="1"/>
  <c r="H163" i="6" l="1"/>
  <c r="I163" i="6"/>
  <c r="M163" i="6" l="1"/>
  <c r="D163" i="6"/>
  <c r="E164" i="6" l="1"/>
  <c r="F164" i="6" s="1"/>
  <c r="G164" i="6" s="1"/>
  <c r="J164" i="6" s="1"/>
  <c r="K164" i="6" s="1"/>
  <c r="L165" i="6" s="1"/>
  <c r="Q163" i="6"/>
  <c r="O163" i="6"/>
  <c r="H164" i="6" l="1"/>
  <c r="I164" i="6"/>
  <c r="M164" i="6" l="1"/>
  <c r="D164" i="6"/>
  <c r="E165" i="6" l="1"/>
  <c r="F165" i="6" s="1"/>
  <c r="G165" i="6" s="1"/>
  <c r="J165" i="6" s="1"/>
  <c r="K165" i="6" s="1"/>
  <c r="L166" i="6" s="1"/>
  <c r="Q164" i="6"/>
  <c r="O164" i="6"/>
  <c r="H165" i="6" l="1"/>
  <c r="I165" i="6"/>
  <c r="M165" i="6" l="1"/>
  <c r="D165" i="6"/>
  <c r="E166" i="6" l="1"/>
  <c r="F166" i="6" s="1"/>
  <c r="G166" i="6" s="1"/>
  <c r="J166" i="6" s="1"/>
  <c r="K166" i="6" s="1"/>
  <c r="L167" i="6" s="1"/>
  <c r="O165" i="6"/>
  <c r="Q165" i="6"/>
  <c r="I166" i="6" l="1"/>
  <c r="H166" i="6"/>
  <c r="M166" i="6" l="1"/>
  <c r="D166" i="6"/>
  <c r="E167" i="6" l="1"/>
  <c r="F167" i="6" s="1"/>
  <c r="G167" i="6" s="1"/>
  <c r="J167" i="6" s="1"/>
  <c r="K167" i="6" s="1"/>
  <c r="L168" i="6" s="1"/>
  <c r="O166" i="6"/>
  <c r="Q166" i="6"/>
  <c r="I167" i="6" l="1"/>
  <c r="H167" i="6"/>
  <c r="M167" i="6" l="1"/>
  <c r="D167" i="6"/>
  <c r="E168" i="6" l="1"/>
  <c r="F168" i="6" s="1"/>
  <c r="G168" i="6" s="1"/>
  <c r="J168" i="6" s="1"/>
  <c r="K168" i="6" s="1"/>
  <c r="L169" i="6" s="1"/>
  <c r="Q167" i="6"/>
  <c r="O167" i="6"/>
  <c r="H168" i="6" l="1"/>
  <c r="I168" i="6"/>
  <c r="M168" i="6" l="1"/>
  <c r="D168" i="6"/>
  <c r="E169" i="6" l="1"/>
  <c r="F169" i="6" s="1"/>
  <c r="G169" i="6" s="1"/>
  <c r="J169" i="6" s="1"/>
  <c r="K169" i="6" s="1"/>
  <c r="L170" i="6" s="1"/>
  <c r="Q168" i="6"/>
  <c r="O168" i="6"/>
  <c r="H169" i="6" l="1"/>
  <c r="I169" i="6"/>
  <c r="M169" i="6" l="1"/>
  <c r="D169" i="6"/>
  <c r="E170" i="6" l="1"/>
  <c r="F170" i="6" s="1"/>
  <c r="G170" i="6" s="1"/>
  <c r="J170" i="6" s="1"/>
  <c r="K170" i="6" s="1"/>
  <c r="L171" i="6" s="1"/>
  <c r="O169" i="6"/>
  <c r="Q169" i="6"/>
  <c r="I170" i="6" l="1"/>
  <c r="H170" i="6"/>
  <c r="M170" i="6" l="1"/>
  <c r="D170" i="6"/>
  <c r="E171" i="6" l="1"/>
  <c r="F171" i="6" s="1"/>
  <c r="G171" i="6" s="1"/>
  <c r="J171" i="6" s="1"/>
  <c r="K171" i="6" s="1"/>
  <c r="L172" i="6" s="1"/>
  <c r="O170" i="6"/>
  <c r="Q170" i="6"/>
  <c r="H171" i="6" l="1"/>
  <c r="I171" i="6"/>
  <c r="M171" i="6" l="1"/>
  <c r="D171" i="6"/>
  <c r="E172" i="6" l="1"/>
  <c r="F172" i="6" s="1"/>
  <c r="G172" i="6" s="1"/>
  <c r="J172" i="6" s="1"/>
  <c r="K172" i="6" s="1"/>
  <c r="L173" i="6" s="1"/>
  <c r="Q171" i="6"/>
  <c r="O171" i="6"/>
  <c r="I172" i="6" l="1"/>
  <c r="H172" i="6"/>
  <c r="M172" i="6" l="1"/>
  <c r="D172" i="6"/>
  <c r="E173" i="6" l="1"/>
  <c r="F173" i="6" s="1"/>
  <c r="G173" i="6" s="1"/>
  <c r="J173" i="6" s="1"/>
  <c r="K173" i="6" s="1"/>
  <c r="L174" i="6" s="1"/>
  <c r="Q172" i="6"/>
  <c r="O172" i="6"/>
  <c r="I173" i="6" l="1"/>
  <c r="H173" i="6"/>
  <c r="M173" i="6" l="1"/>
  <c r="D173" i="6"/>
  <c r="E174" i="6" l="1"/>
  <c r="F174" i="6" s="1"/>
  <c r="G174" i="6" s="1"/>
  <c r="J174" i="6" s="1"/>
  <c r="K174" i="6" s="1"/>
  <c r="L175" i="6" s="1"/>
  <c r="O173" i="6"/>
  <c r="Q173" i="6"/>
  <c r="I174" i="6" l="1"/>
  <c r="H174" i="6"/>
  <c r="M174" i="6" l="1"/>
  <c r="D174" i="6"/>
  <c r="E175" i="6" l="1"/>
  <c r="F175" i="6" s="1"/>
  <c r="G175" i="6" s="1"/>
  <c r="J175" i="6" s="1"/>
  <c r="K175" i="6" s="1"/>
  <c r="L176" i="6" s="1"/>
  <c r="O174" i="6"/>
  <c r="Q174" i="6"/>
  <c r="H175" i="6" l="1"/>
  <c r="I175" i="6"/>
  <c r="M175" i="6" l="1"/>
  <c r="D175" i="6"/>
  <c r="E176" i="6" l="1"/>
  <c r="F176" i="6" s="1"/>
  <c r="G176" i="6" s="1"/>
  <c r="J176" i="6" s="1"/>
  <c r="K176" i="6" s="1"/>
  <c r="L177" i="6" s="1"/>
  <c r="Q175" i="6"/>
  <c r="O175" i="6"/>
  <c r="I176" i="6" l="1"/>
  <c r="H176" i="6"/>
  <c r="M176" i="6" l="1"/>
  <c r="D176" i="6"/>
  <c r="E177" i="6" l="1"/>
  <c r="F177" i="6" s="1"/>
  <c r="G177" i="6" s="1"/>
  <c r="J177" i="6" s="1"/>
  <c r="K177" i="6" s="1"/>
  <c r="L178" i="6" s="1"/>
  <c r="Q176" i="6"/>
  <c r="O176" i="6"/>
  <c r="H177" i="6" l="1"/>
  <c r="I177" i="6"/>
  <c r="M177" i="6" l="1"/>
  <c r="D177" i="6"/>
  <c r="E178" i="6" l="1"/>
  <c r="F178" i="6" s="1"/>
  <c r="G178" i="6" s="1"/>
  <c r="J178" i="6" s="1"/>
  <c r="K178" i="6" s="1"/>
  <c r="L179" i="6" s="1"/>
  <c r="O177" i="6"/>
  <c r="Q177" i="6"/>
  <c r="I178" i="6" l="1"/>
  <c r="H178" i="6"/>
  <c r="M178" i="6" l="1"/>
  <c r="D178" i="6"/>
  <c r="E179" i="6" l="1"/>
  <c r="F179" i="6" s="1"/>
  <c r="G179" i="6" s="1"/>
  <c r="J179" i="6" s="1"/>
  <c r="K179" i="6" s="1"/>
  <c r="L180" i="6" s="1"/>
  <c r="O178" i="6"/>
  <c r="Q178" i="6"/>
  <c r="I179" i="6" l="1"/>
  <c r="H179" i="6"/>
  <c r="M179" i="6" l="1"/>
  <c r="D179" i="6"/>
  <c r="E180" i="6" l="1"/>
  <c r="F180" i="6" s="1"/>
  <c r="G180" i="6" s="1"/>
  <c r="J180" i="6" s="1"/>
  <c r="K180" i="6" s="1"/>
  <c r="L181" i="6" s="1"/>
  <c r="Q179" i="6"/>
  <c r="O179" i="6"/>
  <c r="I180" i="6" l="1"/>
  <c r="H180" i="6"/>
  <c r="M180" i="6" l="1"/>
  <c r="D180" i="6"/>
  <c r="E181" i="6" l="1"/>
  <c r="F181" i="6" s="1"/>
  <c r="G181" i="6" s="1"/>
  <c r="J181" i="6" s="1"/>
  <c r="K181" i="6" s="1"/>
  <c r="L182" i="6" s="1"/>
  <c r="Q180" i="6"/>
  <c r="O180" i="6"/>
  <c r="H181" i="6" l="1"/>
  <c r="I181" i="6"/>
  <c r="M181" i="6" l="1"/>
  <c r="D181" i="6"/>
  <c r="E182" i="6" l="1"/>
  <c r="F182" i="6" s="1"/>
  <c r="G182" i="6" s="1"/>
  <c r="J182" i="6" s="1"/>
  <c r="K182" i="6" s="1"/>
  <c r="L183" i="6" s="1"/>
  <c r="O181" i="6"/>
  <c r="Q181" i="6"/>
  <c r="I182" i="6" l="1"/>
  <c r="H182" i="6"/>
  <c r="M182" i="6" l="1"/>
  <c r="D182" i="6"/>
  <c r="E183" i="6" l="1"/>
  <c r="F183" i="6" s="1"/>
  <c r="G183" i="6" s="1"/>
  <c r="J183" i="6" s="1"/>
  <c r="K183" i="6" s="1"/>
  <c r="L184" i="6" s="1"/>
  <c r="O182" i="6"/>
  <c r="Q182" i="6"/>
  <c r="H183" i="6" l="1"/>
  <c r="I183" i="6"/>
  <c r="M183" i="6" l="1"/>
  <c r="D183" i="6"/>
  <c r="E184" i="6" l="1"/>
  <c r="F184" i="6" s="1"/>
  <c r="G184" i="6" s="1"/>
  <c r="J184" i="6" s="1"/>
  <c r="K184" i="6" s="1"/>
  <c r="L185" i="6" s="1"/>
  <c r="Q183" i="6"/>
  <c r="O183" i="6"/>
  <c r="I184" i="6" l="1"/>
  <c r="H184" i="6"/>
  <c r="M184" i="6" l="1"/>
  <c r="D184" i="6"/>
  <c r="E185" i="6" l="1"/>
  <c r="F185" i="6" s="1"/>
  <c r="G185" i="6" s="1"/>
  <c r="J185" i="6" s="1"/>
  <c r="K185" i="6" s="1"/>
  <c r="L186" i="6" s="1"/>
  <c r="Q184" i="6"/>
  <c r="O184" i="6"/>
  <c r="H185" i="6" l="1"/>
  <c r="I185" i="6"/>
  <c r="M185" i="6" l="1"/>
  <c r="D185" i="6"/>
  <c r="O185" i="6" l="1"/>
  <c r="Q185" i="6"/>
  <c r="E186" i="6"/>
  <c r="F186" i="6" s="1"/>
  <c r="G186" i="6" s="1"/>
  <c r="J186" i="6" s="1"/>
  <c r="K186" i="6" s="1"/>
  <c r="L187" i="6" s="1"/>
  <c r="I186" i="6" l="1"/>
  <c r="H186" i="6"/>
  <c r="M186" i="6" l="1"/>
  <c r="D186" i="6"/>
  <c r="E187" i="6" l="1"/>
  <c r="F187" i="6" s="1"/>
  <c r="G187" i="6" s="1"/>
  <c r="J187" i="6" s="1"/>
  <c r="K187" i="6" s="1"/>
  <c r="L188" i="6" s="1"/>
  <c r="O186" i="6"/>
  <c r="Q186" i="6"/>
  <c r="H187" i="6" l="1"/>
  <c r="I187" i="6"/>
  <c r="M187" i="6" l="1"/>
  <c r="D187" i="6"/>
  <c r="E188" i="6" l="1"/>
  <c r="F188" i="6" s="1"/>
  <c r="G188" i="6" s="1"/>
  <c r="J188" i="6" s="1"/>
  <c r="K188" i="6" s="1"/>
  <c r="L189" i="6" s="1"/>
  <c r="Q187" i="6"/>
  <c r="O187" i="6"/>
  <c r="I188" i="6" l="1"/>
  <c r="H188" i="6"/>
  <c r="M188" i="6" l="1"/>
  <c r="D188" i="6"/>
  <c r="E189" i="6" l="1"/>
  <c r="F189" i="6" s="1"/>
  <c r="G189" i="6" s="1"/>
  <c r="J189" i="6" s="1"/>
  <c r="K189" i="6" s="1"/>
  <c r="L190" i="6" s="1"/>
  <c r="Q188" i="6"/>
  <c r="O188" i="6"/>
  <c r="H189" i="6" l="1"/>
  <c r="I189" i="6"/>
  <c r="M189" i="6" l="1"/>
  <c r="D189" i="6"/>
  <c r="E190" i="6" l="1"/>
  <c r="F190" i="6" s="1"/>
  <c r="G190" i="6" s="1"/>
  <c r="J190" i="6" s="1"/>
  <c r="K190" i="6" s="1"/>
  <c r="L191" i="6" s="1"/>
  <c r="O189" i="6"/>
  <c r="Q189" i="6"/>
  <c r="I190" i="6" l="1"/>
  <c r="H190" i="6"/>
  <c r="M190" i="6" l="1"/>
  <c r="D190" i="6"/>
  <c r="E191" i="6" l="1"/>
  <c r="F191" i="6" s="1"/>
  <c r="G191" i="6" s="1"/>
  <c r="J191" i="6" s="1"/>
  <c r="K191" i="6" s="1"/>
  <c r="L192" i="6" s="1"/>
  <c r="O190" i="6"/>
  <c r="Q190" i="6"/>
  <c r="H191" i="6" l="1"/>
  <c r="I191" i="6"/>
  <c r="M191" i="6" l="1"/>
  <c r="D191" i="6"/>
  <c r="E192" i="6" l="1"/>
  <c r="F192" i="6" s="1"/>
  <c r="G192" i="6" s="1"/>
  <c r="J192" i="6" s="1"/>
  <c r="K192" i="6" s="1"/>
  <c r="L193" i="6" s="1"/>
  <c r="Q191" i="6"/>
  <c r="O191" i="6"/>
  <c r="I192" i="6" l="1"/>
  <c r="H192" i="6"/>
  <c r="M192" i="6" l="1"/>
  <c r="D192" i="6"/>
  <c r="E193" i="6" l="1"/>
  <c r="F193" i="6" s="1"/>
  <c r="G193" i="6" s="1"/>
  <c r="J193" i="6" s="1"/>
  <c r="K193" i="6" s="1"/>
  <c r="L194" i="6" s="1"/>
  <c r="Q192" i="6"/>
  <c r="O192" i="6"/>
  <c r="H193" i="6" l="1"/>
  <c r="I193" i="6"/>
  <c r="M193" i="6" l="1"/>
  <c r="D193" i="6"/>
  <c r="E194" i="6" l="1"/>
  <c r="F194" i="6" s="1"/>
  <c r="G194" i="6" s="1"/>
  <c r="J194" i="6" s="1"/>
  <c r="K194" i="6" s="1"/>
  <c r="L195" i="6" s="1"/>
  <c r="O193" i="6"/>
  <c r="Q193" i="6"/>
  <c r="H194" i="6" l="1"/>
  <c r="I194" i="6"/>
  <c r="M194" i="6" l="1"/>
  <c r="D194" i="6"/>
  <c r="E195" i="6" l="1"/>
  <c r="F195" i="6" s="1"/>
  <c r="G195" i="6" s="1"/>
  <c r="J195" i="6" s="1"/>
  <c r="K195" i="6" s="1"/>
  <c r="L196" i="6" s="1"/>
  <c r="O194" i="6"/>
  <c r="Q194" i="6"/>
  <c r="H195" i="6" l="1"/>
  <c r="I195" i="6"/>
  <c r="M195" i="6" l="1"/>
  <c r="D195" i="6"/>
  <c r="E196" i="6" l="1"/>
  <c r="F196" i="6" s="1"/>
  <c r="G196" i="6" s="1"/>
  <c r="J196" i="6" s="1"/>
  <c r="K196" i="6" s="1"/>
  <c r="L197" i="6" s="1"/>
  <c r="Q195" i="6"/>
  <c r="O195" i="6"/>
  <c r="I196" i="6" l="1"/>
  <c r="H196" i="6"/>
  <c r="M196" i="6" l="1"/>
  <c r="D196" i="6"/>
  <c r="E197" i="6" l="1"/>
  <c r="F197" i="6" s="1"/>
  <c r="G197" i="6" s="1"/>
  <c r="J197" i="6" s="1"/>
  <c r="K197" i="6" s="1"/>
  <c r="L198" i="6" s="1"/>
  <c r="Q196" i="6"/>
  <c r="O196" i="6"/>
  <c r="H197" i="6" l="1"/>
  <c r="I197" i="6"/>
  <c r="M197" i="6" l="1"/>
  <c r="D197" i="6"/>
  <c r="E198" i="6" l="1"/>
  <c r="F198" i="6" s="1"/>
  <c r="G198" i="6" s="1"/>
  <c r="J198" i="6" s="1"/>
  <c r="K198" i="6" s="1"/>
  <c r="L199" i="6" s="1"/>
  <c r="O197" i="6"/>
  <c r="Q197" i="6"/>
  <c r="I198" i="6" l="1"/>
  <c r="H198" i="6"/>
  <c r="M198" i="6" l="1"/>
  <c r="D198" i="6"/>
  <c r="E199" i="6" l="1"/>
  <c r="F199" i="6" s="1"/>
  <c r="G199" i="6" s="1"/>
  <c r="J199" i="6" s="1"/>
  <c r="K199" i="6" s="1"/>
  <c r="L200" i="6" s="1"/>
  <c r="O198" i="6"/>
  <c r="Q198" i="6"/>
  <c r="H199" i="6" l="1"/>
  <c r="I199" i="6"/>
  <c r="M199" i="6" l="1"/>
  <c r="D199" i="6"/>
  <c r="E200" i="6" l="1"/>
  <c r="F200" i="6" s="1"/>
  <c r="G200" i="6" s="1"/>
  <c r="Q199" i="6"/>
  <c r="O199" i="6"/>
  <c r="I200" i="6" l="1"/>
  <c r="H200" i="6"/>
  <c r="J200" i="6"/>
  <c r="K200" i="6" s="1"/>
  <c r="L201" i="6" s="1"/>
  <c r="M200" i="6" l="1"/>
  <c r="D200" i="6"/>
  <c r="E201" i="6" l="1"/>
  <c r="F201" i="6" s="1"/>
  <c r="G201" i="6" s="1"/>
  <c r="J201" i="6" s="1"/>
  <c r="K201" i="6" s="1"/>
  <c r="L202" i="6" s="1"/>
  <c r="Q200" i="6"/>
  <c r="O200" i="6"/>
  <c r="H201" i="6" l="1"/>
  <c r="I201" i="6"/>
  <c r="M201" i="6" l="1"/>
  <c r="D201" i="6"/>
  <c r="E202" i="6" l="1"/>
  <c r="F202" i="6" s="1"/>
  <c r="G202" i="6" s="1"/>
  <c r="J202" i="6" s="1"/>
  <c r="K202" i="6" s="1"/>
  <c r="L203" i="6" s="1"/>
  <c r="O201" i="6"/>
  <c r="Q201" i="6"/>
  <c r="I202" i="6" l="1"/>
  <c r="H202" i="6"/>
  <c r="M202" i="6" l="1"/>
  <c r="D202" i="6"/>
  <c r="E203" i="6" l="1"/>
  <c r="F203" i="6" s="1"/>
  <c r="G203" i="6" s="1"/>
  <c r="J203" i="6" s="1"/>
  <c r="K203" i="6" s="1"/>
  <c r="L204" i="6" s="1"/>
  <c r="O202" i="6"/>
  <c r="Q202" i="6"/>
  <c r="H203" i="6" l="1"/>
  <c r="I203" i="6"/>
  <c r="M203" i="6" l="1"/>
  <c r="D203" i="6"/>
  <c r="E204" i="6" l="1"/>
  <c r="F204" i="6" s="1"/>
  <c r="G204" i="6" s="1"/>
  <c r="Q203" i="6"/>
  <c r="O203" i="6"/>
  <c r="I204" i="6" l="1"/>
  <c r="H204" i="6"/>
  <c r="J204" i="6"/>
  <c r="K204" i="6" s="1"/>
  <c r="L205" i="6" s="1"/>
  <c r="M204" i="6" l="1"/>
  <c r="D204" i="6"/>
  <c r="E205" i="6" l="1"/>
  <c r="F205" i="6" s="1"/>
  <c r="G205" i="6" s="1"/>
  <c r="J205" i="6" s="1"/>
  <c r="K205" i="6" s="1"/>
  <c r="L206" i="6" s="1"/>
  <c r="Q204" i="6"/>
  <c r="O204" i="6"/>
  <c r="H205" i="6" l="1"/>
  <c r="I205" i="6"/>
  <c r="M205" i="6" l="1"/>
  <c r="D205" i="6"/>
  <c r="E206" i="6" l="1"/>
  <c r="F206" i="6" s="1"/>
  <c r="G206" i="6" s="1"/>
  <c r="J206" i="6" s="1"/>
  <c r="K206" i="6" s="1"/>
  <c r="L207" i="6" s="1"/>
  <c r="O205" i="6"/>
  <c r="Q205" i="6"/>
  <c r="I206" i="6" l="1"/>
  <c r="H206" i="6"/>
  <c r="M206" i="6" l="1"/>
  <c r="D206" i="6"/>
  <c r="E207" i="6" l="1"/>
  <c r="F207" i="6" s="1"/>
  <c r="G207" i="6" s="1"/>
  <c r="J207" i="6" s="1"/>
  <c r="K207" i="6" s="1"/>
  <c r="L208" i="6" s="1"/>
  <c r="O206" i="6"/>
  <c r="Q206" i="6"/>
  <c r="H207" i="6" l="1"/>
  <c r="I207" i="6"/>
  <c r="M207" i="6" l="1"/>
  <c r="D207" i="6"/>
  <c r="E208" i="6" l="1"/>
  <c r="F208" i="6" s="1"/>
  <c r="G208" i="6" s="1"/>
  <c r="Q207" i="6"/>
  <c r="O207" i="6"/>
  <c r="J208" i="6" l="1"/>
  <c r="K208" i="6" s="1"/>
  <c r="L209" i="6" s="1"/>
  <c r="I208" i="6"/>
  <c r="H208" i="6"/>
  <c r="M208" i="6" l="1"/>
  <c r="D208" i="6"/>
  <c r="E209" i="6" l="1"/>
  <c r="F209" i="6" s="1"/>
  <c r="G209" i="6" s="1"/>
  <c r="J209" i="6" s="1"/>
  <c r="K209" i="6" s="1"/>
  <c r="L210" i="6" s="1"/>
  <c r="Q208" i="6"/>
  <c r="O208" i="6"/>
  <c r="H209" i="6" l="1"/>
  <c r="I209" i="6"/>
  <c r="M209" i="6" l="1"/>
  <c r="D209" i="6"/>
  <c r="E210" i="6" l="1"/>
  <c r="F210" i="6" s="1"/>
  <c r="G210" i="6" s="1"/>
  <c r="J210" i="6" s="1"/>
  <c r="K210" i="6" s="1"/>
  <c r="L211" i="6" s="1"/>
  <c r="O209" i="6"/>
  <c r="Q209" i="6"/>
  <c r="I210" i="6" l="1"/>
  <c r="H210" i="6"/>
  <c r="M210" i="6" l="1"/>
  <c r="D210" i="6"/>
  <c r="E211" i="6" l="1"/>
  <c r="F211" i="6" s="1"/>
  <c r="G211" i="6" s="1"/>
  <c r="J211" i="6" s="1"/>
  <c r="K211" i="6" s="1"/>
  <c r="L212" i="6" s="1"/>
  <c r="O210" i="6"/>
  <c r="Q210" i="6"/>
  <c r="H211" i="6" l="1"/>
  <c r="I211" i="6"/>
  <c r="M211" i="6" l="1"/>
  <c r="D211" i="6"/>
  <c r="E212" i="6" l="1"/>
  <c r="F212" i="6" s="1"/>
  <c r="G212" i="6" s="1"/>
  <c r="J212" i="6" s="1"/>
  <c r="K212" i="6" s="1"/>
  <c r="L213" i="6" s="1"/>
  <c r="Q211" i="6"/>
  <c r="O211" i="6"/>
  <c r="I212" i="6" l="1"/>
  <c r="H212" i="6"/>
  <c r="M212" i="6" l="1"/>
  <c r="D212" i="6"/>
  <c r="E213" i="6" l="1"/>
  <c r="F213" i="6" s="1"/>
  <c r="G213" i="6" s="1"/>
  <c r="J213" i="6" s="1"/>
  <c r="K213" i="6" s="1"/>
  <c r="L214" i="6" s="1"/>
  <c r="Q212" i="6"/>
  <c r="O212" i="6"/>
  <c r="H213" i="6" l="1"/>
  <c r="I213" i="6"/>
  <c r="M213" i="6" l="1"/>
  <c r="D213" i="6"/>
  <c r="E214" i="6" l="1"/>
  <c r="F214" i="6" s="1"/>
  <c r="G214" i="6" s="1"/>
  <c r="J214" i="6" s="1"/>
  <c r="K214" i="6" s="1"/>
  <c r="L215" i="6" s="1"/>
  <c r="O213" i="6"/>
  <c r="Q213" i="6"/>
  <c r="I214" i="6" l="1"/>
  <c r="H214" i="6"/>
  <c r="M214" i="6" l="1"/>
  <c r="D214" i="6"/>
  <c r="E215" i="6" l="1"/>
  <c r="F215" i="6" s="1"/>
  <c r="G215" i="6" s="1"/>
  <c r="J215" i="6" s="1"/>
  <c r="K215" i="6" s="1"/>
  <c r="L216" i="6" s="1"/>
  <c r="O214" i="6"/>
  <c r="Q214" i="6"/>
  <c r="H215" i="6" l="1"/>
  <c r="I215" i="6"/>
  <c r="M215" i="6" l="1"/>
  <c r="D215" i="6"/>
  <c r="E216" i="6" l="1"/>
  <c r="F216" i="6" s="1"/>
  <c r="G216" i="6" s="1"/>
  <c r="J216" i="6" s="1"/>
  <c r="K216" i="6" s="1"/>
  <c r="L217" i="6" s="1"/>
  <c r="Q215" i="6"/>
  <c r="O215" i="6"/>
  <c r="I216" i="6" l="1"/>
  <c r="H216" i="6"/>
  <c r="M216" i="6" l="1"/>
  <c r="D216" i="6"/>
  <c r="E217" i="6" l="1"/>
  <c r="F217" i="6" s="1"/>
  <c r="G217" i="6" s="1"/>
  <c r="J217" i="6" s="1"/>
  <c r="K217" i="6" s="1"/>
  <c r="L218" i="6" s="1"/>
  <c r="Q216" i="6"/>
  <c r="O216" i="6"/>
  <c r="H217" i="6" l="1"/>
  <c r="I217" i="6"/>
  <c r="M217" i="6" l="1"/>
  <c r="D217" i="6"/>
  <c r="E218" i="6" l="1"/>
  <c r="F218" i="6" s="1"/>
  <c r="G218" i="6" s="1"/>
  <c r="O217" i="6"/>
  <c r="Q217" i="6"/>
  <c r="J218" i="6" l="1"/>
  <c r="K218" i="6" s="1"/>
  <c r="L219" i="6" s="1"/>
  <c r="H218" i="6"/>
  <c r="I218" i="6"/>
  <c r="M218" i="6" l="1"/>
  <c r="D218" i="6"/>
  <c r="E219" i="6" l="1"/>
  <c r="F219" i="6" s="1"/>
  <c r="G219" i="6" s="1"/>
  <c r="J219" i="6" s="1"/>
  <c r="K219" i="6" s="1"/>
  <c r="L220" i="6" s="1"/>
  <c r="O218" i="6"/>
  <c r="Q218" i="6"/>
  <c r="H219" i="6" l="1"/>
  <c r="I219" i="6"/>
  <c r="M219" i="6" l="1"/>
  <c r="D219" i="6"/>
  <c r="E220" i="6" l="1"/>
  <c r="F220" i="6" s="1"/>
  <c r="G220" i="6" s="1"/>
  <c r="Q219" i="6"/>
  <c r="O219" i="6"/>
  <c r="J220" i="6" l="1"/>
  <c r="K220" i="6" s="1"/>
  <c r="L221" i="6" s="1"/>
  <c r="H220" i="6"/>
  <c r="I220" i="6"/>
  <c r="M220" i="6" l="1"/>
  <c r="D220" i="6"/>
  <c r="E221" i="6" l="1"/>
  <c r="F221" i="6" s="1"/>
  <c r="G221" i="6" s="1"/>
  <c r="J221" i="6" s="1"/>
  <c r="K221" i="6" s="1"/>
  <c r="L222" i="6" s="1"/>
  <c r="Q220" i="6"/>
  <c r="O220" i="6"/>
  <c r="H221" i="6" l="1"/>
  <c r="I221" i="6"/>
  <c r="M221" i="6" l="1"/>
  <c r="D221" i="6"/>
  <c r="E222" i="6" l="1"/>
  <c r="F222" i="6" s="1"/>
  <c r="G222" i="6" s="1"/>
  <c r="J222" i="6" s="1"/>
  <c r="K222" i="6" s="1"/>
  <c r="L223" i="6" s="1"/>
  <c r="O221" i="6"/>
  <c r="Q221" i="6"/>
  <c r="I222" i="6" l="1"/>
  <c r="H222" i="6"/>
  <c r="M222" i="6" l="1"/>
  <c r="D222" i="6"/>
  <c r="E223" i="6" l="1"/>
  <c r="F223" i="6" s="1"/>
  <c r="G223" i="6" s="1"/>
  <c r="J223" i="6" s="1"/>
  <c r="K223" i="6" s="1"/>
  <c r="L224" i="6" s="1"/>
  <c r="O222" i="6"/>
  <c r="Q222" i="6"/>
  <c r="H223" i="6" l="1"/>
  <c r="I223" i="6"/>
  <c r="M223" i="6" l="1"/>
  <c r="D223" i="6"/>
  <c r="E224" i="6" l="1"/>
  <c r="F224" i="6" s="1"/>
  <c r="G224" i="6" s="1"/>
  <c r="J224" i="6" s="1"/>
  <c r="K224" i="6" s="1"/>
  <c r="L225" i="6" s="1"/>
  <c r="Q223" i="6"/>
  <c r="O223" i="6"/>
  <c r="I224" i="6" l="1"/>
  <c r="H224" i="6"/>
  <c r="M224" i="6" l="1"/>
  <c r="D224" i="6"/>
  <c r="E225" i="6" l="1"/>
  <c r="F225" i="6" s="1"/>
  <c r="G225" i="6" s="1"/>
  <c r="J225" i="6" s="1"/>
  <c r="K225" i="6" s="1"/>
  <c r="L226" i="6" s="1"/>
  <c r="Q224" i="6"/>
  <c r="O224" i="6"/>
  <c r="H225" i="6" l="1"/>
  <c r="I225" i="6"/>
  <c r="M225" i="6" l="1"/>
  <c r="D225" i="6"/>
  <c r="E226" i="6" l="1"/>
  <c r="F226" i="6" s="1"/>
  <c r="G226" i="6" s="1"/>
  <c r="J226" i="6" s="1"/>
  <c r="K226" i="6" s="1"/>
  <c r="L227" i="6" s="1"/>
  <c r="O225" i="6"/>
  <c r="Q225" i="6"/>
  <c r="I226" i="6" l="1"/>
  <c r="H226" i="6"/>
  <c r="M226" i="6" l="1"/>
  <c r="D226" i="6"/>
  <c r="E227" i="6" l="1"/>
  <c r="F227" i="6" s="1"/>
  <c r="G227" i="6" s="1"/>
  <c r="J227" i="6" s="1"/>
  <c r="K227" i="6" s="1"/>
  <c r="L228" i="6" s="1"/>
  <c r="O226" i="6"/>
  <c r="Q226" i="6"/>
  <c r="H227" i="6" l="1"/>
  <c r="I227" i="6"/>
  <c r="M227" i="6" l="1"/>
  <c r="D227" i="6"/>
  <c r="E228" i="6" l="1"/>
  <c r="F228" i="6" s="1"/>
  <c r="G228" i="6" s="1"/>
  <c r="J228" i="6" s="1"/>
  <c r="K228" i="6" s="1"/>
  <c r="L229" i="6" s="1"/>
  <c r="Q227" i="6"/>
  <c r="O227" i="6"/>
  <c r="I228" i="6" l="1"/>
  <c r="H228" i="6"/>
  <c r="M228" i="6" l="1"/>
  <c r="D228" i="6"/>
  <c r="E229" i="6" l="1"/>
  <c r="F229" i="6" s="1"/>
  <c r="G229" i="6" s="1"/>
  <c r="J229" i="6" s="1"/>
  <c r="K229" i="6" s="1"/>
  <c r="L230" i="6" s="1"/>
  <c r="Q228" i="6"/>
  <c r="O228" i="6"/>
  <c r="H229" i="6" l="1"/>
  <c r="I229" i="6"/>
  <c r="M229" i="6" l="1"/>
  <c r="D229" i="6"/>
  <c r="E230" i="6" l="1"/>
  <c r="F230" i="6" s="1"/>
  <c r="G230" i="6" s="1"/>
  <c r="O229" i="6"/>
  <c r="Q229" i="6"/>
  <c r="J230" i="6" l="1"/>
  <c r="K230" i="6" s="1"/>
  <c r="L231" i="6" s="1"/>
  <c r="I230" i="6"/>
  <c r="H230" i="6"/>
  <c r="M230" i="6" l="1"/>
  <c r="D230" i="6"/>
  <c r="E231" i="6" l="1"/>
  <c r="F231" i="6" s="1"/>
  <c r="G231" i="6" s="1"/>
  <c r="J231" i="6" s="1"/>
  <c r="K231" i="6" s="1"/>
  <c r="L232" i="6" s="1"/>
  <c r="O230" i="6"/>
  <c r="Q230" i="6"/>
  <c r="H231" i="6" l="1"/>
  <c r="I231" i="6"/>
  <c r="M231" i="6" l="1"/>
  <c r="D231" i="6"/>
  <c r="E232" i="6" l="1"/>
  <c r="F232" i="6" s="1"/>
  <c r="G232" i="6" s="1"/>
  <c r="J232" i="6" s="1"/>
  <c r="K232" i="6" s="1"/>
  <c r="L233" i="6" s="1"/>
  <c r="Q231" i="6"/>
  <c r="O231" i="6"/>
  <c r="I232" i="6" l="1"/>
  <c r="H232" i="6"/>
  <c r="M232" i="6" l="1"/>
  <c r="D232" i="6"/>
  <c r="E233" i="6" l="1"/>
  <c r="F233" i="6" s="1"/>
  <c r="G233" i="6" s="1"/>
  <c r="Q232" i="6"/>
  <c r="O232" i="6"/>
  <c r="I233" i="6" l="1"/>
  <c r="H233" i="6"/>
  <c r="J233" i="6"/>
  <c r="K233" i="6" s="1"/>
  <c r="L234" i="6" s="1"/>
  <c r="M233" i="6" l="1"/>
  <c r="D233" i="6"/>
  <c r="E234" i="6" l="1"/>
  <c r="F234" i="6" s="1"/>
  <c r="G234" i="6" s="1"/>
  <c r="O233" i="6"/>
  <c r="Q233" i="6"/>
  <c r="J234" i="6" l="1"/>
  <c r="K234" i="6" s="1"/>
  <c r="L235" i="6" s="1"/>
  <c r="H234" i="6"/>
  <c r="I234" i="6"/>
  <c r="M234" i="6" l="1"/>
  <c r="D234" i="6"/>
  <c r="E235" i="6" l="1"/>
  <c r="F235" i="6" s="1"/>
  <c r="G235" i="6" s="1"/>
  <c r="J235" i="6" s="1"/>
  <c r="K235" i="6" s="1"/>
  <c r="L236" i="6" s="1"/>
  <c r="O234" i="6"/>
  <c r="Q234" i="6"/>
  <c r="H235" i="6" l="1"/>
  <c r="I235" i="6"/>
  <c r="M235" i="6" l="1"/>
  <c r="D235" i="6"/>
  <c r="E236" i="6" l="1"/>
  <c r="F236" i="6" s="1"/>
  <c r="G236" i="6" s="1"/>
  <c r="J236" i="6" s="1"/>
  <c r="K236" i="6" s="1"/>
  <c r="L237" i="6" s="1"/>
  <c r="Q235" i="6"/>
  <c r="O235" i="6"/>
  <c r="I236" i="6" l="1"/>
  <c r="H236" i="6"/>
  <c r="M236" i="6" l="1"/>
  <c r="D236" i="6"/>
  <c r="E237" i="6" l="1"/>
  <c r="F237" i="6" s="1"/>
  <c r="G237" i="6" s="1"/>
  <c r="Q236" i="6"/>
  <c r="O236" i="6"/>
  <c r="H237" i="6" l="1"/>
  <c r="I237" i="6"/>
  <c r="J237" i="6"/>
  <c r="K237" i="6" s="1"/>
  <c r="L238" i="6" s="1"/>
  <c r="M237" i="6" l="1"/>
  <c r="D237" i="6"/>
  <c r="E238" i="6" l="1"/>
  <c r="F238" i="6" s="1"/>
  <c r="G238" i="6" s="1"/>
  <c r="J238" i="6" s="1"/>
  <c r="K238" i="6" s="1"/>
  <c r="L239" i="6" s="1"/>
  <c r="O237" i="6"/>
  <c r="Q237" i="6"/>
  <c r="I238" i="6" l="1"/>
  <c r="H238" i="6"/>
  <c r="M238" i="6" l="1"/>
  <c r="D238" i="6"/>
  <c r="E239" i="6" l="1"/>
  <c r="F239" i="6" s="1"/>
  <c r="G239" i="6" s="1"/>
  <c r="J239" i="6" s="1"/>
  <c r="K239" i="6" s="1"/>
  <c r="L240" i="6" s="1"/>
  <c r="O238" i="6"/>
  <c r="Q238" i="6"/>
  <c r="H239" i="6" l="1"/>
  <c r="I239" i="6"/>
  <c r="M239" i="6" l="1"/>
  <c r="D239" i="6"/>
  <c r="E240" i="6" l="1"/>
  <c r="F240" i="6" s="1"/>
  <c r="G240" i="6" s="1"/>
  <c r="J240" i="6" s="1"/>
  <c r="K240" i="6" s="1"/>
  <c r="L241" i="6" s="1"/>
  <c r="Q239" i="6"/>
  <c r="O239" i="6"/>
  <c r="I240" i="6" l="1"/>
  <c r="H240" i="6"/>
  <c r="M240" i="6" l="1"/>
  <c r="D240" i="6"/>
  <c r="E241" i="6" l="1"/>
  <c r="F241" i="6" s="1"/>
  <c r="G241" i="6" s="1"/>
  <c r="Q240" i="6"/>
  <c r="O240" i="6"/>
  <c r="I241" i="6" l="1"/>
  <c r="H241" i="6"/>
  <c r="J241" i="6"/>
  <c r="K241" i="6" s="1"/>
  <c r="L242" i="6" s="1"/>
  <c r="M241" i="6" l="1"/>
  <c r="D241" i="6"/>
  <c r="E242" i="6" l="1"/>
  <c r="F242" i="6" s="1"/>
  <c r="G242" i="6" s="1"/>
  <c r="O241" i="6"/>
  <c r="Q241" i="6"/>
  <c r="I242" i="6" l="1"/>
  <c r="H242" i="6"/>
  <c r="J242" i="6"/>
  <c r="K242" i="6" s="1"/>
  <c r="L243" i="6" s="1"/>
  <c r="M242" i="6" l="1"/>
  <c r="D242" i="6"/>
  <c r="E243" i="6" l="1"/>
  <c r="F243" i="6" s="1"/>
  <c r="G243" i="6" s="1"/>
  <c r="J243" i="6" s="1"/>
  <c r="K243" i="6" s="1"/>
  <c r="L244" i="6" s="1"/>
  <c r="O242" i="6"/>
  <c r="Q242" i="6"/>
  <c r="H243" i="6" l="1"/>
  <c r="I243" i="6"/>
  <c r="M243" i="6" l="1"/>
  <c r="D243" i="6"/>
  <c r="E244" i="6" l="1"/>
  <c r="F244" i="6" s="1"/>
  <c r="G244" i="6" s="1"/>
  <c r="J244" i="6" s="1"/>
  <c r="K244" i="6" s="1"/>
  <c r="L245" i="6" s="1"/>
  <c r="Q243" i="6"/>
  <c r="O243" i="6"/>
  <c r="I244" i="6" l="1"/>
  <c r="H244" i="6"/>
  <c r="M244" i="6" l="1"/>
  <c r="D244" i="6"/>
  <c r="E245" i="6" l="1"/>
  <c r="F245" i="6" s="1"/>
  <c r="G245" i="6" s="1"/>
  <c r="J245" i="6" s="1"/>
  <c r="K245" i="6" s="1"/>
  <c r="L246" i="6" s="1"/>
  <c r="Q244" i="6"/>
  <c r="O244" i="6"/>
  <c r="H245" i="6" l="1"/>
  <c r="I245" i="6"/>
  <c r="M245" i="6" l="1"/>
  <c r="D245" i="6"/>
  <c r="E246" i="6" l="1"/>
  <c r="F246" i="6" s="1"/>
  <c r="G246" i="6" s="1"/>
  <c r="J246" i="6" s="1"/>
  <c r="K246" i="6" s="1"/>
  <c r="L247" i="6" s="1"/>
  <c r="O245" i="6"/>
  <c r="Q245" i="6"/>
  <c r="H246" i="6" l="1"/>
  <c r="I246" i="6"/>
  <c r="M246" i="6" l="1"/>
  <c r="D246" i="6"/>
  <c r="E247" i="6" l="1"/>
  <c r="F247" i="6" s="1"/>
  <c r="G247" i="6" s="1"/>
  <c r="J247" i="6" s="1"/>
  <c r="K247" i="6" s="1"/>
  <c r="L248" i="6" s="1"/>
  <c r="O246" i="6"/>
  <c r="Q246" i="6"/>
  <c r="H247" i="6" l="1"/>
  <c r="I247" i="6"/>
  <c r="M247" i="6" l="1"/>
  <c r="D247" i="6"/>
  <c r="E248" i="6" l="1"/>
  <c r="F248" i="6" s="1"/>
  <c r="G248" i="6" s="1"/>
  <c r="J248" i="6" s="1"/>
  <c r="K248" i="6" s="1"/>
  <c r="L249" i="6" s="1"/>
  <c r="Q247" i="6"/>
  <c r="O247" i="6"/>
  <c r="H248" i="6" l="1"/>
  <c r="I248" i="6"/>
  <c r="M248" i="6" l="1"/>
  <c r="D248" i="6"/>
  <c r="E249" i="6" l="1"/>
  <c r="F249" i="6" s="1"/>
  <c r="G249" i="6" s="1"/>
  <c r="J249" i="6" s="1"/>
  <c r="K249" i="6" s="1"/>
  <c r="L250" i="6" s="1"/>
  <c r="Q248" i="6"/>
  <c r="O248" i="6"/>
  <c r="H249" i="6" l="1"/>
  <c r="I249" i="6"/>
  <c r="M249" i="6" l="1"/>
  <c r="D249" i="6"/>
  <c r="E250" i="6" l="1"/>
  <c r="F250" i="6" s="1"/>
  <c r="G250" i="6" s="1"/>
  <c r="J250" i="6" s="1"/>
  <c r="K250" i="6" s="1"/>
  <c r="L251" i="6" s="1"/>
  <c r="O249" i="6"/>
  <c r="Q249" i="6"/>
  <c r="H250" i="6" l="1"/>
  <c r="I250" i="6"/>
  <c r="M250" i="6" l="1"/>
  <c r="D250" i="6"/>
  <c r="E251" i="6" l="1"/>
  <c r="F251" i="6" s="1"/>
  <c r="G251" i="6" s="1"/>
  <c r="J251" i="6" s="1"/>
  <c r="K251" i="6" s="1"/>
  <c r="L252" i="6" s="1"/>
  <c r="O250" i="6"/>
  <c r="Q250" i="6"/>
  <c r="H251" i="6" l="1"/>
  <c r="I251" i="6"/>
  <c r="M251" i="6" l="1"/>
  <c r="D251" i="6"/>
  <c r="E252" i="6" l="1"/>
  <c r="F252" i="6" s="1"/>
  <c r="G252" i="6" s="1"/>
  <c r="J252" i="6" s="1"/>
  <c r="K252" i="6" s="1"/>
  <c r="L253" i="6" s="1"/>
  <c r="Q251" i="6"/>
  <c r="O251" i="6"/>
  <c r="I252" i="6" l="1"/>
  <c r="H252" i="6"/>
  <c r="M252" i="6" l="1"/>
  <c r="D252" i="6"/>
  <c r="E253" i="6" l="1"/>
  <c r="F253" i="6" s="1"/>
  <c r="G253" i="6" s="1"/>
  <c r="J253" i="6" s="1"/>
  <c r="K253" i="6" s="1"/>
  <c r="L254" i="6" s="1"/>
  <c r="Q252" i="6"/>
  <c r="O252" i="6"/>
  <c r="H253" i="6" l="1"/>
  <c r="I253" i="6"/>
  <c r="M253" i="6" l="1"/>
  <c r="D253" i="6"/>
  <c r="E254" i="6" l="1"/>
  <c r="F254" i="6" s="1"/>
  <c r="G254" i="6" s="1"/>
  <c r="J254" i="6" s="1"/>
  <c r="K254" i="6" s="1"/>
  <c r="L255" i="6" s="1"/>
  <c r="O253" i="6"/>
  <c r="Q253" i="6"/>
  <c r="H254" i="6" l="1"/>
  <c r="I254" i="6"/>
  <c r="M254" i="6" l="1"/>
  <c r="D254" i="6"/>
  <c r="E255" i="6" l="1"/>
  <c r="F255" i="6" s="1"/>
  <c r="G255" i="6" s="1"/>
  <c r="J255" i="6" s="1"/>
  <c r="K255" i="6" s="1"/>
  <c r="L256" i="6" s="1"/>
  <c r="O254" i="6"/>
  <c r="Q254" i="6"/>
  <c r="I255" i="6" l="1"/>
  <c r="H255" i="6"/>
  <c r="M255" i="6" l="1"/>
  <c r="D255" i="6"/>
  <c r="E256" i="6" l="1"/>
  <c r="F256" i="6" s="1"/>
  <c r="G256" i="6" s="1"/>
  <c r="J256" i="6" s="1"/>
  <c r="K256" i="6" s="1"/>
  <c r="L257" i="6" s="1"/>
  <c r="Q255" i="6"/>
  <c r="O255" i="6"/>
  <c r="H256" i="6" l="1"/>
  <c r="I256" i="6"/>
  <c r="M256" i="6" l="1"/>
  <c r="D256" i="6"/>
  <c r="E257" i="6" l="1"/>
  <c r="F257" i="6" s="1"/>
  <c r="G257" i="6" s="1"/>
  <c r="J257" i="6" s="1"/>
  <c r="K257" i="6" s="1"/>
  <c r="L258" i="6" s="1"/>
  <c r="Q256" i="6"/>
  <c r="O256" i="6"/>
  <c r="I257" i="6" l="1"/>
  <c r="H257" i="6"/>
  <c r="M257" i="6" l="1"/>
  <c r="D257" i="6"/>
  <c r="E258" i="6" l="1"/>
  <c r="F258" i="6" s="1"/>
  <c r="G258" i="6" s="1"/>
  <c r="J258" i="6" s="1"/>
  <c r="K258" i="6" s="1"/>
  <c r="L259" i="6" s="1"/>
  <c r="Q257" i="6"/>
  <c r="O257" i="6"/>
  <c r="H258" i="6" l="1"/>
  <c r="I258" i="6"/>
  <c r="M258" i="6" l="1"/>
  <c r="D258" i="6"/>
  <c r="E259" i="6" l="1"/>
  <c r="F259" i="6" s="1"/>
  <c r="G259" i="6" s="1"/>
  <c r="J259" i="6" s="1"/>
  <c r="K259" i="6" s="1"/>
  <c r="L260" i="6" s="1"/>
  <c r="O258" i="6"/>
  <c r="Q258" i="6"/>
  <c r="I259" i="6" l="1"/>
  <c r="H259" i="6"/>
  <c r="M259" i="6" l="1"/>
  <c r="D259" i="6"/>
  <c r="E260" i="6" l="1"/>
  <c r="F260" i="6" s="1"/>
  <c r="G260" i="6" s="1"/>
  <c r="J260" i="6" s="1"/>
  <c r="K260" i="6" s="1"/>
  <c r="L261" i="6" s="1"/>
  <c r="Q259" i="6"/>
  <c r="O259" i="6"/>
  <c r="H260" i="6" l="1"/>
  <c r="I260" i="6"/>
  <c r="M260" i="6" l="1"/>
  <c r="D260" i="6"/>
  <c r="E261" i="6" l="1"/>
  <c r="F261" i="6" s="1"/>
  <c r="G261" i="6" s="1"/>
  <c r="J261" i="6" s="1"/>
  <c r="K261" i="6" s="1"/>
  <c r="L262" i="6" s="1"/>
  <c r="Q260" i="6"/>
  <c r="O260" i="6"/>
  <c r="I261" i="6" l="1"/>
  <c r="H261" i="6"/>
  <c r="M261" i="6" l="1"/>
  <c r="D261" i="6"/>
  <c r="E262" i="6" l="1"/>
  <c r="F262" i="6" s="1"/>
  <c r="G262" i="6" s="1"/>
  <c r="J262" i="6" s="1"/>
  <c r="K262" i="6" s="1"/>
  <c r="L263" i="6" s="1"/>
  <c r="Q261" i="6"/>
  <c r="O261" i="6"/>
  <c r="H262" i="6" l="1"/>
  <c r="I262" i="6"/>
  <c r="M262" i="6" l="1"/>
  <c r="D262" i="6"/>
  <c r="E263" i="6" l="1"/>
  <c r="F263" i="6" s="1"/>
  <c r="G263" i="6" s="1"/>
  <c r="J263" i="6" s="1"/>
  <c r="K263" i="6" s="1"/>
  <c r="L264" i="6" s="1"/>
  <c r="O262" i="6"/>
  <c r="Q262" i="6"/>
  <c r="H263" i="6" l="1"/>
  <c r="I263" i="6"/>
  <c r="M263" i="6" l="1"/>
  <c r="D263" i="6"/>
  <c r="E264" i="6" l="1"/>
  <c r="F264" i="6" s="1"/>
  <c r="G264" i="6" s="1"/>
  <c r="J264" i="6" s="1"/>
  <c r="K264" i="6" s="1"/>
  <c r="L265" i="6" s="1"/>
  <c r="Q263" i="6"/>
  <c r="O263" i="6"/>
  <c r="H264" i="6" l="1"/>
  <c r="I264" i="6"/>
  <c r="M264" i="6" l="1"/>
  <c r="D264" i="6"/>
  <c r="E265" i="6" l="1"/>
  <c r="F265" i="6" s="1"/>
  <c r="G265" i="6" s="1"/>
  <c r="J265" i="6" s="1"/>
  <c r="K265" i="6" s="1"/>
  <c r="L266" i="6" s="1"/>
  <c r="Q264" i="6"/>
  <c r="O264" i="6"/>
  <c r="I265" i="6" l="1"/>
  <c r="H265" i="6"/>
  <c r="M265" i="6" l="1"/>
  <c r="D265" i="6"/>
  <c r="E266" i="6" l="1"/>
  <c r="F266" i="6" s="1"/>
  <c r="G266" i="6" s="1"/>
  <c r="J266" i="6" s="1"/>
  <c r="K266" i="6" s="1"/>
  <c r="L267" i="6" s="1"/>
  <c r="Q265" i="6"/>
  <c r="O265" i="6"/>
  <c r="H266" i="6" l="1"/>
  <c r="I266" i="6"/>
  <c r="M266" i="6" l="1"/>
  <c r="D266" i="6"/>
  <c r="E267" i="6" l="1"/>
  <c r="F267" i="6" s="1"/>
  <c r="G267" i="6" s="1"/>
  <c r="J267" i="6" s="1"/>
  <c r="K267" i="6" s="1"/>
  <c r="L268" i="6" s="1"/>
  <c r="O266" i="6"/>
  <c r="Q266" i="6"/>
  <c r="H267" i="6" l="1"/>
  <c r="I267" i="6"/>
  <c r="M267" i="6" l="1"/>
  <c r="D267" i="6"/>
  <c r="E268" i="6" l="1"/>
  <c r="F268" i="6" s="1"/>
  <c r="G268" i="6" s="1"/>
  <c r="J268" i="6" s="1"/>
  <c r="K268" i="6" s="1"/>
  <c r="L269" i="6" s="1"/>
  <c r="Q267" i="6"/>
  <c r="O267" i="6"/>
  <c r="H268" i="6" l="1"/>
  <c r="I268" i="6"/>
  <c r="M268" i="6" l="1"/>
  <c r="D268" i="6"/>
  <c r="E269" i="6" l="1"/>
  <c r="F269" i="6" s="1"/>
  <c r="G269" i="6" s="1"/>
  <c r="J269" i="6" s="1"/>
  <c r="K269" i="6" s="1"/>
  <c r="L270" i="6" s="1"/>
  <c r="Q268" i="6"/>
  <c r="O268" i="6"/>
  <c r="I269" i="6" l="1"/>
  <c r="H269" i="6"/>
  <c r="M269" i="6" l="1"/>
  <c r="D269" i="6"/>
  <c r="E270" i="6" l="1"/>
  <c r="F270" i="6" s="1"/>
  <c r="G270" i="6" s="1"/>
  <c r="Q269" i="6"/>
  <c r="O269" i="6"/>
  <c r="H270" i="6" l="1"/>
  <c r="I270" i="6"/>
  <c r="J270" i="6"/>
  <c r="K270" i="6" s="1"/>
  <c r="L271" i="6" s="1"/>
  <c r="M270" i="6" l="1"/>
  <c r="D270" i="6"/>
  <c r="E271" i="6" l="1"/>
  <c r="F271" i="6" s="1"/>
  <c r="G271" i="6" s="1"/>
  <c r="J271" i="6" s="1"/>
  <c r="K271" i="6" s="1"/>
  <c r="L272" i="6" s="1"/>
  <c r="O270" i="6"/>
  <c r="Q270" i="6"/>
  <c r="H271" i="6" l="1"/>
  <c r="I271" i="6"/>
  <c r="M271" i="6" l="1"/>
  <c r="D271" i="6"/>
  <c r="E272" i="6" l="1"/>
  <c r="F272" i="6" s="1"/>
  <c r="G272" i="6" s="1"/>
  <c r="J272" i="6" s="1"/>
  <c r="K272" i="6" s="1"/>
  <c r="L273" i="6" s="1"/>
  <c r="Q271" i="6"/>
  <c r="O271" i="6"/>
  <c r="H272" i="6" l="1"/>
  <c r="I272" i="6"/>
  <c r="M272" i="6" l="1"/>
  <c r="D272" i="6"/>
  <c r="E273" i="6" l="1"/>
  <c r="F273" i="6" s="1"/>
  <c r="G273" i="6" s="1"/>
  <c r="J273" i="6" s="1"/>
  <c r="K273" i="6" s="1"/>
  <c r="L274" i="6" s="1"/>
  <c r="Q272" i="6"/>
  <c r="O272" i="6"/>
  <c r="I273" i="6" l="1"/>
  <c r="H273" i="6"/>
  <c r="M273" i="6" l="1"/>
  <c r="D273" i="6"/>
  <c r="E274" i="6" l="1"/>
  <c r="F274" i="6" s="1"/>
  <c r="G274" i="6" s="1"/>
  <c r="J274" i="6" s="1"/>
  <c r="K274" i="6" s="1"/>
  <c r="L275" i="6" s="1"/>
  <c r="Q273" i="6"/>
  <c r="O273" i="6"/>
  <c r="H274" i="6" l="1"/>
  <c r="I274" i="6"/>
  <c r="M274" i="6" l="1"/>
  <c r="D274" i="6"/>
  <c r="E275" i="6" l="1"/>
  <c r="F275" i="6" s="1"/>
  <c r="G275" i="6" s="1"/>
  <c r="J275" i="6" s="1"/>
  <c r="K275" i="6" s="1"/>
  <c r="L276" i="6" s="1"/>
  <c r="O274" i="6"/>
  <c r="Q274" i="6"/>
  <c r="H275" i="6" l="1"/>
  <c r="I275" i="6"/>
  <c r="M275" i="6" l="1"/>
  <c r="D275" i="6"/>
  <c r="E276" i="6" l="1"/>
  <c r="F276" i="6" s="1"/>
  <c r="G276" i="6" s="1"/>
  <c r="J276" i="6" s="1"/>
  <c r="K276" i="6" s="1"/>
  <c r="L277" i="6" s="1"/>
  <c r="Q275" i="6"/>
  <c r="O275" i="6"/>
  <c r="H276" i="6" l="1"/>
  <c r="I276" i="6"/>
  <c r="M276" i="6" l="1"/>
  <c r="D276" i="6"/>
  <c r="E277" i="6" l="1"/>
  <c r="F277" i="6" s="1"/>
  <c r="G277" i="6" s="1"/>
  <c r="J277" i="6" s="1"/>
  <c r="K277" i="6" s="1"/>
  <c r="L278" i="6" s="1"/>
  <c r="Q276" i="6"/>
  <c r="O276" i="6"/>
  <c r="I277" i="6" l="1"/>
  <c r="H277" i="6"/>
  <c r="M277" i="6" l="1"/>
  <c r="D277" i="6"/>
  <c r="E278" i="6" l="1"/>
  <c r="F278" i="6" s="1"/>
  <c r="G278" i="6" s="1"/>
  <c r="J278" i="6" s="1"/>
  <c r="K278" i="6" s="1"/>
  <c r="L279" i="6" s="1"/>
  <c r="Q277" i="6"/>
  <c r="O277" i="6"/>
  <c r="H278" i="6" l="1"/>
  <c r="I278" i="6"/>
  <c r="M278" i="6" l="1"/>
  <c r="D278" i="6"/>
  <c r="E279" i="6" l="1"/>
  <c r="F279" i="6" s="1"/>
  <c r="G279" i="6" s="1"/>
  <c r="J279" i="6" s="1"/>
  <c r="K279" i="6" s="1"/>
  <c r="L280" i="6" s="1"/>
  <c r="O278" i="6"/>
  <c r="Q278" i="6"/>
  <c r="H279" i="6" l="1"/>
  <c r="I279" i="6"/>
  <c r="M279" i="6" l="1"/>
  <c r="D279" i="6"/>
  <c r="E280" i="6" l="1"/>
  <c r="F280" i="6" s="1"/>
  <c r="G280" i="6" s="1"/>
  <c r="J280" i="6" s="1"/>
  <c r="K280" i="6" s="1"/>
  <c r="L281" i="6" s="1"/>
  <c r="Q279" i="6"/>
  <c r="O279" i="6"/>
  <c r="H280" i="6" l="1"/>
  <c r="I280" i="6"/>
  <c r="M280" i="6" l="1"/>
  <c r="D280" i="6"/>
  <c r="E281" i="6" l="1"/>
  <c r="F281" i="6" s="1"/>
  <c r="G281" i="6" s="1"/>
  <c r="J281" i="6" s="1"/>
  <c r="K281" i="6" s="1"/>
  <c r="L282" i="6" s="1"/>
  <c r="Q280" i="6"/>
  <c r="O280" i="6"/>
  <c r="I281" i="6" l="1"/>
  <c r="H281" i="6"/>
  <c r="M281" i="6" l="1"/>
  <c r="D281" i="6"/>
  <c r="E282" i="6" l="1"/>
  <c r="F282" i="6" s="1"/>
  <c r="G282" i="6" s="1"/>
  <c r="J282" i="6" s="1"/>
  <c r="K282" i="6" s="1"/>
  <c r="L283" i="6" s="1"/>
  <c r="Q281" i="6"/>
  <c r="O281" i="6"/>
  <c r="H282" i="6" l="1"/>
  <c r="I282" i="6"/>
  <c r="M282" i="6" l="1"/>
  <c r="D282" i="6"/>
  <c r="E283" i="6" l="1"/>
  <c r="F283" i="6" s="1"/>
  <c r="G283" i="6" s="1"/>
  <c r="J283" i="6" s="1"/>
  <c r="K283" i="6" s="1"/>
  <c r="L284" i="6" s="1"/>
  <c r="O282" i="6"/>
  <c r="Q282" i="6"/>
  <c r="H283" i="6" l="1"/>
  <c r="I283" i="6"/>
  <c r="M283" i="6" l="1"/>
  <c r="D283" i="6"/>
  <c r="E284" i="6" l="1"/>
  <c r="F284" i="6" s="1"/>
  <c r="G284" i="6" s="1"/>
  <c r="J284" i="6" s="1"/>
  <c r="K284" i="6" s="1"/>
  <c r="L285" i="6" s="1"/>
  <c r="Q283" i="6"/>
  <c r="O283" i="6"/>
  <c r="H284" i="6" l="1"/>
  <c r="I284" i="6"/>
  <c r="M284" i="6" l="1"/>
  <c r="D284" i="6"/>
  <c r="E285" i="6" l="1"/>
  <c r="F285" i="6" s="1"/>
  <c r="G285" i="6" s="1"/>
  <c r="J285" i="6" s="1"/>
  <c r="K285" i="6" s="1"/>
  <c r="L286" i="6" s="1"/>
  <c r="Q284" i="6"/>
  <c r="O284" i="6"/>
  <c r="I285" i="6" l="1"/>
  <c r="H285" i="6"/>
  <c r="M285" i="6" l="1"/>
  <c r="D285" i="6"/>
  <c r="E286" i="6" l="1"/>
  <c r="F286" i="6" s="1"/>
  <c r="G286" i="6" s="1"/>
  <c r="J286" i="6" s="1"/>
  <c r="K286" i="6" s="1"/>
  <c r="L287" i="6" s="1"/>
  <c r="Q285" i="6"/>
  <c r="O285" i="6"/>
  <c r="H286" i="6" l="1"/>
  <c r="I286" i="6"/>
  <c r="M286" i="6" l="1"/>
  <c r="D286" i="6"/>
  <c r="E287" i="6" l="1"/>
  <c r="F287" i="6" s="1"/>
  <c r="G287" i="6" s="1"/>
  <c r="J287" i="6" s="1"/>
  <c r="K287" i="6" s="1"/>
  <c r="L288" i="6" s="1"/>
  <c r="O286" i="6"/>
  <c r="Q286" i="6"/>
  <c r="H287" i="6" l="1"/>
  <c r="I287" i="6"/>
  <c r="M287" i="6" l="1"/>
  <c r="D287" i="6"/>
  <c r="E288" i="6" l="1"/>
  <c r="F288" i="6" s="1"/>
  <c r="G288" i="6" s="1"/>
  <c r="J288" i="6" s="1"/>
  <c r="K288" i="6" s="1"/>
  <c r="L289" i="6" s="1"/>
  <c r="Q287" i="6"/>
  <c r="O287" i="6"/>
  <c r="H288" i="6" l="1"/>
  <c r="I288" i="6"/>
  <c r="M288" i="6" l="1"/>
  <c r="D288" i="6"/>
  <c r="E289" i="6" l="1"/>
  <c r="F289" i="6" s="1"/>
  <c r="G289" i="6" s="1"/>
  <c r="J289" i="6" s="1"/>
  <c r="K289" i="6" s="1"/>
  <c r="L290" i="6" s="1"/>
  <c r="Q288" i="6"/>
  <c r="O288" i="6"/>
  <c r="I289" i="6" l="1"/>
  <c r="H289" i="6"/>
  <c r="M289" i="6" l="1"/>
  <c r="D289" i="6"/>
  <c r="E290" i="6" l="1"/>
  <c r="F290" i="6" s="1"/>
  <c r="G290" i="6" s="1"/>
  <c r="J290" i="6" s="1"/>
  <c r="K290" i="6" s="1"/>
  <c r="L291" i="6" s="1"/>
  <c r="Q289" i="6"/>
  <c r="O289" i="6"/>
  <c r="H290" i="6" l="1"/>
  <c r="I290" i="6"/>
  <c r="M290" i="6" l="1"/>
  <c r="D290" i="6"/>
  <c r="E291" i="6" l="1"/>
  <c r="F291" i="6" s="1"/>
  <c r="G291" i="6" s="1"/>
  <c r="J291" i="6" s="1"/>
  <c r="K291" i="6" s="1"/>
  <c r="L292" i="6" s="1"/>
  <c r="O290" i="6"/>
  <c r="Q290" i="6"/>
  <c r="H291" i="6" l="1"/>
  <c r="I291" i="6"/>
  <c r="M291" i="6" l="1"/>
  <c r="D291" i="6"/>
  <c r="E292" i="6" l="1"/>
  <c r="F292" i="6" s="1"/>
  <c r="G292" i="6" s="1"/>
  <c r="Q291" i="6"/>
  <c r="O291" i="6"/>
  <c r="H292" i="6" l="1"/>
  <c r="I292" i="6"/>
  <c r="J292" i="6"/>
  <c r="K292" i="6" s="1"/>
  <c r="L293" i="6" s="1"/>
  <c r="M292" i="6" l="1"/>
  <c r="D292" i="6"/>
  <c r="E293" i="6" l="1"/>
  <c r="F293" i="6" s="1"/>
  <c r="G293" i="6" s="1"/>
  <c r="J293" i="6" s="1"/>
  <c r="K293" i="6" s="1"/>
  <c r="L294" i="6" s="1"/>
  <c r="Q292" i="6"/>
  <c r="O292" i="6"/>
  <c r="I293" i="6" l="1"/>
  <c r="H293" i="6"/>
  <c r="M293" i="6" l="1"/>
  <c r="D293" i="6"/>
  <c r="E294" i="6" l="1"/>
  <c r="F294" i="6" s="1"/>
  <c r="G294" i="6" s="1"/>
  <c r="J294" i="6" s="1"/>
  <c r="K294" i="6" s="1"/>
  <c r="L295" i="6" s="1"/>
  <c r="Q293" i="6"/>
  <c r="O293" i="6"/>
  <c r="H294" i="6" l="1"/>
  <c r="I294" i="6"/>
  <c r="M294" i="6" l="1"/>
  <c r="D294" i="6"/>
  <c r="O294" i="6" l="1"/>
  <c r="Q294" i="6"/>
  <c r="E295" i="6"/>
  <c r="F295" i="6" s="1"/>
  <c r="G295" i="6" s="1"/>
  <c r="J295" i="6" s="1"/>
  <c r="K295" i="6" s="1"/>
  <c r="L296" i="6" s="1"/>
  <c r="H295" i="6" l="1"/>
  <c r="I295" i="6"/>
  <c r="M295" i="6" l="1"/>
  <c r="D295" i="6"/>
  <c r="E296" i="6" l="1"/>
  <c r="F296" i="6" s="1"/>
  <c r="G296" i="6" s="1"/>
  <c r="J296" i="6" s="1"/>
  <c r="K296" i="6" s="1"/>
  <c r="L297" i="6" s="1"/>
  <c r="Q295" i="6"/>
  <c r="O295" i="6"/>
  <c r="H296" i="6" l="1"/>
  <c r="I296" i="6"/>
  <c r="M296" i="6" l="1"/>
  <c r="D296" i="6"/>
  <c r="E297" i="6" l="1"/>
  <c r="F297" i="6" s="1"/>
  <c r="G297" i="6" s="1"/>
  <c r="J297" i="6" s="1"/>
  <c r="K297" i="6" s="1"/>
  <c r="L298" i="6" s="1"/>
  <c r="Q296" i="6"/>
  <c r="O296" i="6"/>
  <c r="I297" i="6" l="1"/>
  <c r="H297" i="6"/>
  <c r="M297" i="6" l="1"/>
  <c r="D297" i="6"/>
  <c r="E298" i="6" l="1"/>
  <c r="F298" i="6" s="1"/>
  <c r="G298" i="6" s="1"/>
  <c r="Q297" i="6"/>
  <c r="O297" i="6"/>
  <c r="J298" i="6" l="1"/>
  <c r="K298" i="6" s="1"/>
  <c r="L299" i="6" s="1"/>
  <c r="H298" i="6"/>
  <c r="I298" i="6"/>
  <c r="M298" i="6" l="1"/>
  <c r="D298" i="6"/>
  <c r="E299" i="6" l="1"/>
  <c r="F299" i="6" s="1"/>
  <c r="G299" i="6" s="1"/>
  <c r="J299" i="6" s="1"/>
  <c r="K299" i="6" s="1"/>
  <c r="L300" i="6" s="1"/>
  <c r="O298" i="6"/>
  <c r="Q298" i="6"/>
  <c r="H299" i="6" l="1"/>
  <c r="I299" i="6"/>
  <c r="M299" i="6" l="1"/>
  <c r="D299" i="6"/>
  <c r="E300" i="6" l="1"/>
  <c r="F300" i="6" s="1"/>
  <c r="G300" i="6" s="1"/>
  <c r="J300" i="6" s="1"/>
  <c r="K300" i="6" s="1"/>
  <c r="L301" i="6" s="1"/>
  <c r="Q299" i="6"/>
  <c r="O299" i="6"/>
  <c r="I300" i="6" l="1"/>
  <c r="H300" i="6"/>
  <c r="M300" i="6" l="1"/>
  <c r="D300" i="6"/>
  <c r="E301" i="6" l="1"/>
  <c r="F301" i="6" s="1"/>
  <c r="G301" i="6" s="1"/>
  <c r="J301" i="6" s="1"/>
  <c r="K301" i="6" s="1"/>
  <c r="L302" i="6" s="1"/>
  <c r="Q300" i="6"/>
  <c r="O300" i="6"/>
  <c r="H301" i="6" l="1"/>
  <c r="I301" i="6"/>
  <c r="M301" i="6" l="1"/>
  <c r="D301" i="6"/>
  <c r="E302" i="6" l="1"/>
  <c r="F302" i="6" s="1"/>
  <c r="G302" i="6" s="1"/>
  <c r="J302" i="6" s="1"/>
  <c r="K302" i="6" s="1"/>
  <c r="L303" i="6" s="1"/>
  <c r="Q301" i="6"/>
  <c r="O301" i="6"/>
  <c r="I302" i="6" l="1"/>
  <c r="H302" i="6"/>
  <c r="M302" i="6" l="1"/>
  <c r="D302" i="6"/>
  <c r="E303" i="6" l="1"/>
  <c r="F303" i="6" s="1"/>
  <c r="G303" i="6" s="1"/>
  <c r="J303" i="6" s="1"/>
  <c r="K303" i="6" s="1"/>
  <c r="L304" i="6" s="1"/>
  <c r="O302" i="6"/>
  <c r="Q302" i="6"/>
  <c r="H303" i="6" l="1"/>
  <c r="I303" i="6"/>
  <c r="M303" i="6" l="1"/>
  <c r="D303" i="6"/>
  <c r="E304" i="6" l="1"/>
  <c r="F304" i="6" s="1"/>
  <c r="G304" i="6" s="1"/>
  <c r="J304" i="6" s="1"/>
  <c r="K304" i="6" s="1"/>
  <c r="L305" i="6" s="1"/>
  <c r="Q303" i="6"/>
  <c r="O303" i="6"/>
  <c r="I304" i="6" l="1"/>
  <c r="H304" i="6"/>
  <c r="M304" i="6" l="1"/>
  <c r="D304" i="6"/>
  <c r="E305" i="6" l="1"/>
  <c r="F305" i="6" s="1"/>
  <c r="G305" i="6" s="1"/>
  <c r="J305" i="6" s="1"/>
  <c r="K305" i="6" s="1"/>
  <c r="L306" i="6" s="1"/>
  <c r="Q304" i="6"/>
  <c r="O304" i="6"/>
  <c r="H305" i="6" l="1"/>
  <c r="I305" i="6"/>
  <c r="M305" i="6" l="1"/>
  <c r="D305" i="6"/>
  <c r="E306" i="6" l="1"/>
  <c r="F306" i="6" s="1"/>
  <c r="G306" i="6" s="1"/>
  <c r="J306" i="6" s="1"/>
  <c r="K306" i="6" s="1"/>
  <c r="L307" i="6" s="1"/>
  <c r="Q305" i="6"/>
  <c r="O305" i="6"/>
  <c r="I306" i="6" l="1"/>
  <c r="H306" i="6"/>
  <c r="M306" i="6" l="1"/>
  <c r="D306" i="6"/>
  <c r="E307" i="6" l="1"/>
  <c r="F307" i="6" s="1"/>
  <c r="G307" i="6" s="1"/>
  <c r="J307" i="6" s="1"/>
  <c r="K307" i="6" s="1"/>
  <c r="L308" i="6" s="1"/>
  <c r="O306" i="6"/>
  <c r="Q306" i="6"/>
  <c r="H307" i="6" l="1"/>
  <c r="I307" i="6"/>
  <c r="M307" i="6" l="1"/>
  <c r="D307" i="6"/>
  <c r="E308" i="6" l="1"/>
  <c r="F308" i="6" s="1"/>
  <c r="G308" i="6" s="1"/>
  <c r="J308" i="6" s="1"/>
  <c r="K308" i="6" s="1"/>
  <c r="L309" i="6" s="1"/>
  <c r="Q307" i="6"/>
  <c r="O307" i="6"/>
  <c r="I308" i="6" l="1"/>
  <c r="H308" i="6"/>
  <c r="M308" i="6" l="1"/>
  <c r="D308" i="6"/>
  <c r="E309" i="6" l="1"/>
  <c r="F309" i="6" s="1"/>
  <c r="G309" i="6" s="1"/>
  <c r="J309" i="6" s="1"/>
  <c r="K309" i="6" s="1"/>
  <c r="L310" i="6" s="1"/>
  <c r="O308" i="6"/>
  <c r="Q308" i="6"/>
  <c r="I309" i="6" l="1"/>
  <c r="H309" i="6"/>
  <c r="M309" i="6" l="1"/>
  <c r="D309" i="6"/>
  <c r="E310" i="6" l="1"/>
  <c r="F310" i="6" s="1"/>
  <c r="G310" i="6" s="1"/>
  <c r="J310" i="6" s="1"/>
  <c r="K310" i="6" s="1"/>
  <c r="L311" i="6" s="1"/>
  <c r="O309" i="6"/>
  <c r="Q309" i="6"/>
  <c r="I310" i="6" l="1"/>
  <c r="H310" i="6"/>
  <c r="M310" i="6" l="1"/>
  <c r="D310" i="6"/>
  <c r="E311" i="6" l="1"/>
  <c r="F311" i="6" s="1"/>
  <c r="G311" i="6" s="1"/>
  <c r="J311" i="6" s="1"/>
  <c r="K311" i="6" s="1"/>
  <c r="L312" i="6" s="1"/>
  <c r="Q310" i="6"/>
  <c r="O310" i="6"/>
  <c r="I311" i="6" l="1"/>
  <c r="H311" i="6"/>
  <c r="M311" i="6" l="1"/>
  <c r="D311" i="6"/>
  <c r="E312" i="6" l="1"/>
  <c r="F312" i="6" s="1"/>
  <c r="G312" i="6" s="1"/>
  <c r="J312" i="6" s="1"/>
  <c r="K312" i="6" s="1"/>
  <c r="L313" i="6" s="1"/>
  <c r="Q311" i="6"/>
  <c r="O311" i="6"/>
  <c r="I312" i="6" l="1"/>
  <c r="H312" i="6"/>
  <c r="M312" i="6" l="1"/>
  <c r="D312" i="6"/>
  <c r="E313" i="6" l="1"/>
  <c r="F313" i="6" s="1"/>
  <c r="G313" i="6" s="1"/>
  <c r="J313" i="6" s="1"/>
  <c r="K313" i="6" s="1"/>
  <c r="L314" i="6" s="1"/>
  <c r="O312" i="6"/>
  <c r="Q312" i="6"/>
  <c r="I313" i="6" l="1"/>
  <c r="H313" i="6"/>
  <c r="M313" i="6" l="1"/>
  <c r="D313" i="6"/>
  <c r="E314" i="6" l="1"/>
  <c r="F314" i="6" s="1"/>
  <c r="G314" i="6" s="1"/>
  <c r="J314" i="6" s="1"/>
  <c r="K314" i="6" s="1"/>
  <c r="L315" i="6" s="1"/>
  <c r="O313" i="6"/>
  <c r="Q313" i="6"/>
  <c r="I314" i="6" l="1"/>
  <c r="H314" i="6"/>
  <c r="M314" i="6" l="1"/>
  <c r="D314" i="6"/>
  <c r="E315" i="6" l="1"/>
  <c r="F315" i="6" s="1"/>
  <c r="G315" i="6" s="1"/>
  <c r="J315" i="6" s="1"/>
  <c r="K315" i="6" s="1"/>
  <c r="L316" i="6" s="1"/>
  <c r="Q314" i="6"/>
  <c r="O314" i="6"/>
  <c r="I315" i="6" l="1"/>
  <c r="H315" i="6"/>
  <c r="M315" i="6" l="1"/>
  <c r="D315" i="6"/>
  <c r="E316" i="6" l="1"/>
  <c r="F316" i="6" s="1"/>
  <c r="G316" i="6" s="1"/>
  <c r="J316" i="6" s="1"/>
  <c r="K316" i="6" s="1"/>
  <c r="L317" i="6" s="1"/>
  <c r="Q315" i="6"/>
  <c r="O315" i="6"/>
  <c r="H316" i="6" l="1"/>
  <c r="I316" i="6"/>
  <c r="M316" i="6" l="1"/>
  <c r="D316" i="6"/>
  <c r="E317" i="6" l="1"/>
  <c r="F317" i="6" s="1"/>
  <c r="G317" i="6" s="1"/>
  <c r="O316" i="6"/>
  <c r="Q316" i="6"/>
  <c r="H317" i="6" l="1"/>
  <c r="I317" i="6"/>
  <c r="J317" i="6"/>
  <c r="K317" i="6" s="1"/>
  <c r="L318" i="6" s="1"/>
  <c r="M317" i="6" l="1"/>
  <c r="D317" i="6"/>
  <c r="E318" i="6" l="1"/>
  <c r="F318" i="6" s="1"/>
  <c r="G318" i="6" s="1"/>
  <c r="J318" i="6" s="1"/>
  <c r="K318" i="6" s="1"/>
  <c r="L319" i="6" s="1"/>
  <c r="O317" i="6"/>
  <c r="Q317" i="6"/>
  <c r="H318" i="6" l="1"/>
  <c r="I318" i="6"/>
  <c r="M318" i="6" l="1"/>
  <c r="D318" i="6"/>
  <c r="E319" i="6" l="1"/>
  <c r="F319" i="6" s="1"/>
  <c r="G319" i="6" s="1"/>
  <c r="J319" i="6" s="1"/>
  <c r="K319" i="6" s="1"/>
  <c r="L320" i="6" s="1"/>
  <c r="Q318" i="6"/>
  <c r="O318" i="6"/>
  <c r="H319" i="6" l="1"/>
  <c r="I319" i="6"/>
  <c r="M319" i="6" l="1"/>
  <c r="D319" i="6"/>
  <c r="E320" i="6" l="1"/>
  <c r="F320" i="6" s="1"/>
  <c r="G320" i="6" s="1"/>
  <c r="J320" i="6" s="1"/>
  <c r="K320" i="6" s="1"/>
  <c r="L321" i="6" s="1"/>
  <c r="Q319" i="6"/>
  <c r="O319" i="6"/>
  <c r="H320" i="6" l="1"/>
  <c r="I320" i="6"/>
  <c r="M320" i="6" l="1"/>
  <c r="D320" i="6"/>
  <c r="E321" i="6" l="1"/>
  <c r="F321" i="6" s="1"/>
  <c r="G321" i="6" s="1"/>
  <c r="J321" i="6" s="1"/>
  <c r="K321" i="6" s="1"/>
  <c r="L322" i="6" s="1"/>
  <c r="O320" i="6"/>
  <c r="Q320" i="6"/>
  <c r="H321" i="6" l="1"/>
  <c r="I321" i="6"/>
  <c r="M321" i="6" l="1"/>
  <c r="D321" i="6"/>
  <c r="E322" i="6" l="1"/>
  <c r="F322" i="6" s="1"/>
  <c r="G322" i="6" s="1"/>
  <c r="J322" i="6" s="1"/>
  <c r="K322" i="6" s="1"/>
  <c r="L323" i="6" s="1"/>
  <c r="O321" i="6"/>
  <c r="Q321" i="6"/>
  <c r="H322" i="6" l="1"/>
  <c r="I322" i="6"/>
  <c r="M322" i="6" l="1"/>
  <c r="D322" i="6"/>
  <c r="E323" i="6" l="1"/>
  <c r="F323" i="6" s="1"/>
  <c r="G323" i="6" s="1"/>
  <c r="J323" i="6" s="1"/>
  <c r="K323" i="6" s="1"/>
  <c r="L324" i="6" s="1"/>
  <c r="Q322" i="6"/>
  <c r="O322" i="6"/>
  <c r="H323" i="6" l="1"/>
  <c r="I323" i="6"/>
  <c r="M323" i="6" l="1"/>
  <c r="D323" i="6"/>
  <c r="E324" i="6" l="1"/>
  <c r="F324" i="6" s="1"/>
  <c r="G324" i="6" s="1"/>
  <c r="J324" i="6" s="1"/>
  <c r="K324" i="6" s="1"/>
  <c r="L325" i="6" s="1"/>
  <c r="Q323" i="6"/>
  <c r="O323" i="6"/>
  <c r="H324" i="6" l="1"/>
  <c r="I324" i="6"/>
  <c r="M324" i="6" l="1"/>
  <c r="D324" i="6"/>
  <c r="E325" i="6" l="1"/>
  <c r="F325" i="6" s="1"/>
  <c r="G325" i="6" s="1"/>
  <c r="O324" i="6"/>
  <c r="Q324" i="6"/>
  <c r="H325" i="6" l="1"/>
  <c r="I325" i="6"/>
  <c r="J325" i="6"/>
  <c r="K325" i="6" s="1"/>
  <c r="L326" i="6" s="1"/>
  <c r="M325" i="6" l="1"/>
  <c r="D325" i="6"/>
  <c r="E326" i="6" l="1"/>
  <c r="F326" i="6" s="1"/>
  <c r="G326" i="6" s="1"/>
  <c r="J326" i="6" s="1"/>
  <c r="K326" i="6" s="1"/>
  <c r="L327" i="6" s="1"/>
  <c r="O325" i="6"/>
  <c r="Q325" i="6"/>
  <c r="H326" i="6" l="1"/>
  <c r="I326" i="6"/>
  <c r="M326" i="6" l="1"/>
  <c r="D326" i="6"/>
  <c r="E327" i="6" l="1"/>
  <c r="F327" i="6" s="1"/>
  <c r="G327" i="6" s="1"/>
  <c r="J327" i="6" s="1"/>
  <c r="K327" i="6" s="1"/>
  <c r="L328" i="6" s="1"/>
  <c r="Q326" i="6"/>
  <c r="O326" i="6"/>
  <c r="I327" i="6" l="1"/>
  <c r="H327" i="6"/>
  <c r="M327" i="6" l="1"/>
  <c r="D327" i="6"/>
  <c r="E328" i="6" l="1"/>
  <c r="F328" i="6" s="1"/>
  <c r="G328" i="6" s="1"/>
  <c r="J328" i="6" s="1"/>
  <c r="K328" i="6" s="1"/>
  <c r="L329" i="6" s="1"/>
  <c r="Q327" i="6"/>
  <c r="O327" i="6"/>
  <c r="H328" i="6" l="1"/>
  <c r="I328" i="6"/>
  <c r="M328" i="6" l="1"/>
  <c r="D328" i="6"/>
  <c r="E329" i="6" l="1"/>
  <c r="F329" i="6" s="1"/>
  <c r="G329" i="6" s="1"/>
  <c r="J329" i="6" s="1"/>
  <c r="K329" i="6" s="1"/>
  <c r="L330" i="6" s="1"/>
  <c r="O328" i="6"/>
  <c r="Q328" i="6"/>
  <c r="H329" i="6" l="1"/>
  <c r="I329" i="6"/>
  <c r="M329" i="6" l="1"/>
  <c r="D329" i="6"/>
  <c r="E330" i="6" l="1"/>
  <c r="F330" i="6" s="1"/>
  <c r="G330" i="6" s="1"/>
  <c r="J330" i="6" s="1"/>
  <c r="K330" i="6" s="1"/>
  <c r="L331" i="6" s="1"/>
  <c r="O329" i="6"/>
  <c r="Q329" i="6"/>
  <c r="H330" i="6" l="1"/>
  <c r="I330" i="6"/>
  <c r="M330" i="6" l="1"/>
  <c r="D330" i="6"/>
  <c r="E331" i="6" l="1"/>
  <c r="F331" i="6" s="1"/>
  <c r="G331" i="6" s="1"/>
  <c r="J331" i="6" s="1"/>
  <c r="K331" i="6" s="1"/>
  <c r="L332" i="6" s="1"/>
  <c r="Q330" i="6"/>
  <c r="O330" i="6"/>
  <c r="H331" i="6" l="1"/>
  <c r="I331" i="6"/>
  <c r="M331" i="6" l="1"/>
  <c r="D331" i="6"/>
  <c r="E332" i="6" l="1"/>
  <c r="F332" i="6" s="1"/>
  <c r="G332" i="6" s="1"/>
  <c r="J332" i="6" s="1"/>
  <c r="K332" i="6" s="1"/>
  <c r="L333" i="6" s="1"/>
  <c r="Q331" i="6"/>
  <c r="O331" i="6"/>
  <c r="H332" i="6" l="1"/>
  <c r="I332" i="6"/>
  <c r="M332" i="6" l="1"/>
  <c r="D332" i="6"/>
  <c r="E333" i="6" l="1"/>
  <c r="F333" i="6" s="1"/>
  <c r="G333" i="6" s="1"/>
  <c r="O332" i="6"/>
  <c r="Q332" i="6"/>
  <c r="H333" i="6" l="1"/>
  <c r="I333" i="6"/>
  <c r="J333" i="6"/>
  <c r="K333" i="6" s="1"/>
  <c r="L334" i="6" s="1"/>
  <c r="M333" i="6" l="1"/>
  <c r="D333" i="6"/>
  <c r="E334" i="6" l="1"/>
  <c r="F334" i="6" s="1"/>
  <c r="G334" i="6" s="1"/>
  <c r="J334" i="6" s="1"/>
  <c r="K334" i="6" s="1"/>
  <c r="L335" i="6" s="1"/>
  <c r="O333" i="6"/>
  <c r="Q333" i="6"/>
  <c r="H334" i="6" l="1"/>
  <c r="I334" i="6"/>
  <c r="M334" i="6" l="1"/>
  <c r="D334" i="6"/>
  <c r="E335" i="6" l="1"/>
  <c r="F335" i="6" s="1"/>
  <c r="G335" i="6" s="1"/>
  <c r="Q334" i="6"/>
  <c r="O334" i="6"/>
  <c r="I335" i="6" l="1"/>
  <c r="H335" i="6"/>
  <c r="J335" i="6"/>
  <c r="K335" i="6" s="1"/>
  <c r="L336" i="6" s="1"/>
  <c r="M335" i="6" l="1"/>
  <c r="D335" i="6"/>
  <c r="E336" i="6" l="1"/>
  <c r="F336" i="6" s="1"/>
  <c r="G336" i="6" s="1"/>
  <c r="J336" i="6" s="1"/>
  <c r="K336" i="6" s="1"/>
  <c r="L337" i="6" s="1"/>
  <c r="Q335" i="6"/>
  <c r="O335" i="6"/>
  <c r="H336" i="6" l="1"/>
  <c r="I336" i="6"/>
  <c r="M336" i="6" l="1"/>
  <c r="D336" i="6"/>
  <c r="E337" i="6" l="1"/>
  <c r="F337" i="6" s="1"/>
  <c r="G337" i="6" s="1"/>
  <c r="J337" i="6" s="1"/>
  <c r="K337" i="6" s="1"/>
  <c r="L338" i="6" s="1"/>
  <c r="O336" i="6"/>
  <c r="Q336" i="6"/>
  <c r="H337" i="6" l="1"/>
  <c r="I337" i="6"/>
  <c r="M337" i="6" l="1"/>
  <c r="D337" i="6"/>
  <c r="E338" i="6" l="1"/>
  <c r="F338" i="6" s="1"/>
  <c r="G338" i="6" s="1"/>
  <c r="J338" i="6" s="1"/>
  <c r="K338" i="6" s="1"/>
  <c r="L339" i="6" s="1"/>
  <c r="O337" i="6"/>
  <c r="Q337" i="6"/>
  <c r="H338" i="6" l="1"/>
  <c r="I338" i="6"/>
  <c r="M338" i="6" l="1"/>
  <c r="D338" i="6"/>
  <c r="E339" i="6" l="1"/>
  <c r="F339" i="6" s="1"/>
  <c r="G339" i="6" s="1"/>
  <c r="Q338" i="6"/>
  <c r="O338" i="6"/>
  <c r="H339" i="6" l="1"/>
  <c r="I339" i="6"/>
  <c r="J339" i="6"/>
  <c r="K339" i="6" s="1"/>
  <c r="L340" i="6" s="1"/>
  <c r="M339" i="6" l="1"/>
  <c r="D339" i="6"/>
  <c r="E340" i="6" l="1"/>
  <c r="F340" i="6" s="1"/>
  <c r="G340" i="6" s="1"/>
  <c r="Q339" i="6"/>
  <c r="O339" i="6"/>
  <c r="H340" i="6" l="1"/>
  <c r="I340" i="6"/>
  <c r="J340" i="6"/>
  <c r="K340" i="6" s="1"/>
  <c r="L341" i="6" s="1"/>
  <c r="M340" i="6" l="1"/>
  <c r="D340" i="6"/>
  <c r="E341" i="6" l="1"/>
  <c r="F341" i="6" s="1"/>
  <c r="G341" i="6" s="1"/>
  <c r="J341" i="6" s="1"/>
  <c r="K341" i="6" s="1"/>
  <c r="L342" i="6" s="1"/>
  <c r="O340" i="6"/>
  <c r="Q340" i="6"/>
  <c r="H341" i="6" l="1"/>
  <c r="I341" i="6"/>
  <c r="M341" i="6" l="1"/>
  <c r="D341" i="6"/>
  <c r="E342" i="6" l="1"/>
  <c r="F342" i="6" s="1"/>
  <c r="G342" i="6" s="1"/>
  <c r="J342" i="6" s="1"/>
  <c r="K342" i="6" s="1"/>
  <c r="L343" i="6" s="1"/>
  <c r="O341" i="6"/>
  <c r="Q341" i="6"/>
  <c r="H342" i="6" l="1"/>
  <c r="I342" i="6"/>
  <c r="M342" i="6" l="1"/>
  <c r="D342" i="6"/>
  <c r="E343" i="6" l="1"/>
  <c r="F343" i="6" s="1"/>
  <c r="G343" i="6" s="1"/>
  <c r="J343" i="6" s="1"/>
  <c r="K343" i="6" s="1"/>
  <c r="L344" i="6" s="1"/>
  <c r="Q342" i="6"/>
  <c r="O342" i="6"/>
  <c r="I343" i="6" l="1"/>
  <c r="H343" i="6"/>
  <c r="M343" i="6" l="1"/>
  <c r="D343" i="6"/>
  <c r="E344" i="6" l="1"/>
  <c r="F344" i="6" s="1"/>
  <c r="G344" i="6" s="1"/>
  <c r="Q343" i="6"/>
  <c r="O343" i="6"/>
  <c r="J344" i="6" l="1"/>
  <c r="K344" i="6" s="1"/>
  <c r="L345" i="6" s="1"/>
  <c r="H344" i="6"/>
  <c r="I344" i="6"/>
  <c r="M344" i="6" l="1"/>
  <c r="D344" i="6"/>
  <c r="E345" i="6" l="1"/>
  <c r="F345" i="6" s="1"/>
  <c r="G345" i="6" s="1"/>
  <c r="J345" i="6" s="1"/>
  <c r="K345" i="6" s="1"/>
  <c r="L346" i="6" s="1"/>
  <c r="O344" i="6"/>
  <c r="Q344" i="6"/>
  <c r="H345" i="6" l="1"/>
  <c r="I345" i="6"/>
  <c r="M345" i="6" l="1"/>
  <c r="D345" i="6"/>
  <c r="E346" i="6" l="1"/>
  <c r="F346" i="6" s="1"/>
  <c r="G346" i="6" s="1"/>
  <c r="J346" i="6" s="1"/>
  <c r="K346" i="6" s="1"/>
  <c r="L347" i="6" s="1"/>
  <c r="O345" i="6"/>
  <c r="Q345" i="6"/>
  <c r="H346" i="6" l="1"/>
  <c r="I346" i="6"/>
  <c r="M346" i="6" l="1"/>
  <c r="D346" i="6"/>
  <c r="E347" i="6" l="1"/>
  <c r="F347" i="6" s="1"/>
  <c r="G347" i="6" s="1"/>
  <c r="J347" i="6" s="1"/>
  <c r="K347" i="6" s="1"/>
  <c r="L348" i="6" s="1"/>
  <c r="Q346" i="6"/>
  <c r="O346" i="6"/>
  <c r="H347" i="6" l="1"/>
  <c r="I347" i="6"/>
  <c r="M347" i="6" l="1"/>
  <c r="D347" i="6"/>
  <c r="E348" i="6" l="1"/>
  <c r="F348" i="6" s="1"/>
  <c r="G348" i="6" s="1"/>
  <c r="J348" i="6" s="1"/>
  <c r="K348" i="6" s="1"/>
  <c r="L349" i="6" s="1"/>
  <c r="Q347" i="6"/>
  <c r="O347" i="6"/>
  <c r="H348" i="6" l="1"/>
  <c r="I348" i="6"/>
  <c r="M348" i="6" l="1"/>
  <c r="D348" i="6"/>
  <c r="E349" i="6" l="1"/>
  <c r="F349" i="6" s="1"/>
  <c r="G349" i="6" s="1"/>
  <c r="J349" i="6" s="1"/>
  <c r="K349" i="6" s="1"/>
  <c r="L350" i="6" s="1"/>
  <c r="O348" i="6"/>
  <c r="Q348" i="6"/>
  <c r="H349" i="6" l="1"/>
  <c r="I349" i="6"/>
  <c r="M349" i="6" l="1"/>
  <c r="D349" i="6"/>
  <c r="E350" i="6" l="1"/>
  <c r="F350" i="6" s="1"/>
  <c r="G350" i="6" s="1"/>
  <c r="J350" i="6" s="1"/>
  <c r="K350" i="6" s="1"/>
  <c r="L351" i="6" s="1"/>
  <c r="O349" i="6"/>
  <c r="Q349" i="6"/>
  <c r="H350" i="6" l="1"/>
  <c r="I350" i="6"/>
  <c r="M350" i="6" l="1"/>
  <c r="D350" i="6"/>
  <c r="E351" i="6" l="1"/>
  <c r="F351" i="6" s="1"/>
  <c r="G351" i="6" s="1"/>
  <c r="J351" i="6" s="1"/>
  <c r="K351" i="6" s="1"/>
  <c r="L352" i="6" s="1"/>
  <c r="Q350" i="6"/>
  <c r="O350" i="6"/>
  <c r="H351" i="6" l="1"/>
  <c r="I351" i="6"/>
  <c r="M351" i="6" l="1"/>
  <c r="D351" i="6"/>
  <c r="E352" i="6" l="1"/>
  <c r="F352" i="6" s="1"/>
  <c r="G352" i="6" s="1"/>
  <c r="J352" i="6" s="1"/>
  <c r="K352" i="6" s="1"/>
  <c r="L353" i="6" s="1"/>
  <c r="Q351" i="6"/>
  <c r="O351" i="6"/>
  <c r="H352" i="6" l="1"/>
  <c r="I352" i="6"/>
  <c r="M352" i="6" l="1"/>
  <c r="D352" i="6"/>
  <c r="E353" i="6" l="1"/>
  <c r="F353" i="6" s="1"/>
  <c r="G353" i="6" s="1"/>
  <c r="J353" i="6" s="1"/>
  <c r="K353" i="6" s="1"/>
  <c r="L354" i="6" s="1"/>
  <c r="O352" i="6"/>
  <c r="Q352" i="6"/>
  <c r="H353" i="6" l="1"/>
  <c r="I353" i="6"/>
  <c r="M353" i="6" l="1"/>
  <c r="D353" i="6"/>
  <c r="E354" i="6" l="1"/>
  <c r="F354" i="6" s="1"/>
  <c r="G354" i="6" s="1"/>
  <c r="J354" i="6" s="1"/>
  <c r="K354" i="6" s="1"/>
  <c r="L355" i="6" s="1"/>
  <c r="O353" i="6"/>
  <c r="Q353" i="6"/>
  <c r="H354" i="6" l="1"/>
  <c r="I354" i="6"/>
  <c r="M354" i="6" l="1"/>
  <c r="D354" i="6"/>
  <c r="E355" i="6" l="1"/>
  <c r="F355" i="6" s="1"/>
  <c r="G355" i="6" s="1"/>
  <c r="J355" i="6" s="1"/>
  <c r="K355" i="6" s="1"/>
  <c r="L356" i="6" s="1"/>
  <c r="Q354" i="6"/>
  <c r="O354" i="6"/>
  <c r="H355" i="6" l="1"/>
  <c r="I355" i="6"/>
  <c r="M355" i="6" l="1"/>
  <c r="D355" i="6"/>
  <c r="E356" i="6" l="1"/>
  <c r="F356" i="6" s="1"/>
  <c r="G356" i="6" s="1"/>
  <c r="J356" i="6" s="1"/>
  <c r="K356" i="6" s="1"/>
  <c r="L357" i="6" s="1"/>
  <c r="Q355" i="6"/>
  <c r="O355" i="6"/>
  <c r="H356" i="6" l="1"/>
  <c r="I356" i="6"/>
  <c r="M356" i="6" l="1"/>
  <c r="D356" i="6"/>
  <c r="E357" i="6" l="1"/>
  <c r="F357" i="6" s="1"/>
  <c r="G357" i="6" s="1"/>
  <c r="J357" i="6" s="1"/>
  <c r="K357" i="6" s="1"/>
  <c r="L358" i="6" s="1"/>
  <c r="O356" i="6"/>
  <c r="Q356" i="6"/>
  <c r="H357" i="6" l="1"/>
  <c r="I357" i="6"/>
  <c r="M357" i="6" l="1"/>
  <c r="D357" i="6"/>
  <c r="E358" i="6" l="1"/>
  <c r="F358" i="6" s="1"/>
  <c r="G358" i="6" s="1"/>
  <c r="J358" i="6" s="1"/>
  <c r="K358" i="6" s="1"/>
  <c r="L359" i="6" s="1"/>
  <c r="O357" i="6"/>
  <c r="Q357" i="6"/>
  <c r="H358" i="6" l="1"/>
  <c r="I358" i="6"/>
  <c r="M358" i="6" l="1"/>
  <c r="D358" i="6"/>
  <c r="E359" i="6" l="1"/>
  <c r="F359" i="6" s="1"/>
  <c r="G359" i="6" s="1"/>
  <c r="J359" i="6" s="1"/>
  <c r="K359" i="6" s="1"/>
  <c r="L360" i="6" s="1"/>
  <c r="Q358" i="6"/>
  <c r="O358" i="6"/>
  <c r="I359" i="6" l="1"/>
  <c r="H359" i="6"/>
  <c r="M359" i="6" l="1"/>
  <c r="D359" i="6"/>
  <c r="E360" i="6" l="1"/>
  <c r="F360" i="6" s="1"/>
  <c r="G360" i="6" s="1"/>
  <c r="J360" i="6" s="1"/>
  <c r="K360" i="6" s="1"/>
  <c r="L361" i="6" s="1"/>
  <c r="Q359" i="6"/>
  <c r="O359" i="6"/>
  <c r="H360" i="6" l="1"/>
  <c r="I360" i="6"/>
  <c r="M360" i="6" l="1"/>
  <c r="D360" i="6"/>
  <c r="E361" i="6" l="1"/>
  <c r="F361" i="6" s="1"/>
  <c r="G361" i="6" s="1"/>
  <c r="J361" i="6" s="1"/>
  <c r="K361" i="6" s="1"/>
  <c r="L362" i="6" s="1"/>
  <c r="O360" i="6"/>
  <c r="Q360" i="6"/>
  <c r="H361" i="6" l="1"/>
  <c r="I361" i="6"/>
  <c r="M361" i="6" l="1"/>
  <c r="D361" i="6"/>
  <c r="E362" i="6" l="1"/>
  <c r="F362" i="6" s="1"/>
  <c r="G362" i="6" s="1"/>
  <c r="J362" i="6" s="1"/>
  <c r="K362" i="6" s="1"/>
  <c r="L363" i="6" s="1"/>
  <c r="O361" i="6"/>
  <c r="Q361" i="6"/>
  <c r="H362" i="6" l="1"/>
  <c r="I362" i="6"/>
  <c r="M362" i="6" l="1"/>
  <c r="D362" i="6"/>
  <c r="E363" i="6" l="1"/>
  <c r="F363" i="6" s="1"/>
  <c r="G363" i="6" s="1"/>
  <c r="J363" i="6" s="1"/>
  <c r="K363" i="6" s="1"/>
  <c r="L364" i="6" s="1"/>
  <c r="Q362" i="6"/>
  <c r="O362" i="6"/>
  <c r="H363" i="6" l="1"/>
  <c r="I363" i="6"/>
  <c r="M363" i="6" l="1"/>
  <c r="D363" i="6"/>
  <c r="E364" i="6" l="1"/>
  <c r="F364" i="6" s="1"/>
  <c r="G364" i="6" s="1"/>
  <c r="J364" i="6" s="1"/>
  <c r="K364" i="6" s="1"/>
  <c r="L365" i="6" s="1"/>
  <c r="Q363" i="6"/>
  <c r="O363" i="6"/>
  <c r="H364" i="6" l="1"/>
  <c r="I364" i="6"/>
  <c r="M364" i="6" l="1"/>
  <c r="D364" i="6"/>
  <c r="E365" i="6" l="1"/>
  <c r="F365" i="6" s="1"/>
  <c r="G365" i="6" s="1"/>
  <c r="J365" i="6" s="1"/>
  <c r="K365" i="6" s="1"/>
  <c r="L366" i="6" s="1"/>
  <c r="O364" i="6"/>
  <c r="Q364" i="6"/>
  <c r="H365" i="6" l="1"/>
  <c r="I365" i="6"/>
  <c r="M365" i="6" l="1"/>
  <c r="D365" i="6"/>
  <c r="E366" i="6" l="1"/>
  <c r="F366" i="6" s="1"/>
  <c r="G366" i="6" s="1"/>
  <c r="J366" i="6" s="1"/>
  <c r="K366" i="6" s="1"/>
  <c r="L367" i="6" s="1"/>
  <c r="O365" i="6"/>
  <c r="Q365" i="6"/>
  <c r="H366" i="6" l="1"/>
  <c r="I366" i="6"/>
  <c r="M366" i="6" l="1"/>
  <c r="D366" i="6"/>
  <c r="E367" i="6" l="1"/>
  <c r="F367" i="6" s="1"/>
  <c r="G367" i="6" s="1"/>
  <c r="J367" i="6" s="1"/>
  <c r="K367" i="6" s="1"/>
  <c r="L368" i="6" s="1"/>
  <c r="Q366" i="6"/>
  <c r="O366" i="6"/>
  <c r="I367" i="6" l="1"/>
  <c r="H367" i="6"/>
  <c r="M367" i="6" l="1"/>
  <c r="D367" i="6"/>
  <c r="E368" i="6" l="1"/>
  <c r="F368" i="6" s="1"/>
  <c r="G368" i="6" s="1"/>
  <c r="J368" i="6" s="1"/>
  <c r="K368" i="6" s="1"/>
  <c r="L369" i="6" s="1"/>
  <c r="Q367" i="6"/>
  <c r="O367" i="6"/>
  <c r="H368" i="6" l="1"/>
  <c r="I368" i="6"/>
  <c r="M368" i="6" l="1"/>
  <c r="D368" i="6"/>
  <c r="E369" i="6" l="1"/>
  <c r="F369" i="6" s="1"/>
  <c r="G369" i="6" s="1"/>
  <c r="J369" i="6" s="1"/>
  <c r="K369" i="6" s="1"/>
  <c r="L370" i="6" s="1"/>
  <c r="O368" i="6"/>
  <c r="Q368" i="6"/>
  <c r="H369" i="6" l="1"/>
  <c r="I369" i="6"/>
  <c r="M369" i="6" l="1"/>
  <c r="D369" i="6"/>
  <c r="E370" i="6" l="1"/>
  <c r="F370" i="6" s="1"/>
  <c r="G370" i="6" s="1"/>
  <c r="J370" i="6" s="1"/>
  <c r="K370" i="6" s="1"/>
  <c r="L371" i="6" s="1"/>
  <c r="O369" i="6"/>
  <c r="Q369" i="6"/>
  <c r="H370" i="6" l="1"/>
  <c r="I370" i="6"/>
  <c r="M370" i="6" l="1"/>
  <c r="D370" i="6"/>
  <c r="E371" i="6" l="1"/>
  <c r="F371" i="6" s="1"/>
  <c r="G371" i="6" s="1"/>
  <c r="J371" i="6" s="1"/>
  <c r="K371" i="6" s="1"/>
  <c r="L372" i="6" s="1"/>
  <c r="Q370" i="6"/>
  <c r="O370" i="6"/>
  <c r="H371" i="6" l="1"/>
  <c r="I371" i="6"/>
  <c r="M371" i="6" l="1"/>
  <c r="D371" i="6"/>
  <c r="E372" i="6" l="1"/>
  <c r="F372" i="6" s="1"/>
  <c r="G372" i="6" s="1"/>
  <c r="J372" i="6" s="1"/>
  <c r="K372" i="6" s="1"/>
  <c r="L373" i="6" s="1"/>
  <c r="Q371" i="6"/>
  <c r="O371" i="6"/>
  <c r="H372" i="6" l="1"/>
  <c r="I372" i="6"/>
  <c r="M372" i="6" l="1"/>
  <c r="D372" i="6"/>
  <c r="E373" i="6" l="1"/>
  <c r="F373" i="6" s="1"/>
  <c r="G373" i="6" s="1"/>
  <c r="J373" i="6" s="1"/>
  <c r="K373" i="6" s="1"/>
  <c r="L374" i="6" s="1"/>
  <c r="O372" i="6"/>
  <c r="Q372" i="6"/>
  <c r="H373" i="6" l="1"/>
  <c r="I373" i="6"/>
  <c r="M373" i="6" l="1"/>
  <c r="D373" i="6"/>
  <c r="E374" i="6" l="1"/>
  <c r="F374" i="6" s="1"/>
  <c r="G374" i="6" s="1"/>
  <c r="J374" i="6" s="1"/>
  <c r="K374" i="6" s="1"/>
  <c r="L375" i="6" s="1"/>
  <c r="O373" i="6"/>
  <c r="Q373" i="6"/>
  <c r="H374" i="6" l="1"/>
  <c r="I374" i="6"/>
  <c r="M374" i="6" l="1"/>
  <c r="D374" i="6"/>
  <c r="E375" i="6" l="1"/>
  <c r="F375" i="6" s="1"/>
  <c r="G375" i="6" s="1"/>
  <c r="J375" i="6" s="1"/>
  <c r="K375" i="6" s="1"/>
  <c r="L376" i="6" s="1"/>
  <c r="Q374" i="6"/>
  <c r="O374" i="6"/>
  <c r="H375" i="6" l="1"/>
  <c r="I375" i="6"/>
  <c r="M375" i="6" l="1"/>
  <c r="D375" i="6"/>
  <c r="E376" i="6" l="1"/>
  <c r="F376" i="6" s="1"/>
  <c r="G376" i="6" s="1"/>
  <c r="J376" i="6" s="1"/>
  <c r="K376" i="6" s="1"/>
  <c r="L377" i="6" s="1"/>
  <c r="Q375" i="6"/>
  <c r="O375" i="6"/>
  <c r="H376" i="6" l="1"/>
  <c r="I376" i="6"/>
  <c r="M376" i="6" l="1"/>
  <c r="D376" i="6"/>
  <c r="E377" i="6" l="1"/>
  <c r="F377" i="6" s="1"/>
  <c r="G377" i="6" s="1"/>
  <c r="J377" i="6" s="1"/>
  <c r="K377" i="6" s="1"/>
  <c r="L378" i="6" s="1"/>
  <c r="O376" i="6"/>
  <c r="Q376" i="6"/>
  <c r="H377" i="6" l="1"/>
  <c r="I377" i="6"/>
  <c r="M377" i="6" l="1"/>
  <c r="D377" i="6"/>
  <c r="E378" i="6" l="1"/>
  <c r="F378" i="6" s="1"/>
  <c r="G378" i="6" s="1"/>
  <c r="J378" i="6" s="1"/>
  <c r="K378" i="6" s="1"/>
  <c r="L379" i="6" s="1"/>
  <c r="O377" i="6"/>
  <c r="Q377" i="6"/>
  <c r="H378" i="6" l="1"/>
  <c r="I378" i="6"/>
  <c r="M378" i="6" l="1"/>
  <c r="D378" i="6"/>
  <c r="E379" i="6" l="1"/>
  <c r="F379" i="6" s="1"/>
  <c r="G379" i="6" s="1"/>
  <c r="J379" i="6" s="1"/>
  <c r="K379" i="6" s="1"/>
  <c r="L380" i="6" s="1"/>
  <c r="Q378" i="6"/>
  <c r="O378" i="6"/>
  <c r="H379" i="6" l="1"/>
  <c r="I379" i="6"/>
  <c r="M379" i="6" l="1"/>
  <c r="D379" i="6"/>
  <c r="E380" i="6" l="1"/>
  <c r="F380" i="6" s="1"/>
  <c r="G380" i="6" s="1"/>
  <c r="J380" i="6" s="1"/>
  <c r="K380" i="6" s="1"/>
  <c r="L381" i="6" s="1"/>
  <c r="Q379" i="6"/>
  <c r="O379" i="6"/>
  <c r="I380" i="6" l="1"/>
  <c r="H380" i="6"/>
  <c r="M380" i="6" l="1"/>
  <c r="D380" i="6"/>
  <c r="E381" i="6" l="1"/>
  <c r="F381" i="6" s="1"/>
  <c r="G381" i="6" s="1"/>
  <c r="J381" i="6" s="1"/>
  <c r="K381" i="6" s="1"/>
  <c r="L382" i="6" s="1"/>
  <c r="O380" i="6"/>
  <c r="Q380" i="6"/>
  <c r="H381" i="6" l="1"/>
  <c r="I381" i="6"/>
  <c r="M381" i="6" l="1"/>
  <c r="D381" i="6"/>
  <c r="E382" i="6" l="1"/>
  <c r="F382" i="6" s="1"/>
  <c r="G382" i="6" s="1"/>
  <c r="J382" i="6" s="1"/>
  <c r="K382" i="6" s="1"/>
  <c r="L383" i="6" s="1"/>
  <c r="O381" i="6"/>
  <c r="Q381" i="6"/>
  <c r="I382" i="6" l="1"/>
  <c r="H382" i="6"/>
  <c r="M382" i="6" l="1"/>
  <c r="D382" i="6"/>
  <c r="E383" i="6" l="1"/>
  <c r="F383" i="6" s="1"/>
  <c r="G383" i="6" s="1"/>
  <c r="J383" i="6" s="1"/>
  <c r="K383" i="6" s="1"/>
  <c r="L384" i="6" s="1"/>
  <c r="Q382" i="6"/>
  <c r="O382" i="6"/>
  <c r="I383" i="6" l="1"/>
  <c r="H383" i="6"/>
  <c r="M383" i="6" l="1"/>
  <c r="D383" i="6"/>
  <c r="E384" i="6" l="1"/>
  <c r="F384" i="6" s="1"/>
  <c r="G384" i="6" s="1"/>
  <c r="J384" i="6" s="1"/>
  <c r="K384" i="6" s="1"/>
  <c r="L385" i="6" s="1"/>
  <c r="Q383" i="6"/>
  <c r="O383" i="6"/>
  <c r="I384" i="6" l="1"/>
  <c r="H384" i="6"/>
  <c r="M384" i="6" l="1"/>
  <c r="D384" i="6"/>
  <c r="E385" i="6" l="1"/>
  <c r="F385" i="6" s="1"/>
  <c r="G385" i="6" s="1"/>
  <c r="J385" i="6" s="1"/>
  <c r="K385" i="6" s="1"/>
  <c r="L386" i="6" s="1"/>
  <c r="O384" i="6"/>
  <c r="Q384" i="6"/>
  <c r="H385" i="6" l="1"/>
  <c r="I385" i="6"/>
  <c r="M385" i="6" l="1"/>
  <c r="D385" i="6"/>
  <c r="E386" i="6" l="1"/>
  <c r="F386" i="6" s="1"/>
  <c r="G386" i="6" s="1"/>
  <c r="J386" i="6" s="1"/>
  <c r="K386" i="6" s="1"/>
  <c r="O385" i="6"/>
  <c r="Q385" i="6"/>
  <c r="I386" i="6" l="1"/>
  <c r="H386" i="6"/>
  <c r="M386" i="6" l="1"/>
  <c r="D386" i="6"/>
  <c r="Q386" i="6" l="1"/>
  <c r="O386" i="6"/>
  <c r="Q4" i="6" s="1"/>
</calcChain>
</file>

<file path=xl/sharedStrings.xml><?xml version="1.0" encoding="utf-8"?>
<sst xmlns="http://schemas.openxmlformats.org/spreadsheetml/2006/main" count="66" uniqueCount="50">
  <si>
    <t>Data</t>
  </si>
  <si>
    <t>ETP</t>
  </si>
  <si>
    <t>P</t>
  </si>
  <si>
    <t>Preencher</t>
  </si>
  <si>
    <t>Calibrar</t>
  </si>
  <si>
    <t>Parâmetros</t>
  </si>
  <si>
    <t>Inicialização</t>
  </si>
  <si>
    <t>CORREL</t>
  </si>
  <si>
    <t>serie=</t>
  </si>
  <si>
    <t>u</t>
  </si>
  <si>
    <t>sat</t>
  </si>
  <si>
    <t>400&lt;5000</t>
  </si>
  <si>
    <t>tuin</t>
  </si>
  <si>
    <t>R²</t>
  </si>
  <si>
    <t>pes</t>
  </si>
  <si>
    <t>0,1&lt;10</t>
  </si>
  <si>
    <t>ebin</t>
  </si>
  <si>
    <t>NSE</t>
  </si>
  <si>
    <t>Posto</t>
  </si>
  <si>
    <t>crec</t>
  </si>
  <si>
    <t>0&lt;70</t>
  </si>
  <si>
    <t>RMSE</t>
  </si>
  <si>
    <t>k</t>
  </si>
  <si>
    <t>1&lt;6</t>
  </si>
  <si>
    <t>Área=</t>
  </si>
  <si>
    <t>km2</t>
  </si>
  <si>
    <t>Evaporação</t>
  </si>
  <si>
    <t>Chuva</t>
  </si>
  <si>
    <t>Rsolo</t>
  </si>
  <si>
    <t>tu0</t>
  </si>
  <si>
    <t>dsol</t>
  </si>
  <si>
    <t>tu</t>
  </si>
  <si>
    <t>es</t>
  </si>
  <si>
    <t>er</t>
  </si>
  <si>
    <t>rec</t>
  </si>
  <si>
    <t>rsub</t>
  </si>
  <si>
    <t>eb</t>
  </si>
  <si>
    <t>Vazão</t>
  </si>
  <si>
    <t>Potencial</t>
  </si>
  <si>
    <t>média</t>
  </si>
  <si>
    <t>calculada</t>
  </si>
  <si>
    <t>observada</t>
  </si>
  <si>
    <t>(mm/mês)</t>
  </si>
  <si>
    <t>(m3/s)</t>
  </si>
  <si>
    <t>62-750</t>
  </si>
  <si>
    <t>anual</t>
  </si>
  <si>
    <t>inicial</t>
  </si>
  <si>
    <t>Num_NSE</t>
  </si>
  <si>
    <t>Den_NSE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</si>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</sst>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1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14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14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14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14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/>
    <xf numFmtId="14" fontId="3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/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1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14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1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/>
    <xf numFmtId="0" fontId="4" fillId="0" borderId="0" xfId="0" applyFont="1"/>
    <xf numFmtId="0" fontId="0" fillId="6" borderId="0" xfId="0" applyFill="1"/>
    <xf numFmtId="0" fontId="5" fillId="0" borderId="2" xfId="0" applyFont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left"/>
    </xf>
    <xf numFmtId="0" fontId="0" fillId="0" borderId="7" xfId="0" applyBorder="1"/>
    <xf numFmtId="0" fontId="0" fillId="7" borderId="3" xfId="0" applyFill="1" applyBorder="1" applyAlignment="1">
      <alignment horizontal="center"/>
    </xf>
    <xf numFmtId="0" fontId="0" fillId="0" borderId="2" xfId="0" applyBorder="1"/>
    <xf numFmtId="0" fontId="0" fillId="7" borderId="0" xfId="0" applyFill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164" fontId="0" fillId="7" borderId="9" xfId="0" applyNumberForma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5" fillId="8" borderId="0" xfId="0" applyFont="1" applyFill="1"/>
    <xf numFmtId="0" fontId="0" fillId="0" borderId="6" xfId="0" applyBorder="1" applyAlignment="1">
      <alignment horizontal="center"/>
    </xf>
    <xf numFmtId="0" fontId="7" fillId="0" borderId="0" xfId="0" applyFont="1" applyAlignment="1">
      <alignment horizontal="left"/>
    </xf>
    <xf numFmtId="0" fontId="0" fillId="0" borderId="8" xfId="0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/>
    <xf numFmtId="0" fontId="1" fillId="9" borderId="13" xfId="0" applyFont="1" applyFill="1" applyBorder="1" applyAlignment="1">
      <alignment horizontal="center"/>
    </xf>
    <xf numFmtId="0" fontId="1" fillId="9" borderId="14" xfId="0" applyFont="1" applyFill="1" applyBorder="1" applyAlignment="1">
      <alignment horizontal="center"/>
    </xf>
    <xf numFmtId="0" fontId="1" fillId="9" borderId="15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1" fontId="0" fillId="10" borderId="1" xfId="0" applyNumberFormat="1" applyFill="1" applyBorder="1" applyAlignment="1">
      <alignment horizontal="center"/>
    </xf>
    <xf numFmtId="2" fontId="0" fillId="10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1" fontId="0" fillId="11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4" fontId="4" fillId="5" borderId="1" xfId="0" applyNumberFormat="1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2" fontId="9" fillId="5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17" fontId="0" fillId="0" borderId="0" xfId="0" applyNumberFormat="1"/>
    <xf numFmtId="0" fontId="1" fillId="9" borderId="13" xfId="0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1" fillId="9" borderId="15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3DAE3-6A5A-47C9-A780-2AE31F4C7AD2}">
  <dimension ref="A1:D373"/>
  <sheetViews>
    <sheetView workbookViewId="0">
      <selection activeCell="B2" sqref="B2:B373"/>
    </sheetView>
  </sheetViews>
  <sheetFormatPr defaultRowHeight="15" x14ac:dyDescent="0.25"/>
  <cols>
    <col min="1" max="1" width="10.7109375" style="22" bestFit="1" customWidth="1"/>
    <col min="2" max="4" width="9.140625" style="23"/>
    <col min="5" max="16384" width="9.140625" style="3"/>
  </cols>
  <sheetData>
    <row r="1" spans="1:4" x14ac:dyDescent="0.25">
      <c r="A1" s="1" t="s">
        <v>0</v>
      </c>
      <c r="B1" s="2" t="s">
        <v>1</v>
      </c>
      <c r="C1" s="2" t="s">
        <v>2</v>
      </c>
      <c r="D1" s="2" t="s">
        <v>49</v>
      </c>
    </row>
    <row r="2" spans="1:4" x14ac:dyDescent="0.25">
      <c r="A2" s="4">
        <v>31048</v>
      </c>
      <c r="B2" s="5">
        <v>136.72109991553233</v>
      </c>
      <c r="C2" s="5">
        <v>353.77734103685555</v>
      </c>
      <c r="D2" s="6">
        <v>212.18238709677419</v>
      </c>
    </row>
    <row r="3" spans="1:4" x14ac:dyDescent="0.25">
      <c r="A3" s="4">
        <v>31079</v>
      </c>
      <c r="B3" s="5">
        <v>149.70414392945</v>
      </c>
      <c r="C3" s="5">
        <v>29.379694825820206</v>
      </c>
      <c r="D3" s="6">
        <v>152.33589285714291</v>
      </c>
    </row>
    <row r="4" spans="1:4" x14ac:dyDescent="0.25">
      <c r="A4" s="4">
        <v>31107</v>
      </c>
      <c r="B4" s="5">
        <v>148.83401465369184</v>
      </c>
      <c r="C4" s="5">
        <v>127.28758609348195</v>
      </c>
      <c r="D4" s="6">
        <v>166.1525483870968</v>
      </c>
    </row>
    <row r="5" spans="1:4" x14ac:dyDescent="0.25">
      <c r="A5" s="4">
        <v>31138</v>
      </c>
      <c r="B5" s="5">
        <v>127.66058789677999</v>
      </c>
      <c r="C5" s="5">
        <v>17.549837338044341</v>
      </c>
      <c r="D5" s="6">
        <v>140.3655</v>
      </c>
    </row>
    <row r="6" spans="1:4" x14ac:dyDescent="0.25">
      <c r="A6" s="4">
        <v>31168</v>
      </c>
      <c r="B6" s="5">
        <v>121.41586915286884</v>
      </c>
      <c r="C6" s="5">
        <v>27.976217142442735</v>
      </c>
      <c r="D6" s="6">
        <v>124.3819032258065</v>
      </c>
    </row>
    <row r="7" spans="1:4" x14ac:dyDescent="0.25">
      <c r="A7" s="4">
        <v>31199</v>
      </c>
      <c r="B7" s="5">
        <v>111.14339429538349</v>
      </c>
      <c r="C7" s="5">
        <v>0</v>
      </c>
      <c r="D7" s="6">
        <v>117.32623333333331</v>
      </c>
    </row>
    <row r="8" spans="1:4" x14ac:dyDescent="0.25">
      <c r="A8" s="4">
        <v>31229</v>
      </c>
      <c r="B8" s="5">
        <v>116.43414057395584</v>
      </c>
      <c r="C8" s="5">
        <v>0.67475119320860799</v>
      </c>
      <c r="D8" s="6">
        <v>114.562</v>
      </c>
    </row>
    <row r="9" spans="1:4" x14ac:dyDescent="0.25">
      <c r="A9" s="7">
        <v>31260</v>
      </c>
      <c r="B9" s="8">
        <v>143.60030222123834</v>
      </c>
      <c r="C9" s="8">
        <v>3.4258046183384705</v>
      </c>
      <c r="D9" s="9">
        <v>111.01870967741939</v>
      </c>
    </row>
    <row r="10" spans="1:4" x14ac:dyDescent="0.25">
      <c r="A10" s="4">
        <v>31291</v>
      </c>
      <c r="B10" s="5">
        <v>156.45954229985935</v>
      </c>
      <c r="C10" s="5">
        <v>39.927167991018408</v>
      </c>
      <c r="D10" s="6">
        <v>109.0950333333333</v>
      </c>
    </row>
    <row r="11" spans="1:4" x14ac:dyDescent="0.25">
      <c r="A11" s="4">
        <v>31321</v>
      </c>
      <c r="B11" s="5">
        <v>167.445693228821</v>
      </c>
      <c r="C11" s="5">
        <v>103.32363487533775</v>
      </c>
      <c r="D11" s="6">
        <v>136.144935483871</v>
      </c>
    </row>
    <row r="12" spans="1:4" x14ac:dyDescent="0.25">
      <c r="A12" s="4">
        <v>31352</v>
      </c>
      <c r="B12" s="5">
        <v>152.62942969189734</v>
      </c>
      <c r="C12" s="5">
        <v>177.31092966045603</v>
      </c>
      <c r="D12" s="6">
        <v>152.0126333333333</v>
      </c>
    </row>
    <row r="13" spans="1:4" x14ac:dyDescent="0.25">
      <c r="A13" s="4">
        <v>31382</v>
      </c>
      <c r="B13" s="5">
        <v>151.90661611482949</v>
      </c>
      <c r="C13" s="5">
        <v>451.73140410262152</v>
      </c>
      <c r="D13" s="6">
        <v>236.721</v>
      </c>
    </row>
    <row r="14" spans="1:4" x14ac:dyDescent="0.25">
      <c r="A14" s="4">
        <v>31413</v>
      </c>
      <c r="B14" s="5">
        <v>152.19343850619634</v>
      </c>
      <c r="C14" s="5">
        <v>192.92903419601512</v>
      </c>
      <c r="D14" s="6">
        <v>309.3373548387097</v>
      </c>
    </row>
    <row r="15" spans="1:4" x14ac:dyDescent="0.25">
      <c r="A15" s="4">
        <v>31444</v>
      </c>
      <c r="B15" s="5">
        <v>145.31919948195483</v>
      </c>
      <c r="C15" s="5">
        <v>86.027972557258849</v>
      </c>
      <c r="D15" s="6">
        <v>212.1006428571429</v>
      </c>
    </row>
    <row r="16" spans="1:4" x14ac:dyDescent="0.25">
      <c r="A16" s="4">
        <v>31472</v>
      </c>
      <c r="B16" s="5">
        <v>153.81710826559134</v>
      </c>
      <c r="C16" s="5">
        <v>49.93478135886069</v>
      </c>
      <c r="D16" s="6">
        <v>163.6082258064516</v>
      </c>
    </row>
    <row r="17" spans="1:4" x14ac:dyDescent="0.25">
      <c r="A17" s="4">
        <v>31503</v>
      </c>
      <c r="B17" s="5">
        <v>133.23771798517899</v>
      </c>
      <c r="C17" s="5">
        <v>64.736986653556613</v>
      </c>
      <c r="D17" s="6">
        <v>142.4142333333333</v>
      </c>
    </row>
    <row r="18" spans="1:4" x14ac:dyDescent="0.25">
      <c r="A18" s="4">
        <v>31533</v>
      </c>
      <c r="B18" s="5">
        <v>123.42848974605148</v>
      </c>
      <c r="C18" s="5">
        <v>1.1498583677860079</v>
      </c>
      <c r="D18" s="6">
        <v>137.95106451612901</v>
      </c>
    </row>
    <row r="19" spans="1:4" x14ac:dyDescent="0.25">
      <c r="A19" s="4">
        <v>31564</v>
      </c>
      <c r="B19" s="5">
        <v>110.59382578120399</v>
      </c>
      <c r="C19" s="5">
        <v>0.12326204397776251</v>
      </c>
      <c r="D19" s="6">
        <v>126.952</v>
      </c>
    </row>
    <row r="20" spans="1:4" x14ac:dyDescent="0.25">
      <c r="A20" s="4">
        <v>31594</v>
      </c>
      <c r="B20" s="5">
        <v>121.641736969409</v>
      </c>
      <c r="C20" s="5">
        <v>18.116882637310606</v>
      </c>
      <c r="D20" s="6">
        <v>125.8744516129032</v>
      </c>
    </row>
    <row r="21" spans="1:4" x14ac:dyDescent="0.25">
      <c r="A21" s="4">
        <v>31625</v>
      </c>
      <c r="B21" s="5">
        <v>140.84263780588449</v>
      </c>
      <c r="C21" s="5">
        <v>34.619202208289586</v>
      </c>
      <c r="D21" s="6">
        <v>121.75241935483869</v>
      </c>
    </row>
    <row r="22" spans="1:4" x14ac:dyDescent="0.25">
      <c r="A22" s="4">
        <v>31656</v>
      </c>
      <c r="B22" s="5">
        <v>155.83691118691183</v>
      </c>
      <c r="C22" s="5">
        <v>1.0663722344058837E-4</v>
      </c>
      <c r="D22" s="6">
        <v>116.2937666666667</v>
      </c>
    </row>
    <row r="23" spans="1:4" x14ac:dyDescent="0.25">
      <c r="A23" s="4">
        <v>31686</v>
      </c>
      <c r="B23" s="5">
        <v>171.03775580521332</v>
      </c>
      <c r="C23" s="5">
        <v>105.63695181039462</v>
      </c>
      <c r="D23" s="6">
        <v>125.8770967741935</v>
      </c>
    </row>
    <row r="24" spans="1:4" x14ac:dyDescent="0.25">
      <c r="A24" s="4">
        <v>31717</v>
      </c>
      <c r="B24" s="5">
        <v>166.78618339098469</v>
      </c>
      <c r="C24" s="5">
        <v>84.667241199764618</v>
      </c>
      <c r="D24" s="6">
        <v>125.4842666666667</v>
      </c>
    </row>
    <row r="25" spans="1:4" x14ac:dyDescent="0.25">
      <c r="A25" s="4">
        <v>31747</v>
      </c>
      <c r="B25" s="5">
        <v>160.819490841586</v>
      </c>
      <c r="C25" s="5">
        <v>172.33312552272926</v>
      </c>
      <c r="D25" s="6">
        <v>151.03025806451609</v>
      </c>
    </row>
    <row r="26" spans="1:4" x14ac:dyDescent="0.25">
      <c r="A26" s="4">
        <v>31778</v>
      </c>
      <c r="B26" s="5">
        <v>169.15077961939167</v>
      </c>
      <c r="C26" s="5">
        <v>26.27511186042301</v>
      </c>
      <c r="D26" s="6">
        <v>141.44835483870969</v>
      </c>
    </row>
    <row r="27" spans="1:4" x14ac:dyDescent="0.25">
      <c r="A27" s="4">
        <v>31809</v>
      </c>
      <c r="B27" s="5">
        <v>154.69439759360651</v>
      </c>
      <c r="C27" s="5">
        <v>40.330214284850953</v>
      </c>
      <c r="D27" s="6">
        <v>118.8122142857143</v>
      </c>
    </row>
    <row r="28" spans="1:4" x14ac:dyDescent="0.25">
      <c r="A28" s="4">
        <v>31837</v>
      </c>
      <c r="B28" s="5">
        <v>145.16886683277301</v>
      </c>
      <c r="C28" s="5">
        <v>165.72520489559525</v>
      </c>
      <c r="D28" s="6">
        <v>139.74529032258059</v>
      </c>
    </row>
    <row r="29" spans="1:4" x14ac:dyDescent="0.25">
      <c r="A29" s="4">
        <v>31868</v>
      </c>
      <c r="B29" s="5">
        <v>129.377214948416</v>
      </c>
      <c r="C29" s="5">
        <v>97.93032219028926</v>
      </c>
      <c r="D29" s="6">
        <v>139.5445666666667</v>
      </c>
    </row>
    <row r="30" spans="1:4" x14ac:dyDescent="0.25">
      <c r="A30" s="4">
        <v>31898</v>
      </c>
      <c r="B30" s="5">
        <v>124.66192621476785</v>
      </c>
      <c r="C30" s="5">
        <v>42.050957880321121</v>
      </c>
      <c r="D30" s="6">
        <v>129.04245161290319</v>
      </c>
    </row>
    <row r="31" spans="1:4" x14ac:dyDescent="0.25">
      <c r="A31" s="4">
        <v>31929</v>
      </c>
      <c r="B31" s="5">
        <v>111.79220074763934</v>
      </c>
      <c r="C31" s="5">
        <v>0</v>
      </c>
      <c r="D31" s="6">
        <v>108.21113333333329</v>
      </c>
    </row>
    <row r="32" spans="1:4" x14ac:dyDescent="0.25">
      <c r="A32" s="4">
        <v>31959</v>
      </c>
      <c r="B32" s="5">
        <v>126.83391479517566</v>
      </c>
      <c r="C32" s="5">
        <v>0</v>
      </c>
      <c r="D32" s="6">
        <v>104.8192258064516</v>
      </c>
    </row>
    <row r="33" spans="1:4" x14ac:dyDescent="0.25">
      <c r="A33" s="4">
        <v>31990</v>
      </c>
      <c r="B33" s="5">
        <v>151.41556620788751</v>
      </c>
      <c r="C33" s="5">
        <v>2.1327444688117673E-4</v>
      </c>
      <c r="D33" s="6">
        <v>101.1192290322581</v>
      </c>
    </row>
    <row r="34" spans="1:4" x14ac:dyDescent="0.25">
      <c r="A34" s="4">
        <v>32021</v>
      </c>
      <c r="B34" s="5">
        <v>159.90485675656001</v>
      </c>
      <c r="C34" s="5">
        <v>41.441746061582492</v>
      </c>
      <c r="D34" s="6">
        <v>103.5331933333333</v>
      </c>
    </row>
    <row r="35" spans="1:4" x14ac:dyDescent="0.25">
      <c r="A35" s="4">
        <v>32051</v>
      </c>
      <c r="B35" s="5">
        <v>188.839042227666</v>
      </c>
      <c r="C35" s="5">
        <v>23.327105604372562</v>
      </c>
      <c r="D35" s="6">
        <v>105.5868806451613</v>
      </c>
    </row>
    <row r="36" spans="1:4" x14ac:dyDescent="0.25">
      <c r="A36" s="4">
        <v>32082</v>
      </c>
      <c r="B36" s="5">
        <v>154.35694466832567</v>
      </c>
      <c r="C36" s="5">
        <v>220.79722283565582</v>
      </c>
      <c r="D36" s="6">
        <v>140.5086666666667</v>
      </c>
    </row>
    <row r="37" spans="1:4" x14ac:dyDescent="0.25">
      <c r="A37" s="4">
        <v>32112</v>
      </c>
      <c r="B37" s="5">
        <v>146.47623596658352</v>
      </c>
      <c r="C37" s="5">
        <v>382.49307486201013</v>
      </c>
      <c r="D37" s="6">
        <v>263.40032258064508</v>
      </c>
    </row>
    <row r="38" spans="1:4" x14ac:dyDescent="0.25">
      <c r="A38" s="4">
        <v>32143</v>
      </c>
      <c r="B38" s="5">
        <v>164.8839021682715</v>
      </c>
      <c r="C38" s="5">
        <v>43.409239963582579</v>
      </c>
      <c r="D38" s="6">
        <v>198.6910322580645</v>
      </c>
    </row>
    <row r="39" spans="1:4" x14ac:dyDescent="0.25">
      <c r="A39" s="4">
        <v>32174</v>
      </c>
      <c r="B39" s="5">
        <v>145.78116832253633</v>
      </c>
      <c r="C39" s="5">
        <v>176.87235993534125</v>
      </c>
      <c r="D39" s="6">
        <v>169.0488275862069</v>
      </c>
    </row>
    <row r="40" spans="1:4" x14ac:dyDescent="0.25">
      <c r="A40" s="4">
        <v>32203</v>
      </c>
      <c r="B40" s="5">
        <v>143.70689151311416</v>
      </c>
      <c r="C40" s="5">
        <v>230.15489135298344</v>
      </c>
      <c r="D40" s="6">
        <v>204.06329032258071</v>
      </c>
    </row>
    <row r="41" spans="1:4" x14ac:dyDescent="0.25">
      <c r="A41" s="4">
        <v>32234</v>
      </c>
      <c r="B41" s="5">
        <v>129.89276588500016</v>
      </c>
      <c r="C41" s="5">
        <v>79.078738907362009</v>
      </c>
      <c r="D41" s="6">
        <v>161.68636666666669</v>
      </c>
    </row>
    <row r="42" spans="1:4" x14ac:dyDescent="0.25">
      <c r="A42" s="4">
        <v>32264</v>
      </c>
      <c r="B42" s="5">
        <v>127.31738046514833</v>
      </c>
      <c r="C42" s="5">
        <v>1.1476636177312158E-2</v>
      </c>
      <c r="D42" s="6">
        <v>133.7485806451613</v>
      </c>
    </row>
    <row r="43" spans="1:4" x14ac:dyDescent="0.25">
      <c r="A43" s="4">
        <v>32295</v>
      </c>
      <c r="B43" s="5">
        <v>111.17709426252283</v>
      </c>
      <c r="C43" s="5">
        <v>0</v>
      </c>
      <c r="D43" s="6">
        <v>124.05353333333331</v>
      </c>
    </row>
    <row r="44" spans="1:4" x14ac:dyDescent="0.25">
      <c r="A44" s="4">
        <v>32325</v>
      </c>
      <c r="B44" s="5">
        <v>117.50598363800867</v>
      </c>
      <c r="C44" s="5">
        <v>0</v>
      </c>
      <c r="D44" s="6">
        <v>118.66035483870969</v>
      </c>
    </row>
    <row r="45" spans="1:4" x14ac:dyDescent="0.25">
      <c r="A45" s="4">
        <v>32356</v>
      </c>
      <c r="B45" s="5">
        <v>139.72462836671184</v>
      </c>
      <c r="C45" s="5">
        <v>0</v>
      </c>
      <c r="D45" s="6">
        <v>113.9985161290323</v>
      </c>
    </row>
    <row r="46" spans="1:4" x14ac:dyDescent="0.25">
      <c r="A46" s="4">
        <v>32387</v>
      </c>
      <c r="B46" s="5">
        <v>166.02563773564384</v>
      </c>
      <c r="C46" s="5">
        <v>0.89406566530880338</v>
      </c>
      <c r="D46" s="6">
        <v>108.19346666666669</v>
      </c>
    </row>
    <row r="47" spans="1:4" x14ac:dyDescent="0.25">
      <c r="A47" s="4">
        <v>32417</v>
      </c>
      <c r="B47" s="5">
        <v>169.21884142524667</v>
      </c>
      <c r="C47" s="5">
        <v>96.433652439220793</v>
      </c>
      <c r="D47" s="6">
        <v>126.1318709677419</v>
      </c>
    </row>
    <row r="48" spans="1:4" x14ac:dyDescent="0.25">
      <c r="A48" s="4">
        <v>32448</v>
      </c>
      <c r="B48" s="5">
        <v>156.25563748493249</v>
      </c>
      <c r="C48" s="5">
        <v>162.71117648603376</v>
      </c>
      <c r="D48" s="6">
        <v>152.39490000000001</v>
      </c>
    </row>
    <row r="49" spans="1:4" x14ac:dyDescent="0.25">
      <c r="A49" s="4">
        <v>32478</v>
      </c>
      <c r="B49" s="5">
        <v>156.78536468774499</v>
      </c>
      <c r="C49" s="5">
        <v>294.3150698223742</v>
      </c>
      <c r="D49" s="6">
        <v>216.80141935483871</v>
      </c>
    </row>
    <row r="50" spans="1:4" x14ac:dyDescent="0.25">
      <c r="A50" s="4">
        <v>32509</v>
      </c>
      <c r="B50" s="5">
        <v>168.05898144680614</v>
      </c>
      <c r="C50" s="5">
        <v>101.83496549413552</v>
      </c>
      <c r="D50" s="6">
        <v>152.31648387096769</v>
      </c>
    </row>
    <row r="51" spans="1:4" x14ac:dyDescent="0.25">
      <c r="A51" s="4">
        <v>32540</v>
      </c>
      <c r="B51" s="5">
        <v>151.52582343218566</v>
      </c>
      <c r="C51" s="5">
        <v>129.92255850623579</v>
      </c>
      <c r="D51" s="6">
        <v>152.66989285714291</v>
      </c>
    </row>
    <row r="52" spans="1:4" x14ac:dyDescent="0.25">
      <c r="A52" s="4">
        <v>32568</v>
      </c>
      <c r="B52" s="5">
        <v>149.9989069867722</v>
      </c>
      <c r="C52" s="5">
        <v>76.499345791649191</v>
      </c>
      <c r="D52" s="6">
        <v>144.10370967741929</v>
      </c>
    </row>
    <row r="53" spans="1:4" x14ac:dyDescent="0.25">
      <c r="A53" s="4">
        <v>32599</v>
      </c>
      <c r="B53" s="5">
        <v>135.88883473505282</v>
      </c>
      <c r="C53" s="5">
        <v>13.611194788815721</v>
      </c>
      <c r="D53" s="6">
        <v>118.8814666666667</v>
      </c>
    </row>
    <row r="54" spans="1:4" x14ac:dyDescent="0.25">
      <c r="A54" s="4">
        <v>32629</v>
      </c>
      <c r="B54" s="5">
        <v>118.78915244579183</v>
      </c>
      <c r="C54" s="5">
        <v>4.8455668536499664E-2</v>
      </c>
      <c r="D54" s="6">
        <v>112.7175161290323</v>
      </c>
    </row>
    <row r="55" spans="1:4" x14ac:dyDescent="0.25">
      <c r="A55" s="4">
        <v>32660</v>
      </c>
      <c r="B55" s="5">
        <v>110.32500600781066</v>
      </c>
      <c r="C55" s="5">
        <v>14.497862593501821</v>
      </c>
      <c r="D55" s="6">
        <v>109.78683333333331</v>
      </c>
    </row>
    <row r="56" spans="1:4" x14ac:dyDescent="0.25">
      <c r="A56" s="4">
        <v>32690</v>
      </c>
      <c r="B56" s="5">
        <v>123.73811099620934</v>
      </c>
      <c r="C56" s="5">
        <v>3.2453554606862016</v>
      </c>
      <c r="D56" s="6">
        <v>107.7713225806452</v>
      </c>
    </row>
    <row r="57" spans="1:4" x14ac:dyDescent="0.25">
      <c r="A57" s="4">
        <v>32721</v>
      </c>
      <c r="B57" s="5">
        <v>138.2222810801527</v>
      </c>
      <c r="C57" s="5">
        <v>3.8444567071628124</v>
      </c>
      <c r="D57" s="6">
        <v>104.64822580645161</v>
      </c>
    </row>
    <row r="58" spans="1:4" x14ac:dyDescent="0.25">
      <c r="A58" s="4">
        <v>32752</v>
      </c>
      <c r="B58" s="5">
        <v>159.68912123727765</v>
      </c>
      <c r="C58" s="5">
        <v>11.371812566651984</v>
      </c>
      <c r="D58" s="6">
        <v>103.03756666666671</v>
      </c>
    </row>
    <row r="59" spans="1:4" x14ac:dyDescent="0.25">
      <c r="A59" s="4">
        <v>32782</v>
      </c>
      <c r="B59" s="5">
        <v>171.92887291389684</v>
      </c>
      <c r="C59" s="5">
        <v>93.422424152860714</v>
      </c>
      <c r="D59" s="6">
        <v>112.2597258064516</v>
      </c>
    </row>
    <row r="60" spans="1:4" x14ac:dyDescent="0.25">
      <c r="A60" s="4">
        <v>32813</v>
      </c>
      <c r="B60" s="5">
        <v>155.09001811159251</v>
      </c>
      <c r="C60" s="5">
        <v>222.30437026254012</v>
      </c>
      <c r="D60" s="6">
        <v>148.80850000000001</v>
      </c>
    </row>
    <row r="61" spans="1:4" x14ac:dyDescent="0.25">
      <c r="A61" s="4">
        <v>32843</v>
      </c>
      <c r="B61" s="5">
        <v>130.71678435592199</v>
      </c>
      <c r="C61" s="5">
        <v>666.21419731434946</v>
      </c>
      <c r="D61" s="6">
        <v>377.35561290322579</v>
      </c>
    </row>
    <row r="62" spans="1:4" x14ac:dyDescent="0.25">
      <c r="A62" s="4">
        <v>32874</v>
      </c>
      <c r="B62" s="5">
        <v>170.55425085322051</v>
      </c>
      <c r="C62" s="5">
        <v>79.586238737224747</v>
      </c>
      <c r="D62" s="6">
        <v>228.69277419354839</v>
      </c>
    </row>
    <row r="63" spans="1:4" x14ac:dyDescent="0.25">
      <c r="A63" s="4">
        <v>32905</v>
      </c>
      <c r="B63" s="5">
        <v>143.34870590667367</v>
      </c>
      <c r="C63" s="5">
        <v>176.19560988066812</v>
      </c>
      <c r="D63" s="6">
        <v>196.97375</v>
      </c>
    </row>
    <row r="64" spans="1:4" x14ac:dyDescent="0.25">
      <c r="A64" s="4">
        <v>32933</v>
      </c>
      <c r="B64" s="5">
        <v>156.62512143252886</v>
      </c>
      <c r="C64" s="5">
        <v>42.099592980424646</v>
      </c>
      <c r="D64" s="6">
        <v>176.08306451612901</v>
      </c>
    </row>
    <row r="65" spans="1:4" x14ac:dyDescent="0.25">
      <c r="A65" s="4">
        <v>32964</v>
      </c>
      <c r="B65" s="5">
        <v>139.27785238067315</v>
      </c>
      <c r="C65" s="5">
        <v>13.554780274030868</v>
      </c>
      <c r="D65" s="6">
        <v>141.94256666666669</v>
      </c>
    </row>
    <row r="66" spans="1:4" x14ac:dyDescent="0.25">
      <c r="A66" s="4">
        <v>32994</v>
      </c>
      <c r="B66" s="5">
        <v>120.67129360078484</v>
      </c>
      <c r="C66" s="5">
        <v>7.1350919762425828</v>
      </c>
      <c r="D66" s="6">
        <v>132.43741935483871</v>
      </c>
    </row>
    <row r="67" spans="1:4" x14ac:dyDescent="0.25">
      <c r="A67" s="4">
        <v>33025</v>
      </c>
      <c r="B67" s="5">
        <v>111.67850398229352</v>
      </c>
      <c r="C67" s="5">
        <v>0</v>
      </c>
      <c r="D67" s="6">
        <v>122.6015</v>
      </c>
    </row>
    <row r="68" spans="1:4" x14ac:dyDescent="0.25">
      <c r="A68" s="4">
        <v>33055</v>
      </c>
      <c r="B68" s="5">
        <v>123.25445567858718</v>
      </c>
      <c r="C68" s="5">
        <v>14.31605953607985</v>
      </c>
      <c r="D68" s="6">
        <v>121.4135483870968</v>
      </c>
    </row>
    <row r="69" spans="1:4" x14ac:dyDescent="0.25">
      <c r="A69" s="4">
        <v>33086</v>
      </c>
      <c r="B69" s="5">
        <v>135.12806614054867</v>
      </c>
      <c r="C69" s="5">
        <v>8.1243900586004578</v>
      </c>
      <c r="D69" s="6">
        <v>113.8313548387097</v>
      </c>
    </row>
    <row r="70" spans="1:4" x14ac:dyDescent="0.25">
      <c r="A70" s="4">
        <v>33117</v>
      </c>
      <c r="B70" s="5">
        <v>153.06295705276969</v>
      </c>
      <c r="C70" s="5">
        <v>56.498649440458237</v>
      </c>
      <c r="D70" s="6">
        <v>115.459</v>
      </c>
    </row>
    <row r="71" spans="1:4" x14ac:dyDescent="0.25">
      <c r="A71" s="4">
        <v>33147</v>
      </c>
      <c r="B71" s="5">
        <v>177.89194520089248</v>
      </c>
      <c r="C71" s="5">
        <v>92.64716804341414</v>
      </c>
      <c r="D71" s="6">
        <v>113.88654838709679</v>
      </c>
    </row>
    <row r="72" spans="1:4" x14ac:dyDescent="0.25">
      <c r="A72" s="4">
        <v>33178</v>
      </c>
      <c r="B72" s="5">
        <v>170.65861938826114</v>
      </c>
      <c r="C72" s="5">
        <v>146.4549935961102</v>
      </c>
      <c r="D72" s="6">
        <v>126.65940000000001</v>
      </c>
    </row>
    <row r="73" spans="1:4" x14ac:dyDescent="0.25">
      <c r="A73" s="4">
        <v>33208</v>
      </c>
      <c r="B73" s="5">
        <v>166.52166984971498</v>
      </c>
      <c r="C73" s="5">
        <v>149.00481405439308</v>
      </c>
      <c r="D73" s="6">
        <v>141.59016129032261</v>
      </c>
    </row>
    <row r="74" spans="1:4" x14ac:dyDescent="0.25">
      <c r="A74" s="4">
        <v>33239</v>
      </c>
      <c r="B74" s="5">
        <v>151.17302755299099</v>
      </c>
      <c r="C74" s="5">
        <v>317.04954457093578</v>
      </c>
      <c r="D74" s="6">
        <v>188.1636451612903</v>
      </c>
    </row>
    <row r="75" spans="1:4" x14ac:dyDescent="0.25">
      <c r="A75" s="4">
        <v>33270</v>
      </c>
      <c r="B75" s="5">
        <v>145.61101701372647</v>
      </c>
      <c r="C75" s="5">
        <v>141.92434070539301</v>
      </c>
      <c r="D75" s="6">
        <v>162.99339285714291</v>
      </c>
    </row>
    <row r="76" spans="1:4" x14ac:dyDescent="0.25">
      <c r="A76" s="4">
        <v>33298</v>
      </c>
      <c r="B76" s="5">
        <v>145.82252582172984</v>
      </c>
      <c r="C76" s="5">
        <v>197.62018640853509</v>
      </c>
      <c r="D76" s="6">
        <v>192.2841612903226</v>
      </c>
    </row>
    <row r="77" spans="1:4" x14ac:dyDescent="0.25">
      <c r="A77" s="4">
        <v>33329</v>
      </c>
      <c r="B77" s="5">
        <v>130.84086915149865</v>
      </c>
      <c r="C77" s="5">
        <v>73.231565451706871</v>
      </c>
      <c r="D77" s="6">
        <v>150.49013333333329</v>
      </c>
    </row>
    <row r="78" spans="1:4" x14ac:dyDescent="0.25">
      <c r="A78" s="4">
        <v>33359</v>
      </c>
      <c r="B78" s="5">
        <v>120.74321585879265</v>
      </c>
      <c r="C78" s="5">
        <v>0.18927496274097794</v>
      </c>
      <c r="D78" s="6">
        <v>127.022935483871</v>
      </c>
    </row>
    <row r="79" spans="1:4" x14ac:dyDescent="0.25">
      <c r="A79" s="4">
        <v>33390</v>
      </c>
      <c r="B79" s="5">
        <v>113.093212431545</v>
      </c>
      <c r="C79" s="5">
        <v>0</v>
      </c>
      <c r="D79" s="6">
        <v>115.5506666666667</v>
      </c>
    </row>
    <row r="80" spans="1:4" x14ac:dyDescent="0.25">
      <c r="A80" s="4">
        <v>33420</v>
      </c>
      <c r="B80" s="5">
        <v>122.22477974864934</v>
      </c>
      <c r="C80" s="5">
        <v>0</v>
      </c>
      <c r="D80" s="6">
        <v>110.624064516129</v>
      </c>
    </row>
    <row r="81" spans="1:4" x14ac:dyDescent="0.25">
      <c r="A81" s="4">
        <v>33451</v>
      </c>
      <c r="B81" s="5">
        <v>137.63092899455648</v>
      </c>
      <c r="C81" s="5">
        <v>0.14674797253820585</v>
      </c>
      <c r="D81" s="6">
        <v>106.896064516129</v>
      </c>
    </row>
    <row r="82" spans="1:4" x14ac:dyDescent="0.25">
      <c r="A82" s="4">
        <v>33482</v>
      </c>
      <c r="B82" s="5">
        <v>154.61440488214149</v>
      </c>
      <c r="C82" s="5">
        <v>37.717138346346616</v>
      </c>
      <c r="D82" s="6">
        <v>110.55766666666671</v>
      </c>
    </row>
    <row r="83" spans="1:4" x14ac:dyDescent="0.25">
      <c r="A83" s="4">
        <v>33512</v>
      </c>
      <c r="B83" s="5">
        <v>178.59159170168368</v>
      </c>
      <c r="C83" s="5">
        <v>31.798490752837957</v>
      </c>
      <c r="D83" s="6">
        <v>106.75670967741939</v>
      </c>
    </row>
    <row r="84" spans="1:4" x14ac:dyDescent="0.25">
      <c r="A84" s="4">
        <v>33543</v>
      </c>
      <c r="B84" s="5">
        <v>153.81488022657683</v>
      </c>
      <c r="C84" s="5">
        <v>269.00215097580201</v>
      </c>
      <c r="D84" s="6">
        <v>157.75456666666659</v>
      </c>
    </row>
    <row r="85" spans="1:4" x14ac:dyDescent="0.25">
      <c r="A85" s="4">
        <v>33573</v>
      </c>
      <c r="B85" s="5">
        <v>161.85255942624516</v>
      </c>
      <c r="C85" s="5">
        <v>266.09870965982606</v>
      </c>
      <c r="D85" s="6">
        <v>172.6821612903226</v>
      </c>
    </row>
    <row r="86" spans="1:4" x14ac:dyDescent="0.25">
      <c r="A86" s="4">
        <v>33604</v>
      </c>
      <c r="B86" s="5">
        <v>140.03659721995467</v>
      </c>
      <c r="C86" s="5">
        <v>202.429651012866</v>
      </c>
      <c r="D86" s="6">
        <v>218.6874516129032</v>
      </c>
    </row>
    <row r="87" spans="1:4" x14ac:dyDescent="0.25">
      <c r="A87" s="4">
        <v>33635</v>
      </c>
      <c r="B87" s="5">
        <v>129.73192939662283</v>
      </c>
      <c r="C87" s="5">
        <v>448.32543345411545</v>
      </c>
      <c r="D87" s="6">
        <v>397.68241379310348</v>
      </c>
    </row>
    <row r="88" spans="1:4" x14ac:dyDescent="0.25">
      <c r="A88" s="4">
        <v>33664</v>
      </c>
      <c r="B88" s="5">
        <v>151.884438163044</v>
      </c>
      <c r="C88" s="5">
        <v>1.880398298067532</v>
      </c>
      <c r="D88" s="6">
        <v>194.30303225806449</v>
      </c>
    </row>
    <row r="89" spans="1:4" x14ac:dyDescent="0.25">
      <c r="A89" s="4">
        <v>33695</v>
      </c>
      <c r="B89" s="5">
        <v>131.61396950149347</v>
      </c>
      <c r="C89" s="5">
        <v>56.55614116982165</v>
      </c>
      <c r="D89" s="6">
        <v>159.60980000000001</v>
      </c>
    </row>
    <row r="90" spans="1:4" x14ac:dyDescent="0.25">
      <c r="A90" s="4">
        <v>33725</v>
      </c>
      <c r="B90" s="5">
        <v>127.49573312762418</v>
      </c>
      <c r="C90" s="5">
        <v>11.364590725919651</v>
      </c>
      <c r="D90" s="6">
        <v>144.4136774193548</v>
      </c>
    </row>
    <row r="91" spans="1:4" x14ac:dyDescent="0.25">
      <c r="A91" s="4">
        <v>33756</v>
      </c>
      <c r="B91" s="5">
        <v>108.48184969213916</v>
      </c>
      <c r="C91" s="5">
        <v>13.13377701602851</v>
      </c>
      <c r="D91" s="6">
        <v>130.11500000000001</v>
      </c>
    </row>
    <row r="92" spans="1:4" x14ac:dyDescent="0.25">
      <c r="A92" s="4">
        <v>33786</v>
      </c>
      <c r="B92" s="5">
        <v>122.60859916123218</v>
      </c>
      <c r="C92" s="5">
        <v>0.13891881168146181</v>
      </c>
      <c r="D92" s="6">
        <v>123.267</v>
      </c>
    </row>
    <row r="93" spans="1:4" x14ac:dyDescent="0.25">
      <c r="A93" s="4">
        <v>33817</v>
      </c>
      <c r="B93" s="5">
        <v>140.20162484268465</v>
      </c>
      <c r="C93" s="5">
        <v>3.368097738999114</v>
      </c>
      <c r="D93" s="6">
        <v>118.1337419354839</v>
      </c>
    </row>
    <row r="94" spans="1:4" x14ac:dyDescent="0.25">
      <c r="A94" s="4">
        <v>33848</v>
      </c>
      <c r="B94" s="5">
        <v>143.63785266360134</v>
      </c>
      <c r="C94" s="5">
        <v>31.190087471698114</v>
      </c>
      <c r="D94" s="6">
        <v>117.77986666666671</v>
      </c>
    </row>
    <row r="95" spans="1:4" x14ac:dyDescent="0.25">
      <c r="A95" s="4">
        <v>33878</v>
      </c>
      <c r="B95" s="5">
        <v>167.38865880933832</v>
      </c>
      <c r="C95" s="5">
        <v>137.68853805248992</v>
      </c>
      <c r="D95" s="6">
        <v>139.14458064516131</v>
      </c>
    </row>
    <row r="96" spans="1:4" x14ac:dyDescent="0.25">
      <c r="A96" s="4">
        <v>33909</v>
      </c>
      <c r="B96" s="5">
        <v>153.18817821288999</v>
      </c>
      <c r="C96" s="5">
        <v>269.06042991531956</v>
      </c>
      <c r="D96" s="6">
        <v>210.3424666666667</v>
      </c>
    </row>
    <row r="97" spans="1:4" x14ac:dyDescent="0.25">
      <c r="A97" s="4">
        <v>33939</v>
      </c>
      <c r="B97" s="5">
        <v>152.56299975183884</v>
      </c>
      <c r="C97" s="5">
        <v>359.32470327195273</v>
      </c>
      <c r="D97" s="6">
        <v>254.9828387096774</v>
      </c>
    </row>
    <row r="98" spans="1:4" x14ac:dyDescent="0.25">
      <c r="A98" s="4">
        <v>33970</v>
      </c>
      <c r="B98" s="5">
        <v>168.10278301278015</v>
      </c>
      <c r="C98" s="5">
        <v>98.499584037425791</v>
      </c>
      <c r="D98" s="6">
        <v>192.46390322580649</v>
      </c>
    </row>
    <row r="99" spans="1:4" x14ac:dyDescent="0.25">
      <c r="A99" s="4">
        <v>34001</v>
      </c>
      <c r="B99" s="5">
        <v>144.28060306622316</v>
      </c>
      <c r="C99" s="5">
        <v>45.618592321965096</v>
      </c>
      <c r="D99" s="6">
        <v>184.57160714285709</v>
      </c>
    </row>
    <row r="100" spans="1:4" x14ac:dyDescent="0.25">
      <c r="A100" s="4">
        <v>34029</v>
      </c>
      <c r="B100" s="5">
        <v>168.80310651166499</v>
      </c>
      <c r="C100" s="5">
        <v>1.1702909052738149</v>
      </c>
      <c r="D100" s="6">
        <v>141.32329032258059</v>
      </c>
    </row>
    <row r="101" spans="1:4" x14ac:dyDescent="0.25">
      <c r="A101" s="4">
        <v>34060</v>
      </c>
      <c r="B101" s="5">
        <v>135.42669218086118</v>
      </c>
      <c r="C101" s="5">
        <v>36.824162458684022</v>
      </c>
      <c r="D101" s="6">
        <v>136.14256666666671</v>
      </c>
    </row>
    <row r="102" spans="1:4" x14ac:dyDescent="0.25">
      <c r="A102" s="4">
        <v>34090</v>
      </c>
      <c r="B102" s="5">
        <v>122.35050476790086</v>
      </c>
      <c r="C102" s="5">
        <v>22.23335801092939</v>
      </c>
      <c r="D102" s="6">
        <v>128.646935483871</v>
      </c>
    </row>
    <row r="103" spans="1:4" x14ac:dyDescent="0.25">
      <c r="A103" s="4">
        <v>34121</v>
      </c>
      <c r="B103" s="5">
        <v>109.11503706679299</v>
      </c>
      <c r="C103" s="5">
        <v>0.12487958359206204</v>
      </c>
      <c r="D103" s="6">
        <v>118.76713333333331</v>
      </c>
    </row>
    <row r="104" spans="1:4" x14ac:dyDescent="0.25">
      <c r="A104" s="4">
        <v>34151</v>
      </c>
      <c r="B104" s="5">
        <v>128.21736522847598</v>
      </c>
      <c r="C104" s="5">
        <v>0</v>
      </c>
      <c r="D104" s="6">
        <v>113.9488387096774</v>
      </c>
    </row>
    <row r="105" spans="1:4" x14ac:dyDescent="0.25">
      <c r="A105" s="4">
        <v>34182</v>
      </c>
      <c r="B105" s="5">
        <v>143.48342916494531</v>
      </c>
      <c r="C105" s="5">
        <v>2.8101736555329503E-2</v>
      </c>
      <c r="D105" s="6">
        <v>110.4816774193548</v>
      </c>
    </row>
    <row r="106" spans="1:4" x14ac:dyDescent="0.25">
      <c r="A106" s="4">
        <v>34213</v>
      </c>
      <c r="B106" s="5">
        <v>167.51425398908597</v>
      </c>
      <c r="C106" s="5">
        <v>16.88123190821506</v>
      </c>
      <c r="D106" s="6">
        <v>108.4668666666667</v>
      </c>
    </row>
    <row r="107" spans="1:4" x14ac:dyDescent="0.25">
      <c r="A107" s="4">
        <v>34243</v>
      </c>
      <c r="B107" s="5">
        <v>183.20866354339702</v>
      </c>
      <c r="C107" s="5">
        <v>47.645962262807345</v>
      </c>
      <c r="D107" s="6">
        <v>118.92051612903229</v>
      </c>
    </row>
    <row r="108" spans="1:4" x14ac:dyDescent="0.25">
      <c r="A108" s="4">
        <v>34274</v>
      </c>
      <c r="B108" s="5">
        <v>173.50602609021965</v>
      </c>
      <c r="C108" s="5">
        <v>59.743352175354701</v>
      </c>
      <c r="D108" s="6">
        <v>113.3575</v>
      </c>
    </row>
    <row r="109" spans="1:4" x14ac:dyDescent="0.25">
      <c r="A109" s="4">
        <v>34304</v>
      </c>
      <c r="B109" s="5">
        <v>160.14881826083482</v>
      </c>
      <c r="C109" s="5">
        <v>163.57671464587537</v>
      </c>
      <c r="D109" s="6">
        <v>149.28506451612901</v>
      </c>
    </row>
    <row r="110" spans="1:4" x14ac:dyDescent="0.25">
      <c r="A110" s="4">
        <v>34335</v>
      </c>
      <c r="B110" s="5">
        <v>154.59131595876698</v>
      </c>
      <c r="C110" s="5">
        <v>95.211439280401777</v>
      </c>
      <c r="D110" s="6">
        <v>201.73561290322581</v>
      </c>
    </row>
    <row r="111" spans="1:4" x14ac:dyDescent="0.25">
      <c r="A111" s="4">
        <v>34366</v>
      </c>
      <c r="B111" s="5">
        <v>155.16886754284783</v>
      </c>
      <c r="C111" s="5">
        <v>41.259991214188332</v>
      </c>
      <c r="D111" s="6">
        <v>148.67471428571429</v>
      </c>
    </row>
    <row r="112" spans="1:4" x14ac:dyDescent="0.25">
      <c r="A112" s="4">
        <v>34394</v>
      </c>
      <c r="B112" s="5">
        <v>144.85399395492465</v>
      </c>
      <c r="C112" s="5">
        <v>113.82999478245678</v>
      </c>
      <c r="D112" s="6">
        <v>240.23725806451611</v>
      </c>
    </row>
    <row r="113" spans="1:4" x14ac:dyDescent="0.25">
      <c r="A113" s="4">
        <v>34425</v>
      </c>
      <c r="B113" s="5">
        <v>126.946426380471</v>
      </c>
      <c r="C113" s="5">
        <v>37.308091318140271</v>
      </c>
      <c r="D113" s="6">
        <v>166.1162333333333</v>
      </c>
    </row>
    <row r="114" spans="1:4" x14ac:dyDescent="0.25">
      <c r="A114" s="4">
        <v>34455</v>
      </c>
      <c r="B114" s="5">
        <v>123.43988721300282</v>
      </c>
      <c r="C114" s="5">
        <v>1.1410182908142955E-3</v>
      </c>
      <c r="D114" s="6">
        <v>130.70225806451609</v>
      </c>
    </row>
    <row r="115" spans="1:4" x14ac:dyDescent="0.25">
      <c r="A115" s="4">
        <v>34486</v>
      </c>
      <c r="B115" s="5">
        <v>107.42572535469083</v>
      </c>
      <c r="C115" s="5">
        <v>3.5070430462497719</v>
      </c>
      <c r="D115" s="6">
        <v>124.4072666666667</v>
      </c>
    </row>
    <row r="116" spans="1:4" x14ac:dyDescent="0.25">
      <c r="A116" s="4">
        <v>34516</v>
      </c>
      <c r="B116" s="5">
        <v>118.81749866409065</v>
      </c>
      <c r="C116" s="5">
        <v>0</v>
      </c>
      <c r="D116" s="6">
        <v>119.27261290322581</v>
      </c>
    </row>
    <row r="117" spans="1:4" x14ac:dyDescent="0.25">
      <c r="A117" s="4">
        <v>34547</v>
      </c>
      <c r="B117" s="5">
        <v>146.87262865655586</v>
      </c>
      <c r="C117" s="5">
        <v>8.5468484473090349</v>
      </c>
      <c r="D117" s="6">
        <v>110.5552258064516</v>
      </c>
    </row>
    <row r="118" spans="1:4" x14ac:dyDescent="0.25">
      <c r="A118" s="4">
        <v>34578</v>
      </c>
      <c r="B118" s="5">
        <v>166.53690703472583</v>
      </c>
      <c r="C118" s="5">
        <v>0</v>
      </c>
      <c r="D118" s="6">
        <v>105.06</v>
      </c>
    </row>
    <row r="119" spans="1:4" x14ac:dyDescent="0.25">
      <c r="A119" s="4">
        <v>34608</v>
      </c>
      <c r="B119" s="5">
        <v>191.07972516975329</v>
      </c>
      <c r="C119" s="5">
        <v>5.076293878374381</v>
      </c>
      <c r="D119" s="6">
        <v>101.7965161290323</v>
      </c>
    </row>
    <row r="120" spans="1:4" x14ac:dyDescent="0.25">
      <c r="A120" s="4">
        <v>34639</v>
      </c>
      <c r="B120" s="5">
        <v>162.69665444360001</v>
      </c>
      <c r="C120" s="5">
        <v>185.21345054417429</v>
      </c>
      <c r="D120" s="6">
        <v>135.94943666666671</v>
      </c>
    </row>
    <row r="121" spans="1:4" x14ac:dyDescent="0.25">
      <c r="A121" s="4">
        <v>34669</v>
      </c>
      <c r="B121" s="5">
        <v>165.2014350869608</v>
      </c>
      <c r="C121" s="5">
        <v>126.14639752844566</v>
      </c>
      <c r="D121" s="6">
        <v>174.02432258064519</v>
      </c>
    </row>
    <row r="122" spans="1:4" x14ac:dyDescent="0.25">
      <c r="A122" s="4">
        <v>34700</v>
      </c>
      <c r="B122" s="5">
        <v>172.62493460252333</v>
      </c>
      <c r="C122" s="5">
        <v>116.95686556463754</v>
      </c>
      <c r="D122" s="6">
        <v>137.69480645161289</v>
      </c>
    </row>
    <row r="123" spans="1:4" x14ac:dyDescent="0.25">
      <c r="A123" s="4">
        <v>34731</v>
      </c>
      <c r="B123" s="5">
        <v>148.20337833290898</v>
      </c>
      <c r="C123" s="5">
        <v>201.12010607635094</v>
      </c>
      <c r="D123" s="6">
        <v>171.2188214285714</v>
      </c>
    </row>
    <row r="124" spans="1:4" x14ac:dyDescent="0.25">
      <c r="A124" s="4">
        <v>34759</v>
      </c>
      <c r="B124" s="5">
        <v>156.86652433800251</v>
      </c>
      <c r="C124" s="5">
        <v>110.06528526112216</v>
      </c>
      <c r="D124" s="6">
        <v>138.11661290322581</v>
      </c>
    </row>
    <row r="125" spans="1:4" x14ac:dyDescent="0.25">
      <c r="A125" s="4">
        <v>34790</v>
      </c>
      <c r="B125" s="5">
        <v>125.008011313479</v>
      </c>
      <c r="C125" s="5">
        <v>97.36872891704391</v>
      </c>
      <c r="D125" s="6">
        <v>145.40246666666661</v>
      </c>
    </row>
    <row r="126" spans="1:4" x14ac:dyDescent="0.25">
      <c r="A126" s="4">
        <v>34820</v>
      </c>
      <c r="B126" s="5">
        <v>118.19146136031502</v>
      </c>
      <c r="C126" s="5">
        <v>25.076997743589697</v>
      </c>
      <c r="D126" s="6">
        <v>126.1934193548387</v>
      </c>
    </row>
    <row r="127" spans="1:4" x14ac:dyDescent="0.25">
      <c r="A127" s="4">
        <v>34851</v>
      </c>
      <c r="B127" s="5">
        <v>110.45019641238748</v>
      </c>
      <c r="C127" s="5">
        <v>0.24903258722802815</v>
      </c>
      <c r="D127" s="6">
        <v>110.66063333333329</v>
      </c>
    </row>
    <row r="128" spans="1:4" x14ac:dyDescent="0.25">
      <c r="A128" s="4">
        <v>34881</v>
      </c>
      <c r="B128" s="5">
        <v>120.44330537180268</v>
      </c>
      <c r="C128" s="5">
        <v>7.5322318599276294E-2</v>
      </c>
      <c r="D128" s="6">
        <v>106.4966129032258</v>
      </c>
    </row>
    <row r="129" spans="1:4" x14ac:dyDescent="0.25">
      <c r="A129" s="4">
        <v>34912</v>
      </c>
      <c r="B129" s="5">
        <v>145.765858639637</v>
      </c>
      <c r="C129" s="5">
        <v>0</v>
      </c>
      <c r="D129" s="6">
        <v>101.2834193548387</v>
      </c>
    </row>
    <row r="130" spans="1:4" x14ac:dyDescent="0.25">
      <c r="A130" s="4">
        <v>34943</v>
      </c>
      <c r="B130" s="5">
        <v>164.43551897785565</v>
      </c>
      <c r="C130" s="5">
        <v>0</v>
      </c>
      <c r="D130" s="6">
        <v>96.819389999999984</v>
      </c>
    </row>
    <row r="131" spans="1:4" x14ac:dyDescent="0.25">
      <c r="A131" s="4">
        <v>34973</v>
      </c>
      <c r="B131" s="5">
        <v>181.46308048362218</v>
      </c>
      <c r="C131" s="5">
        <v>53.933988331589482</v>
      </c>
      <c r="D131" s="6">
        <v>100.5165967741935</v>
      </c>
    </row>
    <row r="132" spans="1:4" x14ac:dyDescent="0.25">
      <c r="A132" s="4">
        <v>35004</v>
      </c>
      <c r="B132" s="5">
        <v>154.21448534219434</v>
      </c>
      <c r="C132" s="5">
        <v>157.95836779791631</v>
      </c>
      <c r="D132" s="6">
        <v>138.32923333333329</v>
      </c>
    </row>
    <row r="133" spans="1:4" x14ac:dyDescent="0.25">
      <c r="A133" s="4">
        <v>35034</v>
      </c>
      <c r="B133" s="5">
        <v>156.15355893133918</v>
      </c>
      <c r="C133" s="5">
        <v>247.87822636992661</v>
      </c>
      <c r="D133" s="6">
        <v>194.08890322580649</v>
      </c>
    </row>
    <row r="134" spans="1:4" x14ac:dyDescent="0.25">
      <c r="A134" s="10">
        <v>35065</v>
      </c>
      <c r="B134" s="11">
        <v>165.99906386981499</v>
      </c>
      <c r="C134" s="11">
        <v>36.292483474951659</v>
      </c>
      <c r="D134" s="12">
        <v>133.38167741935479</v>
      </c>
    </row>
    <row r="135" spans="1:4" x14ac:dyDescent="0.25">
      <c r="A135" s="10">
        <v>35096</v>
      </c>
      <c r="B135" s="11">
        <v>155.58698607637947</v>
      </c>
      <c r="C135" s="11">
        <v>53.132631014189059</v>
      </c>
      <c r="D135" s="12">
        <v>110.8534827586207</v>
      </c>
    </row>
    <row r="136" spans="1:4" x14ac:dyDescent="0.25">
      <c r="A136" s="10">
        <v>35125</v>
      </c>
      <c r="B136" s="11">
        <v>153.755637911013</v>
      </c>
      <c r="C136" s="11">
        <v>39.462340424480452</v>
      </c>
      <c r="D136" s="12">
        <v>122.07238709677419</v>
      </c>
    </row>
    <row r="137" spans="1:4" x14ac:dyDescent="0.25">
      <c r="A137" s="10">
        <v>35156</v>
      </c>
      <c r="B137" s="11">
        <v>129.70753029140118</v>
      </c>
      <c r="C137" s="11">
        <v>14.504924436720572</v>
      </c>
      <c r="D137" s="12">
        <v>110.99079999999999</v>
      </c>
    </row>
    <row r="138" spans="1:4" x14ac:dyDescent="0.25">
      <c r="A138" s="10">
        <v>35186</v>
      </c>
      <c r="B138" s="11">
        <v>121.53063789571667</v>
      </c>
      <c r="C138" s="11">
        <v>29.318409282237408</v>
      </c>
      <c r="D138" s="12">
        <v>101.4319193548387</v>
      </c>
    </row>
    <row r="139" spans="1:4" x14ac:dyDescent="0.25">
      <c r="A139" s="10">
        <v>35217</v>
      </c>
      <c r="B139" s="11">
        <v>111.68865460320383</v>
      </c>
      <c r="C139" s="11">
        <v>0</v>
      </c>
      <c r="D139" s="12">
        <v>97.701953333333321</v>
      </c>
    </row>
    <row r="140" spans="1:4" x14ac:dyDescent="0.25">
      <c r="A140" s="10">
        <v>35247</v>
      </c>
      <c r="B140" s="11">
        <v>126.10167185413984</v>
      </c>
      <c r="C140" s="11">
        <v>0</v>
      </c>
      <c r="D140" s="12">
        <v>95.70600967741936</v>
      </c>
    </row>
    <row r="141" spans="1:4" x14ac:dyDescent="0.25">
      <c r="A141" s="13">
        <v>35278</v>
      </c>
      <c r="B141" s="14">
        <v>140.77534475702549</v>
      </c>
      <c r="C141" s="14">
        <v>3.7993343360368135</v>
      </c>
      <c r="D141" s="15">
        <v>95.063235483870969</v>
      </c>
    </row>
    <row r="142" spans="1:4" x14ac:dyDescent="0.25">
      <c r="A142" s="10">
        <v>35309</v>
      </c>
      <c r="B142" s="11">
        <v>158.34088863416082</v>
      </c>
      <c r="C142" s="11">
        <v>10.909619368225357</v>
      </c>
      <c r="D142" s="12">
        <v>92.937339999999992</v>
      </c>
    </row>
    <row r="143" spans="1:4" x14ac:dyDescent="0.25">
      <c r="A143" s="10">
        <v>35339</v>
      </c>
      <c r="B143" s="11">
        <v>171.67461827107567</v>
      </c>
      <c r="C143" s="11">
        <v>186.38000556823735</v>
      </c>
      <c r="D143" s="12">
        <v>108.9189709677419</v>
      </c>
    </row>
    <row r="144" spans="1:4" x14ac:dyDescent="0.25">
      <c r="A144" s="10">
        <v>35370</v>
      </c>
      <c r="B144" s="11">
        <v>145.54453002122816</v>
      </c>
      <c r="C144" s="11">
        <v>83.820503515842958</v>
      </c>
      <c r="D144" s="12">
        <v>145.3714333333333</v>
      </c>
    </row>
    <row r="145" spans="1:4" x14ac:dyDescent="0.25">
      <c r="A145" s="10">
        <v>35400</v>
      </c>
      <c r="B145" s="11">
        <v>164.45244441655467</v>
      </c>
      <c r="C145" s="11">
        <v>45.649772164898181</v>
      </c>
      <c r="D145" s="12">
        <v>130.86203225806449</v>
      </c>
    </row>
    <row r="146" spans="1:4" x14ac:dyDescent="0.25">
      <c r="A146" s="10">
        <v>35431</v>
      </c>
      <c r="B146" s="11">
        <v>149.73806335220016</v>
      </c>
      <c r="C146" s="11">
        <v>70.975005205337382</v>
      </c>
      <c r="D146" s="12">
        <v>152.17387096774189</v>
      </c>
    </row>
    <row r="147" spans="1:4" x14ac:dyDescent="0.25">
      <c r="A147" s="10">
        <v>35462</v>
      </c>
      <c r="B147" s="11">
        <v>146.14082654994999</v>
      </c>
      <c r="C147" s="11">
        <v>57.998218015188918</v>
      </c>
      <c r="D147" s="12">
        <v>124.64525</v>
      </c>
    </row>
    <row r="148" spans="1:4" x14ac:dyDescent="0.25">
      <c r="A148" s="10">
        <v>35490</v>
      </c>
      <c r="B148" s="11">
        <v>130.66683409487499</v>
      </c>
      <c r="C148" s="11">
        <v>310.04952217176015</v>
      </c>
      <c r="D148" s="12">
        <v>186.0742580645161</v>
      </c>
    </row>
    <row r="149" spans="1:4" x14ac:dyDescent="0.25">
      <c r="A149" s="10">
        <v>35521</v>
      </c>
      <c r="B149" s="11">
        <v>119.3642172485425</v>
      </c>
      <c r="C149" s="11">
        <v>72.016094051768505</v>
      </c>
      <c r="D149" s="12">
        <v>178.45983333333331</v>
      </c>
    </row>
    <row r="150" spans="1:4" x14ac:dyDescent="0.25">
      <c r="A150" s="10">
        <v>35551</v>
      </c>
      <c r="B150" s="11">
        <v>111.7774843265815</v>
      </c>
      <c r="C150" s="11">
        <v>5.6169033931654884</v>
      </c>
      <c r="D150" s="12">
        <v>141.01396774193549</v>
      </c>
    </row>
    <row r="151" spans="1:4" x14ac:dyDescent="0.25">
      <c r="A151" s="10">
        <v>35582</v>
      </c>
      <c r="B151" s="11">
        <v>105.99272097107433</v>
      </c>
      <c r="C151" s="11">
        <v>22.698735649300122</v>
      </c>
      <c r="D151" s="12">
        <v>120.6470666666667</v>
      </c>
    </row>
    <row r="152" spans="1:4" x14ac:dyDescent="0.25">
      <c r="A152" s="10">
        <v>35612</v>
      </c>
      <c r="B152" s="11">
        <v>118.9077870784065</v>
      </c>
      <c r="C152" s="11">
        <v>0.10668402831012867</v>
      </c>
      <c r="D152" s="12">
        <v>109.1125161290323</v>
      </c>
    </row>
    <row r="153" spans="1:4" x14ac:dyDescent="0.25">
      <c r="A153" s="10">
        <v>35643</v>
      </c>
      <c r="B153" s="11">
        <v>143.35617072923134</v>
      </c>
      <c r="C153" s="11">
        <v>0</v>
      </c>
      <c r="D153" s="12">
        <v>103.5934838709677</v>
      </c>
    </row>
    <row r="154" spans="1:4" x14ac:dyDescent="0.25">
      <c r="A154" s="10">
        <v>35674</v>
      </c>
      <c r="B154" s="11">
        <v>167.13847807970885</v>
      </c>
      <c r="C154" s="11">
        <v>18.128764363947663</v>
      </c>
      <c r="D154" s="12">
        <v>102.4663666666667</v>
      </c>
    </row>
    <row r="155" spans="1:4" x14ac:dyDescent="0.25">
      <c r="A155" s="10">
        <v>35704</v>
      </c>
      <c r="B155" s="11">
        <v>181.57495517141516</v>
      </c>
      <c r="C155" s="11">
        <v>41.365771320850563</v>
      </c>
      <c r="D155" s="12">
        <v>105.9580903225806</v>
      </c>
    </row>
    <row r="156" spans="1:4" x14ac:dyDescent="0.25">
      <c r="A156" s="10">
        <v>35735</v>
      </c>
      <c r="B156" s="11">
        <v>174.07706279559099</v>
      </c>
      <c r="C156" s="11">
        <v>49.770531758928897</v>
      </c>
      <c r="D156" s="12">
        <v>113.96510000000001</v>
      </c>
    </row>
    <row r="157" spans="1:4" x14ac:dyDescent="0.25">
      <c r="A157" s="10">
        <v>35765</v>
      </c>
      <c r="B157" s="11">
        <v>165.1355702709175</v>
      </c>
      <c r="C157" s="11">
        <v>143.74415560436958</v>
      </c>
      <c r="D157" s="12">
        <v>154.33538709677421</v>
      </c>
    </row>
    <row r="158" spans="1:4" x14ac:dyDescent="0.25">
      <c r="A158" s="10">
        <v>35796</v>
      </c>
      <c r="B158" s="11">
        <v>161.088304862782</v>
      </c>
      <c r="C158" s="11">
        <v>227.97908380227017</v>
      </c>
      <c r="D158" s="12">
        <v>149.14996774193551</v>
      </c>
    </row>
    <row r="159" spans="1:4" x14ac:dyDescent="0.25">
      <c r="A159" s="10">
        <v>35827</v>
      </c>
      <c r="B159" s="11">
        <v>148.59903494396386</v>
      </c>
      <c r="C159" s="11">
        <v>166.99462014910037</v>
      </c>
      <c r="D159" s="12">
        <v>167.26360714285721</v>
      </c>
    </row>
    <row r="160" spans="1:4" x14ac:dyDescent="0.25">
      <c r="A160" s="10">
        <v>35855</v>
      </c>
      <c r="B160" s="11">
        <v>155.70491677774484</v>
      </c>
      <c r="C160" s="11">
        <v>31.55596746606081</v>
      </c>
      <c r="D160" s="12">
        <v>136.1502258064516</v>
      </c>
    </row>
    <row r="161" spans="1:4" x14ac:dyDescent="0.25">
      <c r="A161" s="10">
        <v>35886</v>
      </c>
      <c r="B161" s="11">
        <v>141.23317195180601</v>
      </c>
      <c r="C161" s="11">
        <v>7.0537960321069137</v>
      </c>
      <c r="D161" s="12">
        <v>107.1900666666667</v>
      </c>
    </row>
    <row r="162" spans="1:4" x14ac:dyDescent="0.25">
      <c r="A162" s="10">
        <v>35916</v>
      </c>
      <c r="B162" s="11">
        <v>126.08866681407284</v>
      </c>
      <c r="C162" s="11">
        <v>2.8824130687817235</v>
      </c>
      <c r="D162" s="12">
        <v>101.890435483871</v>
      </c>
    </row>
    <row r="163" spans="1:4" x14ac:dyDescent="0.25">
      <c r="A163" s="10">
        <v>35947</v>
      </c>
      <c r="B163" s="11">
        <v>111.92957590099165</v>
      </c>
      <c r="C163" s="11">
        <v>0.39178061001850456</v>
      </c>
      <c r="D163" s="12">
        <v>97.892649999999989</v>
      </c>
    </row>
    <row r="164" spans="1:4" x14ac:dyDescent="0.25">
      <c r="A164" s="10">
        <v>35977</v>
      </c>
      <c r="B164" s="11">
        <v>126.03062621470751</v>
      </c>
      <c r="C164" s="11">
        <v>0</v>
      </c>
      <c r="D164" s="12">
        <v>95.454151612903232</v>
      </c>
    </row>
    <row r="165" spans="1:4" x14ac:dyDescent="0.25">
      <c r="A165" s="10">
        <v>36008</v>
      </c>
      <c r="B165" s="11">
        <v>148.41332605929099</v>
      </c>
      <c r="C165" s="11">
        <v>0</v>
      </c>
      <c r="D165" s="12">
        <v>92.681209677419346</v>
      </c>
    </row>
    <row r="166" spans="1:4" x14ac:dyDescent="0.25">
      <c r="A166" s="10">
        <v>36039</v>
      </c>
      <c r="B166" s="11">
        <v>170.49815463596317</v>
      </c>
      <c r="C166" s="11">
        <v>0</v>
      </c>
      <c r="D166" s="12">
        <v>88.976256666666657</v>
      </c>
    </row>
    <row r="167" spans="1:4" x14ac:dyDescent="0.25">
      <c r="A167" s="10">
        <v>36069</v>
      </c>
      <c r="B167" s="11">
        <v>177.05485556686713</v>
      </c>
      <c r="C167" s="11">
        <v>73.318340084146357</v>
      </c>
      <c r="D167" s="12">
        <v>98.269161290322586</v>
      </c>
    </row>
    <row r="168" spans="1:4" x14ac:dyDescent="0.25">
      <c r="A168" s="10">
        <v>36100</v>
      </c>
      <c r="B168" s="11">
        <v>146.69351838653901</v>
      </c>
      <c r="C168" s="11">
        <v>361.27891842228587</v>
      </c>
      <c r="D168" s="12">
        <v>156.15354333333329</v>
      </c>
    </row>
    <row r="169" spans="1:4" x14ac:dyDescent="0.25">
      <c r="A169" s="10">
        <v>36130</v>
      </c>
      <c r="B169" s="11">
        <v>159.563687881535</v>
      </c>
      <c r="C169" s="11">
        <v>209.59523874026132</v>
      </c>
      <c r="D169" s="12">
        <v>178.11948387096771</v>
      </c>
    </row>
    <row r="170" spans="1:4" x14ac:dyDescent="0.25">
      <c r="A170" s="10">
        <v>36161</v>
      </c>
      <c r="B170" s="11">
        <v>162.50021510619251</v>
      </c>
      <c r="C170" s="11">
        <v>150.08050044592937</v>
      </c>
      <c r="D170" s="12">
        <v>139.6618387096774</v>
      </c>
    </row>
    <row r="171" spans="1:4" x14ac:dyDescent="0.25">
      <c r="A171" s="10">
        <v>36192</v>
      </c>
      <c r="B171" s="11">
        <v>148.89511825842717</v>
      </c>
      <c r="C171" s="11">
        <v>177.29696612633762</v>
      </c>
      <c r="D171" s="12">
        <v>116.8791785714286</v>
      </c>
    </row>
    <row r="172" spans="1:4" x14ac:dyDescent="0.25">
      <c r="A172" s="10">
        <v>36220</v>
      </c>
      <c r="B172" s="11">
        <v>146.15585479364884</v>
      </c>
      <c r="C172" s="11">
        <v>197.77498834343808</v>
      </c>
      <c r="D172" s="12">
        <v>188.78025806451609</v>
      </c>
    </row>
    <row r="173" spans="1:4" x14ac:dyDescent="0.25">
      <c r="A173" s="10">
        <v>36251</v>
      </c>
      <c r="B173" s="11">
        <v>135.41528894632251</v>
      </c>
      <c r="C173" s="11">
        <v>21.013165809093412</v>
      </c>
      <c r="D173" s="12">
        <v>115.4199666666667</v>
      </c>
    </row>
    <row r="174" spans="1:4" x14ac:dyDescent="0.25">
      <c r="A174" s="10">
        <v>36281</v>
      </c>
      <c r="B174" s="11">
        <v>122.41222999888068</v>
      </c>
      <c r="C174" s="11">
        <v>0.58526152704623025</v>
      </c>
      <c r="D174" s="12">
        <v>104.38929032258061</v>
      </c>
    </row>
    <row r="175" spans="1:4" x14ac:dyDescent="0.25">
      <c r="A175" s="10">
        <v>36312</v>
      </c>
      <c r="B175" s="11">
        <v>114.45266164816216</v>
      </c>
      <c r="C175" s="11">
        <v>0</v>
      </c>
      <c r="D175" s="12">
        <v>99.759349999999998</v>
      </c>
    </row>
    <row r="176" spans="1:4" x14ac:dyDescent="0.25">
      <c r="A176" s="10">
        <v>36342</v>
      </c>
      <c r="B176" s="11">
        <v>121.85611054951066</v>
      </c>
      <c r="C176" s="11">
        <v>1.6626440041628405E-2</v>
      </c>
      <c r="D176" s="12">
        <v>97.134741935483859</v>
      </c>
    </row>
    <row r="177" spans="1:4" x14ac:dyDescent="0.25">
      <c r="A177" s="10">
        <v>36373</v>
      </c>
      <c r="B177" s="11">
        <v>138.65184979845233</v>
      </c>
      <c r="C177" s="11">
        <v>0</v>
      </c>
      <c r="D177" s="12">
        <v>94.328274193548381</v>
      </c>
    </row>
    <row r="178" spans="1:4" x14ac:dyDescent="0.25">
      <c r="A178" s="10">
        <v>36404</v>
      </c>
      <c r="B178" s="11">
        <v>158.51215888076703</v>
      </c>
      <c r="C178" s="11">
        <v>7.957941421690319</v>
      </c>
      <c r="D178" s="12">
        <v>93.343639999999994</v>
      </c>
    </row>
    <row r="179" spans="1:4" x14ac:dyDescent="0.25">
      <c r="A179" s="10">
        <v>36434</v>
      </c>
      <c r="B179" s="11">
        <v>169.83245885050749</v>
      </c>
      <c r="C179" s="11">
        <v>120.42984529981405</v>
      </c>
      <c r="D179" s="12">
        <v>99.41552903225805</v>
      </c>
    </row>
    <row r="180" spans="1:4" x14ac:dyDescent="0.25">
      <c r="A180" s="10">
        <v>36465</v>
      </c>
      <c r="B180" s="11">
        <v>146.72483628917965</v>
      </c>
      <c r="C180" s="11">
        <v>225.05915200722396</v>
      </c>
      <c r="D180" s="12">
        <v>145.67956666666669</v>
      </c>
    </row>
    <row r="181" spans="1:4" x14ac:dyDescent="0.25">
      <c r="A181" s="10">
        <v>36495</v>
      </c>
      <c r="B181" s="11">
        <v>152.11435607812166</v>
      </c>
      <c r="C181" s="11">
        <v>274.61570507895055</v>
      </c>
      <c r="D181" s="12">
        <v>203.9195483870968</v>
      </c>
    </row>
    <row r="182" spans="1:4" x14ac:dyDescent="0.25">
      <c r="A182" s="10">
        <v>36526</v>
      </c>
      <c r="B182" s="11">
        <v>153.36170123232301</v>
      </c>
      <c r="C182" s="11">
        <v>251.99818885815475</v>
      </c>
      <c r="D182" s="12">
        <v>208.34735483870969</v>
      </c>
    </row>
    <row r="183" spans="1:4" x14ac:dyDescent="0.25">
      <c r="A183" s="10">
        <v>36557</v>
      </c>
      <c r="B183" s="11">
        <v>139.64446826923702</v>
      </c>
      <c r="C183" s="11">
        <v>101.68768737800501</v>
      </c>
      <c r="D183" s="12">
        <v>163.59093103448271</v>
      </c>
    </row>
    <row r="184" spans="1:4" x14ac:dyDescent="0.25">
      <c r="A184" s="10">
        <v>36586</v>
      </c>
      <c r="B184" s="11">
        <v>142.55233427257829</v>
      </c>
      <c r="C184" s="11">
        <v>203.32047176283831</v>
      </c>
      <c r="D184" s="12">
        <v>194.62993548387101</v>
      </c>
    </row>
    <row r="185" spans="1:4" x14ac:dyDescent="0.25">
      <c r="A185" s="10">
        <v>36617</v>
      </c>
      <c r="B185" s="11">
        <v>127.42810377551615</v>
      </c>
      <c r="C185" s="11">
        <v>3.5893347355542722</v>
      </c>
      <c r="D185" s="12">
        <v>129.8431333333333</v>
      </c>
    </row>
    <row r="186" spans="1:4" x14ac:dyDescent="0.25">
      <c r="A186" s="10">
        <v>36647</v>
      </c>
      <c r="B186" s="11">
        <v>123.9375765620385</v>
      </c>
      <c r="C186" s="11">
        <v>0</v>
      </c>
      <c r="D186" s="12">
        <v>117.30029032258069</v>
      </c>
    </row>
    <row r="187" spans="1:4" x14ac:dyDescent="0.25">
      <c r="A187" s="10">
        <v>36678</v>
      </c>
      <c r="B187" s="11">
        <v>112.9426480660635</v>
      </c>
      <c r="C187" s="11">
        <v>0</v>
      </c>
      <c r="D187" s="12">
        <v>111.026</v>
      </c>
    </row>
    <row r="188" spans="1:4" x14ac:dyDescent="0.25">
      <c r="A188" s="10">
        <v>36708</v>
      </c>
      <c r="B188" s="11">
        <v>120.63921268561201</v>
      </c>
      <c r="C188" s="11">
        <v>6.8603280413445189E-4</v>
      </c>
      <c r="D188" s="12">
        <v>107.4840967741935</v>
      </c>
    </row>
    <row r="189" spans="1:4" x14ac:dyDescent="0.25">
      <c r="A189" s="10">
        <v>36739</v>
      </c>
      <c r="B189" s="11">
        <v>141.72433941774932</v>
      </c>
      <c r="C189" s="11">
        <v>0.58272873520691337</v>
      </c>
      <c r="D189" s="12">
        <v>103.0310322580645</v>
      </c>
    </row>
    <row r="190" spans="1:4" x14ac:dyDescent="0.25">
      <c r="A190" s="10">
        <v>36770</v>
      </c>
      <c r="B190" s="11">
        <v>148.30297930126198</v>
      </c>
      <c r="C190" s="11">
        <v>33.239444037219783</v>
      </c>
      <c r="D190" s="12">
        <v>101.9833133333333</v>
      </c>
    </row>
    <row r="191" spans="1:4" x14ac:dyDescent="0.25">
      <c r="A191" s="10">
        <v>36800</v>
      </c>
      <c r="B191" s="11">
        <v>185.85355794138468</v>
      </c>
      <c r="C191" s="11">
        <v>18.107529993133184</v>
      </c>
      <c r="D191" s="12">
        <v>96.078764516129027</v>
      </c>
    </row>
    <row r="192" spans="1:4" x14ac:dyDescent="0.25">
      <c r="A192" s="10">
        <v>36831</v>
      </c>
      <c r="B192" s="11">
        <v>150.65715412910467</v>
      </c>
      <c r="C192" s="11">
        <v>215.05930994463256</v>
      </c>
      <c r="D192" s="12">
        <v>126.4098333333333</v>
      </c>
    </row>
    <row r="193" spans="1:4" x14ac:dyDescent="0.25">
      <c r="A193" s="10">
        <v>36861</v>
      </c>
      <c r="B193" s="11">
        <v>151.48962532655685</v>
      </c>
      <c r="C193" s="11">
        <v>250.11002632230603</v>
      </c>
      <c r="D193" s="12">
        <v>214.83906451612901</v>
      </c>
    </row>
    <row r="194" spans="1:4" x14ac:dyDescent="0.25">
      <c r="A194" s="10">
        <v>36892</v>
      </c>
      <c r="B194" s="11">
        <v>163.11085956878335</v>
      </c>
      <c r="C194" s="11">
        <v>54.888172491037793</v>
      </c>
      <c r="D194" s="12">
        <v>131.3135483870968</v>
      </c>
    </row>
    <row r="195" spans="1:4" x14ac:dyDescent="0.25">
      <c r="A195" s="10">
        <v>36923</v>
      </c>
      <c r="B195" s="11">
        <v>156.23699930396552</v>
      </c>
      <c r="C195" s="11">
        <v>116.96232989174743</v>
      </c>
      <c r="D195" s="12">
        <v>107.7218214285714</v>
      </c>
    </row>
    <row r="196" spans="1:4" x14ac:dyDescent="0.25">
      <c r="A196" s="10">
        <v>36951</v>
      </c>
      <c r="B196" s="11">
        <v>149.21247389290448</v>
      </c>
      <c r="C196" s="11">
        <v>108.74746360893111</v>
      </c>
      <c r="D196" s="12">
        <v>129.5556451612903</v>
      </c>
    </row>
    <row r="197" spans="1:4" x14ac:dyDescent="0.25">
      <c r="A197" s="10">
        <v>36982</v>
      </c>
      <c r="B197" s="11">
        <v>136.539089598244</v>
      </c>
      <c r="C197" s="11">
        <v>18.756737796453415</v>
      </c>
      <c r="D197" s="12">
        <v>101.5628833333333</v>
      </c>
    </row>
    <row r="198" spans="1:4" x14ac:dyDescent="0.25">
      <c r="A198" s="10">
        <v>37012</v>
      </c>
      <c r="B198" s="11">
        <v>124.55342365192416</v>
      </c>
      <c r="C198" s="11">
        <v>31.324705784566255</v>
      </c>
      <c r="D198" s="12">
        <v>95.003554838709675</v>
      </c>
    </row>
    <row r="199" spans="1:4" x14ac:dyDescent="0.25">
      <c r="A199" s="10">
        <v>37043</v>
      </c>
      <c r="B199" s="11">
        <v>110.26986121191749</v>
      </c>
      <c r="C199" s="11">
        <v>2.2433409817209746</v>
      </c>
      <c r="D199" s="12">
        <v>93.071456666666663</v>
      </c>
    </row>
    <row r="200" spans="1:4" x14ac:dyDescent="0.25">
      <c r="A200" s="10">
        <v>37073</v>
      </c>
      <c r="B200" s="11">
        <v>124.35200524405518</v>
      </c>
      <c r="C200" s="11">
        <v>2.3779527808469303</v>
      </c>
      <c r="D200" s="12">
        <v>88.379764516129029</v>
      </c>
    </row>
    <row r="201" spans="1:4" x14ac:dyDescent="0.25">
      <c r="A201" s="10">
        <v>37104</v>
      </c>
      <c r="B201" s="11">
        <v>134.29455139788067</v>
      </c>
      <c r="C201" s="11">
        <v>0.33299015120991565</v>
      </c>
      <c r="D201" s="12">
        <v>84.771077419354839</v>
      </c>
    </row>
    <row r="202" spans="1:4" x14ac:dyDescent="0.25">
      <c r="A202" s="10">
        <v>37135</v>
      </c>
      <c r="B202" s="11">
        <v>155.60140680645034</v>
      </c>
      <c r="C202" s="11">
        <v>2.5307864283859591</v>
      </c>
      <c r="D202" s="12">
        <v>81.543830000000014</v>
      </c>
    </row>
    <row r="203" spans="1:4" x14ac:dyDescent="0.25">
      <c r="A203" s="10">
        <v>37165</v>
      </c>
      <c r="B203" s="11">
        <v>163.36359663798547</v>
      </c>
      <c r="C203" s="11">
        <v>95.55518385811331</v>
      </c>
      <c r="D203" s="12">
        <v>96.179322580645163</v>
      </c>
    </row>
    <row r="204" spans="1:4" x14ac:dyDescent="0.25">
      <c r="A204" s="10">
        <v>37196</v>
      </c>
      <c r="B204" s="11">
        <v>153.46074332677048</v>
      </c>
      <c r="C204" s="11">
        <v>224.372938747424</v>
      </c>
      <c r="D204" s="12">
        <v>133.08798333333331</v>
      </c>
    </row>
    <row r="205" spans="1:4" x14ac:dyDescent="0.25">
      <c r="A205" s="10">
        <v>37226</v>
      </c>
      <c r="B205" s="11">
        <v>156.40301476331183</v>
      </c>
      <c r="C205" s="11">
        <v>172.95072601134331</v>
      </c>
      <c r="D205" s="12">
        <v>126.6496322580645</v>
      </c>
    </row>
    <row r="206" spans="1:4" x14ac:dyDescent="0.25">
      <c r="A206" s="10">
        <v>37257</v>
      </c>
      <c r="B206" s="11">
        <v>148.69233965114233</v>
      </c>
      <c r="C206" s="11">
        <v>191.10821722865751</v>
      </c>
      <c r="D206" s="12">
        <v>146.749</v>
      </c>
    </row>
    <row r="207" spans="1:4" x14ac:dyDescent="0.25">
      <c r="A207" s="10">
        <v>37288</v>
      </c>
      <c r="B207" s="11">
        <v>141.98915164012567</v>
      </c>
      <c r="C207" s="11">
        <v>190.81771560441959</v>
      </c>
      <c r="D207" s="12">
        <v>136.84275</v>
      </c>
    </row>
    <row r="208" spans="1:4" x14ac:dyDescent="0.25">
      <c r="A208" s="10">
        <v>37316</v>
      </c>
      <c r="B208" s="11">
        <v>152.74946473423483</v>
      </c>
      <c r="C208" s="11">
        <v>106.61220956911595</v>
      </c>
      <c r="D208" s="12">
        <v>113.8779451612903</v>
      </c>
    </row>
    <row r="209" spans="1:4" x14ac:dyDescent="0.25">
      <c r="A209" s="10">
        <v>37347</v>
      </c>
      <c r="B209" s="11">
        <v>134.79614971792682</v>
      </c>
      <c r="C209" s="11">
        <v>18.506944065948122</v>
      </c>
      <c r="D209" s="12">
        <v>102.29389999999999</v>
      </c>
    </row>
    <row r="210" spans="1:4" x14ac:dyDescent="0.25">
      <c r="A210" s="10">
        <v>37377</v>
      </c>
      <c r="B210" s="11">
        <v>125.5375812271115</v>
      </c>
      <c r="C210" s="11">
        <v>22.083525311098171</v>
      </c>
      <c r="D210" s="12">
        <v>90.529512903225807</v>
      </c>
    </row>
    <row r="211" spans="1:4" x14ac:dyDescent="0.25">
      <c r="A211" s="10">
        <v>37408</v>
      </c>
      <c r="B211" s="11">
        <v>111.03676842914683</v>
      </c>
      <c r="C211" s="11">
        <v>0</v>
      </c>
      <c r="D211" s="12">
        <v>87.409779999999998</v>
      </c>
    </row>
    <row r="212" spans="1:4" x14ac:dyDescent="0.25">
      <c r="A212" s="10">
        <v>37438</v>
      </c>
      <c r="B212" s="11">
        <v>122.71155692166151</v>
      </c>
      <c r="C212" s="11">
        <v>2.1942795172995524</v>
      </c>
      <c r="D212" s="12">
        <v>85.146922580645153</v>
      </c>
    </row>
    <row r="213" spans="1:4" x14ac:dyDescent="0.25">
      <c r="A213" s="10">
        <v>37469</v>
      </c>
      <c r="B213" s="11">
        <v>141.40979661008484</v>
      </c>
      <c r="C213" s="11">
        <v>0</v>
      </c>
      <c r="D213" s="12">
        <v>80.646893548387098</v>
      </c>
    </row>
    <row r="214" spans="1:4" x14ac:dyDescent="0.25">
      <c r="A214" s="10">
        <v>37500</v>
      </c>
      <c r="B214" s="11">
        <v>151.23187438445518</v>
      </c>
      <c r="C214" s="11">
        <v>25.480304348946998</v>
      </c>
      <c r="D214" s="12">
        <v>81.047066666666666</v>
      </c>
    </row>
    <row r="215" spans="1:4" x14ac:dyDescent="0.25">
      <c r="A215" s="10">
        <v>37530</v>
      </c>
      <c r="B215" s="11">
        <v>188.90613667376419</v>
      </c>
      <c r="C215" s="11">
        <v>14.967132734644609</v>
      </c>
      <c r="D215" s="12">
        <v>76.49305161290323</v>
      </c>
    </row>
    <row r="216" spans="1:4" x14ac:dyDescent="0.25">
      <c r="A216" s="10">
        <v>37561</v>
      </c>
      <c r="B216" s="11">
        <v>167.46596508839551</v>
      </c>
      <c r="C216" s="11">
        <v>146.43962049771062</v>
      </c>
      <c r="D216" s="12">
        <v>110.4356566666667</v>
      </c>
    </row>
    <row r="217" spans="1:4" x14ac:dyDescent="0.25">
      <c r="A217" s="10">
        <v>37591</v>
      </c>
      <c r="B217" s="11">
        <v>163.35264634591081</v>
      </c>
      <c r="C217" s="11">
        <v>268.96437652263933</v>
      </c>
      <c r="D217" s="12">
        <v>139.1549548387097</v>
      </c>
    </row>
    <row r="218" spans="1:4" x14ac:dyDescent="0.25">
      <c r="A218" s="10">
        <v>37622</v>
      </c>
      <c r="B218" s="11">
        <v>151.23231492412316</v>
      </c>
      <c r="C218" s="11">
        <v>107.49066305668006</v>
      </c>
      <c r="D218" s="12">
        <v>153.9201612903226</v>
      </c>
    </row>
    <row r="219" spans="1:4" x14ac:dyDescent="0.25">
      <c r="A219" s="10">
        <v>37653</v>
      </c>
      <c r="B219" s="11">
        <v>147.88569013146667</v>
      </c>
      <c r="C219" s="11">
        <v>39.691722492434025</v>
      </c>
      <c r="D219" s="12">
        <v>118.464</v>
      </c>
    </row>
    <row r="220" spans="1:4" x14ac:dyDescent="0.25">
      <c r="A220" s="10">
        <v>37681</v>
      </c>
      <c r="B220" s="11">
        <v>147.16343055261265</v>
      </c>
      <c r="C220" s="11">
        <v>147.18862552954667</v>
      </c>
      <c r="D220" s="12">
        <v>117.7593516129032</v>
      </c>
    </row>
    <row r="221" spans="1:4" x14ac:dyDescent="0.25">
      <c r="A221" s="10">
        <v>37712</v>
      </c>
      <c r="B221" s="11">
        <v>131.76015322322016</v>
      </c>
      <c r="C221" s="11">
        <v>41.313589642935582</v>
      </c>
      <c r="D221" s="12">
        <v>117.51409</v>
      </c>
    </row>
    <row r="222" spans="1:4" x14ac:dyDescent="0.25">
      <c r="A222" s="10">
        <v>37742</v>
      </c>
      <c r="B222" s="11">
        <v>118.80304271403732</v>
      </c>
      <c r="C222" s="11">
        <v>9.5919840424033893</v>
      </c>
      <c r="D222" s="12">
        <v>92.11396451612903</v>
      </c>
    </row>
    <row r="223" spans="1:4" x14ac:dyDescent="0.25">
      <c r="A223" s="10">
        <v>37773</v>
      </c>
      <c r="B223" s="11">
        <v>114.06000676632932</v>
      </c>
      <c r="C223" s="11">
        <v>0.17994380676787336</v>
      </c>
      <c r="D223" s="12">
        <v>86.965760000000003</v>
      </c>
    </row>
    <row r="224" spans="1:4" x14ac:dyDescent="0.25">
      <c r="A224" s="10">
        <v>37803</v>
      </c>
      <c r="B224" s="11">
        <v>121.95105953276219</v>
      </c>
      <c r="C224" s="11">
        <v>0</v>
      </c>
      <c r="D224" s="12">
        <v>82.804387096774192</v>
      </c>
    </row>
    <row r="225" spans="1:4" x14ac:dyDescent="0.25">
      <c r="A225" s="10">
        <v>37834</v>
      </c>
      <c r="B225" s="11">
        <v>138.1654733355935</v>
      </c>
      <c r="C225" s="11">
        <v>6.2216624796720934</v>
      </c>
      <c r="D225" s="12">
        <v>80.474287096774205</v>
      </c>
    </row>
    <row r="226" spans="1:4" x14ac:dyDescent="0.25">
      <c r="A226" s="10">
        <v>37865</v>
      </c>
      <c r="B226" s="11">
        <v>159.61863106873267</v>
      </c>
      <c r="C226" s="11">
        <v>2.643187337189937</v>
      </c>
      <c r="D226" s="12">
        <v>76.292413333333329</v>
      </c>
    </row>
    <row r="227" spans="1:4" x14ac:dyDescent="0.25">
      <c r="A227" s="10">
        <v>37895</v>
      </c>
      <c r="B227" s="11">
        <v>180.20206299616598</v>
      </c>
      <c r="C227" s="11">
        <v>35.91293507734116</v>
      </c>
      <c r="D227" s="12">
        <v>74.754951612903227</v>
      </c>
    </row>
    <row r="228" spans="1:4" x14ac:dyDescent="0.25">
      <c r="A228" s="10">
        <v>37926</v>
      </c>
      <c r="B228" s="11">
        <v>163.80018431074083</v>
      </c>
      <c r="C228" s="11">
        <v>105.72413725514595</v>
      </c>
      <c r="D228" s="12">
        <v>94.552053333333333</v>
      </c>
    </row>
    <row r="229" spans="1:4" x14ac:dyDescent="0.25">
      <c r="A229" s="10">
        <v>37956</v>
      </c>
      <c r="B229" s="11">
        <v>174.38234419352966</v>
      </c>
      <c r="C229" s="11">
        <v>116.86630251831154</v>
      </c>
      <c r="D229" s="12">
        <v>95.341535483870956</v>
      </c>
    </row>
    <row r="230" spans="1:4" x14ac:dyDescent="0.25">
      <c r="A230" s="10">
        <v>37987</v>
      </c>
      <c r="B230" s="11">
        <v>140.26549026303101</v>
      </c>
      <c r="C230" s="11">
        <v>303.1387735087892</v>
      </c>
      <c r="D230" s="12">
        <v>149.75635483870971</v>
      </c>
    </row>
    <row r="231" spans="1:4" x14ac:dyDescent="0.25">
      <c r="A231" s="10">
        <v>38018</v>
      </c>
      <c r="B231" s="11">
        <v>130.44427000940533</v>
      </c>
      <c r="C231" s="11">
        <v>271.66962272274299</v>
      </c>
      <c r="D231" s="12">
        <v>199.4402068965517</v>
      </c>
    </row>
    <row r="232" spans="1:4" x14ac:dyDescent="0.25">
      <c r="A232" s="10">
        <v>38047</v>
      </c>
      <c r="B232" s="11">
        <v>136.30371865830202</v>
      </c>
      <c r="C232" s="11">
        <v>244.79263007582912</v>
      </c>
      <c r="D232" s="12">
        <v>223.6831612903226</v>
      </c>
    </row>
    <row r="233" spans="1:4" x14ac:dyDescent="0.25">
      <c r="A233" s="10">
        <v>38078</v>
      </c>
      <c r="B233" s="11">
        <v>124.69841168097383</v>
      </c>
      <c r="C233" s="11">
        <v>94.575172865726813</v>
      </c>
      <c r="D233" s="12">
        <v>192.08296666666669</v>
      </c>
    </row>
    <row r="234" spans="1:4" x14ac:dyDescent="0.25">
      <c r="A234" s="10">
        <v>38108</v>
      </c>
      <c r="B234" s="11">
        <v>117.03170832301983</v>
      </c>
      <c r="C234" s="11">
        <v>0.28594052215086146</v>
      </c>
      <c r="D234" s="12">
        <v>121.2293225806452</v>
      </c>
    </row>
    <row r="235" spans="1:4" x14ac:dyDescent="0.25">
      <c r="A235" s="10">
        <v>38139</v>
      </c>
      <c r="B235" s="11">
        <v>106.93416289328717</v>
      </c>
      <c r="C235" s="11">
        <v>0.1688939636008038</v>
      </c>
      <c r="D235" s="12">
        <v>110.9239666666667</v>
      </c>
    </row>
    <row r="236" spans="1:4" x14ac:dyDescent="0.25">
      <c r="A236" s="10">
        <v>38169</v>
      </c>
      <c r="B236" s="11">
        <v>115.90454707280918</v>
      </c>
      <c r="C236" s="11">
        <v>0.21032143531440206</v>
      </c>
      <c r="D236" s="12">
        <v>101.6368225806452</v>
      </c>
    </row>
    <row r="237" spans="1:4" x14ac:dyDescent="0.25">
      <c r="A237" s="10">
        <v>38200</v>
      </c>
      <c r="B237" s="11">
        <v>140.34834907633217</v>
      </c>
      <c r="C237" s="11">
        <v>1.5181901847193682</v>
      </c>
      <c r="D237" s="12">
        <v>95.554035483870962</v>
      </c>
    </row>
    <row r="238" spans="1:4" x14ac:dyDescent="0.25">
      <c r="A238" s="10">
        <v>38231</v>
      </c>
      <c r="B238" s="11">
        <v>167.92332147271364</v>
      </c>
      <c r="C238" s="11">
        <v>0</v>
      </c>
      <c r="D238" s="12">
        <v>88.076740000000001</v>
      </c>
    </row>
    <row r="239" spans="1:4" x14ac:dyDescent="0.25">
      <c r="A239" s="10">
        <v>38261</v>
      </c>
      <c r="B239" s="11">
        <v>177.62502257973316</v>
      </c>
      <c r="C239" s="11">
        <v>43.689846433467146</v>
      </c>
      <c r="D239" s="12">
        <v>87.082177419354849</v>
      </c>
    </row>
    <row r="240" spans="1:4" x14ac:dyDescent="0.25">
      <c r="A240" s="10">
        <v>38292</v>
      </c>
      <c r="B240" s="11">
        <v>164.70327266130099</v>
      </c>
      <c r="C240" s="11">
        <v>101.00822694568426</v>
      </c>
      <c r="D240" s="12">
        <v>97.981489999999994</v>
      </c>
    </row>
    <row r="241" spans="1:4" x14ac:dyDescent="0.25">
      <c r="A241" s="10">
        <v>38322</v>
      </c>
      <c r="B241" s="11">
        <v>163.47176920219181</v>
      </c>
      <c r="C241" s="11">
        <v>109.21463915922472</v>
      </c>
      <c r="D241" s="12">
        <v>118.1790322580645</v>
      </c>
    </row>
    <row r="242" spans="1:4" x14ac:dyDescent="0.25">
      <c r="A242" s="10">
        <v>38353</v>
      </c>
      <c r="B242" s="11">
        <v>154.2410129115585</v>
      </c>
      <c r="C242" s="11">
        <v>164.52962985213506</v>
      </c>
      <c r="D242" s="12">
        <v>121.78222580645161</v>
      </c>
    </row>
    <row r="243" spans="1:4" x14ac:dyDescent="0.25">
      <c r="A243" s="10">
        <v>38384</v>
      </c>
      <c r="B243" s="11">
        <v>140.36821108697967</v>
      </c>
      <c r="C243" s="11">
        <v>211.59969088304132</v>
      </c>
      <c r="D243" s="12">
        <v>149.21935714285709</v>
      </c>
    </row>
    <row r="244" spans="1:4" x14ac:dyDescent="0.25">
      <c r="A244" s="10">
        <v>38412</v>
      </c>
      <c r="B244" s="11">
        <v>141.11368619336366</v>
      </c>
      <c r="C244" s="11">
        <v>242.55707421277941</v>
      </c>
      <c r="D244" s="12">
        <v>174.56506451612901</v>
      </c>
    </row>
    <row r="245" spans="1:4" x14ac:dyDescent="0.25">
      <c r="A245" s="10">
        <v>38443</v>
      </c>
      <c r="B245" s="11">
        <v>132.31212378367567</v>
      </c>
      <c r="C245" s="11">
        <v>42.040894243917961</v>
      </c>
      <c r="D245" s="12">
        <v>114.41006666666669</v>
      </c>
    </row>
    <row r="246" spans="1:4" x14ac:dyDescent="0.25">
      <c r="A246" s="10">
        <v>38473</v>
      </c>
      <c r="B246" s="11">
        <v>118.30537366521084</v>
      </c>
      <c r="C246" s="11">
        <v>37.239318198151253</v>
      </c>
      <c r="D246" s="12">
        <v>99.030441935483879</v>
      </c>
    </row>
    <row r="247" spans="1:4" x14ac:dyDescent="0.25">
      <c r="A247" s="10">
        <v>38504</v>
      </c>
      <c r="B247" s="11">
        <v>104.67156830741617</v>
      </c>
      <c r="C247" s="11">
        <v>0.21414518059588356</v>
      </c>
      <c r="D247" s="12">
        <v>90.202706666666671</v>
      </c>
    </row>
    <row r="248" spans="1:4" x14ac:dyDescent="0.25">
      <c r="A248" s="10">
        <v>38534</v>
      </c>
      <c r="B248" s="11">
        <v>119.99760722236117</v>
      </c>
      <c r="C248" s="11">
        <v>0</v>
      </c>
      <c r="D248" s="12">
        <v>87.588332258064511</v>
      </c>
    </row>
    <row r="249" spans="1:4" x14ac:dyDescent="0.25">
      <c r="A249" s="10">
        <v>38565</v>
      </c>
      <c r="B249" s="11">
        <v>141.68278021935399</v>
      </c>
      <c r="C249" s="11">
        <v>1.7772870573431397E-5</v>
      </c>
      <c r="D249" s="12">
        <v>85.224761290322576</v>
      </c>
    </row>
    <row r="250" spans="1:4" x14ac:dyDescent="0.25">
      <c r="A250" s="10">
        <v>38596</v>
      </c>
      <c r="B250" s="11">
        <v>158.41356090650368</v>
      </c>
      <c r="C250" s="11">
        <v>36.803394915982544</v>
      </c>
      <c r="D250" s="12">
        <v>83.885266666666666</v>
      </c>
    </row>
    <row r="251" spans="1:4" x14ac:dyDescent="0.25">
      <c r="A251" s="10">
        <v>38626</v>
      </c>
      <c r="B251" s="11">
        <v>192.09832952401067</v>
      </c>
      <c r="C251" s="11">
        <v>13.151542342807293</v>
      </c>
      <c r="D251" s="12">
        <v>81.058674193548399</v>
      </c>
    </row>
    <row r="252" spans="1:4" x14ac:dyDescent="0.25">
      <c r="A252" s="10">
        <v>38657</v>
      </c>
      <c r="B252" s="11">
        <v>151.28802617451001</v>
      </c>
      <c r="C252" s="11">
        <v>217.36408837588172</v>
      </c>
      <c r="D252" s="12">
        <v>107.4274433333333</v>
      </c>
    </row>
    <row r="253" spans="1:4" x14ac:dyDescent="0.25">
      <c r="A253" s="10">
        <v>38687</v>
      </c>
      <c r="B253" s="11">
        <v>150.70363017725069</v>
      </c>
      <c r="C253" s="11">
        <v>355.57107310210898</v>
      </c>
      <c r="D253" s="12">
        <v>238.7127741935484</v>
      </c>
    </row>
    <row r="254" spans="1:4" x14ac:dyDescent="0.25">
      <c r="A254" s="16">
        <v>38718</v>
      </c>
      <c r="B254" s="17">
        <v>170.95761066185881</v>
      </c>
      <c r="C254" s="17">
        <v>18.253987568278927</v>
      </c>
      <c r="D254" s="18">
        <v>134.43390322580649</v>
      </c>
    </row>
    <row r="255" spans="1:4" x14ac:dyDescent="0.25">
      <c r="A255" s="16">
        <v>38749</v>
      </c>
      <c r="B255" s="17">
        <v>150.6433432922403</v>
      </c>
      <c r="C255" s="17">
        <v>63.071472512395005</v>
      </c>
      <c r="D255" s="18">
        <v>117.88475</v>
      </c>
    </row>
    <row r="256" spans="1:4" x14ac:dyDescent="0.25">
      <c r="A256" s="16">
        <v>38777</v>
      </c>
      <c r="B256" s="17">
        <v>142.84891515011716</v>
      </c>
      <c r="C256" s="17">
        <v>249.0526764365257</v>
      </c>
      <c r="D256" s="18">
        <v>149.4847419354839</v>
      </c>
    </row>
    <row r="257" spans="1:4" x14ac:dyDescent="0.25">
      <c r="A257" s="16">
        <v>38808</v>
      </c>
      <c r="B257" s="17">
        <v>121.14835922663099</v>
      </c>
      <c r="C257" s="17">
        <v>82.494558822277298</v>
      </c>
      <c r="D257" s="18">
        <v>161.2484</v>
      </c>
    </row>
    <row r="258" spans="1:4" x14ac:dyDescent="0.25">
      <c r="A258" s="16">
        <v>38838</v>
      </c>
      <c r="B258" s="17">
        <v>116.20938434157216</v>
      </c>
      <c r="C258" s="17">
        <v>2.6097914227114414</v>
      </c>
      <c r="D258" s="18">
        <v>105.33738709677419</v>
      </c>
    </row>
    <row r="259" spans="1:4" x14ac:dyDescent="0.25">
      <c r="A259" s="16">
        <v>38869</v>
      </c>
      <c r="B259" s="17">
        <v>106.47538188089418</v>
      </c>
      <c r="C259" s="17">
        <v>0.13176618690236486</v>
      </c>
      <c r="D259" s="18">
        <v>98.647980000000004</v>
      </c>
    </row>
    <row r="260" spans="1:4" x14ac:dyDescent="0.25">
      <c r="A260" s="16">
        <v>38899</v>
      </c>
      <c r="B260" s="17">
        <v>123.30954897415518</v>
      </c>
      <c r="C260" s="17">
        <v>1.0663722344058836E-5</v>
      </c>
      <c r="D260" s="18">
        <v>93.209699999999998</v>
      </c>
    </row>
    <row r="261" spans="1:4" x14ac:dyDescent="0.25">
      <c r="A261" s="19">
        <v>38930</v>
      </c>
      <c r="B261" s="20">
        <v>143.70543754297498</v>
      </c>
      <c r="C261" s="20">
        <v>13.452249351766548</v>
      </c>
      <c r="D261" s="21">
        <v>88.529422580645161</v>
      </c>
    </row>
    <row r="262" spans="1:4" x14ac:dyDescent="0.25">
      <c r="A262" s="16">
        <v>38961</v>
      </c>
      <c r="B262" s="17">
        <v>156.90296639093216</v>
      </c>
      <c r="C262" s="17">
        <v>21.298886358479333</v>
      </c>
      <c r="D262" s="18">
        <v>87.15682666666666</v>
      </c>
    </row>
    <row r="263" spans="1:4" x14ac:dyDescent="0.25">
      <c r="A263" s="16">
        <v>38991</v>
      </c>
      <c r="B263" s="17">
        <v>157.97617430049016</v>
      </c>
      <c r="C263" s="17">
        <v>135.26822358402171</v>
      </c>
      <c r="D263" s="18">
        <v>110.514435483871</v>
      </c>
    </row>
    <row r="264" spans="1:4" x14ac:dyDescent="0.25">
      <c r="A264" s="16">
        <v>39022</v>
      </c>
      <c r="B264" s="17">
        <v>151.15018245703769</v>
      </c>
      <c r="C264" s="17">
        <v>271.16436481695638</v>
      </c>
      <c r="D264" s="18">
        <v>142.27616666666671</v>
      </c>
    </row>
    <row r="265" spans="1:4" x14ac:dyDescent="0.25">
      <c r="A265" s="16">
        <v>39052</v>
      </c>
      <c r="B265" s="17">
        <v>162.15393765141948</v>
      </c>
      <c r="C265" s="17">
        <v>191.54551162973885</v>
      </c>
      <c r="D265" s="18">
        <v>154.5158709677419</v>
      </c>
    </row>
    <row r="266" spans="1:4" x14ac:dyDescent="0.25">
      <c r="A266" s="16">
        <v>39083</v>
      </c>
      <c r="B266" s="17">
        <v>162.11125774069518</v>
      </c>
      <c r="C266" s="17">
        <v>156.41195958193208</v>
      </c>
      <c r="D266" s="18">
        <v>141.14058064516129</v>
      </c>
    </row>
    <row r="267" spans="1:4" x14ac:dyDescent="0.25">
      <c r="A267" s="16">
        <v>39114</v>
      </c>
      <c r="B267" s="17">
        <v>132.70602412710051</v>
      </c>
      <c r="C267" s="17">
        <v>205.01724841310892</v>
      </c>
      <c r="D267" s="18">
        <v>171.13874999999999</v>
      </c>
    </row>
    <row r="268" spans="1:4" x14ac:dyDescent="0.25">
      <c r="A268" s="16">
        <v>39142</v>
      </c>
      <c r="B268" s="17">
        <v>158.5761466328695</v>
      </c>
      <c r="C268" s="17">
        <v>33.8578913123172</v>
      </c>
      <c r="D268" s="18">
        <v>118.348064516129</v>
      </c>
    </row>
    <row r="269" spans="1:4" x14ac:dyDescent="0.25">
      <c r="A269" s="16">
        <v>39173</v>
      </c>
      <c r="B269" s="17">
        <v>134.60518510670599</v>
      </c>
      <c r="C269" s="17">
        <v>52.371133887112556</v>
      </c>
      <c r="D269" s="18">
        <v>105.86106333333331</v>
      </c>
    </row>
    <row r="270" spans="1:4" x14ac:dyDescent="0.25">
      <c r="A270" s="16">
        <v>39203</v>
      </c>
      <c r="B270" s="17">
        <v>127.075486375794</v>
      </c>
      <c r="C270" s="17">
        <v>8.2744841059629852</v>
      </c>
      <c r="D270" s="18">
        <v>99.64100645161291</v>
      </c>
    </row>
    <row r="271" spans="1:4" x14ac:dyDescent="0.25">
      <c r="A271" s="16">
        <v>39234</v>
      </c>
      <c r="B271" s="17">
        <v>115.29803537456085</v>
      </c>
      <c r="C271" s="17">
        <v>0</v>
      </c>
      <c r="D271" s="18">
        <v>97.97947666666667</v>
      </c>
    </row>
    <row r="272" spans="1:4" x14ac:dyDescent="0.25">
      <c r="A272" s="16">
        <v>39264</v>
      </c>
      <c r="B272" s="17">
        <v>126.950168811683</v>
      </c>
      <c r="C272" s="17">
        <v>0</v>
      </c>
      <c r="D272" s="18">
        <v>96.67304193548388</v>
      </c>
    </row>
    <row r="273" spans="1:4" x14ac:dyDescent="0.25">
      <c r="A273" s="16">
        <v>39295</v>
      </c>
      <c r="B273" s="17">
        <v>142.27926202568301</v>
      </c>
      <c r="C273" s="17">
        <v>0</v>
      </c>
      <c r="D273" s="18">
        <v>94.259764516129039</v>
      </c>
    </row>
    <row r="274" spans="1:4" x14ac:dyDescent="0.25">
      <c r="A274" s="16">
        <v>39326</v>
      </c>
      <c r="B274" s="17">
        <v>164.23657849572183</v>
      </c>
      <c r="C274" s="17">
        <v>0</v>
      </c>
      <c r="D274" s="18">
        <v>91.510706666666664</v>
      </c>
    </row>
    <row r="275" spans="1:4" x14ac:dyDescent="0.25">
      <c r="A275" s="16">
        <v>39356</v>
      </c>
      <c r="B275" s="17">
        <v>190.4353212853745</v>
      </c>
      <c r="C275" s="17">
        <v>4.120500229201558</v>
      </c>
      <c r="D275" s="18">
        <v>90.193493548387082</v>
      </c>
    </row>
    <row r="276" spans="1:4" x14ac:dyDescent="0.25">
      <c r="A276" s="16">
        <v>39387</v>
      </c>
      <c r="B276" s="17">
        <v>171.64914423401351</v>
      </c>
      <c r="C276" s="17">
        <v>229.49570319270416</v>
      </c>
      <c r="D276" s="18">
        <v>106.5095966666667</v>
      </c>
    </row>
    <row r="277" spans="1:4" x14ac:dyDescent="0.25">
      <c r="A277" s="16">
        <v>39417</v>
      </c>
      <c r="B277" s="17">
        <v>166.35069691670199</v>
      </c>
      <c r="C277" s="17">
        <v>157.22981153433693</v>
      </c>
      <c r="D277" s="18">
        <v>131.6423870967742</v>
      </c>
    </row>
    <row r="278" spans="1:4" x14ac:dyDescent="0.25">
      <c r="A278" s="16">
        <v>39448</v>
      </c>
      <c r="B278" s="17">
        <v>158.10677401197651</v>
      </c>
      <c r="C278" s="17">
        <v>100.53676663315919</v>
      </c>
      <c r="D278" s="18">
        <v>102.7305483870968</v>
      </c>
    </row>
    <row r="279" spans="1:4" x14ac:dyDescent="0.25">
      <c r="A279" s="16">
        <v>39479</v>
      </c>
      <c r="B279" s="17">
        <v>141.02220957740815</v>
      </c>
      <c r="C279" s="17">
        <v>124.89578892522124</v>
      </c>
      <c r="D279" s="18">
        <v>117.6726931034483</v>
      </c>
    </row>
    <row r="280" spans="1:4" x14ac:dyDescent="0.25">
      <c r="A280" s="16">
        <v>39508</v>
      </c>
      <c r="B280" s="17">
        <v>141.80802324862515</v>
      </c>
      <c r="C280" s="17">
        <v>164.57668085062804</v>
      </c>
      <c r="D280" s="18">
        <v>135.62309677419361</v>
      </c>
    </row>
    <row r="281" spans="1:4" x14ac:dyDescent="0.25">
      <c r="A281" s="16">
        <v>39539</v>
      </c>
      <c r="B281" s="17">
        <v>128.25632194134749</v>
      </c>
      <c r="C281" s="17">
        <v>77.901940916547815</v>
      </c>
      <c r="D281" s="18">
        <v>122.01503333333331</v>
      </c>
    </row>
    <row r="282" spans="1:4" x14ac:dyDescent="0.25">
      <c r="A282" s="16">
        <v>39569</v>
      </c>
      <c r="B282" s="17">
        <v>119.33781415163968</v>
      </c>
      <c r="C282" s="17">
        <v>8.3993335977333131E-4</v>
      </c>
      <c r="D282" s="18">
        <v>94.186035483870967</v>
      </c>
    </row>
    <row r="283" spans="1:4" x14ac:dyDescent="0.25">
      <c r="A283" s="16">
        <v>39600</v>
      </c>
      <c r="B283" s="17">
        <v>110.5525484150985</v>
      </c>
      <c r="C283" s="17">
        <v>0.19557637121566609</v>
      </c>
      <c r="D283" s="18">
        <v>87.000279999999989</v>
      </c>
    </row>
    <row r="284" spans="1:4" x14ac:dyDescent="0.25">
      <c r="A284" s="16">
        <v>39630</v>
      </c>
      <c r="B284" s="17">
        <v>122.31249312339567</v>
      </c>
      <c r="C284" s="17">
        <v>0</v>
      </c>
      <c r="D284" s="18">
        <v>84.682958064516129</v>
      </c>
    </row>
    <row r="285" spans="1:4" x14ac:dyDescent="0.25">
      <c r="A285" s="16">
        <v>39661</v>
      </c>
      <c r="B285" s="17">
        <v>144.37247617934233</v>
      </c>
      <c r="C285" s="17">
        <v>0</v>
      </c>
      <c r="D285" s="18">
        <v>80.993516129032258</v>
      </c>
    </row>
    <row r="286" spans="1:4" x14ac:dyDescent="0.25">
      <c r="A286" s="16">
        <v>39692</v>
      </c>
      <c r="B286" s="17">
        <v>163.2161282519925</v>
      </c>
      <c r="C286" s="17">
        <v>32.768613062934833</v>
      </c>
      <c r="D286" s="18">
        <v>79.165019999999998</v>
      </c>
    </row>
    <row r="287" spans="1:4" x14ac:dyDescent="0.25">
      <c r="A287" s="16">
        <v>39722</v>
      </c>
      <c r="B287" s="17">
        <v>189.54515731049435</v>
      </c>
      <c r="C287" s="17">
        <v>0.2053870076803212</v>
      </c>
      <c r="D287" s="18">
        <v>79.157683870967745</v>
      </c>
    </row>
    <row r="288" spans="1:4" x14ac:dyDescent="0.25">
      <c r="A288" s="16">
        <v>39753</v>
      </c>
      <c r="B288" s="17">
        <v>155.33123976919617</v>
      </c>
      <c r="C288" s="17">
        <v>301.42422929896713</v>
      </c>
      <c r="D288" s="18">
        <v>106.17729666666671</v>
      </c>
    </row>
    <row r="289" spans="1:4" x14ac:dyDescent="0.25">
      <c r="A289" s="16">
        <v>39783</v>
      </c>
      <c r="B289" s="17">
        <v>149.154792739366</v>
      </c>
      <c r="C289" s="17">
        <v>214.36622727089505</v>
      </c>
      <c r="D289" s="18">
        <v>159.2671612903226</v>
      </c>
    </row>
    <row r="290" spans="1:4" x14ac:dyDescent="0.25">
      <c r="A290" s="16">
        <v>39814</v>
      </c>
      <c r="B290" s="17">
        <v>154.72137091678184</v>
      </c>
      <c r="C290" s="17">
        <v>201.08947424514565</v>
      </c>
      <c r="D290" s="18">
        <v>140.46567741935479</v>
      </c>
    </row>
    <row r="291" spans="1:4" x14ac:dyDescent="0.25">
      <c r="A291" s="16">
        <v>39845</v>
      </c>
      <c r="B291" s="17">
        <v>144.71474075359598</v>
      </c>
      <c r="C291" s="17">
        <v>64.188559856259445</v>
      </c>
      <c r="D291" s="18">
        <v>123.3376428571429</v>
      </c>
    </row>
    <row r="292" spans="1:4" x14ac:dyDescent="0.25">
      <c r="A292" s="16">
        <v>39873</v>
      </c>
      <c r="B292" s="17">
        <v>154.72871407585666</v>
      </c>
      <c r="C292" s="17">
        <v>102.60671026190066</v>
      </c>
      <c r="D292" s="18">
        <v>99.724554838709679</v>
      </c>
    </row>
    <row r="293" spans="1:4" x14ac:dyDescent="0.25">
      <c r="A293" s="16">
        <v>39904</v>
      </c>
      <c r="B293" s="17">
        <v>119.29551388185384</v>
      </c>
      <c r="C293" s="17">
        <v>189.64534496534466</v>
      </c>
      <c r="D293" s="18">
        <v>156.90989999999999</v>
      </c>
    </row>
    <row r="294" spans="1:4" x14ac:dyDescent="0.25">
      <c r="A294" s="16">
        <v>39934</v>
      </c>
      <c r="B294" s="17">
        <v>112.63163042756668</v>
      </c>
      <c r="C294" s="17">
        <v>25.727252449764901</v>
      </c>
      <c r="D294" s="18">
        <v>115.04027741935479</v>
      </c>
    </row>
    <row r="295" spans="1:4" x14ac:dyDescent="0.25">
      <c r="A295" s="16">
        <v>39965</v>
      </c>
      <c r="B295" s="17">
        <v>104.48938935502566</v>
      </c>
      <c r="C295" s="17">
        <v>14.835475108127227</v>
      </c>
      <c r="D295" s="18">
        <v>96.891893333333343</v>
      </c>
    </row>
    <row r="296" spans="1:4" x14ac:dyDescent="0.25">
      <c r="A296" s="16">
        <v>39995</v>
      </c>
      <c r="B296" s="17">
        <v>124.989937966938</v>
      </c>
      <c r="C296" s="17">
        <v>3.9304658617689836E-2</v>
      </c>
      <c r="D296" s="18">
        <v>88.778316129032248</v>
      </c>
    </row>
    <row r="297" spans="1:4" x14ac:dyDescent="0.25">
      <c r="A297" s="16">
        <v>40026</v>
      </c>
      <c r="B297" s="17">
        <v>137.38892362238633</v>
      </c>
      <c r="C297" s="17">
        <v>0.98843866731216612</v>
      </c>
      <c r="D297" s="18">
        <v>84.09440322580646</v>
      </c>
    </row>
    <row r="298" spans="1:4" x14ac:dyDescent="0.25">
      <c r="A298" s="16">
        <v>40057</v>
      </c>
      <c r="B298" s="17">
        <v>161.22974308564665</v>
      </c>
      <c r="C298" s="17">
        <v>13.665881816305207</v>
      </c>
      <c r="D298" s="18">
        <v>81.937043333333335</v>
      </c>
    </row>
    <row r="299" spans="1:4" x14ac:dyDescent="0.25">
      <c r="A299" s="16">
        <v>40087</v>
      </c>
      <c r="B299" s="17">
        <v>165.89498510312865</v>
      </c>
      <c r="C299" s="17">
        <v>234.14312346798303</v>
      </c>
      <c r="D299" s="18">
        <v>95.829519354838709</v>
      </c>
    </row>
    <row r="300" spans="1:4" x14ac:dyDescent="0.25">
      <c r="A300" s="16">
        <v>40118</v>
      </c>
      <c r="B300" s="17">
        <v>170.36508319596032</v>
      </c>
      <c r="C300" s="17">
        <v>65.090083574170123</v>
      </c>
      <c r="D300" s="18">
        <v>131.41807</v>
      </c>
    </row>
    <row r="301" spans="1:4" x14ac:dyDescent="0.25">
      <c r="A301" s="16">
        <v>40148</v>
      </c>
      <c r="B301" s="17">
        <v>157.02278181150402</v>
      </c>
      <c r="C301" s="17">
        <v>233.42779790084833</v>
      </c>
      <c r="D301" s="18">
        <v>120.6600419354839</v>
      </c>
    </row>
    <row r="302" spans="1:4" x14ac:dyDescent="0.25">
      <c r="A302" s="16">
        <v>40179</v>
      </c>
      <c r="B302" s="17">
        <v>168.40394224321383</v>
      </c>
      <c r="C302" s="17">
        <v>86.672013950840054</v>
      </c>
      <c r="D302" s="18">
        <v>112.8064225806452</v>
      </c>
    </row>
    <row r="303" spans="1:4" x14ac:dyDescent="0.25">
      <c r="A303" s="16">
        <v>40210</v>
      </c>
      <c r="B303" s="17">
        <v>156.31592474774149</v>
      </c>
      <c r="C303" s="17">
        <v>81.125213165785269</v>
      </c>
      <c r="D303" s="18">
        <v>89.269017857142856</v>
      </c>
    </row>
    <row r="304" spans="1:4" x14ac:dyDescent="0.25">
      <c r="A304" s="16">
        <v>40238</v>
      </c>
      <c r="B304" s="17">
        <v>147.75998002179281</v>
      </c>
      <c r="C304" s="17">
        <v>238.14271489439784</v>
      </c>
      <c r="D304" s="18">
        <v>133.35074193548391</v>
      </c>
    </row>
    <row r="305" spans="1:4" x14ac:dyDescent="0.25">
      <c r="A305" s="16">
        <v>40269</v>
      </c>
      <c r="B305" s="17">
        <v>130.3182230710768</v>
      </c>
      <c r="C305" s="17">
        <v>80.332530658499437</v>
      </c>
      <c r="D305" s="18">
        <v>120.7287766666667</v>
      </c>
    </row>
    <row r="306" spans="1:4" x14ac:dyDescent="0.25">
      <c r="A306" s="16">
        <v>40299</v>
      </c>
      <c r="B306" s="17">
        <v>124.686247564206</v>
      </c>
      <c r="C306" s="17">
        <v>17.906373238260482</v>
      </c>
      <c r="D306" s="18">
        <v>92.691454838709689</v>
      </c>
    </row>
    <row r="307" spans="1:4" x14ac:dyDescent="0.25">
      <c r="A307" s="16">
        <v>40330</v>
      </c>
      <c r="B307" s="17">
        <v>112.36272236533883</v>
      </c>
      <c r="C307" s="17">
        <v>1.1332762259544521E-2</v>
      </c>
      <c r="D307" s="18">
        <v>84.985249999999994</v>
      </c>
    </row>
    <row r="308" spans="1:4" x14ac:dyDescent="0.25">
      <c r="A308" s="16">
        <v>40360</v>
      </c>
      <c r="B308" s="17">
        <v>121.25972621394617</v>
      </c>
      <c r="C308" s="17">
        <v>3.5545741146862794E-6</v>
      </c>
      <c r="D308" s="18">
        <v>81.192438709677418</v>
      </c>
    </row>
    <row r="309" spans="1:4" x14ac:dyDescent="0.25">
      <c r="A309" s="16">
        <v>40391</v>
      </c>
      <c r="B309" s="17">
        <v>142.61811573402551</v>
      </c>
      <c r="C309" s="17">
        <v>0</v>
      </c>
      <c r="D309" s="18">
        <v>77.8686935483871</v>
      </c>
    </row>
    <row r="310" spans="1:4" x14ac:dyDescent="0.25">
      <c r="A310" s="16">
        <v>40422</v>
      </c>
      <c r="B310" s="17">
        <v>167.90820017043433</v>
      </c>
      <c r="C310" s="17">
        <v>5.3456498353910655</v>
      </c>
      <c r="D310" s="18">
        <v>73.919313333333335</v>
      </c>
    </row>
    <row r="311" spans="1:4" x14ac:dyDescent="0.25">
      <c r="A311" s="16">
        <v>40452</v>
      </c>
      <c r="B311" s="17">
        <v>178.96906746115167</v>
      </c>
      <c r="C311" s="17">
        <v>72.684713616537422</v>
      </c>
      <c r="D311" s="18">
        <v>84.675716129032267</v>
      </c>
    </row>
    <row r="312" spans="1:4" x14ac:dyDescent="0.25">
      <c r="A312" s="16">
        <v>40483</v>
      </c>
      <c r="B312" s="17">
        <v>151.73618437889982</v>
      </c>
      <c r="C312" s="17">
        <v>251.44420941716828</v>
      </c>
      <c r="D312" s="18">
        <v>124.90946</v>
      </c>
    </row>
    <row r="313" spans="1:4" x14ac:dyDescent="0.25">
      <c r="A313" s="16">
        <v>40513</v>
      </c>
      <c r="B313" s="17">
        <v>160.81022319317984</v>
      </c>
      <c r="C313" s="17">
        <v>152.67530363475743</v>
      </c>
      <c r="D313" s="18">
        <v>145.5283548387097</v>
      </c>
    </row>
    <row r="314" spans="1:4" x14ac:dyDescent="0.25">
      <c r="A314" s="16">
        <v>40544</v>
      </c>
      <c r="B314" s="17">
        <v>155.43098770079334</v>
      </c>
      <c r="C314" s="17">
        <v>285.75369437247804</v>
      </c>
      <c r="D314" s="18">
        <v>184.9064193548387</v>
      </c>
    </row>
    <row r="315" spans="1:4" x14ac:dyDescent="0.25">
      <c r="A315" s="16">
        <v>40575</v>
      </c>
      <c r="B315" s="17">
        <v>147.6710722004832</v>
      </c>
      <c r="C315" s="17">
        <v>70.645269370925504</v>
      </c>
      <c r="D315" s="18">
        <v>111.5063214285714</v>
      </c>
    </row>
    <row r="316" spans="1:4" x14ac:dyDescent="0.25">
      <c r="A316" s="16">
        <v>40603</v>
      </c>
      <c r="B316" s="17">
        <v>141.75500580167798</v>
      </c>
      <c r="C316" s="17">
        <v>220.20110116180985</v>
      </c>
      <c r="D316" s="18">
        <v>171.18551612903229</v>
      </c>
    </row>
    <row r="317" spans="1:4" x14ac:dyDescent="0.25">
      <c r="A317" s="16">
        <v>40634</v>
      </c>
      <c r="B317" s="17">
        <v>128.76873171567431</v>
      </c>
      <c r="C317" s="17">
        <v>42.721337798799311</v>
      </c>
      <c r="D317" s="18">
        <v>125.9932666666667</v>
      </c>
    </row>
    <row r="318" spans="1:4" x14ac:dyDescent="0.25">
      <c r="A318" s="16">
        <v>40664</v>
      </c>
      <c r="B318" s="17">
        <v>120.89260973920368</v>
      </c>
      <c r="C318" s="17">
        <v>1.7464666848583057</v>
      </c>
      <c r="D318" s="18">
        <v>99.136435483870969</v>
      </c>
    </row>
    <row r="319" spans="1:4" x14ac:dyDescent="0.25">
      <c r="A319" s="16">
        <v>40695</v>
      </c>
      <c r="B319" s="17">
        <v>112.29392973242049</v>
      </c>
      <c r="C319" s="17">
        <v>0</v>
      </c>
      <c r="D319" s="18">
        <v>91.937889999999996</v>
      </c>
    </row>
    <row r="320" spans="1:4" x14ac:dyDescent="0.25">
      <c r="A320" s="16">
        <v>40725</v>
      </c>
      <c r="B320" s="17">
        <v>126.63201077049916</v>
      </c>
      <c r="C320" s="17">
        <v>0</v>
      </c>
      <c r="D320" s="18">
        <v>86.882841935483881</v>
      </c>
    </row>
    <row r="321" spans="1:4" x14ac:dyDescent="0.25">
      <c r="A321" s="16">
        <v>40756</v>
      </c>
      <c r="B321" s="17">
        <v>148.62969892875583</v>
      </c>
      <c r="C321" s="17">
        <v>0</v>
      </c>
      <c r="D321" s="18">
        <v>81.746141935483877</v>
      </c>
    </row>
    <row r="322" spans="1:4" x14ac:dyDescent="0.25">
      <c r="A322" s="16">
        <v>40787</v>
      </c>
      <c r="B322" s="17">
        <v>167.28957674940767</v>
      </c>
      <c r="C322" s="17">
        <v>4.2654889376235346E-5</v>
      </c>
      <c r="D322" s="18">
        <v>77.404143333333337</v>
      </c>
    </row>
    <row r="323" spans="1:4" x14ac:dyDescent="0.25">
      <c r="A323" s="16">
        <v>40817</v>
      </c>
      <c r="B323" s="17">
        <v>160.18111746324485</v>
      </c>
      <c r="C323" s="17">
        <v>71.055889759617301</v>
      </c>
      <c r="D323" s="18">
        <v>96.649390322580643</v>
      </c>
    </row>
    <row r="324" spans="1:4" x14ac:dyDescent="0.25">
      <c r="A324" s="16">
        <v>40848</v>
      </c>
      <c r="B324" s="17">
        <v>146.02142918564866</v>
      </c>
      <c r="C324" s="17">
        <v>190.75477615977505</v>
      </c>
      <c r="D324" s="18">
        <v>115.61493666666669</v>
      </c>
    </row>
    <row r="325" spans="1:4" x14ac:dyDescent="0.25">
      <c r="A325" s="16">
        <v>40878</v>
      </c>
      <c r="B325" s="17">
        <v>152.35759072277281</v>
      </c>
      <c r="C325" s="17">
        <v>233.89292248569399</v>
      </c>
      <c r="D325" s="18">
        <v>171.05870967741939</v>
      </c>
    </row>
    <row r="326" spans="1:4" x14ac:dyDescent="0.25">
      <c r="A326" s="16">
        <v>40909</v>
      </c>
      <c r="B326" s="17">
        <v>149.47032322082018</v>
      </c>
      <c r="C326" s="17">
        <v>116.03419514588072</v>
      </c>
      <c r="D326" s="18">
        <v>146.80158064516129</v>
      </c>
    </row>
    <row r="327" spans="1:4" x14ac:dyDescent="0.25">
      <c r="A327" s="16">
        <v>40940</v>
      </c>
      <c r="B327" s="17">
        <v>148.35807690609218</v>
      </c>
      <c r="C327" s="17">
        <v>57.046167671940317</v>
      </c>
      <c r="D327" s="18">
        <v>115.13483448275861</v>
      </c>
    </row>
    <row r="328" spans="1:4" x14ac:dyDescent="0.25">
      <c r="A328" s="16">
        <v>40969</v>
      </c>
      <c r="B328" s="17">
        <v>159.07181454666667</v>
      </c>
      <c r="C328" s="17">
        <v>73.856950779151333</v>
      </c>
      <c r="D328" s="18">
        <v>107.93959354838709</v>
      </c>
    </row>
    <row r="329" spans="1:4" x14ac:dyDescent="0.25">
      <c r="A329" s="16">
        <v>41000</v>
      </c>
      <c r="B329" s="17">
        <v>141.30702105390768</v>
      </c>
      <c r="C329" s="17">
        <v>12.710115936870524</v>
      </c>
      <c r="D329" s="18">
        <v>92.232336666666669</v>
      </c>
    </row>
    <row r="330" spans="1:4" x14ac:dyDescent="0.25">
      <c r="A330" s="16">
        <v>41030</v>
      </c>
      <c r="B330" s="17">
        <v>118.06288245876168</v>
      </c>
      <c r="C330" s="17">
        <v>5.1703900165647907</v>
      </c>
      <c r="D330" s="18">
        <v>86.052774193548387</v>
      </c>
    </row>
    <row r="331" spans="1:4" x14ac:dyDescent="0.25">
      <c r="A331" s="16">
        <v>41061</v>
      </c>
      <c r="B331" s="17">
        <v>112.14096674935134</v>
      </c>
      <c r="C331" s="17">
        <v>1.2913642723384887E-3</v>
      </c>
      <c r="D331" s="18">
        <v>81.264589999999998</v>
      </c>
    </row>
    <row r="332" spans="1:4" x14ac:dyDescent="0.25">
      <c r="A332" s="16">
        <v>41091</v>
      </c>
      <c r="B332" s="17">
        <v>125.05044792745501</v>
      </c>
      <c r="C332" s="17">
        <v>0</v>
      </c>
      <c r="D332" s="18">
        <v>78.224161290322584</v>
      </c>
    </row>
    <row r="333" spans="1:4" x14ac:dyDescent="0.25">
      <c r="A333" s="16">
        <v>41122</v>
      </c>
      <c r="B333" s="17">
        <v>134.92630995630134</v>
      </c>
      <c r="C333" s="17">
        <v>0</v>
      </c>
      <c r="D333" s="18">
        <v>75.549380645161293</v>
      </c>
    </row>
    <row r="334" spans="1:4" x14ac:dyDescent="0.25">
      <c r="A334" s="16">
        <v>41153</v>
      </c>
      <c r="B334" s="17">
        <v>166.2417947989095</v>
      </c>
      <c r="C334" s="17">
        <v>3.4007845963215457</v>
      </c>
      <c r="D334" s="18">
        <v>72.24275333333334</v>
      </c>
    </row>
    <row r="335" spans="1:4" x14ac:dyDescent="0.25">
      <c r="A335" s="16">
        <v>41183</v>
      </c>
      <c r="B335" s="17">
        <v>187.01138004499367</v>
      </c>
      <c r="C335" s="17">
        <v>10.725161943002849</v>
      </c>
      <c r="D335" s="18">
        <v>70.60495806451614</v>
      </c>
    </row>
    <row r="336" spans="1:4" x14ac:dyDescent="0.25">
      <c r="A336" s="16">
        <v>41214</v>
      </c>
      <c r="B336" s="17">
        <v>146.25443808211102</v>
      </c>
      <c r="C336" s="17">
        <v>348.73165519130663</v>
      </c>
      <c r="D336" s="18">
        <v>140.05508</v>
      </c>
    </row>
    <row r="337" spans="1:4" x14ac:dyDescent="0.25">
      <c r="A337" s="16">
        <v>41244</v>
      </c>
      <c r="B337" s="17">
        <v>176.73184725324768</v>
      </c>
      <c r="C337" s="17">
        <v>36.052720234594744</v>
      </c>
      <c r="D337" s="18">
        <v>108.61907096774191</v>
      </c>
    </row>
    <row r="338" spans="1:4" x14ac:dyDescent="0.25">
      <c r="A338" s="16">
        <v>41275</v>
      </c>
      <c r="B338" s="17">
        <v>150.98227975475464</v>
      </c>
      <c r="C338" s="17">
        <v>178.18392148832936</v>
      </c>
      <c r="D338" s="18">
        <v>127.1313064516129</v>
      </c>
    </row>
    <row r="339" spans="1:4" x14ac:dyDescent="0.25">
      <c r="A339" s="16">
        <v>41306</v>
      </c>
      <c r="B339" s="17">
        <v>153.00397937119899</v>
      </c>
      <c r="C339" s="17">
        <v>13.303612090339053</v>
      </c>
      <c r="D339" s="18">
        <v>107.2966714285714</v>
      </c>
    </row>
    <row r="340" spans="1:4" x14ac:dyDescent="0.25">
      <c r="A340" s="16">
        <v>41334</v>
      </c>
      <c r="B340" s="17">
        <v>155.15123672024134</v>
      </c>
      <c r="C340" s="17">
        <v>82.914101590918989</v>
      </c>
      <c r="D340" s="18">
        <v>99.89650967741936</v>
      </c>
    </row>
    <row r="341" spans="1:4" x14ac:dyDescent="0.25">
      <c r="A341" s="16">
        <v>41365</v>
      </c>
      <c r="B341" s="17">
        <v>125.81985710624899</v>
      </c>
      <c r="C341" s="17">
        <v>139.68661620679782</v>
      </c>
      <c r="D341" s="18">
        <v>121.63517666666669</v>
      </c>
    </row>
    <row r="342" spans="1:4" x14ac:dyDescent="0.25">
      <c r="A342" s="16">
        <v>41395</v>
      </c>
      <c r="B342" s="17">
        <v>123.471614963748</v>
      </c>
      <c r="C342" s="17">
        <v>0.18222541465714642</v>
      </c>
      <c r="D342" s="18">
        <v>85.726370967741929</v>
      </c>
    </row>
    <row r="343" spans="1:4" x14ac:dyDescent="0.25">
      <c r="A343" s="16">
        <v>41426</v>
      </c>
      <c r="B343" s="17">
        <v>109.12411498945919</v>
      </c>
      <c r="C343" s="17">
        <v>11.004515023612909</v>
      </c>
      <c r="D343" s="18">
        <v>81.781850000000006</v>
      </c>
    </row>
    <row r="344" spans="1:4" x14ac:dyDescent="0.25">
      <c r="A344" s="16">
        <v>41456</v>
      </c>
      <c r="B344" s="17">
        <v>123.83620193674433</v>
      </c>
      <c r="C344" s="17">
        <v>6.7536908179039294E-5</v>
      </c>
      <c r="D344" s="18">
        <v>76.802896774193542</v>
      </c>
    </row>
    <row r="345" spans="1:4" x14ac:dyDescent="0.25">
      <c r="A345" s="16">
        <v>41487</v>
      </c>
      <c r="B345" s="17">
        <v>142.74533030673484</v>
      </c>
      <c r="C345" s="17">
        <v>0</v>
      </c>
      <c r="D345" s="18">
        <v>72.758641935483865</v>
      </c>
    </row>
    <row r="346" spans="1:4" x14ac:dyDescent="0.25">
      <c r="A346" s="16">
        <v>41518</v>
      </c>
      <c r="B346" s="17">
        <v>158.57282488686201</v>
      </c>
      <c r="C346" s="17">
        <v>4.4690228094698856</v>
      </c>
      <c r="D346" s="18">
        <v>70.546466666666674</v>
      </c>
    </row>
    <row r="347" spans="1:4" x14ac:dyDescent="0.25">
      <c r="A347" s="16">
        <v>41548</v>
      </c>
      <c r="B347" s="17">
        <v>172.93287203171019</v>
      </c>
      <c r="C347" s="17">
        <v>137.44801182309698</v>
      </c>
      <c r="D347" s="18">
        <v>78.485416129032259</v>
      </c>
    </row>
    <row r="348" spans="1:4" x14ac:dyDescent="0.25">
      <c r="A348" s="16">
        <v>41579</v>
      </c>
      <c r="B348" s="17">
        <v>164.09636002041248</v>
      </c>
      <c r="C348" s="17">
        <v>99.612513720388137</v>
      </c>
      <c r="D348" s="18">
        <v>87.699290000000005</v>
      </c>
    </row>
    <row r="349" spans="1:4" x14ac:dyDescent="0.25">
      <c r="A349" s="16">
        <v>41609</v>
      </c>
      <c r="B349" s="17">
        <v>152.45799988921797</v>
      </c>
      <c r="C349" s="17">
        <v>233.44223451484319</v>
      </c>
      <c r="D349" s="18">
        <v>154.5641935483871</v>
      </c>
    </row>
    <row r="350" spans="1:4" x14ac:dyDescent="0.25">
      <c r="A350" s="16">
        <v>41640</v>
      </c>
      <c r="B350" s="17">
        <v>167.91305863872134</v>
      </c>
      <c r="C350" s="17">
        <v>59.935150986936129</v>
      </c>
      <c r="D350" s="18">
        <v>120.3737741935484</v>
      </c>
    </row>
    <row r="351" spans="1:4" x14ac:dyDescent="0.25">
      <c r="A351" s="16">
        <v>41671</v>
      </c>
      <c r="B351" s="17">
        <v>149.94283732239202</v>
      </c>
      <c r="C351" s="17">
        <v>117.29787904457095</v>
      </c>
      <c r="D351" s="18">
        <v>90.484903571428575</v>
      </c>
    </row>
    <row r="352" spans="1:4" x14ac:dyDescent="0.25">
      <c r="A352" s="16">
        <v>41699</v>
      </c>
      <c r="B352" s="17">
        <v>148.21044643006817</v>
      </c>
      <c r="C352" s="17">
        <v>155.4735226085501</v>
      </c>
      <c r="D352" s="18">
        <v>105.26620322580639</v>
      </c>
    </row>
    <row r="353" spans="1:4" x14ac:dyDescent="0.25">
      <c r="A353" s="16">
        <v>41730</v>
      </c>
      <c r="B353" s="17">
        <v>132.53023119304601</v>
      </c>
      <c r="C353" s="17">
        <v>56.706928234101277</v>
      </c>
      <c r="D353" s="18">
        <v>104.2108666666667</v>
      </c>
    </row>
    <row r="354" spans="1:4" x14ac:dyDescent="0.25">
      <c r="A354" s="16">
        <v>41760</v>
      </c>
      <c r="B354" s="17">
        <v>123.82506333939217</v>
      </c>
      <c r="C354" s="17">
        <v>9.4836702269765265</v>
      </c>
      <c r="D354" s="18">
        <v>81.752274193548388</v>
      </c>
    </row>
    <row r="355" spans="1:4" x14ac:dyDescent="0.25">
      <c r="A355" s="16">
        <v>41791</v>
      </c>
      <c r="B355" s="17">
        <v>111.63993504158948</v>
      </c>
      <c r="C355" s="17">
        <v>0.31336615132089934</v>
      </c>
      <c r="D355" s="18">
        <v>76.614063333333334</v>
      </c>
    </row>
    <row r="356" spans="1:4" x14ac:dyDescent="0.25">
      <c r="A356" s="16">
        <v>41821</v>
      </c>
      <c r="B356" s="17">
        <v>119.84486141029265</v>
      </c>
      <c r="C356" s="17">
        <v>4.5957368569622101E-4</v>
      </c>
      <c r="D356" s="18">
        <v>73.893619354838719</v>
      </c>
    </row>
    <row r="357" spans="1:4" x14ac:dyDescent="0.25">
      <c r="A357" s="16">
        <v>41852</v>
      </c>
      <c r="B357" s="17">
        <v>145.83275897884064</v>
      </c>
      <c r="C357" s="17">
        <v>0</v>
      </c>
      <c r="D357" s="18">
        <v>70.899993548387101</v>
      </c>
    </row>
    <row r="358" spans="1:4" x14ac:dyDescent="0.25">
      <c r="A358" s="16">
        <v>41883</v>
      </c>
      <c r="B358" s="17">
        <v>168.60573028945433</v>
      </c>
      <c r="C358" s="17">
        <v>0</v>
      </c>
      <c r="D358" s="18">
        <v>67.261769999999999</v>
      </c>
    </row>
    <row r="359" spans="1:4" x14ac:dyDescent="0.25">
      <c r="A359" s="16">
        <v>41913</v>
      </c>
      <c r="B359" s="17">
        <v>185.15884304683433</v>
      </c>
      <c r="C359" s="17">
        <v>21.100260055500179</v>
      </c>
      <c r="D359" s="18">
        <v>66.65356774193549</v>
      </c>
    </row>
    <row r="360" spans="1:4" x14ac:dyDescent="0.25">
      <c r="A360" s="16">
        <v>41944</v>
      </c>
      <c r="B360" s="17">
        <v>161.50076909383384</v>
      </c>
      <c r="C360" s="17">
        <v>147.81861671575095</v>
      </c>
      <c r="D360" s="18">
        <v>96.509139999999988</v>
      </c>
    </row>
    <row r="361" spans="1:4" x14ac:dyDescent="0.25">
      <c r="A361" s="16">
        <v>41974</v>
      </c>
      <c r="B361" s="17">
        <v>160.64227230940583</v>
      </c>
      <c r="C361" s="17">
        <v>207.91093197658552</v>
      </c>
      <c r="D361" s="18">
        <v>109.6272032258065</v>
      </c>
    </row>
    <row r="362" spans="1:4" x14ac:dyDescent="0.25">
      <c r="A362" s="16">
        <v>42005</v>
      </c>
      <c r="B362" s="17">
        <v>180.42320224091864</v>
      </c>
      <c r="C362" s="17">
        <v>17.743133185009743</v>
      </c>
      <c r="D362" s="18">
        <v>74.127938709677423</v>
      </c>
    </row>
    <row r="363" spans="1:4" x14ac:dyDescent="0.25">
      <c r="A363" s="16">
        <v>42036</v>
      </c>
      <c r="B363" s="17">
        <v>146.33024895613016</v>
      </c>
      <c r="C363" s="17">
        <v>89.008280448871844</v>
      </c>
      <c r="D363" s="18">
        <v>81.21978571428572</v>
      </c>
    </row>
    <row r="364" spans="1:4" x14ac:dyDescent="0.25">
      <c r="A364" s="16">
        <v>42064</v>
      </c>
      <c r="B364" s="17">
        <v>153.05493725696053</v>
      </c>
      <c r="C364" s="17">
        <v>96.408128149958486</v>
      </c>
      <c r="D364" s="18">
        <v>86.635416666666671</v>
      </c>
    </row>
    <row r="365" spans="1:4" x14ac:dyDescent="0.25">
      <c r="A365" s="16">
        <v>42095</v>
      </c>
      <c r="B365" s="17">
        <v>128.56342141608249</v>
      </c>
      <c r="C365" s="17">
        <v>106.20016596348221</v>
      </c>
      <c r="D365" s="18">
        <v>92.509106666666668</v>
      </c>
    </row>
    <row r="366" spans="1:4" x14ac:dyDescent="0.25">
      <c r="A366" s="16">
        <v>42125</v>
      </c>
      <c r="B366" s="17">
        <v>115.92020797041185</v>
      </c>
      <c r="C366" s="17">
        <v>21.870114653175079</v>
      </c>
      <c r="D366" s="18">
        <v>94.224090322580651</v>
      </c>
    </row>
    <row r="367" spans="1:4" x14ac:dyDescent="0.25">
      <c r="A367" s="16">
        <v>42156</v>
      </c>
      <c r="B367" s="17">
        <v>108.68721345238664</v>
      </c>
      <c r="C367" s="17">
        <v>4.5207609456024526E-2</v>
      </c>
      <c r="D367" s="18">
        <v>72.67861666666667</v>
      </c>
    </row>
    <row r="368" spans="1:4" x14ac:dyDescent="0.25">
      <c r="A368" s="16">
        <v>42186</v>
      </c>
      <c r="B368" s="17">
        <v>123.26768820334166</v>
      </c>
      <c r="C368" s="17">
        <v>3.9961713009401878E-2</v>
      </c>
      <c r="D368" s="18">
        <v>69.31239032258064</v>
      </c>
    </row>
    <row r="369" spans="1:4" x14ac:dyDescent="0.25">
      <c r="A369" s="16">
        <v>42217</v>
      </c>
      <c r="B369" s="17">
        <v>146.64382806941401</v>
      </c>
      <c r="C369" s="17">
        <v>0</v>
      </c>
      <c r="D369" s="18">
        <v>65.485009677419356</v>
      </c>
    </row>
    <row r="370" spans="1:4" x14ac:dyDescent="0.25">
      <c r="A370" s="16">
        <v>42248</v>
      </c>
      <c r="B370" s="17">
        <v>177.4775971395695</v>
      </c>
      <c r="C370" s="17">
        <v>0.41995343210206726</v>
      </c>
      <c r="D370" s="18">
        <v>61.245203333333329</v>
      </c>
    </row>
    <row r="371" spans="1:4" x14ac:dyDescent="0.25">
      <c r="A371" s="16">
        <v>42278</v>
      </c>
      <c r="B371" s="17">
        <v>195.68078728923035</v>
      </c>
      <c r="C371" s="17">
        <v>5.8789418812842493</v>
      </c>
      <c r="D371" s="18">
        <v>58.651396774193543</v>
      </c>
    </row>
    <row r="372" spans="1:4" x14ac:dyDescent="0.25">
      <c r="A372" s="16">
        <v>42309</v>
      </c>
      <c r="B372" s="17">
        <v>178.56775480440851</v>
      </c>
      <c r="C372" s="17">
        <v>91.343461932505832</v>
      </c>
      <c r="D372" s="18">
        <v>68.795586666666665</v>
      </c>
    </row>
    <row r="373" spans="1:4" x14ac:dyDescent="0.25">
      <c r="A373" s="16">
        <v>42339</v>
      </c>
      <c r="B373" s="17">
        <v>181.93588593011052</v>
      </c>
      <c r="C373" s="17">
        <v>23.913785751826062</v>
      </c>
      <c r="D373" s="18">
        <v>74.823825806451609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63A16-383F-4904-85A7-FD5FBD9D3F26}">
  <dimension ref="A1:D373"/>
  <sheetViews>
    <sheetView workbookViewId="0">
      <selection activeCell="N10" sqref="N10"/>
    </sheetView>
  </sheetViews>
  <sheetFormatPr defaultRowHeight="15" x14ac:dyDescent="0.25"/>
  <cols>
    <col min="1" max="1" width="10.7109375" style="44" bestFit="1" customWidth="1"/>
    <col min="2" max="4" width="9.140625" style="45"/>
  </cols>
  <sheetData>
    <row r="1" spans="1:4" x14ac:dyDescent="0.25">
      <c r="A1" s="24" t="s">
        <v>0</v>
      </c>
      <c r="B1" s="2" t="s">
        <v>1</v>
      </c>
      <c r="C1" s="2" t="s">
        <v>2</v>
      </c>
      <c r="D1" s="2" t="s">
        <v>49</v>
      </c>
    </row>
    <row r="2" spans="1:4" x14ac:dyDescent="0.25">
      <c r="A2" s="26">
        <v>31048</v>
      </c>
      <c r="B2" s="27">
        <v>138.36085096246092</v>
      </c>
      <c r="C2" s="27">
        <v>358.7661045903983</v>
      </c>
      <c r="D2" s="28">
        <v>332.8087741935484</v>
      </c>
    </row>
    <row r="3" spans="1:4" x14ac:dyDescent="0.25">
      <c r="A3" s="26">
        <v>31079</v>
      </c>
      <c r="B3" s="27">
        <v>146.80541874131359</v>
      </c>
      <c r="C3" s="27">
        <v>83.863213316678994</v>
      </c>
      <c r="D3" s="28">
        <v>264.65703571428571</v>
      </c>
    </row>
    <row r="4" spans="1:4" x14ac:dyDescent="0.25">
      <c r="A4" s="26">
        <v>31107</v>
      </c>
      <c r="B4" s="27">
        <v>150.4518900262421</v>
      </c>
      <c r="C4" s="27">
        <v>134.25303969548881</v>
      </c>
      <c r="D4" s="28">
        <v>276.83716129032263</v>
      </c>
    </row>
    <row r="5" spans="1:4" x14ac:dyDescent="0.25">
      <c r="A5" s="26">
        <v>31138</v>
      </c>
      <c r="B5" s="27">
        <v>126.79992855142901</v>
      </c>
      <c r="C5" s="27">
        <v>37.438071450321587</v>
      </c>
      <c r="D5" s="28">
        <v>236.6028</v>
      </c>
    </row>
    <row r="6" spans="1:4" x14ac:dyDescent="0.25">
      <c r="A6" s="26">
        <v>31168</v>
      </c>
      <c r="B6" s="27">
        <v>122.380313262865</v>
      </c>
      <c r="C6" s="27">
        <v>6.2281746516288701</v>
      </c>
      <c r="D6" s="28">
        <v>203.7026129032258</v>
      </c>
    </row>
    <row r="7" spans="1:4" x14ac:dyDescent="0.25">
      <c r="A7" s="26">
        <v>31199</v>
      </c>
      <c r="B7" s="27">
        <v>111.5368768220219</v>
      </c>
      <c r="C7" s="27">
        <v>3.2650364631558362E-2</v>
      </c>
      <c r="D7" s="28">
        <v>193.60656666666671</v>
      </c>
    </row>
    <row r="8" spans="1:4" x14ac:dyDescent="0.25">
      <c r="A8" s="26">
        <v>31229</v>
      </c>
      <c r="B8" s="27">
        <v>118.40017254803529</v>
      </c>
      <c r="C8" s="27">
        <v>0.24633575017981924</v>
      </c>
      <c r="D8" s="28">
        <v>189.21370967741939</v>
      </c>
    </row>
    <row r="9" spans="1:4" x14ac:dyDescent="0.25">
      <c r="A9" s="29">
        <v>31260</v>
      </c>
      <c r="B9" s="30">
        <v>144.90967771238002</v>
      </c>
      <c r="C9" s="30">
        <v>1.2858100214929582</v>
      </c>
      <c r="D9" s="31">
        <v>184.6557096774194</v>
      </c>
    </row>
    <row r="10" spans="1:4" x14ac:dyDescent="0.25">
      <c r="A10" s="26">
        <v>31291</v>
      </c>
      <c r="B10" s="27">
        <v>155.56843459842929</v>
      </c>
      <c r="C10" s="27">
        <v>33.756912278258397</v>
      </c>
      <c r="D10" s="28">
        <v>181.2920666666667</v>
      </c>
    </row>
    <row r="11" spans="1:4" x14ac:dyDescent="0.25">
      <c r="A11" s="26">
        <v>31321</v>
      </c>
      <c r="B11" s="27">
        <v>161.49658784387549</v>
      </c>
      <c r="C11" s="27">
        <v>142.37231947336093</v>
      </c>
      <c r="D11" s="28">
        <v>215.3582258064516</v>
      </c>
    </row>
    <row r="12" spans="1:4" x14ac:dyDescent="0.25">
      <c r="A12" s="26">
        <v>31352</v>
      </c>
      <c r="B12" s="27">
        <v>147.89414281934359</v>
      </c>
      <c r="C12" s="27">
        <v>184.35542252269192</v>
      </c>
      <c r="D12" s="28">
        <v>230.98923333333329</v>
      </c>
    </row>
    <row r="13" spans="1:4" x14ac:dyDescent="0.25">
      <c r="A13" s="26">
        <v>31382</v>
      </c>
      <c r="B13" s="27">
        <v>146.85223156521371</v>
      </c>
      <c r="C13" s="27">
        <v>425.22904709768119</v>
      </c>
      <c r="D13" s="28">
        <v>329.13016129032258</v>
      </c>
    </row>
    <row r="14" spans="1:4" x14ac:dyDescent="0.25">
      <c r="A14" s="26">
        <v>31413</v>
      </c>
      <c r="B14" s="27">
        <v>152.43871016480432</v>
      </c>
      <c r="C14" s="27">
        <v>205.64431741067321</v>
      </c>
      <c r="D14" s="28">
        <v>432.71754838709683</v>
      </c>
    </row>
    <row r="15" spans="1:4" x14ac:dyDescent="0.25">
      <c r="A15" s="26">
        <v>31444</v>
      </c>
      <c r="B15" s="27">
        <v>143.00187172803439</v>
      </c>
      <c r="C15" s="27">
        <v>106.54017657569199</v>
      </c>
      <c r="D15" s="28">
        <v>295.6886428571429</v>
      </c>
    </row>
    <row r="16" spans="1:4" x14ac:dyDescent="0.25">
      <c r="A16" s="26">
        <v>31472</v>
      </c>
      <c r="B16" s="27">
        <v>152.82636028213909</v>
      </c>
      <c r="C16" s="27">
        <v>76.787079645823169</v>
      </c>
      <c r="D16" s="28">
        <v>243.23103225806449</v>
      </c>
    </row>
    <row r="17" spans="1:4" x14ac:dyDescent="0.25">
      <c r="A17" s="26">
        <v>31503</v>
      </c>
      <c r="B17" s="27">
        <v>132.8371220234655</v>
      </c>
      <c r="C17" s="27">
        <v>63.098456643777119</v>
      </c>
      <c r="D17" s="28">
        <v>211.12343333333331</v>
      </c>
    </row>
    <row r="18" spans="1:4" x14ac:dyDescent="0.25">
      <c r="A18" s="26">
        <v>31533</v>
      </c>
      <c r="B18" s="27">
        <v>125.73926380658281</v>
      </c>
      <c r="C18" s="27">
        <v>3.80760102244707</v>
      </c>
      <c r="D18" s="28">
        <v>206.18351612903231</v>
      </c>
    </row>
    <row r="19" spans="1:4" x14ac:dyDescent="0.25">
      <c r="A19" s="26">
        <v>31564</v>
      </c>
      <c r="B19" s="27">
        <v>114.40904869860981</v>
      </c>
      <c r="C19" s="27">
        <v>1.1281612708618654E-3</v>
      </c>
      <c r="D19" s="28">
        <v>191.89606666666671</v>
      </c>
    </row>
    <row r="20" spans="1:4" x14ac:dyDescent="0.25">
      <c r="A20" s="26">
        <v>31594</v>
      </c>
      <c r="B20" s="27">
        <v>124.62542224001508</v>
      </c>
      <c r="C20" s="27">
        <v>13.652959397955359</v>
      </c>
      <c r="D20" s="28">
        <v>189.1791935483871</v>
      </c>
    </row>
    <row r="21" spans="1:4" x14ac:dyDescent="0.25">
      <c r="A21" s="26">
        <v>31625</v>
      </c>
      <c r="B21" s="27">
        <v>143.92442357537894</v>
      </c>
      <c r="C21" s="27">
        <v>17.21763820442715</v>
      </c>
      <c r="D21" s="28">
        <v>186.1031290322581</v>
      </c>
    </row>
    <row r="22" spans="1:4" x14ac:dyDescent="0.25">
      <c r="A22" s="26">
        <v>31656</v>
      </c>
      <c r="B22" s="27">
        <v>155.98233258093239</v>
      </c>
      <c r="C22" s="27">
        <v>3.0567397475085802</v>
      </c>
      <c r="D22" s="28">
        <v>179.66126666666659</v>
      </c>
    </row>
    <row r="23" spans="1:4" x14ac:dyDescent="0.25">
      <c r="A23" s="26">
        <v>31686</v>
      </c>
      <c r="B23" s="27">
        <v>166.61408853051481</v>
      </c>
      <c r="C23" s="27">
        <v>94.156534099441274</v>
      </c>
      <c r="D23" s="28">
        <v>192.12270967741941</v>
      </c>
    </row>
    <row r="24" spans="1:4" x14ac:dyDescent="0.25">
      <c r="A24" s="26">
        <v>31717</v>
      </c>
      <c r="B24" s="27">
        <v>163.49715322621398</v>
      </c>
      <c r="C24" s="27">
        <v>62.640664571197817</v>
      </c>
      <c r="D24" s="28">
        <v>194.2560666666667</v>
      </c>
    </row>
    <row r="25" spans="1:4" x14ac:dyDescent="0.25">
      <c r="A25" s="26">
        <v>31747</v>
      </c>
      <c r="B25" s="27">
        <v>159.19551155175361</v>
      </c>
      <c r="C25" s="27">
        <v>175.78336949437934</v>
      </c>
      <c r="D25" s="28">
        <v>209.29025806451611</v>
      </c>
    </row>
    <row r="26" spans="1:4" x14ac:dyDescent="0.25">
      <c r="A26" s="26">
        <v>31778</v>
      </c>
      <c r="B26" s="27">
        <v>169.18836090230468</v>
      </c>
      <c r="C26" s="27">
        <v>72.048761845850152</v>
      </c>
      <c r="D26" s="28">
        <v>212.1872580645161</v>
      </c>
    </row>
    <row r="27" spans="1:4" x14ac:dyDescent="0.25">
      <c r="A27" s="26">
        <v>31809</v>
      </c>
      <c r="B27" s="27">
        <v>153.70152035261873</v>
      </c>
      <c r="C27" s="27">
        <v>65.172870237886372</v>
      </c>
      <c r="D27" s="28">
        <v>188.39696428571429</v>
      </c>
    </row>
    <row r="28" spans="1:4" x14ac:dyDescent="0.25">
      <c r="A28" s="26">
        <v>31837</v>
      </c>
      <c r="B28" s="27">
        <v>144.50708934366341</v>
      </c>
      <c r="C28" s="27">
        <v>220.34651250949773</v>
      </c>
      <c r="D28" s="28">
        <v>222.93587096774189</v>
      </c>
    </row>
    <row r="29" spans="1:4" x14ac:dyDescent="0.25">
      <c r="A29" s="26">
        <v>31868</v>
      </c>
      <c r="B29" s="27">
        <v>130.11761707552432</v>
      </c>
      <c r="C29" s="27">
        <v>70.462019699890007</v>
      </c>
      <c r="D29" s="28">
        <v>217.41113333333331</v>
      </c>
    </row>
    <row r="30" spans="1:4" x14ac:dyDescent="0.25">
      <c r="A30" s="26">
        <v>31898</v>
      </c>
      <c r="B30" s="27">
        <v>127.4330869483825</v>
      </c>
      <c r="C30" s="27">
        <v>22.758591776269178</v>
      </c>
      <c r="D30" s="28">
        <v>198.3357419354839</v>
      </c>
    </row>
    <row r="31" spans="1:4" x14ac:dyDescent="0.25">
      <c r="A31" s="26">
        <v>31929</v>
      </c>
      <c r="B31" s="27">
        <v>113.93128366027399</v>
      </c>
      <c r="C31" s="27">
        <v>0</v>
      </c>
      <c r="D31" s="28">
        <v>175.3767666666667</v>
      </c>
    </row>
    <row r="32" spans="1:4" x14ac:dyDescent="0.25">
      <c r="A32" s="26">
        <v>31959</v>
      </c>
      <c r="B32" s="27">
        <v>128.3210122740465</v>
      </c>
      <c r="C32" s="27">
        <v>0</v>
      </c>
      <c r="D32" s="28">
        <v>170.37077419354841</v>
      </c>
    </row>
    <row r="33" spans="1:4" x14ac:dyDescent="0.25">
      <c r="A33" s="26">
        <v>31990</v>
      </c>
      <c r="B33" s="27">
        <v>153.06201815106419</v>
      </c>
      <c r="C33" s="27">
        <v>0.1414542336549599</v>
      </c>
      <c r="D33" s="28">
        <v>165.691</v>
      </c>
    </row>
    <row r="34" spans="1:4" x14ac:dyDescent="0.25">
      <c r="A34" s="26">
        <v>32021</v>
      </c>
      <c r="B34" s="27">
        <v>158.21842880358662</v>
      </c>
      <c r="C34" s="27">
        <v>26.213021199706191</v>
      </c>
      <c r="D34" s="28">
        <v>165.42393333333331</v>
      </c>
    </row>
    <row r="35" spans="1:4" x14ac:dyDescent="0.25">
      <c r="A35" s="26">
        <v>32051</v>
      </c>
      <c r="B35" s="27">
        <v>182.95898424415651</v>
      </c>
      <c r="C35" s="27">
        <v>40.363912501357397</v>
      </c>
      <c r="D35" s="28">
        <v>166.61425806451621</v>
      </c>
    </row>
    <row r="36" spans="1:4" x14ac:dyDescent="0.25">
      <c r="A36" s="26">
        <v>32082</v>
      </c>
      <c r="B36" s="27">
        <v>151.26700885744643</v>
      </c>
      <c r="C36" s="27">
        <v>182.60751345746641</v>
      </c>
      <c r="D36" s="28">
        <v>199.98483333333331</v>
      </c>
    </row>
    <row r="37" spans="1:4" x14ac:dyDescent="0.25">
      <c r="A37" s="26">
        <v>32112</v>
      </c>
      <c r="B37" s="27">
        <v>144.18293987765401</v>
      </c>
      <c r="C37" s="27">
        <v>376.96552951807223</v>
      </c>
      <c r="D37" s="28">
        <v>326.68106451612903</v>
      </c>
    </row>
    <row r="38" spans="1:4" x14ac:dyDescent="0.25">
      <c r="A38" s="26">
        <v>32143</v>
      </c>
      <c r="B38" s="27">
        <v>165.1337129169217</v>
      </c>
      <c r="C38" s="27">
        <v>133.4103533417989</v>
      </c>
      <c r="D38" s="28">
        <v>278.55061290322578</v>
      </c>
    </row>
    <row r="39" spans="1:4" x14ac:dyDescent="0.25">
      <c r="A39" s="26">
        <v>32174</v>
      </c>
      <c r="B39" s="27">
        <v>146.24610151085878</v>
      </c>
      <c r="C39" s="27">
        <v>151.83845119707112</v>
      </c>
      <c r="D39" s="28">
        <v>226.31258620689661</v>
      </c>
    </row>
    <row r="40" spans="1:4" x14ac:dyDescent="0.25">
      <c r="A40" s="26">
        <v>32203</v>
      </c>
      <c r="B40" s="27">
        <v>144.0698622186616</v>
      </c>
      <c r="C40" s="27">
        <v>248.47245567010731</v>
      </c>
      <c r="D40" s="28">
        <v>309.05270967741927</v>
      </c>
    </row>
    <row r="41" spans="1:4" x14ac:dyDescent="0.25">
      <c r="A41" s="26">
        <v>32234</v>
      </c>
      <c r="B41" s="27">
        <v>130.94497670353047</v>
      </c>
      <c r="C41" s="27">
        <v>51.410098958514681</v>
      </c>
      <c r="D41" s="28">
        <v>251.02986666666669</v>
      </c>
    </row>
    <row r="42" spans="1:4" x14ac:dyDescent="0.25">
      <c r="A42" s="26">
        <v>32264</v>
      </c>
      <c r="B42" s="27">
        <v>130.61445470438062</v>
      </c>
      <c r="C42" s="27">
        <v>0.12500498424680587</v>
      </c>
      <c r="D42" s="28">
        <v>223.4446774193548</v>
      </c>
    </row>
    <row r="43" spans="1:4" x14ac:dyDescent="0.25">
      <c r="A43" s="26">
        <v>32295</v>
      </c>
      <c r="B43" s="27">
        <v>113.9926675101221</v>
      </c>
      <c r="C43" s="27">
        <v>0</v>
      </c>
      <c r="D43" s="28">
        <v>214.0430666666667</v>
      </c>
    </row>
    <row r="44" spans="1:4" x14ac:dyDescent="0.25">
      <c r="A44" s="26">
        <v>32325</v>
      </c>
      <c r="B44" s="27">
        <v>120.90971145215539</v>
      </c>
      <c r="C44" s="27">
        <v>0</v>
      </c>
      <c r="D44" s="28">
        <v>209.49761290322579</v>
      </c>
    </row>
    <row r="45" spans="1:4" x14ac:dyDescent="0.25">
      <c r="A45" s="26">
        <v>32356</v>
      </c>
      <c r="B45" s="27">
        <v>142.84080392409149</v>
      </c>
      <c r="C45" s="27">
        <v>3.4144885419221631</v>
      </c>
      <c r="D45" s="28">
        <v>205.16396774193549</v>
      </c>
    </row>
    <row r="46" spans="1:4" x14ac:dyDescent="0.25">
      <c r="A46" s="26">
        <v>32387</v>
      </c>
      <c r="B46" s="27">
        <v>163.42155221891321</v>
      </c>
      <c r="C46" s="27">
        <v>3.1290474500619201</v>
      </c>
      <c r="D46" s="28">
        <v>199.38573333333329</v>
      </c>
    </row>
    <row r="47" spans="1:4" x14ac:dyDescent="0.25">
      <c r="A47" s="26">
        <v>32417</v>
      </c>
      <c r="B47" s="27">
        <v>166.02424474752061</v>
      </c>
      <c r="C47" s="27">
        <v>98.488711747017078</v>
      </c>
      <c r="D47" s="28">
        <v>218.31109677419349</v>
      </c>
    </row>
    <row r="48" spans="1:4" x14ac:dyDescent="0.25">
      <c r="A48" s="26">
        <v>32448</v>
      </c>
      <c r="B48" s="27">
        <v>154.45340362895249</v>
      </c>
      <c r="C48" s="27">
        <v>136.86107555891857</v>
      </c>
      <c r="D48" s="28">
        <v>231.55753333333331</v>
      </c>
    </row>
    <row r="49" spans="1:4" x14ac:dyDescent="0.25">
      <c r="A49" s="26">
        <v>32478</v>
      </c>
      <c r="B49" s="27">
        <v>151.47737136098891</v>
      </c>
      <c r="C49" s="27">
        <v>381.69811102622731</v>
      </c>
      <c r="D49" s="28">
        <v>345.75883870967738</v>
      </c>
    </row>
    <row r="50" spans="1:4" x14ac:dyDescent="0.25">
      <c r="A50" s="26">
        <v>32509</v>
      </c>
      <c r="B50" s="27">
        <v>166.93902577738749</v>
      </c>
      <c r="C50" s="27">
        <v>96.581549050565243</v>
      </c>
      <c r="D50" s="28">
        <v>252.7607741935484</v>
      </c>
    </row>
    <row r="51" spans="1:4" x14ac:dyDescent="0.25">
      <c r="A51" s="26">
        <v>32540</v>
      </c>
      <c r="B51" s="27">
        <v>149.77117667739068</v>
      </c>
      <c r="C51" s="27">
        <v>109.61999557940064</v>
      </c>
      <c r="D51" s="28">
        <v>253.07757142857139</v>
      </c>
    </row>
    <row r="52" spans="1:4" x14ac:dyDescent="0.25">
      <c r="A52" s="26">
        <v>32568</v>
      </c>
      <c r="B52" s="27">
        <v>150.4209224864382</v>
      </c>
      <c r="C52" s="27">
        <v>117.03184594421323</v>
      </c>
      <c r="D52" s="28">
        <v>249.7692258064516</v>
      </c>
    </row>
    <row r="53" spans="1:4" x14ac:dyDescent="0.25">
      <c r="A53" s="26">
        <v>32599</v>
      </c>
      <c r="B53" s="27">
        <v>134.43860995474452</v>
      </c>
      <c r="C53" s="27">
        <v>15.628306199536626</v>
      </c>
      <c r="D53" s="28">
        <v>216.9161</v>
      </c>
    </row>
    <row r="54" spans="1:4" x14ac:dyDescent="0.25">
      <c r="A54" s="26">
        <v>32629</v>
      </c>
      <c r="B54" s="27">
        <v>120.65418187674541</v>
      </c>
      <c r="C54" s="27">
        <v>2.4568405704079703</v>
      </c>
      <c r="D54" s="28">
        <v>209.74032258064511</v>
      </c>
    </row>
    <row r="55" spans="1:4" x14ac:dyDescent="0.25">
      <c r="A55" s="26">
        <v>32660</v>
      </c>
      <c r="B55" s="27">
        <v>112.1590641727756</v>
      </c>
      <c r="C55" s="27">
        <v>18.022028747991151</v>
      </c>
      <c r="D55" s="28">
        <v>205.6379666666667</v>
      </c>
    </row>
    <row r="56" spans="1:4" x14ac:dyDescent="0.25">
      <c r="A56" s="26">
        <v>32690</v>
      </c>
      <c r="B56" s="27">
        <v>125.74921143553199</v>
      </c>
      <c r="C56" s="27">
        <v>2.0616168479600567</v>
      </c>
      <c r="D56" s="28">
        <v>203.14064516129031</v>
      </c>
    </row>
    <row r="57" spans="1:4" x14ac:dyDescent="0.25">
      <c r="A57" s="26">
        <v>32721</v>
      </c>
      <c r="B57" s="27">
        <v>140.89878650941341</v>
      </c>
      <c r="C57" s="27">
        <v>1.9341788206478394</v>
      </c>
      <c r="D57" s="28">
        <v>199.15038709677421</v>
      </c>
    </row>
    <row r="58" spans="1:4" x14ac:dyDescent="0.25">
      <c r="A58" s="26">
        <v>32752</v>
      </c>
      <c r="B58" s="27">
        <v>156.86089371248659</v>
      </c>
      <c r="C58" s="27">
        <v>26.285267727035066</v>
      </c>
      <c r="D58" s="28">
        <v>200.88256666666669</v>
      </c>
    </row>
    <row r="59" spans="1:4" x14ac:dyDescent="0.25">
      <c r="A59" s="26">
        <v>32782</v>
      </c>
      <c r="B59" s="27">
        <v>168.85602772549058</v>
      </c>
      <c r="C59" s="27">
        <v>70.834574075379791</v>
      </c>
      <c r="D59" s="28">
        <v>203.3740967741935</v>
      </c>
    </row>
    <row r="60" spans="1:4" x14ac:dyDescent="0.25">
      <c r="A60" s="26">
        <v>32813</v>
      </c>
      <c r="B60" s="27">
        <v>151.86142987715328</v>
      </c>
      <c r="C60" s="27">
        <v>203.77281042045905</v>
      </c>
      <c r="D60" s="28">
        <v>260.15553333333332</v>
      </c>
    </row>
    <row r="61" spans="1:4" x14ac:dyDescent="0.25">
      <c r="A61" s="26">
        <v>32843</v>
      </c>
      <c r="B61" s="27">
        <v>124.97841892856471</v>
      </c>
      <c r="C61" s="27">
        <v>517.96063801850596</v>
      </c>
      <c r="D61" s="28">
        <v>552.817935483871</v>
      </c>
    </row>
    <row r="62" spans="1:4" x14ac:dyDescent="0.25">
      <c r="A62" s="26">
        <v>32874</v>
      </c>
      <c r="B62" s="27">
        <v>169.93425212187429</v>
      </c>
      <c r="C62" s="27">
        <v>60.808228576863463</v>
      </c>
      <c r="D62" s="28">
        <v>382.60183870967739</v>
      </c>
    </row>
    <row r="63" spans="1:4" x14ac:dyDescent="0.25">
      <c r="A63" s="26">
        <v>32905</v>
      </c>
      <c r="B63" s="27">
        <v>141.79138632817268</v>
      </c>
      <c r="C63" s="27">
        <v>132.52959815639608</v>
      </c>
      <c r="D63" s="28">
        <v>290.50303571428572</v>
      </c>
    </row>
    <row r="64" spans="1:4" x14ac:dyDescent="0.25">
      <c r="A64" s="26">
        <v>32933</v>
      </c>
      <c r="B64" s="27">
        <v>158.91952101417371</v>
      </c>
      <c r="C64" s="27">
        <v>71.051550628519422</v>
      </c>
      <c r="D64" s="28">
        <v>262.3956451612903</v>
      </c>
    </row>
    <row r="65" spans="1:4" x14ac:dyDescent="0.25">
      <c r="A65" s="26">
        <v>32964</v>
      </c>
      <c r="B65" s="27">
        <v>140.3105768823458</v>
      </c>
      <c r="C65" s="27">
        <v>10.793064485630742</v>
      </c>
      <c r="D65" s="28">
        <v>215.94130000000001</v>
      </c>
    </row>
    <row r="66" spans="1:4" x14ac:dyDescent="0.25">
      <c r="A66" s="26">
        <v>32994</v>
      </c>
      <c r="B66" s="27">
        <v>123.43886956693879</v>
      </c>
      <c r="C66" s="27">
        <v>42.040036945658734</v>
      </c>
      <c r="D66" s="28">
        <v>209.2078064516129</v>
      </c>
    </row>
    <row r="67" spans="1:4" x14ac:dyDescent="0.25">
      <c r="A67" s="26">
        <v>33025</v>
      </c>
      <c r="B67" s="27">
        <v>113.2455558278792</v>
      </c>
      <c r="C67" s="27">
        <v>0</v>
      </c>
      <c r="D67" s="28">
        <v>192.25473333333329</v>
      </c>
    </row>
    <row r="68" spans="1:4" x14ac:dyDescent="0.25">
      <c r="A68" s="26">
        <v>33055</v>
      </c>
      <c r="B68" s="27">
        <v>124.90272632314188</v>
      </c>
      <c r="C68" s="27">
        <v>4.3093615518482737</v>
      </c>
      <c r="D68" s="28">
        <v>187.54229032258061</v>
      </c>
    </row>
    <row r="69" spans="1:4" x14ac:dyDescent="0.25">
      <c r="A69" s="26">
        <v>33086</v>
      </c>
      <c r="B69" s="27">
        <v>138.56588484749579</v>
      </c>
      <c r="C69" s="27">
        <v>8.0067794679226427</v>
      </c>
      <c r="D69" s="28">
        <v>179.51745161290319</v>
      </c>
    </row>
    <row r="70" spans="1:4" x14ac:dyDescent="0.25">
      <c r="A70" s="26">
        <v>33117</v>
      </c>
      <c r="B70" s="27">
        <v>150.25632725416546</v>
      </c>
      <c r="C70" s="27">
        <v>30.388664560335449</v>
      </c>
      <c r="D70" s="28">
        <v>182.28826666666669</v>
      </c>
    </row>
    <row r="71" spans="1:4" x14ac:dyDescent="0.25">
      <c r="A71" s="26">
        <v>33147</v>
      </c>
      <c r="B71" s="27">
        <v>173.7355976246163</v>
      </c>
      <c r="C71" s="27">
        <v>90.367355399540372</v>
      </c>
      <c r="D71" s="28">
        <v>182.41748387096769</v>
      </c>
    </row>
    <row r="72" spans="1:4" x14ac:dyDescent="0.25">
      <c r="A72" s="26">
        <v>33178</v>
      </c>
      <c r="B72" s="27">
        <v>166.9439356212732</v>
      </c>
      <c r="C72" s="27">
        <v>93.38736645459494</v>
      </c>
      <c r="D72" s="28">
        <v>195.92493333333331</v>
      </c>
    </row>
    <row r="73" spans="1:4" x14ac:dyDescent="0.25">
      <c r="A73" s="26">
        <v>33208</v>
      </c>
      <c r="B73" s="27">
        <v>164.24914612478332</v>
      </c>
      <c r="C73" s="27">
        <v>154.20154473988276</v>
      </c>
      <c r="D73" s="28">
        <v>225.58893548387101</v>
      </c>
    </row>
    <row r="74" spans="1:4" x14ac:dyDescent="0.25">
      <c r="A74" s="26">
        <v>33239</v>
      </c>
      <c r="B74" s="27">
        <v>151.66834086208181</v>
      </c>
      <c r="C74" s="27">
        <v>240.29749674589388</v>
      </c>
      <c r="D74" s="28">
        <v>265.50612903225812</v>
      </c>
    </row>
    <row r="75" spans="1:4" x14ac:dyDescent="0.25">
      <c r="A75" s="26">
        <v>33270</v>
      </c>
      <c r="B75" s="27">
        <v>146.42368730027371</v>
      </c>
      <c r="C75" s="27">
        <v>133.31728262646581</v>
      </c>
      <c r="D75" s="28">
        <v>247.9052857142857</v>
      </c>
    </row>
    <row r="76" spans="1:4" x14ac:dyDescent="0.25">
      <c r="A76" s="26">
        <v>33298</v>
      </c>
      <c r="B76" s="27">
        <v>148.80727920113372</v>
      </c>
      <c r="C76" s="27">
        <v>139.22230750696593</v>
      </c>
      <c r="D76" s="28">
        <v>251.03200000000001</v>
      </c>
    </row>
    <row r="77" spans="1:4" x14ac:dyDescent="0.25">
      <c r="A77" s="26">
        <v>33329</v>
      </c>
      <c r="B77" s="27">
        <v>131.4047489005564</v>
      </c>
      <c r="C77" s="27">
        <v>84.673469744094376</v>
      </c>
      <c r="D77" s="28">
        <v>225.4025666666667</v>
      </c>
    </row>
    <row r="78" spans="1:4" x14ac:dyDescent="0.25">
      <c r="A78" s="26">
        <v>33359</v>
      </c>
      <c r="B78" s="27">
        <v>123.6404535125414</v>
      </c>
      <c r="C78" s="27">
        <v>3.678079290629904</v>
      </c>
      <c r="D78" s="28">
        <v>196.02112903225799</v>
      </c>
    </row>
    <row r="79" spans="1:4" x14ac:dyDescent="0.25">
      <c r="A79" s="26">
        <v>33390</v>
      </c>
      <c r="B79" s="27">
        <v>115.1015616033374</v>
      </c>
      <c r="C79" s="27">
        <v>0</v>
      </c>
      <c r="D79" s="28">
        <v>180.6757666666667</v>
      </c>
    </row>
    <row r="80" spans="1:4" x14ac:dyDescent="0.25">
      <c r="A80" s="26">
        <v>33420</v>
      </c>
      <c r="B80" s="27">
        <v>124.54601225603741</v>
      </c>
      <c r="C80" s="27">
        <v>0</v>
      </c>
      <c r="D80" s="28">
        <v>174.73174193548391</v>
      </c>
    </row>
    <row r="81" spans="1:4" x14ac:dyDescent="0.25">
      <c r="A81" s="26">
        <v>33451</v>
      </c>
      <c r="B81" s="27">
        <v>140.09403963764188</v>
      </c>
      <c r="C81" s="27">
        <v>0.14346100925639368</v>
      </c>
      <c r="D81" s="28">
        <v>169.32503225806451</v>
      </c>
    </row>
    <row r="82" spans="1:4" x14ac:dyDescent="0.25">
      <c r="A82" s="26">
        <v>33482</v>
      </c>
      <c r="B82" s="27">
        <v>152.34255986665701</v>
      </c>
      <c r="C82" s="27">
        <v>62.564300362560928</v>
      </c>
      <c r="D82" s="28">
        <v>179.01230000000001</v>
      </c>
    </row>
    <row r="83" spans="1:4" x14ac:dyDescent="0.25">
      <c r="A83" s="26">
        <v>33512</v>
      </c>
      <c r="B83" s="27">
        <v>175.33092558408362</v>
      </c>
      <c r="C83" s="27">
        <v>42.840949546943527</v>
      </c>
      <c r="D83" s="28">
        <v>173.0508709677419</v>
      </c>
    </row>
    <row r="84" spans="1:4" x14ac:dyDescent="0.25">
      <c r="A84" s="26">
        <v>33543</v>
      </c>
      <c r="B84" s="27">
        <v>148.21309860371392</v>
      </c>
      <c r="C84" s="27">
        <v>338.91036215454858</v>
      </c>
      <c r="D84" s="28">
        <v>256.62116666666668</v>
      </c>
    </row>
    <row r="85" spans="1:4" x14ac:dyDescent="0.25">
      <c r="A85" s="26">
        <v>33573</v>
      </c>
      <c r="B85" s="27">
        <v>158.59802048229321</v>
      </c>
      <c r="C85" s="27">
        <v>173.29165561274363</v>
      </c>
      <c r="D85" s="28">
        <v>238.49803225806451</v>
      </c>
    </row>
    <row r="86" spans="1:4" x14ac:dyDescent="0.25">
      <c r="A86" s="26">
        <v>33604</v>
      </c>
      <c r="B86" s="27">
        <v>138.76459736275407</v>
      </c>
      <c r="C86" s="27">
        <v>319.68345283725756</v>
      </c>
      <c r="D86" s="28">
        <v>313.55700000000002</v>
      </c>
    </row>
    <row r="87" spans="1:4" x14ac:dyDescent="0.25">
      <c r="A87" s="26">
        <v>33635</v>
      </c>
      <c r="B87" s="27">
        <v>128.08332256181779</v>
      </c>
      <c r="C87" s="27">
        <v>347.50237855014234</v>
      </c>
      <c r="D87" s="28">
        <v>541.17144827586208</v>
      </c>
    </row>
    <row r="88" spans="1:4" x14ac:dyDescent="0.25">
      <c r="A88" s="26">
        <v>33664</v>
      </c>
      <c r="B88" s="27">
        <v>153.21212573874379</v>
      </c>
      <c r="C88" s="27">
        <v>35.779293077171339</v>
      </c>
      <c r="D88" s="28">
        <v>276.23883870967751</v>
      </c>
    </row>
    <row r="89" spans="1:4" x14ac:dyDescent="0.25">
      <c r="A89" s="26">
        <v>33695</v>
      </c>
      <c r="B89" s="27">
        <v>132.78022126945291</v>
      </c>
      <c r="C89" s="27">
        <v>42.18747145433678</v>
      </c>
      <c r="D89" s="28">
        <v>235.18343333333331</v>
      </c>
    </row>
    <row r="90" spans="1:4" x14ac:dyDescent="0.25">
      <c r="A90" s="26">
        <v>33725</v>
      </c>
      <c r="B90" s="27">
        <v>130.96762437470647</v>
      </c>
      <c r="C90" s="27">
        <v>7.3230540593655409</v>
      </c>
      <c r="D90" s="28">
        <v>224.82461290322581</v>
      </c>
    </row>
    <row r="91" spans="1:4" x14ac:dyDescent="0.25">
      <c r="A91" s="26">
        <v>33756</v>
      </c>
      <c r="B91" s="27">
        <v>109.8007138429388</v>
      </c>
      <c r="C91" s="27">
        <v>2.1704601124960754</v>
      </c>
      <c r="D91" s="28">
        <v>198.57480000000001</v>
      </c>
    </row>
    <row r="92" spans="1:4" x14ac:dyDescent="0.25">
      <c r="A92" s="26">
        <v>33786</v>
      </c>
      <c r="B92" s="27">
        <v>124.88935366085302</v>
      </c>
      <c r="C92" s="27">
        <v>2.2159571740453725E-4</v>
      </c>
      <c r="D92" s="28">
        <v>190.16135483870971</v>
      </c>
    </row>
    <row r="93" spans="1:4" x14ac:dyDescent="0.25">
      <c r="A93" s="26">
        <v>33817</v>
      </c>
      <c r="B93" s="27">
        <v>143.13878496949158</v>
      </c>
      <c r="C93" s="27">
        <v>5.9939560992519931</v>
      </c>
      <c r="D93" s="28">
        <v>182.8065161290323</v>
      </c>
    </row>
    <row r="94" spans="1:4" x14ac:dyDescent="0.25">
      <c r="A94" s="26">
        <v>33848</v>
      </c>
      <c r="B94" s="27">
        <v>144.32570975855461</v>
      </c>
      <c r="C94" s="27">
        <v>33.878375238669214</v>
      </c>
      <c r="D94" s="28">
        <v>181.73670000000001</v>
      </c>
    </row>
    <row r="95" spans="1:4" x14ac:dyDescent="0.25">
      <c r="A95" s="26">
        <v>33878</v>
      </c>
      <c r="B95" s="27">
        <v>165.66853688084743</v>
      </c>
      <c r="C95" s="27">
        <v>104.14764760523228</v>
      </c>
      <c r="D95" s="28">
        <v>196.75616129032261</v>
      </c>
    </row>
    <row r="96" spans="1:4" x14ac:dyDescent="0.25">
      <c r="A96" s="26">
        <v>33909</v>
      </c>
      <c r="B96" s="27">
        <v>148.65446605025323</v>
      </c>
      <c r="C96" s="27">
        <v>266.27314971132103</v>
      </c>
      <c r="D96" s="28">
        <v>275.90453333333329</v>
      </c>
    </row>
    <row r="97" spans="1:4" x14ac:dyDescent="0.25">
      <c r="A97" s="26">
        <v>33939</v>
      </c>
      <c r="B97" s="27">
        <v>147.8063734844699</v>
      </c>
      <c r="C97" s="27">
        <v>332.35430202004324</v>
      </c>
      <c r="D97" s="28">
        <v>353.32877419354838</v>
      </c>
    </row>
    <row r="98" spans="1:4" x14ac:dyDescent="0.25">
      <c r="A98" s="26">
        <v>33970</v>
      </c>
      <c r="B98" s="27">
        <v>168.23990088076181</v>
      </c>
      <c r="C98" s="27">
        <v>98.705772244345141</v>
      </c>
      <c r="D98" s="28">
        <v>298.76677419354837</v>
      </c>
    </row>
    <row r="99" spans="1:4" x14ac:dyDescent="0.25">
      <c r="A99" s="26">
        <v>34001</v>
      </c>
      <c r="B99" s="27">
        <v>141.652814215159</v>
      </c>
      <c r="C99" s="27">
        <v>132.04518131876819</v>
      </c>
      <c r="D99" s="28">
        <v>273.44842857142862</v>
      </c>
    </row>
    <row r="100" spans="1:4" x14ac:dyDescent="0.25">
      <c r="A100" s="26">
        <v>34029</v>
      </c>
      <c r="B100" s="27">
        <v>169.60636013753987</v>
      </c>
      <c r="C100" s="27">
        <v>10.203581800824942</v>
      </c>
      <c r="D100" s="28">
        <v>217.12035483870969</v>
      </c>
    </row>
    <row r="101" spans="1:4" x14ac:dyDescent="0.25">
      <c r="A101" s="26">
        <v>34060</v>
      </c>
      <c r="B101" s="27">
        <v>137.12072078613249</v>
      </c>
      <c r="C101" s="27">
        <v>39.736524861248505</v>
      </c>
      <c r="D101" s="28">
        <v>207.24430000000001</v>
      </c>
    </row>
    <row r="102" spans="1:4" x14ac:dyDescent="0.25">
      <c r="A102" s="26">
        <v>34090</v>
      </c>
      <c r="B102" s="27">
        <v>125.37827193802961</v>
      </c>
      <c r="C102" s="27">
        <v>31.400881879509278</v>
      </c>
      <c r="D102" s="28">
        <v>196.65551612903229</v>
      </c>
    </row>
    <row r="103" spans="1:4" x14ac:dyDescent="0.25">
      <c r="A103" s="26">
        <v>34121</v>
      </c>
      <c r="B103" s="27">
        <v>111.4266996547143</v>
      </c>
      <c r="C103" s="27">
        <v>0.35728975554706177</v>
      </c>
      <c r="D103" s="28">
        <v>181.9879</v>
      </c>
    </row>
    <row r="104" spans="1:4" x14ac:dyDescent="0.25">
      <c r="A104" s="26">
        <v>34151</v>
      </c>
      <c r="B104" s="27">
        <v>129.18208886862098</v>
      </c>
      <c r="C104" s="27">
        <v>0</v>
      </c>
      <c r="D104" s="28">
        <v>177.84258064516129</v>
      </c>
    </row>
    <row r="105" spans="1:4" x14ac:dyDescent="0.25">
      <c r="A105" s="26">
        <v>34182</v>
      </c>
      <c r="B105" s="27">
        <v>143.08681696717531</v>
      </c>
      <c r="C105" s="27">
        <v>0.87265677925293805</v>
      </c>
      <c r="D105" s="28">
        <v>174.16725806451609</v>
      </c>
    </row>
    <row r="106" spans="1:4" x14ac:dyDescent="0.25">
      <c r="A106" s="26">
        <v>34213</v>
      </c>
      <c r="B106" s="27">
        <v>162.36550803167728</v>
      </c>
      <c r="C106" s="27">
        <v>33.4665207584383</v>
      </c>
      <c r="D106" s="28">
        <v>173.43199999999999</v>
      </c>
    </row>
    <row r="107" spans="1:4" x14ac:dyDescent="0.25">
      <c r="A107" s="26">
        <v>34243</v>
      </c>
      <c r="B107" s="27">
        <v>176.72680947310019</v>
      </c>
      <c r="C107" s="27">
        <v>36.438834981650501</v>
      </c>
      <c r="D107" s="28">
        <v>186.95358064516131</v>
      </c>
    </row>
    <row r="108" spans="1:4" x14ac:dyDescent="0.25">
      <c r="A108" s="26">
        <v>34274</v>
      </c>
      <c r="B108" s="27">
        <v>167.20770188024201</v>
      </c>
      <c r="C108" s="27">
        <v>91.163167617108471</v>
      </c>
      <c r="D108" s="28">
        <v>178.20163333333329</v>
      </c>
    </row>
    <row r="109" spans="1:4" x14ac:dyDescent="0.25">
      <c r="A109" s="26">
        <v>34304</v>
      </c>
      <c r="B109" s="27">
        <v>158.29239077700379</v>
      </c>
      <c r="C109" s="27">
        <v>202.19742383219028</v>
      </c>
      <c r="D109" s="28">
        <v>239.72609677419351</v>
      </c>
    </row>
    <row r="110" spans="1:4" x14ac:dyDescent="0.25">
      <c r="A110" s="26">
        <v>34335</v>
      </c>
      <c r="B110" s="27">
        <v>155.66213732362289</v>
      </c>
      <c r="C110" s="27">
        <v>169.80352824866125</v>
      </c>
      <c r="D110" s="28">
        <v>303.85496774193552</v>
      </c>
    </row>
    <row r="111" spans="1:4" x14ac:dyDescent="0.25">
      <c r="A111" s="26">
        <v>34366</v>
      </c>
      <c r="B111" s="27">
        <v>148.21462531437513</v>
      </c>
      <c r="C111" s="27">
        <v>159.49035223099153</v>
      </c>
      <c r="D111" s="28">
        <v>245.0636428571429</v>
      </c>
    </row>
    <row r="112" spans="1:4" x14ac:dyDescent="0.25">
      <c r="A112" s="26">
        <v>34394</v>
      </c>
      <c r="B112" s="27">
        <v>145.55504482554687</v>
      </c>
      <c r="C112" s="27">
        <v>199.10676608068994</v>
      </c>
      <c r="D112" s="28">
        <v>313.84051612903232</v>
      </c>
    </row>
    <row r="113" spans="1:4" x14ac:dyDescent="0.25">
      <c r="A113" s="26">
        <v>34425</v>
      </c>
      <c r="B113" s="27">
        <v>126.10806793853632</v>
      </c>
      <c r="C113" s="27">
        <v>84.109262481153706</v>
      </c>
      <c r="D113" s="28">
        <v>249.65360000000001</v>
      </c>
    </row>
    <row r="114" spans="1:4" x14ac:dyDescent="0.25">
      <c r="A114" s="26">
        <v>34455</v>
      </c>
      <c r="B114" s="27">
        <v>125.48183634853088</v>
      </c>
      <c r="C114" s="27">
        <v>1.8535392581326471</v>
      </c>
      <c r="D114" s="28">
        <v>197.17248387096771</v>
      </c>
    </row>
    <row r="115" spans="1:4" x14ac:dyDescent="0.25">
      <c r="A115" s="26">
        <v>34486</v>
      </c>
      <c r="B115" s="27">
        <v>107.49031613783411</v>
      </c>
      <c r="C115" s="27">
        <v>26.335654849532325</v>
      </c>
      <c r="D115" s="28">
        <v>189.07236666666671</v>
      </c>
    </row>
    <row r="116" spans="1:4" x14ac:dyDescent="0.25">
      <c r="A116" s="26">
        <v>34516</v>
      </c>
      <c r="B116" s="27">
        <v>119.7777764360756</v>
      </c>
      <c r="C116" s="27">
        <v>6.1018334237076616E-2</v>
      </c>
      <c r="D116" s="28">
        <v>184.50790322580639</v>
      </c>
    </row>
    <row r="117" spans="1:4" x14ac:dyDescent="0.25">
      <c r="A117" s="26">
        <v>34547</v>
      </c>
      <c r="B117" s="27">
        <v>149.12152587377312</v>
      </c>
      <c r="C117" s="27">
        <v>1.4280648963643594</v>
      </c>
      <c r="D117" s="28">
        <v>173.3246774193548</v>
      </c>
    </row>
    <row r="118" spans="1:4" x14ac:dyDescent="0.25">
      <c r="A118" s="26">
        <v>34578</v>
      </c>
      <c r="B118" s="27">
        <v>162.65163882672769</v>
      </c>
      <c r="C118" s="27">
        <v>0</v>
      </c>
      <c r="D118" s="28">
        <v>167.07716666666661</v>
      </c>
    </row>
    <row r="119" spans="1:4" x14ac:dyDescent="0.25">
      <c r="A119" s="26">
        <v>34608</v>
      </c>
      <c r="B119" s="27">
        <v>186.87784449744851</v>
      </c>
      <c r="C119" s="27">
        <v>19.676288404765259</v>
      </c>
      <c r="D119" s="28">
        <v>163.55638709677419</v>
      </c>
    </row>
    <row r="120" spans="1:4" x14ac:dyDescent="0.25">
      <c r="A120" s="26">
        <v>34639</v>
      </c>
      <c r="B120" s="27">
        <v>159.81412119206161</v>
      </c>
      <c r="C120" s="27">
        <v>177.91989334051286</v>
      </c>
      <c r="D120" s="28">
        <v>188.6464</v>
      </c>
    </row>
    <row r="121" spans="1:4" x14ac:dyDescent="0.25">
      <c r="A121" s="26">
        <v>34669</v>
      </c>
      <c r="B121" s="27">
        <v>162.42158873886163</v>
      </c>
      <c r="C121" s="27">
        <v>167.3972310282368</v>
      </c>
      <c r="D121" s="28">
        <v>226.9818064516129</v>
      </c>
    </row>
    <row r="122" spans="1:4" x14ac:dyDescent="0.25">
      <c r="A122" s="26">
        <v>34700</v>
      </c>
      <c r="B122" s="27">
        <v>171.95723931447057</v>
      </c>
      <c r="C122" s="27">
        <v>120.67200072726197</v>
      </c>
      <c r="D122" s="28">
        <v>204.36864516129029</v>
      </c>
    </row>
    <row r="123" spans="1:4" x14ac:dyDescent="0.25">
      <c r="A123" s="26">
        <v>34731</v>
      </c>
      <c r="B123" s="27">
        <v>147.43332930320298</v>
      </c>
      <c r="C123" s="27">
        <v>228.7147808142108</v>
      </c>
      <c r="D123" s="28">
        <v>245.87228571428571</v>
      </c>
    </row>
    <row r="124" spans="1:4" x14ac:dyDescent="0.25">
      <c r="A124" s="26">
        <v>34759</v>
      </c>
      <c r="B124" s="27">
        <v>158.37544702791212</v>
      </c>
      <c r="C124" s="27">
        <v>187.63031937941432</v>
      </c>
      <c r="D124" s="28">
        <v>215.6918387096774</v>
      </c>
    </row>
    <row r="125" spans="1:4" x14ac:dyDescent="0.25">
      <c r="A125" s="26">
        <v>34790</v>
      </c>
      <c r="B125" s="27">
        <v>124.8140988521908</v>
      </c>
      <c r="C125" s="27">
        <v>65.742878074638568</v>
      </c>
      <c r="D125" s="28">
        <v>215.96226666666669</v>
      </c>
    </row>
    <row r="126" spans="1:4" x14ac:dyDescent="0.25">
      <c r="A126" s="26">
        <v>34820</v>
      </c>
      <c r="B126" s="27">
        <v>119.36394782255721</v>
      </c>
      <c r="C126" s="27">
        <v>54.107930359363309</v>
      </c>
      <c r="D126" s="28">
        <v>193.6212258064516</v>
      </c>
    </row>
    <row r="127" spans="1:4" x14ac:dyDescent="0.25">
      <c r="A127" s="26">
        <v>34851</v>
      </c>
      <c r="B127" s="27">
        <v>111.86851204499669</v>
      </c>
      <c r="C127" s="27">
        <v>1.4433962358696564</v>
      </c>
      <c r="D127" s="28">
        <v>172.87773333333331</v>
      </c>
    </row>
    <row r="128" spans="1:4" x14ac:dyDescent="0.25">
      <c r="A128" s="26">
        <v>34881</v>
      </c>
      <c r="B128" s="27">
        <v>123.81352220987178</v>
      </c>
      <c r="C128" s="27">
        <v>5.6408063543093266E-3</v>
      </c>
      <c r="D128" s="28">
        <v>166.68241935483869</v>
      </c>
    </row>
    <row r="129" spans="1:4" x14ac:dyDescent="0.25">
      <c r="A129" s="26">
        <v>34912</v>
      </c>
      <c r="B129" s="27">
        <v>147.61236953139027</v>
      </c>
      <c r="C129" s="27">
        <v>0</v>
      </c>
      <c r="D129" s="28">
        <v>160.93635483870969</v>
      </c>
    </row>
    <row r="130" spans="1:4" x14ac:dyDescent="0.25">
      <c r="A130" s="26">
        <v>34943</v>
      </c>
      <c r="B130" s="27">
        <v>162.03608327078422</v>
      </c>
      <c r="C130" s="27">
        <v>0</v>
      </c>
      <c r="D130" s="28">
        <v>156.191</v>
      </c>
    </row>
    <row r="131" spans="1:4" x14ac:dyDescent="0.25">
      <c r="A131" s="26">
        <v>34973</v>
      </c>
      <c r="B131" s="27">
        <v>176.86262558651561</v>
      </c>
      <c r="C131" s="27">
        <v>69.132005010141953</v>
      </c>
      <c r="D131" s="28">
        <v>160.74719354838709</v>
      </c>
    </row>
    <row r="132" spans="1:4" x14ac:dyDescent="0.25">
      <c r="A132" s="26">
        <v>35004</v>
      </c>
      <c r="B132" s="27">
        <v>150.93844068464168</v>
      </c>
      <c r="C132" s="27">
        <v>224.07444579653014</v>
      </c>
      <c r="D132" s="28">
        <v>208.4031333333333</v>
      </c>
    </row>
    <row r="133" spans="1:4" x14ac:dyDescent="0.25">
      <c r="A133" s="26">
        <v>35034</v>
      </c>
      <c r="B133" s="27">
        <v>154.95192216065573</v>
      </c>
      <c r="C133" s="27">
        <v>243.37888910990813</v>
      </c>
      <c r="D133" s="28">
        <v>279.38687096774203</v>
      </c>
    </row>
    <row r="134" spans="1:4" x14ac:dyDescent="0.25">
      <c r="A134" s="32">
        <v>35065</v>
      </c>
      <c r="B134" s="33">
        <v>164.65939683819278</v>
      </c>
      <c r="C134" s="33">
        <v>53.976697037031364</v>
      </c>
      <c r="D134" s="34">
        <v>212.746064516129</v>
      </c>
    </row>
    <row r="135" spans="1:4" x14ac:dyDescent="0.25">
      <c r="A135" s="32">
        <v>35096</v>
      </c>
      <c r="B135" s="33">
        <v>153.22168578531199</v>
      </c>
      <c r="C135" s="33">
        <v>50.270270515530001</v>
      </c>
      <c r="D135" s="34">
        <v>176.8925172413793</v>
      </c>
    </row>
    <row r="136" spans="1:4" x14ac:dyDescent="0.25">
      <c r="A136" s="32">
        <v>35125</v>
      </c>
      <c r="B136" s="33">
        <v>155.0305609357635</v>
      </c>
      <c r="C136" s="33">
        <v>95.422106491572919</v>
      </c>
      <c r="D136" s="34">
        <v>199.33038709677419</v>
      </c>
    </row>
    <row r="137" spans="1:4" x14ac:dyDescent="0.25">
      <c r="A137" s="32">
        <v>35156</v>
      </c>
      <c r="B137" s="33">
        <v>128.56412501029939</v>
      </c>
      <c r="C137" s="33">
        <v>118.3258065241956</v>
      </c>
      <c r="D137" s="34">
        <v>186.41720000000001</v>
      </c>
    </row>
    <row r="138" spans="1:4" x14ac:dyDescent="0.25">
      <c r="A138" s="32">
        <v>35186</v>
      </c>
      <c r="B138" s="33">
        <v>124.33712527276423</v>
      </c>
      <c r="C138" s="33">
        <v>11.833134409594429</v>
      </c>
      <c r="D138" s="34">
        <v>165.2321935483871</v>
      </c>
    </row>
    <row r="139" spans="1:4" x14ac:dyDescent="0.25">
      <c r="A139" s="32">
        <v>35217</v>
      </c>
      <c r="B139" s="33">
        <v>113.22296901249049</v>
      </c>
      <c r="C139" s="33">
        <v>0</v>
      </c>
      <c r="D139" s="34">
        <v>157.74026666666671</v>
      </c>
    </row>
    <row r="140" spans="1:4" x14ac:dyDescent="0.25">
      <c r="A140" s="32">
        <v>35247</v>
      </c>
      <c r="B140" s="33">
        <v>128.3153213786556</v>
      </c>
      <c r="C140" s="33">
        <v>0</v>
      </c>
      <c r="D140" s="34">
        <v>153.25296774193549</v>
      </c>
    </row>
    <row r="141" spans="1:4" x14ac:dyDescent="0.25">
      <c r="A141" s="35">
        <v>35278</v>
      </c>
      <c r="B141" s="36">
        <v>142.70671925723281</v>
      </c>
      <c r="C141" s="36">
        <v>3.0470620552386123</v>
      </c>
      <c r="D141" s="37">
        <v>151.49035483870969</v>
      </c>
    </row>
    <row r="142" spans="1:4" x14ac:dyDescent="0.25">
      <c r="A142" s="32">
        <v>35309</v>
      </c>
      <c r="B142" s="33">
        <v>157.36051364039173</v>
      </c>
      <c r="C142" s="33">
        <v>5.0402340396044201</v>
      </c>
      <c r="D142" s="34">
        <v>146.96976666666669</v>
      </c>
    </row>
    <row r="143" spans="1:4" x14ac:dyDescent="0.25">
      <c r="A143" s="32">
        <v>35339</v>
      </c>
      <c r="B143" s="33">
        <v>166.22285063140731</v>
      </c>
      <c r="C143" s="33">
        <v>143.04193772580047</v>
      </c>
      <c r="D143" s="34">
        <v>172.34780645161291</v>
      </c>
    </row>
    <row r="144" spans="1:4" x14ac:dyDescent="0.25">
      <c r="A144" s="32">
        <v>35370</v>
      </c>
      <c r="B144" s="33">
        <v>143.03508626711641</v>
      </c>
      <c r="C144" s="33">
        <v>184.3059740000609</v>
      </c>
      <c r="D144" s="34">
        <v>206.09809999999999</v>
      </c>
    </row>
    <row r="145" spans="1:4" x14ac:dyDescent="0.25">
      <c r="A145" s="32">
        <v>35400</v>
      </c>
      <c r="B145" s="33">
        <v>163.17466819806651</v>
      </c>
      <c r="C145" s="33">
        <v>128.28535496873076</v>
      </c>
      <c r="D145" s="34">
        <v>188.14099999999999</v>
      </c>
    </row>
    <row r="146" spans="1:4" x14ac:dyDescent="0.25">
      <c r="A146" s="32">
        <v>35431</v>
      </c>
      <c r="B146" s="33">
        <v>148.42941079365113</v>
      </c>
      <c r="C146" s="33">
        <v>178.64931448866156</v>
      </c>
      <c r="D146" s="34">
        <v>241.4629677419355</v>
      </c>
    </row>
    <row r="147" spans="1:4" x14ac:dyDescent="0.25">
      <c r="A147" s="32">
        <v>35462</v>
      </c>
      <c r="B147" s="33">
        <v>143.627356988092</v>
      </c>
      <c r="C147" s="33">
        <v>93.189623051928919</v>
      </c>
      <c r="D147" s="34">
        <v>193.99292857142859</v>
      </c>
    </row>
    <row r="148" spans="1:4" x14ac:dyDescent="0.25">
      <c r="A148" s="32">
        <v>35490</v>
      </c>
      <c r="B148" s="33">
        <v>130.06886325805766</v>
      </c>
      <c r="C148" s="33">
        <v>412.42738117440854</v>
      </c>
      <c r="D148" s="34">
        <v>285.67093548387089</v>
      </c>
    </row>
    <row r="149" spans="1:4" x14ac:dyDescent="0.25">
      <c r="A149" s="32">
        <v>35521</v>
      </c>
      <c r="B149" s="33">
        <v>117.1974625080766</v>
      </c>
      <c r="C149" s="33">
        <v>124.95960864667171</v>
      </c>
      <c r="D149" s="34">
        <v>273.80026666666669</v>
      </c>
    </row>
    <row r="150" spans="1:4" x14ac:dyDescent="0.25">
      <c r="A150" s="32">
        <v>35551</v>
      </c>
      <c r="B150" s="33">
        <v>113.1932661157492</v>
      </c>
      <c r="C150" s="33">
        <v>6.4841204111267334</v>
      </c>
      <c r="D150" s="34">
        <v>217.86358064516131</v>
      </c>
    </row>
    <row r="151" spans="1:4" x14ac:dyDescent="0.25">
      <c r="A151" s="32">
        <v>35582</v>
      </c>
      <c r="B151" s="33">
        <v>107.13228413318643</v>
      </c>
      <c r="C151" s="33">
        <v>13.093870952443256</v>
      </c>
      <c r="D151" s="34">
        <v>185.26643333333331</v>
      </c>
    </row>
    <row r="152" spans="1:4" x14ac:dyDescent="0.25">
      <c r="A152" s="32">
        <v>35612</v>
      </c>
      <c r="B152" s="33">
        <v>119.5843581144557</v>
      </c>
      <c r="C152" s="33">
        <v>0.17199339192486393</v>
      </c>
      <c r="D152" s="34">
        <v>172.13612903225811</v>
      </c>
    </row>
    <row r="153" spans="1:4" x14ac:dyDescent="0.25">
      <c r="A153" s="32">
        <v>35643</v>
      </c>
      <c r="B153" s="33">
        <v>144.57069451363969</v>
      </c>
      <c r="C153" s="33">
        <v>0</v>
      </c>
      <c r="D153" s="34">
        <v>164.0550322580645</v>
      </c>
    </row>
    <row r="154" spans="1:4" x14ac:dyDescent="0.25">
      <c r="A154" s="32">
        <v>35674</v>
      </c>
      <c r="B154" s="33">
        <v>163.3045497240002</v>
      </c>
      <c r="C154" s="33">
        <v>11.203491656029783</v>
      </c>
      <c r="D154" s="34">
        <v>159.3254666666667</v>
      </c>
    </row>
    <row r="155" spans="1:4" x14ac:dyDescent="0.25">
      <c r="A155" s="32">
        <v>35704</v>
      </c>
      <c r="B155" s="33">
        <v>176.3655161460716</v>
      </c>
      <c r="C155" s="33">
        <v>109.60880422140407</v>
      </c>
      <c r="D155" s="34">
        <v>166.36370967741931</v>
      </c>
    </row>
    <row r="156" spans="1:4" x14ac:dyDescent="0.25">
      <c r="A156" s="32">
        <v>35735</v>
      </c>
      <c r="B156" s="33">
        <v>171.34475662544088</v>
      </c>
      <c r="C156" s="33">
        <v>98.371097675816699</v>
      </c>
      <c r="D156" s="34">
        <v>183.97846666666669</v>
      </c>
    </row>
    <row r="157" spans="1:4" x14ac:dyDescent="0.25">
      <c r="A157" s="32">
        <v>35765</v>
      </c>
      <c r="B157" s="33">
        <v>164.40997817546548</v>
      </c>
      <c r="C157" s="33">
        <v>148.61968300481271</v>
      </c>
      <c r="D157" s="34">
        <v>218.80145161290321</v>
      </c>
    </row>
    <row r="158" spans="1:4" x14ac:dyDescent="0.25">
      <c r="A158" s="32">
        <v>35796</v>
      </c>
      <c r="B158" s="33">
        <v>160.5018964811062</v>
      </c>
      <c r="C158" s="33">
        <v>214.77887462350634</v>
      </c>
      <c r="D158" s="34">
        <v>209.32361290322581</v>
      </c>
    </row>
    <row r="159" spans="1:4" x14ac:dyDescent="0.25">
      <c r="A159" s="32">
        <v>35827</v>
      </c>
      <c r="B159" s="33">
        <v>144.6343887748809</v>
      </c>
      <c r="C159" s="33">
        <v>174.17743157939248</v>
      </c>
      <c r="D159" s="34">
        <v>240.31810714285709</v>
      </c>
    </row>
    <row r="160" spans="1:4" x14ac:dyDescent="0.25">
      <c r="A160" s="32">
        <v>35855</v>
      </c>
      <c r="B160" s="33">
        <v>156.7719355460957</v>
      </c>
      <c r="C160" s="33">
        <v>50.518604655297828</v>
      </c>
      <c r="D160" s="34">
        <v>201.37803225806451</v>
      </c>
    </row>
    <row r="161" spans="1:4" x14ac:dyDescent="0.25">
      <c r="A161" s="32">
        <v>35886</v>
      </c>
      <c r="B161" s="33">
        <v>143.86865553655872</v>
      </c>
      <c r="C161" s="33">
        <v>18.861440573569698</v>
      </c>
      <c r="D161" s="34">
        <v>167.90693333333331</v>
      </c>
    </row>
    <row r="162" spans="1:4" x14ac:dyDescent="0.25">
      <c r="A162" s="32">
        <v>35916</v>
      </c>
      <c r="B162" s="33">
        <v>131.29381900261919</v>
      </c>
      <c r="C162" s="33">
        <v>4.9114622482139065</v>
      </c>
      <c r="D162" s="34">
        <v>160.30751612903231</v>
      </c>
    </row>
    <row r="163" spans="1:4" x14ac:dyDescent="0.25">
      <c r="A163" s="32">
        <v>35947</v>
      </c>
      <c r="B163" s="33">
        <v>114.8463710295963</v>
      </c>
      <c r="C163" s="33">
        <v>0.76119973592786372</v>
      </c>
      <c r="D163" s="34">
        <v>152.03386666666671</v>
      </c>
    </row>
    <row r="164" spans="1:4" x14ac:dyDescent="0.25">
      <c r="A164" s="32">
        <v>35977</v>
      </c>
      <c r="B164" s="33">
        <v>128.3920294512854</v>
      </c>
      <c r="C164" s="33">
        <v>0.17733156147279217</v>
      </c>
      <c r="D164" s="34">
        <v>149.18780645161289</v>
      </c>
    </row>
    <row r="165" spans="1:4" x14ac:dyDescent="0.25">
      <c r="A165" s="32">
        <v>36008</v>
      </c>
      <c r="B165" s="33">
        <v>150.87664529856886</v>
      </c>
      <c r="C165" s="33">
        <v>3.0481018691790315E-2</v>
      </c>
      <c r="D165" s="34">
        <v>145.3608709677419</v>
      </c>
    </row>
    <row r="166" spans="1:4" x14ac:dyDescent="0.25">
      <c r="A166" s="32">
        <v>36039</v>
      </c>
      <c r="B166" s="33">
        <v>168.0399320019643</v>
      </c>
      <c r="C166" s="33">
        <v>0</v>
      </c>
      <c r="D166" s="34">
        <v>140.64789999999999</v>
      </c>
    </row>
    <row r="167" spans="1:4" x14ac:dyDescent="0.25">
      <c r="A167" s="32">
        <v>36069</v>
      </c>
      <c r="B167" s="33">
        <v>174.6335543387116</v>
      </c>
      <c r="C167" s="33">
        <v>42.11924020778563</v>
      </c>
      <c r="D167" s="34">
        <v>148.95093548387101</v>
      </c>
    </row>
    <row r="168" spans="1:4" x14ac:dyDescent="0.25">
      <c r="A168" s="32">
        <v>36100</v>
      </c>
      <c r="B168" s="33">
        <v>143.64939324680032</v>
      </c>
      <c r="C168" s="33">
        <v>297.20719752717991</v>
      </c>
      <c r="D168" s="34">
        <v>209.34516666666659</v>
      </c>
    </row>
    <row r="169" spans="1:4" x14ac:dyDescent="0.25">
      <c r="A169" s="32">
        <v>36130</v>
      </c>
      <c r="B169" s="33">
        <v>157.58515041898588</v>
      </c>
      <c r="C169" s="33">
        <v>226.89857837028597</v>
      </c>
      <c r="D169" s="34">
        <v>259.17687096774188</v>
      </c>
    </row>
    <row r="170" spans="1:4" x14ac:dyDescent="0.25">
      <c r="A170" s="32">
        <v>36161</v>
      </c>
      <c r="B170" s="33">
        <v>161.19954394186908</v>
      </c>
      <c r="C170" s="33">
        <v>104.13674332756693</v>
      </c>
      <c r="D170" s="34">
        <v>216.91022580645159</v>
      </c>
    </row>
    <row r="171" spans="1:4" x14ac:dyDescent="0.25">
      <c r="A171" s="32">
        <v>36192</v>
      </c>
      <c r="B171" s="33">
        <v>144.72253092859609</v>
      </c>
      <c r="C171" s="33">
        <v>156.80917190638948</v>
      </c>
      <c r="D171" s="34">
        <v>181.16017857142859</v>
      </c>
    </row>
    <row r="172" spans="1:4" x14ac:dyDescent="0.25">
      <c r="A172" s="32">
        <v>36220</v>
      </c>
      <c r="B172" s="33">
        <v>147.9162256248097</v>
      </c>
      <c r="C172" s="33">
        <v>165.44450466059001</v>
      </c>
      <c r="D172" s="34">
        <v>250.5399677419355</v>
      </c>
    </row>
    <row r="173" spans="1:4" x14ac:dyDescent="0.25">
      <c r="A173" s="32">
        <v>36251</v>
      </c>
      <c r="B173" s="33">
        <v>135.41511119578078</v>
      </c>
      <c r="C173" s="33">
        <v>16.030257903534789</v>
      </c>
      <c r="D173" s="34">
        <v>165.22120000000001</v>
      </c>
    </row>
    <row r="174" spans="1:4" x14ac:dyDescent="0.25">
      <c r="A174" s="32">
        <v>36281</v>
      </c>
      <c r="B174" s="33">
        <v>124.2968877279028</v>
      </c>
      <c r="C174" s="33">
        <v>7.5372413061141579</v>
      </c>
      <c r="D174" s="34">
        <v>155.00861290322581</v>
      </c>
    </row>
    <row r="175" spans="1:4" x14ac:dyDescent="0.25">
      <c r="A175" s="32">
        <v>36312</v>
      </c>
      <c r="B175" s="33">
        <v>115.551737024475</v>
      </c>
      <c r="C175" s="33">
        <v>0</v>
      </c>
      <c r="D175" s="34">
        <v>148.3244333333333</v>
      </c>
    </row>
    <row r="176" spans="1:4" x14ac:dyDescent="0.25">
      <c r="A176" s="32">
        <v>36342</v>
      </c>
      <c r="B176" s="33">
        <v>123.27765731984771</v>
      </c>
      <c r="C176" s="33">
        <v>0</v>
      </c>
      <c r="D176" s="34">
        <v>144.0395483870968</v>
      </c>
    </row>
    <row r="177" spans="1:4" x14ac:dyDescent="0.25">
      <c r="A177" s="32">
        <v>36373</v>
      </c>
      <c r="B177" s="33">
        <v>139.95192290050031</v>
      </c>
      <c r="C177" s="33">
        <v>0</v>
      </c>
      <c r="D177" s="34">
        <v>140.05529032258059</v>
      </c>
    </row>
    <row r="178" spans="1:4" x14ac:dyDescent="0.25">
      <c r="A178" s="32">
        <v>36404</v>
      </c>
      <c r="B178" s="33">
        <v>154.63231720036907</v>
      </c>
      <c r="C178" s="33">
        <v>28.14182635411083</v>
      </c>
      <c r="D178" s="34">
        <v>141.36406666666659</v>
      </c>
    </row>
    <row r="179" spans="1:4" x14ac:dyDescent="0.25">
      <c r="A179" s="32">
        <v>36434</v>
      </c>
      <c r="B179" s="33">
        <v>164.69851819627962</v>
      </c>
      <c r="C179" s="33">
        <v>157.66610353325635</v>
      </c>
      <c r="D179" s="34">
        <v>153.865935483871</v>
      </c>
    </row>
    <row r="180" spans="1:4" x14ac:dyDescent="0.25">
      <c r="A180" s="32">
        <v>36465</v>
      </c>
      <c r="B180" s="33">
        <v>142.21159277636752</v>
      </c>
      <c r="C180" s="33">
        <v>341.54296203499126</v>
      </c>
      <c r="D180" s="34">
        <v>241.1343</v>
      </c>
    </row>
    <row r="181" spans="1:4" x14ac:dyDescent="0.25">
      <c r="A181" s="32">
        <v>36495</v>
      </c>
      <c r="B181" s="33">
        <v>148.56180225789669</v>
      </c>
      <c r="C181" s="33">
        <v>287.47604968140752</v>
      </c>
      <c r="D181" s="34">
        <v>327.77377419354838</v>
      </c>
    </row>
    <row r="182" spans="1:4" x14ac:dyDescent="0.25">
      <c r="A182" s="32">
        <v>36526</v>
      </c>
      <c r="B182" s="33">
        <v>152.6940146804946</v>
      </c>
      <c r="C182" s="33">
        <v>160.64422098121725</v>
      </c>
      <c r="D182" s="34">
        <v>281.09606451612899</v>
      </c>
    </row>
    <row r="183" spans="1:4" x14ac:dyDescent="0.25">
      <c r="A183" s="32">
        <v>36557</v>
      </c>
      <c r="B183" s="33">
        <v>137.10305538298931</v>
      </c>
      <c r="C183" s="33">
        <v>123.48481700305929</v>
      </c>
      <c r="D183" s="34">
        <v>235.06275862068961</v>
      </c>
    </row>
    <row r="184" spans="1:4" x14ac:dyDescent="0.25">
      <c r="A184" s="32">
        <v>36586</v>
      </c>
      <c r="B184" s="33">
        <v>143.38976045984228</v>
      </c>
      <c r="C184" s="33">
        <v>183.2526407844033</v>
      </c>
      <c r="D184" s="34">
        <v>253.9734516129032</v>
      </c>
    </row>
    <row r="185" spans="1:4" x14ac:dyDescent="0.25">
      <c r="A185" s="32">
        <v>36617</v>
      </c>
      <c r="B185" s="33">
        <v>125.81906888157388</v>
      </c>
      <c r="C185" s="33">
        <v>22.661493902666706</v>
      </c>
      <c r="D185" s="34">
        <v>190.51573333333329</v>
      </c>
    </row>
    <row r="186" spans="1:4" x14ac:dyDescent="0.25">
      <c r="A186" s="32">
        <v>36647</v>
      </c>
      <c r="B186" s="33">
        <v>125.9064370970161</v>
      </c>
      <c r="C186" s="33">
        <v>6.9101474868291254E-2</v>
      </c>
      <c r="D186" s="34">
        <v>170.74335483870971</v>
      </c>
    </row>
    <row r="187" spans="1:4" x14ac:dyDescent="0.25">
      <c r="A187" s="32">
        <v>36678</v>
      </c>
      <c r="B187" s="33">
        <v>113.2110579259278</v>
      </c>
      <c r="C187" s="33">
        <v>0</v>
      </c>
      <c r="D187" s="34">
        <v>161.30513333333329</v>
      </c>
    </row>
    <row r="188" spans="1:4" x14ac:dyDescent="0.25">
      <c r="A188" s="32">
        <v>36708</v>
      </c>
      <c r="B188" s="33">
        <v>122.00771759372419</v>
      </c>
      <c r="C188" s="33">
        <v>0</v>
      </c>
      <c r="D188" s="34">
        <v>157.37822580645161</v>
      </c>
    </row>
    <row r="189" spans="1:4" x14ac:dyDescent="0.25">
      <c r="A189" s="32">
        <v>36739</v>
      </c>
      <c r="B189" s="33">
        <v>144.20032404909017</v>
      </c>
      <c r="C189" s="33">
        <v>3.9661917254099799</v>
      </c>
      <c r="D189" s="34">
        <v>151.68654838709679</v>
      </c>
    </row>
    <row r="190" spans="1:4" x14ac:dyDescent="0.25">
      <c r="A190" s="32">
        <v>36770</v>
      </c>
      <c r="B190" s="33">
        <v>144.8345642241016</v>
      </c>
      <c r="C190" s="33">
        <v>20.837829646057536</v>
      </c>
      <c r="D190" s="34">
        <v>152.68866666666659</v>
      </c>
    </row>
    <row r="191" spans="1:4" x14ac:dyDescent="0.25">
      <c r="A191" s="32">
        <v>36800</v>
      </c>
      <c r="B191" s="33">
        <v>181.19719844500409</v>
      </c>
      <c r="C191" s="33">
        <v>33.00059487353365</v>
      </c>
      <c r="D191" s="34">
        <v>145.98893548387099</v>
      </c>
    </row>
    <row r="192" spans="1:4" x14ac:dyDescent="0.25">
      <c r="A192" s="32">
        <v>36831</v>
      </c>
      <c r="B192" s="33">
        <v>147.8501307392693</v>
      </c>
      <c r="C192" s="33">
        <v>239.71590841619854</v>
      </c>
      <c r="D192" s="34">
        <v>207.31533333333331</v>
      </c>
    </row>
    <row r="193" spans="1:4" x14ac:dyDescent="0.25">
      <c r="A193" s="32">
        <v>36861</v>
      </c>
      <c r="B193" s="33">
        <v>147.65933815982933</v>
      </c>
      <c r="C193" s="33">
        <v>295.6370740190473</v>
      </c>
      <c r="D193" s="34">
        <v>299.68170967741929</v>
      </c>
    </row>
    <row r="194" spans="1:4" x14ac:dyDescent="0.25">
      <c r="A194" s="32">
        <v>36892</v>
      </c>
      <c r="B194" s="33">
        <v>161.7030715310915</v>
      </c>
      <c r="C194" s="33">
        <v>70.928777830354719</v>
      </c>
      <c r="D194" s="34">
        <v>206.5420967741936</v>
      </c>
    </row>
    <row r="195" spans="1:4" x14ac:dyDescent="0.25">
      <c r="A195" s="32">
        <v>36923</v>
      </c>
      <c r="B195" s="33">
        <v>153.69813113695463</v>
      </c>
      <c r="C195" s="33">
        <v>113.38181258928124</v>
      </c>
      <c r="D195" s="34">
        <v>176.55214285714291</v>
      </c>
    </row>
    <row r="196" spans="1:4" x14ac:dyDescent="0.25">
      <c r="A196" s="32">
        <v>36951</v>
      </c>
      <c r="B196" s="33">
        <v>149.44207044747299</v>
      </c>
      <c r="C196" s="33">
        <v>151.18818303053007</v>
      </c>
      <c r="D196" s="34">
        <v>217.14467741935479</v>
      </c>
    </row>
    <row r="197" spans="1:4" x14ac:dyDescent="0.25">
      <c r="A197" s="32">
        <v>36982</v>
      </c>
      <c r="B197" s="33">
        <v>135.66560209605223</v>
      </c>
      <c r="C197" s="33">
        <v>18.280998418586666</v>
      </c>
      <c r="D197" s="34">
        <v>173.5275666666667</v>
      </c>
    </row>
    <row r="198" spans="1:4" x14ac:dyDescent="0.25">
      <c r="A198" s="32">
        <v>37012</v>
      </c>
      <c r="B198" s="33">
        <v>128.38306759266672</v>
      </c>
      <c r="C198" s="33">
        <v>24.789072911343577</v>
      </c>
      <c r="D198" s="34">
        <v>162.79587096774191</v>
      </c>
    </row>
    <row r="199" spans="1:4" x14ac:dyDescent="0.25">
      <c r="A199" s="32">
        <v>37043</v>
      </c>
      <c r="B199" s="33">
        <v>110.25921406526531</v>
      </c>
      <c r="C199" s="33">
        <v>0.53529449341835345</v>
      </c>
      <c r="D199" s="34">
        <v>156.30799999999999</v>
      </c>
    </row>
    <row r="200" spans="1:4" x14ac:dyDescent="0.25">
      <c r="A200" s="32">
        <v>37073</v>
      </c>
      <c r="B200" s="33">
        <v>125.70986331754349</v>
      </c>
      <c r="C200" s="33">
        <v>2.2679103797024593</v>
      </c>
      <c r="D200" s="34">
        <v>152.78606451612899</v>
      </c>
    </row>
    <row r="201" spans="1:4" x14ac:dyDescent="0.25">
      <c r="A201" s="32">
        <v>37104</v>
      </c>
      <c r="B201" s="33">
        <v>136.4365898206284</v>
      </c>
      <c r="C201" s="33">
        <v>0</v>
      </c>
      <c r="D201" s="34">
        <v>149.60316129032259</v>
      </c>
    </row>
    <row r="202" spans="1:4" x14ac:dyDescent="0.25">
      <c r="A202" s="32">
        <v>37135</v>
      </c>
      <c r="B202" s="33">
        <v>152.79676383056309</v>
      </c>
      <c r="C202" s="33">
        <v>8.5241015383937988</v>
      </c>
      <c r="D202" s="34">
        <v>146.77866666666671</v>
      </c>
    </row>
    <row r="203" spans="1:4" x14ac:dyDescent="0.25">
      <c r="A203" s="32">
        <v>37165</v>
      </c>
      <c r="B203" s="33">
        <v>159.16895374043409</v>
      </c>
      <c r="C203" s="33">
        <v>79.291885859568154</v>
      </c>
      <c r="D203" s="34">
        <v>161.94738709677421</v>
      </c>
    </row>
    <row r="204" spans="1:4" x14ac:dyDescent="0.25">
      <c r="A204" s="32">
        <v>37196</v>
      </c>
      <c r="B204" s="33">
        <v>151.95930111537282</v>
      </c>
      <c r="C204" s="33">
        <v>210.83590853452085</v>
      </c>
      <c r="D204" s="34">
        <v>193.53953333333331</v>
      </c>
    </row>
    <row r="205" spans="1:4" x14ac:dyDescent="0.25">
      <c r="A205" s="32">
        <v>37226</v>
      </c>
      <c r="B205" s="33">
        <v>155.12422010933389</v>
      </c>
      <c r="C205" s="33">
        <v>148.99888212242564</v>
      </c>
      <c r="D205" s="34">
        <v>188.73509677419349</v>
      </c>
    </row>
    <row r="206" spans="1:4" x14ac:dyDescent="0.25">
      <c r="A206" s="32">
        <v>37257</v>
      </c>
      <c r="B206" s="33">
        <v>146.0135513031052</v>
      </c>
      <c r="C206" s="33">
        <v>148.73128896938255</v>
      </c>
      <c r="D206" s="34">
        <v>225.54545161290321</v>
      </c>
    </row>
    <row r="207" spans="1:4" x14ac:dyDescent="0.25">
      <c r="A207" s="32">
        <v>37288</v>
      </c>
      <c r="B207" s="33">
        <v>143.04776129061048</v>
      </c>
      <c r="C207" s="33">
        <v>119.77315563066976</v>
      </c>
      <c r="D207" s="34">
        <v>205.73782142857141</v>
      </c>
    </row>
    <row r="208" spans="1:4" x14ac:dyDescent="0.25">
      <c r="A208" s="32">
        <v>37316</v>
      </c>
      <c r="B208" s="33">
        <v>154.7270880651501</v>
      </c>
      <c r="C208" s="33">
        <v>125.64852418610006</v>
      </c>
      <c r="D208" s="34">
        <v>169.7898709677419</v>
      </c>
    </row>
    <row r="209" spans="1:4" x14ac:dyDescent="0.25">
      <c r="A209" s="32">
        <v>37347</v>
      </c>
      <c r="B209" s="33">
        <v>134.08948271497789</v>
      </c>
      <c r="C209" s="33">
        <v>22.395853737063309</v>
      </c>
      <c r="D209" s="34">
        <v>163.28733333333329</v>
      </c>
    </row>
    <row r="210" spans="1:4" x14ac:dyDescent="0.25">
      <c r="A210" s="32">
        <v>37377</v>
      </c>
      <c r="B210" s="33">
        <v>129.32756948421519</v>
      </c>
      <c r="C210" s="33">
        <v>28.401229760054303</v>
      </c>
      <c r="D210" s="34">
        <v>145.78896774193549</v>
      </c>
    </row>
    <row r="211" spans="1:4" x14ac:dyDescent="0.25">
      <c r="A211" s="32">
        <v>37408</v>
      </c>
      <c r="B211" s="33">
        <v>112.0626941218126</v>
      </c>
      <c r="C211" s="33">
        <v>0</v>
      </c>
      <c r="D211" s="34">
        <v>141.55449999999999</v>
      </c>
    </row>
    <row r="212" spans="1:4" x14ac:dyDescent="0.25">
      <c r="A212" s="32">
        <v>37438</v>
      </c>
      <c r="B212" s="33">
        <v>125.128180109455</v>
      </c>
      <c r="C212" s="33">
        <v>0.73076900098818531</v>
      </c>
      <c r="D212" s="34">
        <v>139.13983870967741</v>
      </c>
    </row>
    <row r="213" spans="1:4" x14ac:dyDescent="0.25">
      <c r="A213" s="32">
        <v>37469</v>
      </c>
      <c r="B213" s="33">
        <v>142.97668273113891</v>
      </c>
      <c r="C213" s="33">
        <v>0</v>
      </c>
      <c r="D213" s="34">
        <v>134.24203225806451</v>
      </c>
    </row>
    <row r="214" spans="1:4" x14ac:dyDescent="0.25">
      <c r="A214" s="32">
        <v>37500</v>
      </c>
      <c r="B214" s="33">
        <v>147.8170401168465</v>
      </c>
      <c r="C214" s="33">
        <v>14.721035897665679</v>
      </c>
      <c r="D214" s="34">
        <v>134.7630666666667</v>
      </c>
    </row>
    <row r="215" spans="1:4" x14ac:dyDescent="0.25">
      <c r="A215" s="32">
        <v>37530</v>
      </c>
      <c r="B215" s="33">
        <v>184.55436337348061</v>
      </c>
      <c r="C215" s="33">
        <v>33.926544102203081</v>
      </c>
      <c r="D215" s="34">
        <v>129.50054838709681</v>
      </c>
    </row>
    <row r="216" spans="1:4" x14ac:dyDescent="0.25">
      <c r="A216" s="32">
        <v>37561</v>
      </c>
      <c r="B216" s="33">
        <v>166.82801080856231</v>
      </c>
      <c r="C216" s="33">
        <v>112.34347259579154</v>
      </c>
      <c r="D216" s="34">
        <v>159.72896666666671</v>
      </c>
    </row>
    <row r="217" spans="1:4" x14ac:dyDescent="0.25">
      <c r="A217" s="32">
        <v>37591</v>
      </c>
      <c r="B217" s="33">
        <v>161.61926457356941</v>
      </c>
      <c r="C217" s="33">
        <v>258.98307392781635</v>
      </c>
      <c r="D217" s="34">
        <v>185.53341935483871</v>
      </c>
    </row>
    <row r="218" spans="1:4" x14ac:dyDescent="0.25">
      <c r="A218" s="32">
        <v>37622</v>
      </c>
      <c r="B218" s="33">
        <v>154.27317155266002</v>
      </c>
      <c r="C218" s="33">
        <v>229.07296879779068</v>
      </c>
      <c r="D218" s="34">
        <v>246.5242258064516</v>
      </c>
    </row>
    <row r="219" spans="1:4" x14ac:dyDescent="0.25">
      <c r="A219" s="32">
        <v>37653</v>
      </c>
      <c r="B219" s="33">
        <v>145.3815276993428</v>
      </c>
      <c r="C219" s="33">
        <v>78.645844958258593</v>
      </c>
      <c r="D219" s="34">
        <v>196.0720357142857</v>
      </c>
    </row>
    <row r="220" spans="1:4" x14ac:dyDescent="0.25">
      <c r="A220" s="32">
        <v>37681</v>
      </c>
      <c r="B220" s="33">
        <v>148.79306584514092</v>
      </c>
      <c r="C220" s="33">
        <v>191.64177548521283</v>
      </c>
      <c r="D220" s="34">
        <v>182.51783870967739</v>
      </c>
    </row>
    <row r="221" spans="1:4" x14ac:dyDescent="0.25">
      <c r="A221" s="32">
        <v>37712</v>
      </c>
      <c r="B221" s="33">
        <v>133.12724299647022</v>
      </c>
      <c r="C221" s="33">
        <v>45.871134898853974</v>
      </c>
      <c r="D221" s="34">
        <v>185.4211333333333</v>
      </c>
    </row>
    <row r="222" spans="1:4" x14ac:dyDescent="0.25">
      <c r="A222" s="32">
        <v>37742</v>
      </c>
      <c r="B222" s="33">
        <v>121.4502275691993</v>
      </c>
      <c r="C222" s="33">
        <v>18.952270532534808</v>
      </c>
      <c r="D222" s="34">
        <v>147.31864516129031</v>
      </c>
    </row>
    <row r="223" spans="1:4" x14ac:dyDescent="0.25">
      <c r="A223" s="32">
        <v>37773</v>
      </c>
      <c r="B223" s="33">
        <v>114.99704588522241</v>
      </c>
      <c r="C223" s="33">
        <v>8.6020518835603667E-3</v>
      </c>
      <c r="D223" s="34">
        <v>141.64086666666671</v>
      </c>
    </row>
    <row r="224" spans="1:4" x14ac:dyDescent="0.25">
      <c r="A224" s="32">
        <v>37803</v>
      </c>
      <c r="B224" s="33">
        <v>124.1224492559825</v>
      </c>
      <c r="C224" s="33">
        <v>0</v>
      </c>
      <c r="D224" s="34">
        <v>136.11538709677421</v>
      </c>
    </row>
    <row r="225" spans="1:4" x14ac:dyDescent="0.25">
      <c r="A225" s="32">
        <v>37834</v>
      </c>
      <c r="B225" s="33">
        <v>139.76172785151283</v>
      </c>
      <c r="C225" s="33">
        <v>15.426291959284065</v>
      </c>
      <c r="D225" s="34">
        <v>133.2417419354839</v>
      </c>
    </row>
    <row r="226" spans="1:4" x14ac:dyDescent="0.25">
      <c r="A226" s="32">
        <v>37865</v>
      </c>
      <c r="B226" s="33">
        <v>157.03129085757465</v>
      </c>
      <c r="C226" s="33">
        <v>3.8068006075301422</v>
      </c>
      <c r="D226" s="34">
        <v>128.91226666666671</v>
      </c>
    </row>
    <row r="227" spans="1:4" x14ac:dyDescent="0.25">
      <c r="A227" s="32">
        <v>37895</v>
      </c>
      <c r="B227" s="33">
        <v>175.29296329403081</v>
      </c>
      <c r="C227" s="33">
        <v>46.21499870831471</v>
      </c>
      <c r="D227" s="34">
        <v>132.28758064516131</v>
      </c>
    </row>
    <row r="228" spans="1:4" x14ac:dyDescent="0.25">
      <c r="A228" s="32">
        <v>37926</v>
      </c>
      <c r="B228" s="33">
        <v>161.28750026057719</v>
      </c>
      <c r="C228" s="33">
        <v>99.737534894172811</v>
      </c>
      <c r="D228" s="34">
        <v>154.03303333333329</v>
      </c>
    </row>
    <row r="229" spans="1:4" x14ac:dyDescent="0.25">
      <c r="A229" s="32">
        <v>37956</v>
      </c>
      <c r="B229" s="33">
        <v>173.39403612388381</v>
      </c>
      <c r="C229" s="33">
        <v>115.3635889674073</v>
      </c>
      <c r="D229" s="34">
        <v>150.70161290322579</v>
      </c>
    </row>
    <row r="230" spans="1:4" x14ac:dyDescent="0.25">
      <c r="A230" s="32">
        <v>37987</v>
      </c>
      <c r="B230" s="33">
        <v>140.4277323962514</v>
      </c>
      <c r="C230" s="33">
        <v>406.3909906542504</v>
      </c>
      <c r="D230" s="34">
        <v>301.50096774193548</v>
      </c>
    </row>
    <row r="231" spans="1:4" x14ac:dyDescent="0.25">
      <c r="A231" s="32">
        <v>38018</v>
      </c>
      <c r="B231" s="33">
        <v>129.9843281337518</v>
      </c>
      <c r="C231" s="33">
        <v>208.5479188963231</v>
      </c>
      <c r="D231" s="34">
        <v>284.71572413793098</v>
      </c>
    </row>
    <row r="232" spans="1:4" x14ac:dyDescent="0.25">
      <c r="A232" s="32">
        <v>38047</v>
      </c>
      <c r="B232" s="33">
        <v>137.93627250967148</v>
      </c>
      <c r="C232" s="33">
        <v>240.23871283810402</v>
      </c>
      <c r="D232" s="34">
        <v>313.13651612903232</v>
      </c>
    </row>
    <row r="233" spans="1:4" x14ac:dyDescent="0.25">
      <c r="A233" s="32">
        <v>38078</v>
      </c>
      <c r="B233" s="33">
        <v>126.65774328757671</v>
      </c>
      <c r="C233" s="33">
        <v>69.49851039314467</v>
      </c>
      <c r="D233" s="34">
        <v>268.54946666666672</v>
      </c>
    </row>
    <row r="234" spans="1:4" x14ac:dyDescent="0.25">
      <c r="A234" s="32">
        <v>38108</v>
      </c>
      <c r="B234" s="33">
        <v>121.17889326275019</v>
      </c>
      <c r="C234" s="33">
        <v>0.48234116998853344</v>
      </c>
      <c r="D234" s="34">
        <v>196.29706451612901</v>
      </c>
    </row>
    <row r="235" spans="1:4" x14ac:dyDescent="0.25">
      <c r="A235" s="32">
        <v>38139</v>
      </c>
      <c r="B235" s="33">
        <v>110.40171401511491</v>
      </c>
      <c r="C235" s="33">
        <v>6.7487364485789153E-2</v>
      </c>
      <c r="D235" s="34">
        <v>177.41766666666669</v>
      </c>
    </row>
    <row r="236" spans="1:4" x14ac:dyDescent="0.25">
      <c r="A236" s="32">
        <v>38169</v>
      </c>
      <c r="B236" s="33">
        <v>119.21452802538161</v>
      </c>
      <c r="C236" s="33">
        <v>0</v>
      </c>
      <c r="D236" s="34">
        <v>168.84529032258061</v>
      </c>
    </row>
    <row r="237" spans="1:4" x14ac:dyDescent="0.25">
      <c r="A237" s="32">
        <v>38200</v>
      </c>
      <c r="B237" s="33">
        <v>143.35217295699348</v>
      </c>
      <c r="C237" s="33">
        <v>0.78960405570110381</v>
      </c>
      <c r="D237" s="34">
        <v>160.65261290322579</v>
      </c>
    </row>
    <row r="238" spans="1:4" x14ac:dyDescent="0.25">
      <c r="A238" s="32">
        <v>38231</v>
      </c>
      <c r="B238" s="33">
        <v>165.1048760868386</v>
      </c>
      <c r="C238" s="33">
        <v>0.18042264473203667</v>
      </c>
      <c r="D238" s="34">
        <v>152.14760000000001</v>
      </c>
    </row>
    <row r="239" spans="1:4" x14ac:dyDescent="0.25">
      <c r="A239" s="32">
        <v>38261</v>
      </c>
      <c r="B239" s="33">
        <v>172.4924382052813</v>
      </c>
      <c r="C239" s="33">
        <v>76.037765309105566</v>
      </c>
      <c r="D239" s="34">
        <v>159.49180645161289</v>
      </c>
    </row>
    <row r="240" spans="1:4" x14ac:dyDescent="0.25">
      <c r="A240" s="32">
        <v>38292</v>
      </c>
      <c r="B240" s="33">
        <v>162.24469442921981</v>
      </c>
      <c r="C240" s="33">
        <v>110.23924699547794</v>
      </c>
      <c r="D240" s="34">
        <v>178.327</v>
      </c>
    </row>
    <row r="241" spans="1:4" x14ac:dyDescent="0.25">
      <c r="A241" s="32">
        <v>38322</v>
      </c>
      <c r="B241" s="33">
        <v>163.27192164897409</v>
      </c>
      <c r="C241" s="33">
        <v>112.30240290643579</v>
      </c>
      <c r="D241" s="34">
        <v>199.51332258064519</v>
      </c>
    </row>
    <row r="242" spans="1:4" x14ac:dyDescent="0.25">
      <c r="A242" s="32">
        <v>38353</v>
      </c>
      <c r="B242" s="33">
        <v>154.27915422897902</v>
      </c>
      <c r="C242" s="33">
        <v>208.29849902321047</v>
      </c>
      <c r="D242" s="34">
        <v>204.2413548387097</v>
      </c>
    </row>
    <row r="243" spans="1:4" x14ac:dyDescent="0.25">
      <c r="A243" s="32">
        <v>38384</v>
      </c>
      <c r="B243" s="33">
        <v>136.66070276511661</v>
      </c>
      <c r="C243" s="33">
        <v>199.09763187579961</v>
      </c>
      <c r="D243" s="34">
        <v>268.29871428571431</v>
      </c>
    </row>
    <row r="244" spans="1:4" x14ac:dyDescent="0.25">
      <c r="A244" s="32">
        <v>38412</v>
      </c>
      <c r="B244" s="33">
        <v>141.1763289280795</v>
      </c>
      <c r="C244" s="33">
        <v>239.34440431615249</v>
      </c>
      <c r="D244" s="34">
        <v>277.10464516129042</v>
      </c>
    </row>
    <row r="245" spans="1:4" x14ac:dyDescent="0.25">
      <c r="A245" s="32">
        <v>38443</v>
      </c>
      <c r="B245" s="33">
        <v>129.9155895026625</v>
      </c>
      <c r="C245" s="33">
        <v>69.82293005369732</v>
      </c>
      <c r="D245" s="34">
        <v>212.6489</v>
      </c>
    </row>
    <row r="246" spans="1:4" x14ac:dyDescent="0.25">
      <c r="A246" s="32">
        <v>38473</v>
      </c>
      <c r="B246" s="33">
        <v>120.3995101571043</v>
      </c>
      <c r="C246" s="33">
        <v>18.943030299856236</v>
      </c>
      <c r="D246" s="34">
        <v>194.9665161290323</v>
      </c>
    </row>
    <row r="247" spans="1:4" x14ac:dyDescent="0.25">
      <c r="A247" s="32">
        <v>38504</v>
      </c>
      <c r="B247" s="33">
        <v>106.27950932985209</v>
      </c>
      <c r="C247" s="33">
        <v>2.4738287036170457E-2</v>
      </c>
      <c r="D247" s="34">
        <v>167.92923333333329</v>
      </c>
    </row>
    <row r="248" spans="1:4" x14ac:dyDescent="0.25">
      <c r="A248" s="32">
        <v>38534</v>
      </c>
      <c r="B248" s="33">
        <v>121.54141080435781</v>
      </c>
      <c r="C248" s="33">
        <v>7.5030848664882979E-2</v>
      </c>
      <c r="D248" s="34">
        <v>158.2216129032258</v>
      </c>
    </row>
    <row r="249" spans="1:4" x14ac:dyDescent="0.25">
      <c r="A249" s="32">
        <v>38565</v>
      </c>
      <c r="B249" s="33">
        <v>144.04174399893424</v>
      </c>
      <c r="C249" s="33">
        <v>0</v>
      </c>
      <c r="D249" s="34">
        <v>151.4147419354839</v>
      </c>
    </row>
    <row r="250" spans="1:4" x14ac:dyDescent="0.25">
      <c r="A250" s="32">
        <v>38596</v>
      </c>
      <c r="B250" s="33">
        <v>156.55668533425063</v>
      </c>
      <c r="C250" s="33">
        <v>24.074255294366047</v>
      </c>
      <c r="D250" s="34">
        <v>148.68219999999999</v>
      </c>
    </row>
    <row r="251" spans="1:4" x14ac:dyDescent="0.25">
      <c r="A251" s="32">
        <v>38626</v>
      </c>
      <c r="B251" s="33">
        <v>187.91276610752701</v>
      </c>
      <c r="C251" s="33">
        <v>14.454971973290064</v>
      </c>
      <c r="D251" s="34">
        <v>144.8232258064516</v>
      </c>
    </row>
    <row r="252" spans="1:4" x14ac:dyDescent="0.25">
      <c r="A252" s="32">
        <v>38657</v>
      </c>
      <c r="B252" s="33">
        <v>153.216212368595</v>
      </c>
      <c r="C252" s="33">
        <v>232.93197683261957</v>
      </c>
      <c r="D252" s="34">
        <v>189.49636666666669</v>
      </c>
    </row>
    <row r="253" spans="1:4" x14ac:dyDescent="0.25">
      <c r="A253" s="32">
        <v>38687</v>
      </c>
      <c r="B253" s="33">
        <v>150.2020386936718</v>
      </c>
      <c r="C253" s="33">
        <v>300.06640264625605</v>
      </c>
      <c r="D253" s="34">
        <v>302.64038709677419</v>
      </c>
    </row>
    <row r="254" spans="1:4" x14ac:dyDescent="0.25">
      <c r="A254" s="38">
        <v>38718</v>
      </c>
      <c r="B254" s="39">
        <v>171.79047892027558</v>
      </c>
      <c r="C254" s="39">
        <v>26.439767852906098</v>
      </c>
      <c r="D254" s="40">
        <v>229.22693548387099</v>
      </c>
    </row>
    <row r="255" spans="1:4" x14ac:dyDescent="0.25">
      <c r="A255" s="38">
        <v>38749</v>
      </c>
      <c r="B255" s="39">
        <v>147.95833076693097</v>
      </c>
      <c r="C255" s="39">
        <v>130.36721144718638</v>
      </c>
      <c r="D255" s="40">
        <v>198.7064642857143</v>
      </c>
    </row>
    <row r="256" spans="1:4" x14ac:dyDescent="0.25">
      <c r="A256" s="38">
        <v>38777</v>
      </c>
      <c r="B256" s="39">
        <v>144.94894809787402</v>
      </c>
      <c r="C256" s="39">
        <v>187.3861500268149</v>
      </c>
      <c r="D256" s="40">
        <v>227.99496774193551</v>
      </c>
    </row>
    <row r="257" spans="1:4" x14ac:dyDescent="0.25">
      <c r="A257" s="38">
        <v>38808</v>
      </c>
      <c r="B257" s="39">
        <v>119.1322921206568</v>
      </c>
      <c r="C257" s="39">
        <v>103.03210408406937</v>
      </c>
      <c r="D257" s="40">
        <v>241.34180000000001</v>
      </c>
    </row>
    <row r="258" spans="1:4" x14ac:dyDescent="0.25">
      <c r="A258" s="38">
        <v>38838</v>
      </c>
      <c r="B258" s="39">
        <v>117.03318656872739</v>
      </c>
      <c r="C258" s="39">
        <v>19.943672457057001</v>
      </c>
      <c r="D258" s="40">
        <v>187.6968064516129</v>
      </c>
    </row>
    <row r="259" spans="1:4" x14ac:dyDescent="0.25">
      <c r="A259" s="38">
        <v>38869</v>
      </c>
      <c r="B259" s="39">
        <v>108.02155988130869</v>
      </c>
      <c r="C259" s="39">
        <v>1.5203012033605998</v>
      </c>
      <c r="D259" s="40">
        <v>167.50746666666669</v>
      </c>
    </row>
    <row r="260" spans="1:4" x14ac:dyDescent="0.25">
      <c r="A260" s="38">
        <v>38899</v>
      </c>
      <c r="B260" s="39">
        <v>124.13890582497581</v>
      </c>
      <c r="C260" s="39">
        <v>0</v>
      </c>
      <c r="D260" s="40">
        <v>162.12822580645161</v>
      </c>
    </row>
    <row r="261" spans="1:4" x14ac:dyDescent="0.25">
      <c r="A261" s="41">
        <v>38930</v>
      </c>
      <c r="B261" s="42">
        <v>146.18306812912269</v>
      </c>
      <c r="C261" s="42">
        <v>2.1608876721302805</v>
      </c>
      <c r="D261" s="43">
        <v>157.40425806451611</v>
      </c>
    </row>
    <row r="262" spans="1:4" x14ac:dyDescent="0.25">
      <c r="A262" s="38">
        <v>38961</v>
      </c>
      <c r="B262" s="39">
        <v>154.7941495675781</v>
      </c>
      <c r="C262" s="39">
        <v>24.994918334486009</v>
      </c>
      <c r="D262" s="40">
        <v>154.28216666666671</v>
      </c>
    </row>
    <row r="263" spans="1:4" x14ac:dyDescent="0.25">
      <c r="A263" s="38">
        <v>38991</v>
      </c>
      <c r="B263" s="39">
        <v>155.44658476697086</v>
      </c>
      <c r="C263" s="39">
        <v>160.05585388189499</v>
      </c>
      <c r="D263" s="40">
        <v>186.5151290322581</v>
      </c>
    </row>
    <row r="264" spans="1:4" x14ac:dyDescent="0.25">
      <c r="A264" s="38">
        <v>39022</v>
      </c>
      <c r="B264" s="39">
        <v>149.5203542650523</v>
      </c>
      <c r="C264" s="39">
        <v>192.37782265081626</v>
      </c>
      <c r="D264" s="40">
        <v>221.37293333333329</v>
      </c>
    </row>
    <row r="265" spans="1:4" x14ac:dyDescent="0.25">
      <c r="A265" s="38">
        <v>39052</v>
      </c>
      <c r="B265" s="39">
        <v>163.57810407904111</v>
      </c>
      <c r="C265" s="39">
        <v>176.34036296243781</v>
      </c>
      <c r="D265" s="40">
        <v>223.3879032258065</v>
      </c>
    </row>
    <row r="266" spans="1:4" x14ac:dyDescent="0.25">
      <c r="A266" s="38">
        <v>39083</v>
      </c>
      <c r="B266" s="39">
        <v>165.101277092994</v>
      </c>
      <c r="C266" s="39">
        <v>108.45468863336656</v>
      </c>
      <c r="D266" s="40">
        <v>204.76438709677419</v>
      </c>
    </row>
    <row r="267" spans="1:4" x14ac:dyDescent="0.25">
      <c r="A267" s="38">
        <v>39114</v>
      </c>
      <c r="B267" s="39">
        <v>129.7813452118975</v>
      </c>
      <c r="C267" s="39">
        <v>266.15925916586582</v>
      </c>
      <c r="D267" s="40">
        <v>261.89585714285721</v>
      </c>
    </row>
    <row r="268" spans="1:4" x14ac:dyDescent="0.25">
      <c r="A268" s="38">
        <v>39142</v>
      </c>
      <c r="B268" s="39">
        <v>158.81745896138912</v>
      </c>
      <c r="C268" s="39">
        <v>22.528005014279984</v>
      </c>
      <c r="D268" s="40">
        <v>199.461064516129</v>
      </c>
    </row>
    <row r="269" spans="1:4" x14ac:dyDescent="0.25">
      <c r="A269" s="38">
        <v>39173</v>
      </c>
      <c r="B269" s="39">
        <v>134.21509406381702</v>
      </c>
      <c r="C269" s="39">
        <v>38.369300551096032</v>
      </c>
      <c r="D269" s="40">
        <v>168.4544333333333</v>
      </c>
    </row>
    <row r="270" spans="1:4" x14ac:dyDescent="0.25">
      <c r="A270" s="38">
        <v>39203</v>
      </c>
      <c r="B270" s="39">
        <v>131.10496623380962</v>
      </c>
      <c r="C270" s="39">
        <v>8.9019365128350465</v>
      </c>
      <c r="D270" s="40">
        <v>147.98312903225809</v>
      </c>
    </row>
    <row r="271" spans="1:4" x14ac:dyDescent="0.25">
      <c r="A271" s="38">
        <v>39234</v>
      </c>
      <c r="B271" s="39">
        <v>117.34496647568798</v>
      </c>
      <c r="C271" s="39">
        <v>1.3820046690762392E-2</v>
      </c>
      <c r="D271" s="40">
        <v>142.88963333333331</v>
      </c>
    </row>
    <row r="272" spans="1:4" x14ac:dyDescent="0.25">
      <c r="A272" s="38">
        <v>39264</v>
      </c>
      <c r="B272" s="39">
        <v>128.3411523478614</v>
      </c>
      <c r="C272" s="39">
        <v>0</v>
      </c>
      <c r="D272" s="40">
        <v>140.3290322580645</v>
      </c>
    </row>
    <row r="273" spans="1:4" x14ac:dyDescent="0.25">
      <c r="A273" s="38">
        <v>39295</v>
      </c>
      <c r="B273" s="39">
        <v>145.47272165264209</v>
      </c>
      <c r="C273" s="39">
        <v>0</v>
      </c>
      <c r="D273" s="40">
        <v>135.8847741935484</v>
      </c>
    </row>
    <row r="274" spans="1:4" x14ac:dyDescent="0.25">
      <c r="A274" s="38">
        <v>39326</v>
      </c>
      <c r="B274" s="39">
        <v>161.23261296871999</v>
      </c>
      <c r="C274" s="39">
        <v>0</v>
      </c>
      <c r="D274" s="40">
        <v>130.7266333333333</v>
      </c>
    </row>
    <row r="275" spans="1:4" x14ac:dyDescent="0.25">
      <c r="A275" s="38">
        <v>39356</v>
      </c>
      <c r="B275" s="39">
        <v>184.75749898770329</v>
      </c>
      <c r="C275" s="39">
        <v>11.580362368239939</v>
      </c>
      <c r="D275" s="40">
        <v>126.6375483870968</v>
      </c>
    </row>
    <row r="276" spans="1:4" x14ac:dyDescent="0.25">
      <c r="A276" s="38">
        <v>39387</v>
      </c>
      <c r="B276" s="39">
        <v>168.19119488197188</v>
      </c>
      <c r="C276" s="39">
        <v>123.02205564853773</v>
      </c>
      <c r="D276" s="40">
        <v>133.7125666666667</v>
      </c>
    </row>
    <row r="277" spans="1:4" x14ac:dyDescent="0.25">
      <c r="A277" s="38">
        <v>39417</v>
      </c>
      <c r="B277" s="39">
        <v>164.63080847578379</v>
      </c>
      <c r="C277" s="39">
        <v>217.48636024613239</v>
      </c>
      <c r="D277" s="40">
        <v>210.73767741935481</v>
      </c>
    </row>
    <row r="278" spans="1:4" x14ac:dyDescent="0.25">
      <c r="A278" s="38">
        <v>39448</v>
      </c>
      <c r="B278" s="39">
        <v>159.60830716202182</v>
      </c>
      <c r="C278" s="39">
        <v>131.79061759950073</v>
      </c>
      <c r="D278" s="40">
        <v>158.747064516129</v>
      </c>
    </row>
    <row r="279" spans="1:4" x14ac:dyDescent="0.25">
      <c r="A279" s="38">
        <v>39479</v>
      </c>
      <c r="B279" s="39">
        <v>138.0582955499294</v>
      </c>
      <c r="C279" s="39">
        <v>159.07661419524484</v>
      </c>
      <c r="D279" s="40">
        <v>184.2061724137931</v>
      </c>
    </row>
    <row r="280" spans="1:4" x14ac:dyDescent="0.25">
      <c r="A280" s="38">
        <v>39508</v>
      </c>
      <c r="B280" s="39">
        <v>142.01044014401251</v>
      </c>
      <c r="C280" s="39">
        <v>172.49918668601075</v>
      </c>
      <c r="D280" s="40">
        <v>211.89</v>
      </c>
    </row>
    <row r="281" spans="1:4" x14ac:dyDescent="0.25">
      <c r="A281" s="38">
        <v>39539</v>
      </c>
      <c r="B281" s="39">
        <v>125.30240962990372</v>
      </c>
      <c r="C281" s="39">
        <v>110.76204968134282</v>
      </c>
      <c r="D281" s="40">
        <v>195.91953333333331</v>
      </c>
    </row>
    <row r="282" spans="1:4" x14ac:dyDescent="0.25">
      <c r="A282" s="38">
        <v>39569</v>
      </c>
      <c r="B282" s="39">
        <v>121.68804757110941</v>
      </c>
      <c r="C282" s="39">
        <v>1.368044788682645</v>
      </c>
      <c r="D282" s="40">
        <v>150.38567741935481</v>
      </c>
    </row>
    <row r="283" spans="1:4" x14ac:dyDescent="0.25">
      <c r="A283" s="38">
        <v>39600</v>
      </c>
      <c r="B283" s="39">
        <v>111.1108760905352</v>
      </c>
      <c r="C283" s="39">
        <v>1.1724804143427728E-2</v>
      </c>
      <c r="D283" s="40">
        <v>137.66246666666669</v>
      </c>
    </row>
    <row r="284" spans="1:4" x14ac:dyDescent="0.25">
      <c r="A284" s="38">
        <v>39630</v>
      </c>
      <c r="B284" s="39">
        <v>122.48434922607521</v>
      </c>
      <c r="C284" s="39">
        <v>0</v>
      </c>
      <c r="D284" s="40">
        <v>134.17574193548381</v>
      </c>
    </row>
    <row r="285" spans="1:4" x14ac:dyDescent="0.25">
      <c r="A285" s="38">
        <v>39661</v>
      </c>
      <c r="B285" s="39">
        <v>146.11780559735399</v>
      </c>
      <c r="C285" s="39">
        <v>0</v>
      </c>
      <c r="D285" s="40">
        <v>125.5672580645161</v>
      </c>
    </row>
    <row r="286" spans="1:4" x14ac:dyDescent="0.25">
      <c r="A286" s="38">
        <v>39692</v>
      </c>
      <c r="B286" s="39">
        <v>160.19634825450618</v>
      </c>
      <c r="C286" s="39">
        <v>23.513715935982709</v>
      </c>
      <c r="D286" s="40">
        <v>120.2478333333333</v>
      </c>
    </row>
    <row r="287" spans="1:4" x14ac:dyDescent="0.25">
      <c r="A287" s="38">
        <v>39722</v>
      </c>
      <c r="B287" s="39">
        <v>186.450140969985</v>
      </c>
      <c r="C287" s="39">
        <v>7.4166103261696925E-2</v>
      </c>
      <c r="D287" s="40">
        <v>118.40735483870969</v>
      </c>
    </row>
    <row r="288" spans="1:4" x14ac:dyDescent="0.25">
      <c r="A288" s="38">
        <v>39753</v>
      </c>
      <c r="B288" s="39">
        <v>153.05547456326408</v>
      </c>
      <c r="C288" s="39">
        <v>357.35649202712875</v>
      </c>
      <c r="D288" s="40">
        <v>174.2209666666667</v>
      </c>
    </row>
    <row r="289" spans="1:4" x14ac:dyDescent="0.25">
      <c r="A289" s="38">
        <v>39783</v>
      </c>
      <c r="B289" s="39">
        <v>146.27098152586592</v>
      </c>
      <c r="C289" s="39">
        <v>341.67088003064225</v>
      </c>
      <c r="D289" s="40">
        <v>246.60419354838709</v>
      </c>
    </row>
    <row r="290" spans="1:4" x14ac:dyDescent="0.25">
      <c r="A290" s="38">
        <v>39814</v>
      </c>
      <c r="B290" s="39">
        <v>155.11261803773152</v>
      </c>
      <c r="C290" s="39">
        <v>189.72874885246421</v>
      </c>
      <c r="D290" s="40">
        <v>223.85948387096781</v>
      </c>
    </row>
    <row r="291" spans="1:4" x14ac:dyDescent="0.25">
      <c r="A291" s="38">
        <v>39845</v>
      </c>
      <c r="B291" s="39">
        <v>141.6492709686768</v>
      </c>
      <c r="C291" s="39">
        <v>83.749963706407172</v>
      </c>
      <c r="D291" s="40">
        <v>212.8340357142857</v>
      </c>
    </row>
    <row r="292" spans="1:4" x14ac:dyDescent="0.25">
      <c r="A292" s="38">
        <v>39873</v>
      </c>
      <c r="B292" s="39">
        <v>154.72925214734067</v>
      </c>
      <c r="C292" s="39">
        <v>92.594569891425053</v>
      </c>
      <c r="D292" s="40">
        <v>154.53761290322581</v>
      </c>
    </row>
    <row r="293" spans="1:4" x14ac:dyDescent="0.25">
      <c r="A293" s="38">
        <v>39904</v>
      </c>
      <c r="B293" s="39">
        <v>117.7837981875992</v>
      </c>
      <c r="C293" s="39">
        <v>258.49419928539788</v>
      </c>
      <c r="D293" s="40">
        <v>248.26523333333341</v>
      </c>
    </row>
    <row r="294" spans="1:4" x14ac:dyDescent="0.25">
      <c r="A294" s="38">
        <v>39934</v>
      </c>
      <c r="B294" s="39">
        <v>113.02218383919072</v>
      </c>
      <c r="C294" s="39">
        <v>52.543805529792117</v>
      </c>
      <c r="D294" s="40">
        <v>224.82870967741931</v>
      </c>
    </row>
    <row r="295" spans="1:4" x14ac:dyDescent="0.25">
      <c r="A295" s="38">
        <v>39965</v>
      </c>
      <c r="B295" s="39">
        <v>104.53450308449582</v>
      </c>
      <c r="C295" s="39">
        <v>9.0364269091200864</v>
      </c>
      <c r="D295" s="40">
        <v>161.15710000000001</v>
      </c>
    </row>
    <row r="296" spans="1:4" x14ac:dyDescent="0.25">
      <c r="A296" s="38">
        <v>39995</v>
      </c>
      <c r="B296" s="39">
        <v>125.30878081329311</v>
      </c>
      <c r="C296" s="39">
        <v>0</v>
      </c>
      <c r="D296" s="40">
        <v>143.09696774193549</v>
      </c>
    </row>
    <row r="297" spans="1:4" x14ac:dyDescent="0.25">
      <c r="A297" s="38">
        <v>40026</v>
      </c>
      <c r="B297" s="39">
        <v>138.5861035376966</v>
      </c>
      <c r="C297" s="39">
        <v>0.10786028086937939</v>
      </c>
      <c r="D297" s="40">
        <v>134.5601935483871</v>
      </c>
    </row>
    <row r="298" spans="1:4" x14ac:dyDescent="0.25">
      <c r="A298" s="38">
        <v>40057</v>
      </c>
      <c r="B298" s="39">
        <v>158.3463794079112</v>
      </c>
      <c r="C298" s="39">
        <v>19.97030275027943</v>
      </c>
      <c r="D298" s="40">
        <v>131.6551</v>
      </c>
    </row>
    <row r="299" spans="1:4" x14ac:dyDescent="0.25">
      <c r="A299" s="38">
        <v>40087</v>
      </c>
      <c r="B299" s="39">
        <v>160.45896583637773</v>
      </c>
      <c r="C299" s="39">
        <v>265.22921019465093</v>
      </c>
      <c r="D299" s="40">
        <v>163.58180645161289</v>
      </c>
    </row>
    <row r="300" spans="1:4" x14ac:dyDescent="0.25">
      <c r="A300" s="38">
        <v>40118</v>
      </c>
      <c r="B300" s="39">
        <v>163.60754364655139</v>
      </c>
      <c r="C300" s="39">
        <v>104.46627636364728</v>
      </c>
      <c r="D300" s="40">
        <v>209.72130000000001</v>
      </c>
    </row>
    <row r="301" spans="1:4" x14ac:dyDescent="0.25">
      <c r="A301" s="38">
        <v>40148</v>
      </c>
      <c r="B301" s="39">
        <v>156.24356279533643</v>
      </c>
      <c r="C301" s="39">
        <v>275.88815329800673</v>
      </c>
      <c r="D301" s="40">
        <v>201.38580645161289</v>
      </c>
    </row>
    <row r="302" spans="1:4" x14ac:dyDescent="0.25">
      <c r="A302" s="38">
        <v>40179</v>
      </c>
      <c r="B302" s="39">
        <v>165.76663605886782</v>
      </c>
      <c r="C302" s="39">
        <v>87.848037810252208</v>
      </c>
      <c r="D302" s="40">
        <v>191.14429032258059</v>
      </c>
    </row>
    <row r="303" spans="1:4" x14ac:dyDescent="0.25">
      <c r="A303" s="38">
        <v>40210</v>
      </c>
      <c r="B303" s="39">
        <v>152.71822354396429</v>
      </c>
      <c r="C303" s="39">
        <v>71.839085288310599</v>
      </c>
      <c r="D303" s="40">
        <v>149.87767857142859</v>
      </c>
    </row>
    <row r="304" spans="1:4" x14ac:dyDescent="0.25">
      <c r="A304" s="38">
        <v>40238</v>
      </c>
      <c r="B304" s="39">
        <v>148.75500285533028</v>
      </c>
      <c r="C304" s="39">
        <v>207.12937784088734</v>
      </c>
      <c r="D304" s="40">
        <v>200.23925806451621</v>
      </c>
    </row>
    <row r="305" spans="1:4" x14ac:dyDescent="0.25">
      <c r="A305" s="38">
        <v>40269</v>
      </c>
      <c r="B305" s="39">
        <v>129.32781103213</v>
      </c>
      <c r="C305" s="39">
        <v>50.831946847298717</v>
      </c>
      <c r="D305" s="40">
        <v>184.70599999999999</v>
      </c>
    </row>
    <row r="306" spans="1:4" x14ac:dyDescent="0.25">
      <c r="A306" s="38">
        <v>40299</v>
      </c>
      <c r="B306" s="39">
        <v>128.17643975760552</v>
      </c>
      <c r="C306" s="39">
        <v>14.415000357068308</v>
      </c>
      <c r="D306" s="40">
        <v>138.4624838709677</v>
      </c>
    </row>
    <row r="307" spans="1:4" x14ac:dyDescent="0.25">
      <c r="A307" s="38">
        <v>40330</v>
      </c>
      <c r="B307" s="39">
        <v>114.17964077806941</v>
      </c>
      <c r="C307" s="39">
        <v>8.8638286961814907E-5</v>
      </c>
      <c r="D307" s="40">
        <v>127.58969999999999</v>
      </c>
    </row>
    <row r="308" spans="1:4" x14ac:dyDescent="0.25">
      <c r="A308" s="38">
        <v>40360</v>
      </c>
      <c r="B308" s="39">
        <v>122.27235088871421</v>
      </c>
      <c r="C308" s="39">
        <v>0</v>
      </c>
      <c r="D308" s="40">
        <v>123.9464193548387</v>
      </c>
    </row>
    <row r="309" spans="1:4" x14ac:dyDescent="0.25">
      <c r="A309" s="38">
        <v>40391</v>
      </c>
      <c r="B309" s="39">
        <v>144.1612396370752</v>
      </c>
      <c r="C309" s="39">
        <v>0</v>
      </c>
      <c r="D309" s="40">
        <v>119.1574516129032</v>
      </c>
    </row>
    <row r="310" spans="1:4" x14ac:dyDescent="0.25">
      <c r="A310" s="38">
        <v>40422</v>
      </c>
      <c r="B310" s="39">
        <v>165.2378752799946</v>
      </c>
      <c r="C310" s="39">
        <v>3.7360306780673782</v>
      </c>
      <c r="D310" s="40">
        <v>111.98926666666669</v>
      </c>
    </row>
    <row r="311" spans="1:4" x14ac:dyDescent="0.25">
      <c r="A311" s="38">
        <v>40452</v>
      </c>
      <c r="B311" s="39">
        <v>175.71777427192097</v>
      </c>
      <c r="C311" s="39">
        <v>96.002229105175857</v>
      </c>
      <c r="D311" s="40">
        <v>127.0006774193548</v>
      </c>
    </row>
    <row r="312" spans="1:4" x14ac:dyDescent="0.25">
      <c r="A312" s="38">
        <v>40483</v>
      </c>
      <c r="B312" s="39">
        <v>150.30061772449102</v>
      </c>
      <c r="C312" s="39">
        <v>285.14726495215046</v>
      </c>
      <c r="D312" s="40">
        <v>188.5943666666667</v>
      </c>
    </row>
    <row r="313" spans="1:4" x14ac:dyDescent="0.25">
      <c r="A313" s="38">
        <v>40513</v>
      </c>
      <c r="B313" s="39">
        <v>157.64183011657158</v>
      </c>
      <c r="C313" s="39">
        <v>198.35338061247447</v>
      </c>
      <c r="D313" s="40">
        <v>203.1270322580645</v>
      </c>
    </row>
    <row r="314" spans="1:4" x14ac:dyDescent="0.25">
      <c r="A314" s="38">
        <v>40544</v>
      </c>
      <c r="B314" s="39">
        <v>153.71182216222289</v>
      </c>
      <c r="C314" s="39">
        <v>252.88140001293789</v>
      </c>
      <c r="D314" s="40">
        <v>265.36864516129032</v>
      </c>
    </row>
    <row r="315" spans="1:4" x14ac:dyDescent="0.25">
      <c r="A315" s="38">
        <v>40575</v>
      </c>
      <c r="B315" s="39">
        <v>142.97229199585371</v>
      </c>
      <c r="C315" s="39">
        <v>92.144397084266572</v>
      </c>
      <c r="D315" s="40">
        <v>169.10778571428571</v>
      </c>
    </row>
    <row r="316" spans="1:4" x14ac:dyDescent="0.25">
      <c r="A316" s="38">
        <v>40603</v>
      </c>
      <c r="B316" s="39">
        <v>144.25728402171731</v>
      </c>
      <c r="C316" s="39">
        <v>202.72825133806865</v>
      </c>
      <c r="D316" s="40">
        <v>253.1632580645161</v>
      </c>
    </row>
    <row r="317" spans="1:4" x14ac:dyDescent="0.25">
      <c r="A317" s="38">
        <v>40634</v>
      </c>
      <c r="B317" s="39">
        <v>128.91470351198629</v>
      </c>
      <c r="C317" s="39">
        <v>36.460772631155685</v>
      </c>
      <c r="D317" s="40">
        <v>203.3029333333333</v>
      </c>
    </row>
    <row r="318" spans="1:4" x14ac:dyDescent="0.25">
      <c r="A318" s="38">
        <v>40664</v>
      </c>
      <c r="B318" s="39">
        <v>122.73650360231129</v>
      </c>
      <c r="C318" s="39">
        <v>10.811239769928395</v>
      </c>
      <c r="D318" s="40">
        <v>144.8118387096774</v>
      </c>
    </row>
    <row r="319" spans="1:4" x14ac:dyDescent="0.25">
      <c r="A319" s="38">
        <v>40695</v>
      </c>
      <c r="B319" s="39">
        <v>114.90873987235742</v>
      </c>
      <c r="C319" s="39">
        <v>0</v>
      </c>
      <c r="D319" s="40">
        <v>131.21353333333329</v>
      </c>
    </row>
    <row r="320" spans="1:4" x14ac:dyDescent="0.25">
      <c r="A320" s="38">
        <v>40725</v>
      </c>
      <c r="B320" s="39">
        <v>127.6726160916013</v>
      </c>
      <c r="C320" s="39">
        <v>0</v>
      </c>
      <c r="D320" s="40">
        <v>122.64364516129029</v>
      </c>
    </row>
    <row r="321" spans="1:4" x14ac:dyDescent="0.25">
      <c r="A321" s="38">
        <v>40756</v>
      </c>
      <c r="B321" s="39">
        <v>149.13263599988991</v>
      </c>
      <c r="C321" s="39">
        <v>0</v>
      </c>
      <c r="D321" s="40">
        <v>119.8024516129032</v>
      </c>
    </row>
    <row r="322" spans="1:4" x14ac:dyDescent="0.25">
      <c r="A322" s="38">
        <v>40787</v>
      </c>
      <c r="B322" s="39">
        <v>163.7240268843064</v>
      </c>
      <c r="C322" s="39">
        <v>0</v>
      </c>
      <c r="D322" s="40">
        <v>114.83969999999999</v>
      </c>
    </row>
    <row r="323" spans="1:4" x14ac:dyDescent="0.25">
      <c r="A323" s="38">
        <v>40817</v>
      </c>
      <c r="B323" s="39">
        <v>155.0436025509882</v>
      </c>
      <c r="C323" s="39">
        <v>138.82778815145531</v>
      </c>
      <c r="D323" s="40">
        <v>147.98519354838709</v>
      </c>
    </row>
    <row r="324" spans="1:4" x14ac:dyDescent="0.25">
      <c r="A324" s="38">
        <v>40848</v>
      </c>
      <c r="B324" s="39">
        <v>141.7579676220154</v>
      </c>
      <c r="C324" s="39">
        <v>231.24696139074891</v>
      </c>
      <c r="D324" s="40">
        <v>185.23296666666661</v>
      </c>
    </row>
    <row r="325" spans="1:4" x14ac:dyDescent="0.25">
      <c r="A325" s="38">
        <v>40878</v>
      </c>
      <c r="B325" s="39">
        <v>152.21865091333942</v>
      </c>
      <c r="C325" s="39">
        <v>217.26285136030415</v>
      </c>
      <c r="D325" s="40">
        <v>238.15374193548391</v>
      </c>
    </row>
    <row r="326" spans="1:4" x14ac:dyDescent="0.25">
      <c r="A326" s="38">
        <v>40909</v>
      </c>
      <c r="B326" s="39">
        <v>149.72563550685322</v>
      </c>
      <c r="C326" s="39">
        <v>216.16740236962102</v>
      </c>
      <c r="D326" s="40">
        <v>209.8737741935484</v>
      </c>
    </row>
    <row r="327" spans="1:4" x14ac:dyDescent="0.25">
      <c r="A327" s="38">
        <v>40940</v>
      </c>
      <c r="B327" s="39">
        <v>144.79188939617148</v>
      </c>
      <c r="C327" s="39">
        <v>99.194518819630233</v>
      </c>
      <c r="D327" s="40">
        <v>176.86265517241381</v>
      </c>
    </row>
    <row r="328" spans="1:4" x14ac:dyDescent="0.25">
      <c r="A328" s="38">
        <v>40969</v>
      </c>
      <c r="B328" s="39">
        <v>161.61314118875208</v>
      </c>
      <c r="C328" s="39">
        <v>112.64656060461024</v>
      </c>
      <c r="D328" s="40">
        <v>170.059</v>
      </c>
    </row>
    <row r="329" spans="1:4" x14ac:dyDescent="0.25">
      <c r="A329" s="38">
        <v>41000</v>
      </c>
      <c r="B329" s="39">
        <v>143.64390818434322</v>
      </c>
      <c r="C329" s="39">
        <v>31.190993809512126</v>
      </c>
      <c r="D329" s="40">
        <v>149.9394666666667</v>
      </c>
    </row>
    <row r="330" spans="1:4" x14ac:dyDescent="0.25">
      <c r="A330" s="38">
        <v>41030</v>
      </c>
      <c r="B330" s="39">
        <v>121.9858750701799</v>
      </c>
      <c r="C330" s="39">
        <v>32.471763403728325</v>
      </c>
      <c r="D330" s="40">
        <v>143.23070967741941</v>
      </c>
    </row>
    <row r="331" spans="1:4" x14ac:dyDescent="0.25">
      <c r="A331" s="38">
        <v>41061</v>
      </c>
      <c r="B331" s="39">
        <v>113.82010533236129</v>
      </c>
      <c r="C331" s="39">
        <v>8.7400112382604714E-2</v>
      </c>
      <c r="D331" s="40">
        <v>136.26373333333331</v>
      </c>
    </row>
    <row r="332" spans="1:4" x14ac:dyDescent="0.25">
      <c r="A332" s="38">
        <v>41091</v>
      </c>
      <c r="B332" s="39">
        <v>126.35395629596289</v>
      </c>
      <c r="C332" s="39">
        <v>0</v>
      </c>
      <c r="D332" s="40">
        <v>131.6754516129032</v>
      </c>
    </row>
    <row r="333" spans="1:4" x14ac:dyDescent="0.25">
      <c r="A333" s="38">
        <v>41122</v>
      </c>
      <c r="B333" s="39">
        <v>137.22022671148582</v>
      </c>
      <c r="C333" s="39">
        <v>0</v>
      </c>
      <c r="D333" s="40">
        <v>128.61083870967741</v>
      </c>
    </row>
    <row r="334" spans="1:4" x14ac:dyDescent="0.25">
      <c r="A334" s="38">
        <v>41153</v>
      </c>
      <c r="B334" s="39">
        <v>163.5949969143586</v>
      </c>
      <c r="C334" s="39">
        <v>0.31004040513173592</v>
      </c>
      <c r="D334" s="40">
        <v>123.02646666666671</v>
      </c>
    </row>
    <row r="335" spans="1:4" x14ac:dyDescent="0.25">
      <c r="A335" s="38">
        <v>41183</v>
      </c>
      <c r="B335" s="39">
        <v>182.05920028299269</v>
      </c>
      <c r="C335" s="39">
        <v>10.919041823932705</v>
      </c>
      <c r="D335" s="40">
        <v>121.49825806451609</v>
      </c>
    </row>
    <row r="336" spans="1:4" x14ac:dyDescent="0.25">
      <c r="A336" s="38">
        <v>41214</v>
      </c>
      <c r="B336" s="39">
        <v>142.6211751907199</v>
      </c>
      <c r="C336" s="39">
        <v>377.85144386687426</v>
      </c>
      <c r="D336" s="40">
        <v>221.8012333333333</v>
      </c>
    </row>
    <row r="337" spans="1:4" x14ac:dyDescent="0.25">
      <c r="A337" s="38">
        <v>41244</v>
      </c>
      <c r="B337" s="39">
        <v>175.459244392828</v>
      </c>
      <c r="C337" s="39">
        <v>44.398618063220773</v>
      </c>
      <c r="D337" s="40">
        <v>182.71851612903231</v>
      </c>
    </row>
    <row r="338" spans="1:4" x14ac:dyDescent="0.25">
      <c r="A338" s="38">
        <v>41275</v>
      </c>
      <c r="B338" s="39">
        <v>150.92585284471858</v>
      </c>
      <c r="C338" s="39">
        <v>204.02827901449925</v>
      </c>
      <c r="D338" s="40">
        <v>195.27396774193551</v>
      </c>
    </row>
    <row r="339" spans="1:4" x14ac:dyDescent="0.25">
      <c r="A339" s="38">
        <v>41306</v>
      </c>
      <c r="B339" s="39">
        <v>149.6410552643446</v>
      </c>
      <c r="C339" s="39">
        <v>54.302179350790439</v>
      </c>
      <c r="D339" s="40">
        <v>175.68257142857141</v>
      </c>
    </row>
    <row r="340" spans="1:4" x14ac:dyDescent="0.25">
      <c r="A340" s="38">
        <v>41334</v>
      </c>
      <c r="B340" s="39">
        <v>158.01924417897357</v>
      </c>
      <c r="C340" s="39">
        <v>169.31343917814226</v>
      </c>
      <c r="D340" s="40">
        <v>165.75254838709679</v>
      </c>
    </row>
    <row r="341" spans="1:4" x14ac:dyDescent="0.25">
      <c r="A341" s="38">
        <v>41365</v>
      </c>
      <c r="B341" s="39">
        <v>126.36155706989692</v>
      </c>
      <c r="C341" s="39">
        <v>82.02914996050913</v>
      </c>
      <c r="D341" s="40">
        <v>198.87543333333329</v>
      </c>
    </row>
    <row r="342" spans="1:4" x14ac:dyDescent="0.25">
      <c r="A342" s="38">
        <v>41395</v>
      </c>
      <c r="B342" s="39">
        <v>127.44217276166171</v>
      </c>
      <c r="C342" s="39">
        <v>12.723432651987524</v>
      </c>
      <c r="D342" s="40">
        <v>146.23693548387101</v>
      </c>
    </row>
    <row r="343" spans="1:4" x14ac:dyDescent="0.25">
      <c r="A343" s="38">
        <v>41426</v>
      </c>
      <c r="B343" s="39">
        <v>110.58585835365261</v>
      </c>
      <c r="C343" s="39">
        <v>2.7684368913856408</v>
      </c>
      <c r="D343" s="40">
        <v>136.75316666666669</v>
      </c>
    </row>
    <row r="344" spans="1:4" x14ac:dyDescent="0.25">
      <c r="A344" s="38">
        <v>41456</v>
      </c>
      <c r="B344" s="39">
        <v>125.43242197373941</v>
      </c>
      <c r="C344" s="39">
        <v>0</v>
      </c>
      <c r="D344" s="40">
        <v>129.0794516129032</v>
      </c>
    </row>
    <row r="345" spans="1:4" x14ac:dyDescent="0.25">
      <c r="A345" s="38">
        <v>41487</v>
      </c>
      <c r="B345" s="39">
        <v>145.5187367506168</v>
      </c>
      <c r="C345" s="39">
        <v>0</v>
      </c>
      <c r="D345" s="40">
        <v>122.93012903225809</v>
      </c>
    </row>
    <row r="346" spans="1:4" x14ac:dyDescent="0.25">
      <c r="A346" s="38">
        <v>41518</v>
      </c>
      <c r="B346" s="39">
        <v>156.75969629273308</v>
      </c>
      <c r="C346" s="39">
        <v>11.626991004949915</v>
      </c>
      <c r="D346" s="40">
        <v>119.0993</v>
      </c>
    </row>
    <row r="347" spans="1:4" x14ac:dyDescent="0.25">
      <c r="A347" s="38">
        <v>41548</v>
      </c>
      <c r="B347" s="39">
        <v>172.58353915288097</v>
      </c>
      <c r="C347" s="39">
        <v>112.09755867437238</v>
      </c>
      <c r="D347" s="40">
        <v>131.58761290322579</v>
      </c>
    </row>
    <row r="348" spans="1:4" x14ac:dyDescent="0.25">
      <c r="A348" s="38">
        <v>41579</v>
      </c>
      <c r="B348" s="39">
        <v>161.40755888303062</v>
      </c>
      <c r="C348" s="39">
        <v>192.62130246879516</v>
      </c>
      <c r="D348" s="40">
        <v>151.1037666666667</v>
      </c>
    </row>
    <row r="349" spans="1:4" x14ac:dyDescent="0.25">
      <c r="A349" s="38">
        <v>41609</v>
      </c>
      <c r="B349" s="39">
        <v>148.769700687088</v>
      </c>
      <c r="C349" s="39">
        <v>291.52898582223844</v>
      </c>
      <c r="D349" s="40">
        <v>258.25483870967741</v>
      </c>
    </row>
    <row r="350" spans="1:4" x14ac:dyDescent="0.25">
      <c r="A350" s="38">
        <v>41640</v>
      </c>
      <c r="B350" s="39">
        <v>166.29701535445571</v>
      </c>
      <c r="C350" s="39">
        <v>57.753062357768755</v>
      </c>
      <c r="D350" s="40">
        <v>192.6590967741935</v>
      </c>
    </row>
    <row r="351" spans="1:4" x14ac:dyDescent="0.25">
      <c r="A351" s="38">
        <v>41671</v>
      </c>
      <c r="B351" s="39">
        <v>145.4355398696965</v>
      </c>
      <c r="C351" s="39">
        <v>88.871737237038758</v>
      </c>
      <c r="D351" s="40">
        <v>150.38514285714291</v>
      </c>
    </row>
    <row r="352" spans="1:4" x14ac:dyDescent="0.25">
      <c r="A352" s="38">
        <v>41699</v>
      </c>
      <c r="B352" s="39">
        <v>150.27962833429871</v>
      </c>
      <c r="C352" s="39">
        <v>161.29727045052661</v>
      </c>
      <c r="D352" s="40">
        <v>168.79232258064519</v>
      </c>
    </row>
    <row r="353" spans="1:4" x14ac:dyDescent="0.25">
      <c r="A353" s="38">
        <v>41730</v>
      </c>
      <c r="B353" s="39">
        <v>132.46198948418299</v>
      </c>
      <c r="C353" s="39">
        <v>84.951591730976958</v>
      </c>
      <c r="D353" s="40">
        <v>177.9948333333333</v>
      </c>
    </row>
    <row r="354" spans="1:4" x14ac:dyDescent="0.25">
      <c r="A354" s="38">
        <v>41760</v>
      </c>
      <c r="B354" s="39">
        <v>126.08950963262969</v>
      </c>
      <c r="C354" s="39">
        <v>14.326113208530444</v>
      </c>
      <c r="D354" s="40">
        <v>135.8348387096774</v>
      </c>
    </row>
    <row r="355" spans="1:4" x14ac:dyDescent="0.25">
      <c r="A355" s="38">
        <v>41791</v>
      </c>
      <c r="B355" s="39">
        <v>113.47730149770189</v>
      </c>
      <c r="C355" s="39">
        <v>4.3788050848983649E-2</v>
      </c>
      <c r="D355" s="40">
        <v>122.9577</v>
      </c>
    </row>
    <row r="356" spans="1:4" x14ac:dyDescent="0.25">
      <c r="A356" s="38">
        <v>41821</v>
      </c>
      <c r="B356" s="39">
        <v>122.8684363412174</v>
      </c>
      <c r="C356" s="39">
        <v>3.4112421137447958E-3</v>
      </c>
      <c r="D356" s="40">
        <v>119.8148064516129</v>
      </c>
    </row>
    <row r="357" spans="1:4" x14ac:dyDescent="0.25">
      <c r="A357" s="38">
        <v>41852</v>
      </c>
      <c r="B357" s="39">
        <v>147.65624071608272</v>
      </c>
      <c r="C357" s="39">
        <v>0</v>
      </c>
      <c r="D357" s="40">
        <v>116.1042903225807</v>
      </c>
    </row>
    <row r="358" spans="1:4" x14ac:dyDescent="0.25">
      <c r="A358" s="38">
        <v>41883</v>
      </c>
      <c r="B358" s="39">
        <v>165.4434596816705</v>
      </c>
      <c r="C358" s="39">
        <v>1.6554221670784188</v>
      </c>
      <c r="D358" s="40">
        <v>110.14490000000001</v>
      </c>
    </row>
    <row r="359" spans="1:4" x14ac:dyDescent="0.25">
      <c r="A359" s="38">
        <v>41913</v>
      </c>
      <c r="B359" s="39">
        <v>180.8212236875631</v>
      </c>
      <c r="C359" s="39">
        <v>36.794651944396136</v>
      </c>
      <c r="D359" s="40">
        <v>107.579935483871</v>
      </c>
    </row>
    <row r="360" spans="1:4" x14ac:dyDescent="0.25">
      <c r="A360" s="38">
        <v>41944</v>
      </c>
      <c r="B360" s="39">
        <v>159.38675557828381</v>
      </c>
      <c r="C360" s="39">
        <v>202.95850671674739</v>
      </c>
      <c r="D360" s="40">
        <v>163.59216666666671</v>
      </c>
    </row>
    <row r="361" spans="1:4" x14ac:dyDescent="0.25">
      <c r="A361" s="38">
        <v>41974</v>
      </c>
      <c r="B361" s="39">
        <v>157.70574493716148</v>
      </c>
      <c r="C361" s="39">
        <v>151.87669110151842</v>
      </c>
      <c r="D361" s="40">
        <v>183.50370967741941</v>
      </c>
    </row>
    <row r="362" spans="1:4" x14ac:dyDescent="0.25">
      <c r="A362" s="38">
        <v>42005</v>
      </c>
      <c r="B362" s="39">
        <v>177.6664490142428</v>
      </c>
      <c r="C362" s="39">
        <v>32.567389632191208</v>
      </c>
      <c r="D362" s="40">
        <v>130.63072580645161</v>
      </c>
    </row>
    <row r="363" spans="1:4" x14ac:dyDescent="0.25">
      <c r="A363" s="38">
        <v>42036</v>
      </c>
      <c r="B363" s="39">
        <v>143.56902446642582</v>
      </c>
      <c r="C363" s="39">
        <v>133.60317116742456</v>
      </c>
      <c r="D363" s="40">
        <v>147.07792619642856</v>
      </c>
    </row>
    <row r="364" spans="1:4" x14ac:dyDescent="0.25">
      <c r="A364" s="38">
        <v>42064</v>
      </c>
      <c r="B364" s="39">
        <v>154.09218720929729</v>
      </c>
      <c r="C364" s="39">
        <v>109.82193859996315</v>
      </c>
      <c r="D364" s="40">
        <v>154.32167741935481</v>
      </c>
    </row>
    <row r="365" spans="1:4" x14ac:dyDescent="0.25">
      <c r="A365" s="38">
        <v>42095</v>
      </c>
      <c r="B365" s="39">
        <v>129.35208975845472</v>
      </c>
      <c r="C365" s="39">
        <v>175.5860951129747</v>
      </c>
      <c r="D365" s="40">
        <v>161.77018333333331</v>
      </c>
    </row>
    <row r="366" spans="1:4" x14ac:dyDescent="0.25">
      <c r="A366" s="38">
        <v>42125</v>
      </c>
      <c r="B366" s="39">
        <v>118.47652250322707</v>
      </c>
      <c r="C366" s="39">
        <v>50.530012307137454</v>
      </c>
      <c r="D366" s="40">
        <v>165.44649999999999</v>
      </c>
    </row>
    <row r="367" spans="1:4" x14ac:dyDescent="0.25">
      <c r="A367" s="38">
        <v>42156</v>
      </c>
      <c r="B367" s="39">
        <v>111.45669524400132</v>
      </c>
      <c r="C367" s="39">
        <v>3.3844838125855958E-3</v>
      </c>
      <c r="D367" s="40">
        <v>128.3374833333333</v>
      </c>
    </row>
    <row r="368" spans="1:4" x14ac:dyDescent="0.25">
      <c r="A368" s="38">
        <v>42186</v>
      </c>
      <c r="B368" s="39">
        <v>126.09748654047242</v>
      </c>
      <c r="C368" s="39">
        <v>0</v>
      </c>
      <c r="D368" s="40">
        <v>124.93153225806449</v>
      </c>
    </row>
    <row r="369" spans="1:4" x14ac:dyDescent="0.25">
      <c r="A369" s="38">
        <v>42217</v>
      </c>
      <c r="B369" s="39">
        <v>148.75872097194912</v>
      </c>
      <c r="C369" s="39">
        <v>0</v>
      </c>
      <c r="D369" s="40">
        <v>120.84888709677421</v>
      </c>
    </row>
    <row r="370" spans="1:4" x14ac:dyDescent="0.25">
      <c r="A370" s="38">
        <v>42248</v>
      </c>
      <c r="B370" s="39">
        <v>176.62503279465594</v>
      </c>
      <c r="C370" s="39">
        <v>0</v>
      </c>
      <c r="D370" s="40">
        <v>113.71221666666671</v>
      </c>
    </row>
    <row r="371" spans="1:4" x14ac:dyDescent="0.25">
      <c r="A371" s="38">
        <v>42278</v>
      </c>
      <c r="B371" s="39">
        <v>192.83397333592939</v>
      </c>
      <c r="C371" s="39">
        <v>24.300859912292129</v>
      </c>
      <c r="D371" s="40">
        <v>107.1423530612245</v>
      </c>
    </row>
    <row r="372" spans="1:4" x14ac:dyDescent="0.25">
      <c r="A372" s="38">
        <v>42309</v>
      </c>
      <c r="B372" s="39">
        <v>176.09858583722502</v>
      </c>
      <c r="C372" s="39">
        <v>98.895042117087584</v>
      </c>
      <c r="D372" s="40">
        <v>118.69824666666671</v>
      </c>
    </row>
    <row r="373" spans="1:4" x14ac:dyDescent="0.25">
      <c r="A373" s="38">
        <v>42339</v>
      </c>
      <c r="B373" s="39">
        <v>181.61569380905308</v>
      </c>
      <c r="C373" s="39">
        <v>54.247741949499847</v>
      </c>
      <c r="D373" s="40">
        <v>125.2386290322581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FD1F9-1ECE-4E62-880D-1DC5BDC09DDF}">
  <dimension ref="A1:D373"/>
  <sheetViews>
    <sheetView workbookViewId="0">
      <selection activeCell="B2" sqref="B2:B373"/>
    </sheetView>
  </sheetViews>
  <sheetFormatPr defaultRowHeight="15" x14ac:dyDescent="0.25"/>
  <cols>
    <col min="1" max="1" width="10.7109375" style="44" bestFit="1" customWidth="1"/>
    <col min="2" max="4" width="9.140625" style="45"/>
  </cols>
  <sheetData>
    <row r="1" spans="1:4" x14ac:dyDescent="0.25">
      <c r="A1" s="24" t="s">
        <v>0</v>
      </c>
      <c r="B1" s="2" t="s">
        <v>1</v>
      </c>
      <c r="C1" s="2" t="s">
        <v>2</v>
      </c>
      <c r="D1" s="2" t="s">
        <v>49</v>
      </c>
    </row>
    <row r="2" spans="1:4" x14ac:dyDescent="0.25">
      <c r="A2" s="26">
        <v>31048</v>
      </c>
      <c r="B2" s="27">
        <v>143.20930523188139</v>
      </c>
      <c r="C2" s="27">
        <v>422.74166716988839</v>
      </c>
      <c r="D2" s="28">
        <v>251.25051612903221</v>
      </c>
    </row>
    <row r="3" spans="1:4" x14ac:dyDescent="0.25">
      <c r="A3" s="26">
        <v>31079</v>
      </c>
      <c r="B3" s="27">
        <v>145.59429096866799</v>
      </c>
      <c r="C3" s="27">
        <v>67.941395790874424</v>
      </c>
      <c r="D3" s="28">
        <v>305.64646428571427</v>
      </c>
    </row>
    <row r="4" spans="1:4" x14ac:dyDescent="0.25">
      <c r="A4" s="26">
        <v>31107</v>
      </c>
      <c r="B4" s="27">
        <v>148.2170088325895</v>
      </c>
      <c r="C4" s="27">
        <v>170.94310666216285</v>
      </c>
      <c r="D4" s="28">
        <v>230.16358064516129</v>
      </c>
    </row>
    <row r="5" spans="1:4" x14ac:dyDescent="0.25">
      <c r="A5" s="26">
        <v>31138</v>
      </c>
      <c r="B5" s="27">
        <v>127.00978628317986</v>
      </c>
      <c r="C5" s="27">
        <v>82.264956508562506</v>
      </c>
      <c r="D5" s="28">
        <v>225.45519999999999</v>
      </c>
    </row>
    <row r="6" spans="1:4" x14ac:dyDescent="0.25">
      <c r="A6" s="26">
        <v>31168</v>
      </c>
      <c r="B6" s="27">
        <v>124.598699971012</v>
      </c>
      <c r="C6" s="27">
        <v>6.7726652129272287</v>
      </c>
      <c r="D6" s="28">
        <v>175.68638709677421</v>
      </c>
    </row>
    <row r="7" spans="1:4" x14ac:dyDescent="0.25">
      <c r="A7" s="26">
        <v>31199</v>
      </c>
      <c r="B7" s="27">
        <v>116.23030653221166</v>
      </c>
      <c r="C7" s="27">
        <v>2.320126716051512</v>
      </c>
      <c r="D7" s="28">
        <v>157.01993333333331</v>
      </c>
    </row>
    <row r="8" spans="1:4" x14ac:dyDescent="0.25">
      <c r="A8" s="26">
        <v>31229</v>
      </c>
      <c r="B8" s="27">
        <v>124.38228269580701</v>
      </c>
      <c r="C8" s="27">
        <v>5.6660977438621474E-3</v>
      </c>
      <c r="D8" s="28">
        <v>148.63999999999999</v>
      </c>
    </row>
    <row r="9" spans="1:4" x14ac:dyDescent="0.25">
      <c r="A9" s="29">
        <v>31260</v>
      </c>
      <c r="B9" s="30">
        <v>151.09172767398871</v>
      </c>
      <c r="C9" s="30">
        <v>0.43272169657235637</v>
      </c>
      <c r="D9" s="31">
        <v>141.6061612903226</v>
      </c>
    </row>
    <row r="10" spans="1:4" x14ac:dyDescent="0.25">
      <c r="A10" s="26">
        <v>31291</v>
      </c>
      <c r="B10" s="27">
        <v>164.04434014457948</v>
      </c>
      <c r="C10" s="27">
        <v>44.699409571522459</v>
      </c>
      <c r="D10" s="28">
        <v>136.95070000000001</v>
      </c>
    </row>
    <row r="11" spans="1:4" x14ac:dyDescent="0.25">
      <c r="A11" s="26">
        <v>31321</v>
      </c>
      <c r="B11" s="27">
        <v>163.30757667760827</v>
      </c>
      <c r="C11" s="27">
        <v>95.774590730658389</v>
      </c>
      <c r="D11" s="28">
        <v>174.76829032258061</v>
      </c>
    </row>
    <row r="12" spans="1:4" x14ac:dyDescent="0.25">
      <c r="A12" s="26">
        <v>31352</v>
      </c>
      <c r="B12" s="27">
        <v>150.03408024955669</v>
      </c>
      <c r="C12" s="27">
        <v>208.32135575287353</v>
      </c>
      <c r="D12" s="28">
        <v>194.5581333333333</v>
      </c>
    </row>
    <row r="13" spans="1:4" x14ac:dyDescent="0.25">
      <c r="A13" s="26">
        <v>31382</v>
      </c>
      <c r="B13" s="27">
        <v>142.90565783626218</v>
      </c>
      <c r="C13" s="27">
        <v>389.985753257125</v>
      </c>
      <c r="D13" s="28">
        <v>254.02770967741941</v>
      </c>
    </row>
    <row r="14" spans="1:4" x14ac:dyDescent="0.25">
      <c r="A14" s="26">
        <v>31413</v>
      </c>
      <c r="B14" s="27">
        <v>156.40726155280976</v>
      </c>
      <c r="C14" s="27">
        <v>228.71769905324641</v>
      </c>
      <c r="D14" s="28">
        <v>372.08309677419362</v>
      </c>
    </row>
    <row r="15" spans="1:4" x14ac:dyDescent="0.25">
      <c r="A15" s="26">
        <v>31444</v>
      </c>
      <c r="B15" s="27">
        <v>142.83556064227238</v>
      </c>
      <c r="C15" s="27">
        <v>98.385544842095612</v>
      </c>
      <c r="D15" s="28">
        <v>265.78410714285712</v>
      </c>
    </row>
    <row r="16" spans="1:4" x14ac:dyDescent="0.25">
      <c r="A16" s="26">
        <v>31472</v>
      </c>
      <c r="B16" s="27">
        <v>149.81672532788522</v>
      </c>
      <c r="C16" s="27">
        <v>77.062295312322263</v>
      </c>
      <c r="D16" s="28">
        <v>236.80929032258061</v>
      </c>
    </row>
    <row r="17" spans="1:4" x14ac:dyDescent="0.25">
      <c r="A17" s="26">
        <v>31503</v>
      </c>
      <c r="B17" s="27">
        <v>133.41648350161836</v>
      </c>
      <c r="C17" s="27">
        <v>66.346002165601988</v>
      </c>
      <c r="D17" s="28">
        <v>190.75899999999999</v>
      </c>
    </row>
    <row r="18" spans="1:4" x14ac:dyDescent="0.25">
      <c r="A18" s="26">
        <v>31533</v>
      </c>
      <c r="B18" s="27">
        <v>128.98096582661643</v>
      </c>
      <c r="C18" s="27">
        <v>5.5360958788439216</v>
      </c>
      <c r="D18" s="28">
        <v>183.11964516129029</v>
      </c>
    </row>
    <row r="19" spans="1:4" x14ac:dyDescent="0.25">
      <c r="A19" s="26">
        <v>31564</v>
      </c>
      <c r="B19" s="27">
        <v>121.08315863066613</v>
      </c>
      <c r="C19" s="27">
        <v>0</v>
      </c>
      <c r="D19" s="28">
        <v>159.1343333333333</v>
      </c>
    </row>
    <row r="20" spans="1:4" x14ac:dyDescent="0.25">
      <c r="A20" s="26">
        <v>31594</v>
      </c>
      <c r="B20" s="27">
        <v>130.02087056638521</v>
      </c>
      <c r="C20" s="27">
        <v>3.0558796303524507</v>
      </c>
      <c r="D20" s="28">
        <v>153.53899999999999</v>
      </c>
    </row>
    <row r="21" spans="1:4" x14ac:dyDescent="0.25">
      <c r="A21" s="26">
        <v>31625</v>
      </c>
      <c r="B21" s="27">
        <v>151.93509522482458</v>
      </c>
      <c r="C21" s="27">
        <v>15.191867691702495</v>
      </c>
      <c r="D21" s="28">
        <v>149.32503225806451</v>
      </c>
    </row>
    <row r="22" spans="1:4" x14ac:dyDescent="0.25">
      <c r="A22" s="26">
        <v>31656</v>
      </c>
      <c r="B22" s="27">
        <v>165.06868313952643</v>
      </c>
      <c r="C22" s="27">
        <v>3.623046429206036</v>
      </c>
      <c r="D22" s="28">
        <v>141.4505666666667</v>
      </c>
    </row>
    <row r="23" spans="1:4" x14ac:dyDescent="0.25">
      <c r="A23" s="26">
        <v>31686</v>
      </c>
      <c r="B23" s="27">
        <v>168.51455100910951</v>
      </c>
      <c r="C23" s="27">
        <v>132.15856534746572</v>
      </c>
      <c r="D23" s="28">
        <v>167.11193548387101</v>
      </c>
    </row>
    <row r="24" spans="1:4" x14ac:dyDescent="0.25">
      <c r="A24" s="26">
        <v>31717</v>
      </c>
      <c r="B24" s="27">
        <v>165.39958364086127</v>
      </c>
      <c r="C24" s="27">
        <v>44.093483428612267</v>
      </c>
      <c r="D24" s="28">
        <v>166.21709999999999</v>
      </c>
    </row>
    <row r="25" spans="1:4" x14ac:dyDescent="0.25">
      <c r="A25" s="26">
        <v>31747</v>
      </c>
      <c r="B25" s="27">
        <v>160.03570895183125</v>
      </c>
      <c r="C25" s="27">
        <v>209.18755362891156</v>
      </c>
      <c r="D25" s="28">
        <v>178.6221290322581</v>
      </c>
    </row>
    <row r="26" spans="1:4" x14ac:dyDescent="0.25">
      <c r="A26" s="26">
        <v>31778</v>
      </c>
      <c r="B26" s="27">
        <v>172.55244014849671</v>
      </c>
      <c r="C26" s="27">
        <v>76.074020574237821</v>
      </c>
      <c r="D26" s="28">
        <v>195.63116129032261</v>
      </c>
    </row>
    <row r="27" spans="1:4" x14ac:dyDescent="0.25">
      <c r="A27" s="26">
        <v>31809</v>
      </c>
      <c r="B27" s="27">
        <v>154.16980967055375</v>
      </c>
      <c r="C27" s="27">
        <v>63.854942203297227</v>
      </c>
      <c r="D27" s="28">
        <v>154.1527857142857</v>
      </c>
    </row>
    <row r="28" spans="1:4" x14ac:dyDescent="0.25">
      <c r="A28" s="26">
        <v>31837</v>
      </c>
      <c r="B28" s="27">
        <v>142.81410479424287</v>
      </c>
      <c r="C28" s="27">
        <v>304.70372836776426</v>
      </c>
      <c r="D28" s="28">
        <v>219.84445161290321</v>
      </c>
    </row>
    <row r="29" spans="1:4" x14ac:dyDescent="0.25">
      <c r="A29" s="26">
        <v>31868</v>
      </c>
      <c r="B29" s="27">
        <v>134.41362502731559</v>
      </c>
      <c r="C29" s="27">
        <v>112.0020767954091</v>
      </c>
      <c r="D29" s="28">
        <v>237.90376666666671</v>
      </c>
    </row>
    <row r="30" spans="1:4" x14ac:dyDescent="0.25">
      <c r="A30" s="26">
        <v>31898</v>
      </c>
      <c r="B30" s="27">
        <v>131.9425168741613</v>
      </c>
      <c r="C30" s="27">
        <v>35.219415117838281</v>
      </c>
      <c r="D30" s="28">
        <v>190.85225806451609</v>
      </c>
    </row>
    <row r="31" spans="1:4" x14ac:dyDescent="0.25">
      <c r="A31" s="26">
        <v>31929</v>
      </c>
      <c r="B31" s="27">
        <v>122.22895459581056</v>
      </c>
      <c r="C31" s="27">
        <v>0</v>
      </c>
      <c r="D31" s="28">
        <v>149.5699333333333</v>
      </c>
    </row>
    <row r="32" spans="1:4" x14ac:dyDescent="0.25">
      <c r="A32" s="26">
        <v>31959</v>
      </c>
      <c r="B32" s="27">
        <v>134.33398515471649</v>
      </c>
      <c r="C32" s="27">
        <v>0</v>
      </c>
      <c r="D32" s="28">
        <v>140.5176129032258</v>
      </c>
    </row>
    <row r="33" spans="1:4" x14ac:dyDescent="0.25">
      <c r="A33" s="26">
        <v>31990</v>
      </c>
      <c r="B33" s="27">
        <v>159.85322169257606</v>
      </c>
      <c r="C33" s="27">
        <v>0</v>
      </c>
      <c r="D33" s="28">
        <v>134.49364516129029</v>
      </c>
    </row>
    <row r="34" spans="1:4" x14ac:dyDescent="0.25">
      <c r="A34" s="26">
        <v>32021</v>
      </c>
      <c r="B34" s="27">
        <v>166.62827097199397</v>
      </c>
      <c r="C34" s="27">
        <v>20.643372297152006</v>
      </c>
      <c r="D34" s="28">
        <v>130.85416666666671</v>
      </c>
    </row>
    <row r="35" spans="1:4" x14ac:dyDescent="0.25">
      <c r="A35" s="26">
        <v>32051</v>
      </c>
      <c r="B35" s="27">
        <v>186.62606329488872</v>
      </c>
      <c r="C35" s="27">
        <v>32.097980688896925</v>
      </c>
      <c r="D35" s="28">
        <v>136.62483870967739</v>
      </c>
    </row>
    <row r="36" spans="1:4" x14ac:dyDescent="0.25">
      <c r="A36" s="26">
        <v>32082</v>
      </c>
      <c r="B36" s="27">
        <v>156.0368218451292</v>
      </c>
      <c r="C36" s="27">
        <v>229.57308782005413</v>
      </c>
      <c r="D36" s="28">
        <v>182.3903333333333</v>
      </c>
    </row>
    <row r="37" spans="1:4" x14ac:dyDescent="0.25">
      <c r="A37" s="26">
        <v>32112</v>
      </c>
      <c r="B37" s="27">
        <v>146.32090715363194</v>
      </c>
      <c r="C37" s="27">
        <v>275.5613171236181</v>
      </c>
      <c r="D37" s="28">
        <v>262.58383870967742</v>
      </c>
    </row>
    <row r="38" spans="1:4" x14ac:dyDescent="0.25">
      <c r="A38" s="26">
        <v>32143</v>
      </c>
      <c r="B38" s="27">
        <v>168.15930972650133</v>
      </c>
      <c r="C38" s="27">
        <v>174.59538498995991</v>
      </c>
      <c r="D38" s="28">
        <v>293.11419354838711</v>
      </c>
    </row>
    <row r="39" spans="1:4" x14ac:dyDescent="0.25">
      <c r="A39" s="26">
        <v>32174</v>
      </c>
      <c r="B39" s="27">
        <v>147.05837121883016</v>
      </c>
      <c r="C39" s="27">
        <v>153.60833060382009</v>
      </c>
      <c r="D39" s="28">
        <v>224.46644827586209</v>
      </c>
    </row>
    <row r="40" spans="1:4" x14ac:dyDescent="0.25">
      <c r="A40" s="26">
        <v>32203</v>
      </c>
      <c r="B40" s="27">
        <v>143.39650080159507</v>
      </c>
      <c r="C40" s="27">
        <v>211.02338169466299</v>
      </c>
      <c r="D40" s="28">
        <v>270.33583870967738</v>
      </c>
    </row>
    <row r="41" spans="1:4" x14ac:dyDescent="0.25">
      <c r="A41" s="26">
        <v>32234</v>
      </c>
      <c r="B41" s="27">
        <v>133.37924222762399</v>
      </c>
      <c r="C41" s="27">
        <v>92.193392727541379</v>
      </c>
      <c r="D41" s="28">
        <v>235.70396666666659</v>
      </c>
    </row>
    <row r="42" spans="1:4" x14ac:dyDescent="0.25">
      <c r="A42" s="26">
        <v>32264</v>
      </c>
      <c r="B42" s="27">
        <v>134.67483235027098</v>
      </c>
      <c r="C42" s="27">
        <v>4.3075772196160704E-2</v>
      </c>
      <c r="D42" s="28">
        <v>180.48906451612899</v>
      </c>
    </row>
    <row r="43" spans="1:4" x14ac:dyDescent="0.25">
      <c r="A43" s="26">
        <v>32295</v>
      </c>
      <c r="B43" s="27">
        <v>121.18130454293244</v>
      </c>
      <c r="C43" s="27">
        <v>0.61493017168548758</v>
      </c>
      <c r="D43" s="28">
        <v>159.88390000000001</v>
      </c>
    </row>
    <row r="44" spans="1:4" x14ac:dyDescent="0.25">
      <c r="A44" s="26">
        <v>32325</v>
      </c>
      <c r="B44" s="27">
        <v>128.29660928895106</v>
      </c>
      <c r="C44" s="27">
        <v>0</v>
      </c>
      <c r="D44" s="28">
        <v>152.09393548387101</v>
      </c>
    </row>
    <row r="45" spans="1:4" x14ac:dyDescent="0.25">
      <c r="A45" s="26">
        <v>32356</v>
      </c>
      <c r="B45" s="27">
        <v>152.24301468503842</v>
      </c>
      <c r="C45" s="27">
        <v>8.3169954928129605E-2</v>
      </c>
      <c r="D45" s="28">
        <v>145.0583548387097</v>
      </c>
    </row>
    <row r="46" spans="1:4" x14ac:dyDescent="0.25">
      <c r="A46" s="26">
        <v>32387</v>
      </c>
      <c r="B46" s="27">
        <v>171.75342775110911</v>
      </c>
      <c r="C46" s="27">
        <v>8.2614185747719606</v>
      </c>
      <c r="D46" s="28">
        <v>136.50773333333331</v>
      </c>
    </row>
    <row r="47" spans="1:4" x14ac:dyDescent="0.25">
      <c r="A47" s="26">
        <v>32417</v>
      </c>
      <c r="B47" s="27">
        <v>171.15889285087604</v>
      </c>
      <c r="C47" s="27">
        <v>100.57004873526952</v>
      </c>
      <c r="D47" s="28">
        <v>165.78612903225809</v>
      </c>
    </row>
    <row r="48" spans="1:4" x14ac:dyDescent="0.25">
      <c r="A48" s="26">
        <v>32448</v>
      </c>
      <c r="B48" s="27">
        <v>158.36285831099414</v>
      </c>
      <c r="C48" s="27">
        <v>116.14267958593125</v>
      </c>
      <c r="D48" s="28">
        <v>182.86956666666671</v>
      </c>
    </row>
    <row r="49" spans="1:4" x14ac:dyDescent="0.25">
      <c r="A49" s="26">
        <v>32478</v>
      </c>
      <c r="B49" s="27">
        <v>148.72087248495237</v>
      </c>
      <c r="C49" s="27">
        <v>358.35135168111435</v>
      </c>
      <c r="D49" s="28">
        <v>280.71790322580648</v>
      </c>
    </row>
    <row r="50" spans="1:4" x14ac:dyDescent="0.25">
      <c r="A50" s="26">
        <v>32509</v>
      </c>
      <c r="B50" s="27">
        <v>168.47150041900855</v>
      </c>
      <c r="C50" s="27">
        <v>59.604959065011521</v>
      </c>
      <c r="D50" s="28">
        <v>242.3396129032258</v>
      </c>
    </row>
    <row r="51" spans="1:4" x14ac:dyDescent="0.25">
      <c r="A51" s="26">
        <v>32540</v>
      </c>
      <c r="B51" s="27">
        <v>149.28517744102942</v>
      </c>
      <c r="C51" s="27">
        <v>188.74683457833555</v>
      </c>
      <c r="D51" s="28">
        <v>222.7105357142857</v>
      </c>
    </row>
    <row r="52" spans="1:4" x14ac:dyDescent="0.25">
      <c r="A52" s="26">
        <v>32568</v>
      </c>
      <c r="B52" s="27">
        <v>149.30493079401887</v>
      </c>
      <c r="C52" s="27">
        <v>110.36998902054157</v>
      </c>
      <c r="D52" s="28">
        <v>225.8818064516129</v>
      </c>
    </row>
    <row r="53" spans="1:4" x14ac:dyDescent="0.25">
      <c r="A53" s="26">
        <v>32599</v>
      </c>
      <c r="B53" s="27">
        <v>135.45203624966467</v>
      </c>
      <c r="C53" s="27">
        <v>38.668849178567271</v>
      </c>
      <c r="D53" s="28">
        <v>188.01060000000001</v>
      </c>
    </row>
    <row r="54" spans="1:4" x14ac:dyDescent="0.25">
      <c r="A54" s="26">
        <v>32629</v>
      </c>
      <c r="B54" s="27">
        <v>125.27791371970342</v>
      </c>
      <c r="C54" s="27">
        <v>11.843970432976384</v>
      </c>
      <c r="D54" s="28">
        <v>168.28758064516131</v>
      </c>
    </row>
    <row r="55" spans="1:4" x14ac:dyDescent="0.25">
      <c r="A55" s="26">
        <v>32660</v>
      </c>
      <c r="B55" s="27">
        <v>119.01726999635</v>
      </c>
      <c r="C55" s="27">
        <v>11.254299134108908</v>
      </c>
      <c r="D55" s="28">
        <v>148.97656666666671</v>
      </c>
    </row>
    <row r="56" spans="1:4" x14ac:dyDescent="0.25">
      <c r="A56" s="26">
        <v>32690</v>
      </c>
      <c r="B56" s="27">
        <v>131.83902504358591</v>
      </c>
      <c r="C56" s="27">
        <v>9.6314491086972414</v>
      </c>
      <c r="D56" s="28">
        <v>145.82561290322579</v>
      </c>
    </row>
    <row r="57" spans="1:4" x14ac:dyDescent="0.25">
      <c r="A57" s="26">
        <v>32721</v>
      </c>
      <c r="B57" s="27">
        <v>149.37706038482878</v>
      </c>
      <c r="C57" s="27">
        <v>3.4199411559626927</v>
      </c>
      <c r="D57" s="28">
        <v>141.64561290322581</v>
      </c>
    </row>
    <row r="58" spans="1:4" x14ac:dyDescent="0.25">
      <c r="A58" s="26">
        <v>32752</v>
      </c>
      <c r="B58" s="27">
        <v>164.23184773802956</v>
      </c>
      <c r="C58" s="27">
        <v>28.643338111117355</v>
      </c>
      <c r="D58" s="28">
        <v>137.71866666666659</v>
      </c>
    </row>
    <row r="59" spans="1:4" x14ac:dyDescent="0.25">
      <c r="A59" s="26">
        <v>32782</v>
      </c>
      <c r="B59" s="27">
        <v>175.63446420479141</v>
      </c>
      <c r="C59" s="27">
        <v>49.910162193252624</v>
      </c>
      <c r="D59" s="28">
        <v>141.80190322580651</v>
      </c>
    </row>
    <row r="60" spans="1:4" x14ac:dyDescent="0.25">
      <c r="A60" s="26">
        <v>32813</v>
      </c>
      <c r="B60" s="27">
        <v>155.83589012963671</v>
      </c>
      <c r="C60" s="27">
        <v>266.1349128878432</v>
      </c>
      <c r="D60" s="28">
        <v>209.8888666666667</v>
      </c>
    </row>
    <row r="61" spans="1:4" x14ac:dyDescent="0.25">
      <c r="A61" s="26">
        <v>32843</v>
      </c>
      <c r="B61" s="27">
        <v>123.5196664838013</v>
      </c>
      <c r="C61" s="27">
        <v>562.26750252691647</v>
      </c>
      <c r="D61" s="28">
        <v>417.72699999999998</v>
      </c>
    </row>
    <row r="62" spans="1:4" x14ac:dyDescent="0.25">
      <c r="A62" s="26">
        <v>32874</v>
      </c>
      <c r="B62" s="27">
        <v>173.83286957480124</v>
      </c>
      <c r="C62" s="27">
        <v>53.942292260774643</v>
      </c>
      <c r="D62" s="28">
        <v>322.21519354838711</v>
      </c>
    </row>
    <row r="63" spans="1:4" x14ac:dyDescent="0.25">
      <c r="A63" s="26">
        <v>32905</v>
      </c>
      <c r="B63" s="27">
        <v>142.27030022126698</v>
      </c>
      <c r="C63" s="27">
        <v>206.08171384463355</v>
      </c>
      <c r="D63" s="28">
        <v>252.3750357142857</v>
      </c>
    </row>
    <row r="64" spans="1:4" x14ac:dyDescent="0.25">
      <c r="A64" s="26">
        <v>32933</v>
      </c>
      <c r="B64" s="27">
        <v>158.2696467015455</v>
      </c>
      <c r="C64" s="27">
        <v>73.51968374324494</v>
      </c>
      <c r="D64" s="28">
        <v>275.39677419354842</v>
      </c>
    </row>
    <row r="65" spans="1:4" x14ac:dyDescent="0.25">
      <c r="A65" s="26">
        <v>32964</v>
      </c>
      <c r="B65" s="27">
        <v>143.11550731129819</v>
      </c>
      <c r="C65" s="27">
        <v>12.390060981111931</v>
      </c>
      <c r="D65" s="28">
        <v>212.7131</v>
      </c>
    </row>
    <row r="66" spans="1:4" x14ac:dyDescent="0.25">
      <c r="A66" s="26">
        <v>32994</v>
      </c>
      <c r="B66" s="27">
        <v>127.25506020428801</v>
      </c>
      <c r="C66" s="27">
        <v>46.819782768470716</v>
      </c>
      <c r="D66" s="28">
        <v>193.80783870967741</v>
      </c>
    </row>
    <row r="67" spans="1:4" x14ac:dyDescent="0.25">
      <c r="A67" s="26">
        <v>33025</v>
      </c>
      <c r="B67" s="27">
        <v>119.90585289622234</v>
      </c>
      <c r="C67" s="27">
        <v>0.66426940919345212</v>
      </c>
      <c r="D67" s="28">
        <v>172.1054</v>
      </c>
    </row>
    <row r="68" spans="1:4" x14ac:dyDescent="0.25">
      <c r="A68" s="26">
        <v>33055</v>
      </c>
      <c r="B68" s="27">
        <v>130.752303156728</v>
      </c>
      <c r="C68" s="27">
        <v>5.5923912570875425</v>
      </c>
      <c r="D68" s="28">
        <v>164.8644193548387</v>
      </c>
    </row>
    <row r="69" spans="1:4" x14ac:dyDescent="0.25">
      <c r="A69" s="26">
        <v>33086</v>
      </c>
      <c r="B69" s="27">
        <v>148.60454655755871</v>
      </c>
      <c r="C69" s="27">
        <v>15.734174395147436</v>
      </c>
      <c r="D69" s="28">
        <v>152.33438709677421</v>
      </c>
    </row>
    <row r="70" spans="1:4" x14ac:dyDescent="0.25">
      <c r="A70" s="26">
        <v>33117</v>
      </c>
      <c r="B70" s="27">
        <v>157.83043120337456</v>
      </c>
      <c r="C70" s="27">
        <v>27.775346794122331</v>
      </c>
      <c r="D70" s="28">
        <v>156.44290000000001</v>
      </c>
    </row>
    <row r="71" spans="1:4" x14ac:dyDescent="0.25">
      <c r="A71" s="26">
        <v>33147</v>
      </c>
      <c r="B71" s="27">
        <v>178.44897354753962</v>
      </c>
      <c r="C71" s="27">
        <v>62.334385489436755</v>
      </c>
      <c r="D71" s="28">
        <v>152.80245161290321</v>
      </c>
    </row>
    <row r="72" spans="1:4" x14ac:dyDescent="0.25">
      <c r="A72" s="26">
        <v>33178</v>
      </c>
      <c r="B72" s="27">
        <v>169.85023345175651</v>
      </c>
      <c r="C72" s="27">
        <v>101.1066446031128</v>
      </c>
      <c r="D72" s="28">
        <v>177.8629333333333</v>
      </c>
    </row>
    <row r="73" spans="1:4" x14ac:dyDescent="0.25">
      <c r="A73" s="26">
        <v>33208</v>
      </c>
      <c r="B73" s="27">
        <v>165.12071698102073</v>
      </c>
      <c r="C73" s="27">
        <v>150.94999631705022</v>
      </c>
      <c r="D73" s="28">
        <v>192.45477419354839</v>
      </c>
    </row>
    <row r="74" spans="1:4" x14ac:dyDescent="0.25">
      <c r="A74" s="26">
        <v>33239</v>
      </c>
      <c r="B74" s="27">
        <v>155.90173326536447</v>
      </c>
      <c r="C74" s="27">
        <v>319.96876797468798</v>
      </c>
      <c r="D74" s="28">
        <v>253.03609677419351</v>
      </c>
    </row>
    <row r="75" spans="1:4" x14ac:dyDescent="0.25">
      <c r="A75" s="26">
        <v>33270</v>
      </c>
      <c r="B75" s="27">
        <v>149.25851282393927</v>
      </c>
      <c r="C75" s="27">
        <v>89.53019425129952</v>
      </c>
      <c r="D75" s="28">
        <v>240.35</v>
      </c>
    </row>
    <row r="76" spans="1:4" x14ac:dyDescent="0.25">
      <c r="A76" s="26">
        <v>33298</v>
      </c>
      <c r="B76" s="27">
        <v>149.9183037980203</v>
      </c>
      <c r="C76" s="27">
        <v>157.35109242347977</v>
      </c>
      <c r="D76" s="28">
        <v>240.82593548387101</v>
      </c>
    </row>
    <row r="77" spans="1:4" x14ac:dyDescent="0.25">
      <c r="A77" s="26">
        <v>33329</v>
      </c>
      <c r="B77" s="27">
        <v>133.82359485145548</v>
      </c>
      <c r="C77" s="27">
        <v>86.052050560415523</v>
      </c>
      <c r="D77" s="28">
        <v>222.29169999999999</v>
      </c>
    </row>
    <row r="78" spans="1:4" x14ac:dyDescent="0.25">
      <c r="A78" s="26">
        <v>33359</v>
      </c>
      <c r="B78" s="27">
        <v>128.20996997284786</v>
      </c>
      <c r="C78" s="27">
        <v>3.019636061780925</v>
      </c>
      <c r="D78" s="28">
        <v>181.4613225806452</v>
      </c>
    </row>
    <row r="79" spans="1:4" x14ac:dyDescent="0.25">
      <c r="A79" s="26">
        <v>33390</v>
      </c>
      <c r="B79" s="27">
        <v>122.16065023776342</v>
      </c>
      <c r="C79" s="27">
        <v>0</v>
      </c>
      <c r="D79" s="28">
        <v>157.2054</v>
      </c>
    </row>
    <row r="80" spans="1:4" x14ac:dyDescent="0.25">
      <c r="A80" s="26">
        <v>33420</v>
      </c>
      <c r="B80" s="27">
        <v>130.53730823648706</v>
      </c>
      <c r="C80" s="27">
        <v>0</v>
      </c>
      <c r="D80" s="28">
        <v>147.40722580645161</v>
      </c>
    </row>
    <row r="81" spans="1:4" x14ac:dyDescent="0.25">
      <c r="A81" s="26">
        <v>33451</v>
      </c>
      <c r="B81" s="27">
        <v>148.67010830039848</v>
      </c>
      <c r="C81" s="27">
        <v>0</v>
      </c>
      <c r="D81" s="28">
        <v>141.62709677419349</v>
      </c>
    </row>
    <row r="82" spans="1:4" x14ac:dyDescent="0.25">
      <c r="A82" s="26">
        <v>33482</v>
      </c>
      <c r="B82" s="27">
        <v>161.68073891568173</v>
      </c>
      <c r="C82" s="27">
        <v>25.950383019891586</v>
      </c>
      <c r="D82" s="28">
        <v>140.46693333333329</v>
      </c>
    </row>
    <row r="83" spans="1:4" x14ac:dyDescent="0.25">
      <c r="A83" s="26">
        <v>33512</v>
      </c>
      <c r="B83" s="27">
        <v>180.99132837806133</v>
      </c>
      <c r="C83" s="27">
        <v>16.280734347966025</v>
      </c>
      <c r="D83" s="28">
        <v>143.71570967741931</v>
      </c>
    </row>
    <row r="84" spans="1:4" x14ac:dyDescent="0.25">
      <c r="A84" s="26">
        <v>33543</v>
      </c>
      <c r="B84" s="27">
        <v>152.04472762669729</v>
      </c>
      <c r="C84" s="27">
        <v>232.07315686125006</v>
      </c>
      <c r="D84" s="28">
        <v>183.9630333333333</v>
      </c>
    </row>
    <row r="85" spans="1:4" x14ac:dyDescent="0.25">
      <c r="A85" s="26">
        <v>33573</v>
      </c>
      <c r="B85" s="27">
        <v>158.0843309306135</v>
      </c>
      <c r="C85" s="27">
        <v>162.2968570821912</v>
      </c>
      <c r="D85" s="28">
        <v>219.37567741935479</v>
      </c>
    </row>
    <row r="86" spans="1:4" x14ac:dyDescent="0.25">
      <c r="A86" s="26">
        <v>33604</v>
      </c>
      <c r="B86" s="27">
        <v>144.34880972364715</v>
      </c>
      <c r="C86" s="27">
        <v>389.49459982912759</v>
      </c>
      <c r="D86" s="28">
        <v>238.37464516129029</v>
      </c>
    </row>
    <row r="87" spans="1:4" x14ac:dyDescent="0.25">
      <c r="A87" s="26">
        <v>33635</v>
      </c>
      <c r="B87" s="27">
        <v>129.96247518541281</v>
      </c>
      <c r="C87" s="27">
        <v>294.74300993895275</v>
      </c>
      <c r="D87" s="28">
        <v>338.73889655172411</v>
      </c>
    </row>
    <row r="88" spans="1:4" x14ac:dyDescent="0.25">
      <c r="A88" s="26">
        <v>33664</v>
      </c>
      <c r="B88" s="27">
        <v>153.97723450805043</v>
      </c>
      <c r="C88" s="27">
        <v>29.592024988765964</v>
      </c>
      <c r="D88" s="28">
        <v>246.70003225806451</v>
      </c>
    </row>
    <row r="89" spans="1:4" x14ac:dyDescent="0.25">
      <c r="A89" s="26">
        <v>33695</v>
      </c>
      <c r="B89" s="27">
        <v>135.677431517781</v>
      </c>
      <c r="C89" s="27">
        <v>51.913535932193405</v>
      </c>
      <c r="D89" s="28">
        <v>221.54303333333331</v>
      </c>
    </row>
    <row r="90" spans="1:4" x14ac:dyDescent="0.25">
      <c r="A90" s="26">
        <v>33725</v>
      </c>
      <c r="B90" s="27">
        <v>136.63433787514109</v>
      </c>
      <c r="C90" s="27">
        <v>4.0799345076532241</v>
      </c>
      <c r="D90" s="28">
        <v>196.95048387096779</v>
      </c>
    </row>
    <row r="91" spans="1:4" x14ac:dyDescent="0.25">
      <c r="A91" s="26">
        <v>33756</v>
      </c>
      <c r="B91" s="27">
        <v>116.77380297984207</v>
      </c>
      <c r="C91" s="27">
        <v>0</v>
      </c>
      <c r="D91" s="28">
        <v>174.8199333333333</v>
      </c>
    </row>
    <row r="92" spans="1:4" x14ac:dyDescent="0.25">
      <c r="A92" s="26">
        <v>33786</v>
      </c>
      <c r="B92" s="27">
        <v>131.84484901645305</v>
      </c>
      <c r="C92" s="27">
        <v>0</v>
      </c>
      <c r="D92" s="28">
        <v>165.81448387096771</v>
      </c>
    </row>
    <row r="93" spans="1:4" x14ac:dyDescent="0.25">
      <c r="A93" s="26">
        <v>33817</v>
      </c>
      <c r="B93" s="27">
        <v>152.62259782445329</v>
      </c>
      <c r="C93" s="27">
        <v>1.3381602086727671</v>
      </c>
      <c r="D93" s="28">
        <v>156.49764516129031</v>
      </c>
    </row>
    <row r="94" spans="1:4" x14ac:dyDescent="0.25">
      <c r="A94" s="26">
        <v>33848</v>
      </c>
      <c r="B94" s="27">
        <v>154.02615223916879</v>
      </c>
      <c r="C94" s="27">
        <v>27.809241227261847</v>
      </c>
      <c r="D94" s="28">
        <v>156.69143333333341</v>
      </c>
    </row>
    <row r="95" spans="1:4" x14ac:dyDescent="0.25">
      <c r="A95" s="26">
        <v>33878</v>
      </c>
      <c r="B95" s="27">
        <v>172.92834129262104</v>
      </c>
      <c r="C95" s="27">
        <v>85.446125912714109</v>
      </c>
      <c r="D95" s="28">
        <v>157.88935483870969</v>
      </c>
    </row>
    <row r="96" spans="1:4" x14ac:dyDescent="0.25">
      <c r="A96" s="26">
        <v>33909</v>
      </c>
      <c r="B96" s="27">
        <v>152.720669976761</v>
      </c>
      <c r="C96" s="27">
        <v>212.77759921460509</v>
      </c>
      <c r="D96" s="28">
        <v>211.33446666666671</v>
      </c>
    </row>
    <row r="97" spans="1:4" x14ac:dyDescent="0.25">
      <c r="A97" s="26">
        <v>33939</v>
      </c>
      <c r="B97" s="27">
        <v>148.01287929325062</v>
      </c>
      <c r="C97" s="27">
        <v>313.50617960420135</v>
      </c>
      <c r="D97" s="28">
        <v>272.51545161290318</v>
      </c>
    </row>
    <row r="98" spans="1:4" x14ac:dyDescent="0.25">
      <c r="A98" s="26">
        <v>33970</v>
      </c>
      <c r="B98" s="27">
        <v>172.71139447019712</v>
      </c>
      <c r="C98" s="27">
        <v>69.59281863070872</v>
      </c>
      <c r="D98" s="28">
        <v>263.45248387096768</v>
      </c>
    </row>
    <row r="99" spans="1:4" x14ac:dyDescent="0.25">
      <c r="A99" s="26">
        <v>34001</v>
      </c>
      <c r="B99" s="27">
        <v>142.43769755509143</v>
      </c>
      <c r="C99" s="27">
        <v>185.74556903143431</v>
      </c>
      <c r="D99" s="28">
        <v>236.42382142857139</v>
      </c>
    </row>
    <row r="100" spans="1:4" x14ac:dyDescent="0.25">
      <c r="A100" s="26">
        <v>34029</v>
      </c>
      <c r="B100" s="27">
        <v>167.91984859361401</v>
      </c>
      <c r="C100" s="27">
        <v>15.773115513082812</v>
      </c>
      <c r="D100" s="28">
        <v>210.46967741935481</v>
      </c>
    </row>
    <row r="101" spans="1:4" x14ac:dyDescent="0.25">
      <c r="A101" s="26">
        <v>34060</v>
      </c>
      <c r="B101" s="27">
        <v>141.42922709997151</v>
      </c>
      <c r="C101" s="27">
        <v>72.625809464858705</v>
      </c>
      <c r="D101" s="28">
        <v>193.03319999999999</v>
      </c>
    </row>
    <row r="102" spans="1:4" x14ac:dyDescent="0.25">
      <c r="A102" s="26">
        <v>34090</v>
      </c>
      <c r="B102" s="27">
        <v>131.21249022003857</v>
      </c>
      <c r="C102" s="27">
        <v>33.107403626704574</v>
      </c>
      <c r="D102" s="28">
        <v>167.5896129032258</v>
      </c>
    </row>
    <row r="103" spans="1:4" x14ac:dyDescent="0.25">
      <c r="A103" s="26">
        <v>34121</v>
      </c>
      <c r="B103" s="27">
        <v>119.09479333588099</v>
      </c>
      <c r="C103" s="27">
        <v>2.4615365751056442</v>
      </c>
      <c r="D103" s="28">
        <v>150.97303333333329</v>
      </c>
    </row>
    <row r="104" spans="1:4" x14ac:dyDescent="0.25">
      <c r="A104" s="26">
        <v>34151</v>
      </c>
      <c r="B104" s="27">
        <v>135.16767299994413</v>
      </c>
      <c r="C104" s="27">
        <v>0</v>
      </c>
      <c r="D104" s="28">
        <v>143.51919354838711</v>
      </c>
    </row>
    <row r="105" spans="1:4" x14ac:dyDescent="0.25">
      <c r="A105" s="26">
        <v>34182</v>
      </c>
      <c r="B105" s="27">
        <v>147.27798935591196</v>
      </c>
      <c r="C105" s="27">
        <v>5.0271833717144885</v>
      </c>
      <c r="D105" s="28">
        <v>138.29316129032259</v>
      </c>
    </row>
    <row r="106" spans="1:4" x14ac:dyDescent="0.25">
      <c r="A106" s="26">
        <v>34213</v>
      </c>
      <c r="B106" s="27">
        <v>166.85116737831927</v>
      </c>
      <c r="C106" s="27">
        <v>50.013606383236208</v>
      </c>
      <c r="D106" s="28">
        <v>136.0942</v>
      </c>
    </row>
    <row r="107" spans="1:4" x14ac:dyDescent="0.25">
      <c r="A107" s="26">
        <v>34243</v>
      </c>
      <c r="B107" s="27">
        <v>178.5350408174543</v>
      </c>
      <c r="C107" s="27">
        <v>52.288544597107176</v>
      </c>
      <c r="D107" s="28">
        <v>157.48070967741941</v>
      </c>
    </row>
    <row r="108" spans="1:4" x14ac:dyDescent="0.25">
      <c r="A108" s="26">
        <v>34274</v>
      </c>
      <c r="B108" s="27">
        <v>166.87842689556072</v>
      </c>
      <c r="C108" s="27">
        <v>103.09845682890339</v>
      </c>
      <c r="D108" s="28">
        <v>149.42063333333331</v>
      </c>
    </row>
    <row r="109" spans="1:4" x14ac:dyDescent="0.25">
      <c r="A109" s="26">
        <v>34304</v>
      </c>
      <c r="B109" s="27">
        <v>159.1294155928133</v>
      </c>
      <c r="C109" s="27">
        <v>212.12824610442351</v>
      </c>
      <c r="D109" s="28">
        <v>188.7563870967742</v>
      </c>
    </row>
    <row r="110" spans="1:4" x14ac:dyDescent="0.25">
      <c r="A110" s="26">
        <v>34335</v>
      </c>
      <c r="B110" s="27">
        <v>160.03284918881272</v>
      </c>
      <c r="C110" s="27">
        <v>256.15365057147403</v>
      </c>
      <c r="D110" s="28">
        <v>250.17412903225809</v>
      </c>
    </row>
    <row r="111" spans="1:4" x14ac:dyDescent="0.25">
      <c r="A111" s="26">
        <v>34366</v>
      </c>
      <c r="B111" s="27">
        <v>145.31992588717227</v>
      </c>
      <c r="C111" s="27">
        <v>135.50982001899493</v>
      </c>
      <c r="D111" s="28">
        <v>230.57017857142861</v>
      </c>
    </row>
    <row r="112" spans="1:4" x14ac:dyDescent="0.25">
      <c r="A112" s="26">
        <v>34394</v>
      </c>
      <c r="B112" s="27">
        <v>144.14988117506158</v>
      </c>
      <c r="C112" s="27">
        <v>251.70309093796365</v>
      </c>
      <c r="D112" s="28">
        <v>296.5798387096774</v>
      </c>
    </row>
    <row r="113" spans="1:4" x14ac:dyDescent="0.25">
      <c r="A113" s="26">
        <v>34425</v>
      </c>
      <c r="B113" s="27">
        <v>129.53110955181327</v>
      </c>
      <c r="C113" s="27">
        <v>114.19637235919078</v>
      </c>
      <c r="D113" s="28">
        <v>256.42340000000002</v>
      </c>
    </row>
    <row r="114" spans="1:4" x14ac:dyDescent="0.25">
      <c r="A114" s="26">
        <v>34455</v>
      </c>
      <c r="B114" s="27">
        <v>129.56561908681536</v>
      </c>
      <c r="C114" s="27">
        <v>12.033904326850539</v>
      </c>
      <c r="D114" s="28">
        <v>180.49880645161289</v>
      </c>
    </row>
    <row r="115" spans="1:4" x14ac:dyDescent="0.25">
      <c r="A115" s="26">
        <v>34486</v>
      </c>
      <c r="B115" s="27">
        <v>112.78436634190736</v>
      </c>
      <c r="C115" s="27">
        <v>8.6117005290147741</v>
      </c>
      <c r="D115" s="28">
        <v>156.92263333333329</v>
      </c>
    </row>
    <row r="116" spans="1:4" x14ac:dyDescent="0.25">
      <c r="A116" s="26">
        <v>34516</v>
      </c>
      <c r="B116" s="27">
        <v>124.59883665165349</v>
      </c>
      <c r="C116" s="27">
        <v>1.795230801719099E-3</v>
      </c>
      <c r="D116" s="28">
        <v>149.29112903225811</v>
      </c>
    </row>
    <row r="117" spans="1:4" x14ac:dyDescent="0.25">
      <c r="A117" s="26">
        <v>34547</v>
      </c>
      <c r="B117" s="27">
        <v>156.50079448663857</v>
      </c>
      <c r="C117" s="27">
        <v>0</v>
      </c>
      <c r="D117" s="28">
        <v>138.70741935483869</v>
      </c>
    </row>
    <row r="118" spans="1:4" x14ac:dyDescent="0.25">
      <c r="A118" s="26">
        <v>34578</v>
      </c>
      <c r="B118" s="27">
        <v>169.5004673608168</v>
      </c>
      <c r="C118" s="27">
        <v>0</v>
      </c>
      <c r="D118" s="28">
        <v>131.0349333333333</v>
      </c>
    </row>
    <row r="119" spans="1:4" x14ac:dyDescent="0.25">
      <c r="A119" s="26">
        <v>34608</v>
      </c>
      <c r="B119" s="27">
        <v>188.8013552264263</v>
      </c>
      <c r="C119" s="27">
        <v>38.804273436068762</v>
      </c>
      <c r="D119" s="28">
        <v>128.93183870967741</v>
      </c>
    </row>
    <row r="120" spans="1:4" x14ac:dyDescent="0.25">
      <c r="A120" s="26">
        <v>34639</v>
      </c>
      <c r="B120" s="27">
        <v>163.75831572033366</v>
      </c>
      <c r="C120" s="27">
        <v>152.27866301571382</v>
      </c>
      <c r="D120" s="28">
        <v>156.3200333333333</v>
      </c>
    </row>
    <row r="121" spans="1:4" x14ac:dyDescent="0.25">
      <c r="A121" s="26">
        <v>34669</v>
      </c>
      <c r="B121" s="27">
        <v>161.6268299211593</v>
      </c>
      <c r="C121" s="27">
        <v>141.42184832640839</v>
      </c>
      <c r="D121" s="28">
        <v>193.1260322580645</v>
      </c>
    </row>
    <row r="122" spans="1:4" x14ac:dyDescent="0.25">
      <c r="A122" s="26">
        <v>34700</v>
      </c>
      <c r="B122" s="27">
        <v>172.29712232286633</v>
      </c>
      <c r="C122" s="27">
        <v>156.06394165282359</v>
      </c>
      <c r="D122" s="28">
        <v>194.55670967741929</v>
      </c>
    </row>
    <row r="123" spans="1:4" x14ac:dyDescent="0.25">
      <c r="A123" s="26">
        <v>34731</v>
      </c>
      <c r="B123" s="27">
        <v>146.52234257359152</v>
      </c>
      <c r="C123" s="27">
        <v>222.40813702522678</v>
      </c>
      <c r="D123" s="28">
        <v>208.71167857142859</v>
      </c>
    </row>
    <row r="124" spans="1:4" x14ac:dyDescent="0.25">
      <c r="A124" s="26">
        <v>34759</v>
      </c>
      <c r="B124" s="27">
        <v>156.37842747776159</v>
      </c>
      <c r="C124" s="27">
        <v>191.32947379473163</v>
      </c>
      <c r="D124" s="28">
        <v>206.33554838709679</v>
      </c>
    </row>
    <row r="125" spans="1:4" x14ac:dyDescent="0.25">
      <c r="A125" s="26">
        <v>34790</v>
      </c>
      <c r="B125" s="27">
        <v>127.49022340336815</v>
      </c>
      <c r="C125" s="27">
        <v>52.186047279051856</v>
      </c>
      <c r="D125" s="28">
        <v>207.00110000000001</v>
      </c>
    </row>
    <row r="126" spans="1:4" x14ac:dyDescent="0.25">
      <c r="A126" s="26">
        <v>34820</v>
      </c>
      <c r="B126" s="27">
        <v>122.04208556905</v>
      </c>
      <c r="C126" s="27">
        <v>62.138535082017135</v>
      </c>
      <c r="D126" s="28">
        <v>186.98267741935479</v>
      </c>
    </row>
    <row r="127" spans="1:4" x14ac:dyDescent="0.25">
      <c r="A127" s="26">
        <v>34851</v>
      </c>
      <c r="B127" s="27">
        <v>118.71295413006222</v>
      </c>
      <c r="C127" s="27">
        <v>8.2434631138744088</v>
      </c>
      <c r="D127" s="28">
        <v>156.5607</v>
      </c>
    </row>
    <row r="128" spans="1:4" x14ac:dyDescent="0.25">
      <c r="A128" s="26">
        <v>34881</v>
      </c>
      <c r="B128" s="27">
        <v>131.57973745658666</v>
      </c>
      <c r="C128" s="27">
        <v>0</v>
      </c>
      <c r="D128" s="28">
        <v>138.8352258064516</v>
      </c>
    </row>
    <row r="129" spans="1:4" x14ac:dyDescent="0.25">
      <c r="A129" s="26">
        <v>34912</v>
      </c>
      <c r="B129" s="27">
        <v>156.34641308351493</v>
      </c>
      <c r="C129" s="27">
        <v>0</v>
      </c>
      <c r="D129" s="28">
        <v>130.27467741935479</v>
      </c>
    </row>
    <row r="130" spans="1:4" x14ac:dyDescent="0.25">
      <c r="A130" s="26">
        <v>34943</v>
      </c>
      <c r="B130" s="27">
        <v>171.38947614272965</v>
      </c>
      <c r="C130" s="27">
        <v>0.54326202894762698</v>
      </c>
      <c r="D130" s="28">
        <v>123.7257333333333</v>
      </c>
    </row>
    <row r="131" spans="1:4" x14ac:dyDescent="0.25">
      <c r="A131" s="26">
        <v>34973</v>
      </c>
      <c r="B131" s="27">
        <v>183.34424165150071</v>
      </c>
      <c r="C131" s="27">
        <v>118.73015719049884</v>
      </c>
      <c r="D131" s="28">
        <v>136.96822580645161</v>
      </c>
    </row>
    <row r="132" spans="1:4" x14ac:dyDescent="0.25">
      <c r="A132" s="26">
        <v>35004</v>
      </c>
      <c r="B132" s="27">
        <v>154.6000665909323</v>
      </c>
      <c r="C132" s="27">
        <v>254.8636502743598</v>
      </c>
      <c r="D132" s="28">
        <v>176.7406</v>
      </c>
    </row>
    <row r="133" spans="1:4" x14ac:dyDescent="0.25">
      <c r="A133" s="26">
        <v>35034</v>
      </c>
      <c r="B133" s="27">
        <v>156.48416762840301</v>
      </c>
      <c r="C133" s="27">
        <v>266.69495350520305</v>
      </c>
      <c r="D133" s="28">
        <v>263.17532258064517</v>
      </c>
    </row>
    <row r="134" spans="1:4" x14ac:dyDescent="0.25">
      <c r="A134" s="32">
        <v>35065</v>
      </c>
      <c r="B134" s="33">
        <v>167.27452796193757</v>
      </c>
      <c r="C134" s="33">
        <v>82.369997815563309</v>
      </c>
      <c r="D134" s="34">
        <v>229.18232258064509</v>
      </c>
    </row>
    <row r="135" spans="1:4" x14ac:dyDescent="0.25">
      <c r="A135" s="32">
        <v>35096</v>
      </c>
      <c r="B135" s="33">
        <v>153.90322093009101</v>
      </c>
      <c r="C135" s="33">
        <v>64.555864493773129</v>
      </c>
      <c r="D135" s="34">
        <v>174.49544827586209</v>
      </c>
    </row>
    <row r="136" spans="1:4" x14ac:dyDescent="0.25">
      <c r="A136" s="32">
        <v>35125</v>
      </c>
      <c r="B136" s="33">
        <v>154.68142314099887</v>
      </c>
      <c r="C136" s="33">
        <v>135.59950136302186</v>
      </c>
      <c r="D136" s="34">
        <v>183.78912903225799</v>
      </c>
    </row>
    <row r="137" spans="1:4" x14ac:dyDescent="0.25">
      <c r="A137" s="32">
        <v>35156</v>
      </c>
      <c r="B137" s="33">
        <v>130.50468953188283</v>
      </c>
      <c r="C137" s="33">
        <v>64.376422835015489</v>
      </c>
      <c r="D137" s="34">
        <v>177.9929333333333</v>
      </c>
    </row>
    <row r="138" spans="1:4" x14ac:dyDescent="0.25">
      <c r="A138" s="32">
        <v>35186</v>
      </c>
      <c r="B138" s="33">
        <v>128.34868524361121</v>
      </c>
      <c r="C138" s="33">
        <v>22.198123521261248</v>
      </c>
      <c r="D138" s="34">
        <v>149.6494193548387</v>
      </c>
    </row>
    <row r="139" spans="1:4" x14ac:dyDescent="0.25">
      <c r="A139" s="32">
        <v>35217</v>
      </c>
      <c r="B139" s="33">
        <v>120.39577390412059</v>
      </c>
      <c r="C139" s="33">
        <v>0</v>
      </c>
      <c r="D139" s="34">
        <v>136.3396333333333</v>
      </c>
    </row>
    <row r="140" spans="1:4" x14ac:dyDescent="0.25">
      <c r="A140" s="32">
        <v>35247</v>
      </c>
      <c r="B140" s="33">
        <v>135.60818603983364</v>
      </c>
      <c r="C140" s="33">
        <v>0</v>
      </c>
      <c r="D140" s="34">
        <v>126.4174838709677</v>
      </c>
    </row>
    <row r="141" spans="1:4" x14ac:dyDescent="0.25">
      <c r="A141" s="35">
        <v>35278</v>
      </c>
      <c r="B141" s="36">
        <v>151.78610525259481</v>
      </c>
      <c r="C141" s="36">
        <v>1.3040002617028377</v>
      </c>
      <c r="D141" s="37">
        <v>121.9027741935484</v>
      </c>
    </row>
    <row r="142" spans="1:4" x14ac:dyDescent="0.25">
      <c r="A142" s="32">
        <v>35309</v>
      </c>
      <c r="B142" s="33">
        <v>167.35883466296391</v>
      </c>
      <c r="C142" s="33">
        <v>0.19113957184545577</v>
      </c>
      <c r="D142" s="34">
        <v>116.7626333333333</v>
      </c>
    </row>
    <row r="143" spans="1:4" x14ac:dyDescent="0.25">
      <c r="A143" s="32">
        <v>35339</v>
      </c>
      <c r="B143" s="33">
        <v>170.78851787646141</v>
      </c>
      <c r="C143" s="33">
        <v>148.8427731782898</v>
      </c>
      <c r="D143" s="34">
        <v>139.3342258064516</v>
      </c>
    </row>
    <row r="144" spans="1:4" x14ac:dyDescent="0.25">
      <c r="A144" s="32">
        <v>35370</v>
      </c>
      <c r="B144" s="33">
        <v>147.39840702664983</v>
      </c>
      <c r="C144" s="33">
        <v>300.39781126770043</v>
      </c>
      <c r="D144" s="34">
        <v>188.59703333333329</v>
      </c>
    </row>
    <row r="145" spans="1:4" x14ac:dyDescent="0.25">
      <c r="A145" s="32">
        <v>35400</v>
      </c>
      <c r="B145" s="33">
        <v>163.57895198970567</v>
      </c>
      <c r="C145" s="33">
        <v>124.04832114352682</v>
      </c>
      <c r="D145" s="34">
        <v>188.30845161290321</v>
      </c>
    </row>
    <row r="146" spans="1:4" x14ac:dyDescent="0.25">
      <c r="A146" s="32">
        <v>35431</v>
      </c>
      <c r="B146" s="33">
        <v>151.26217234983986</v>
      </c>
      <c r="C146" s="33">
        <v>208.74335447855913</v>
      </c>
      <c r="D146" s="34">
        <v>223.38341935483871</v>
      </c>
    </row>
    <row r="147" spans="1:4" x14ac:dyDescent="0.25">
      <c r="A147" s="32">
        <v>35462</v>
      </c>
      <c r="B147" s="33">
        <v>145.73692801487559</v>
      </c>
      <c r="C147" s="33">
        <v>105.95453623621918</v>
      </c>
      <c r="D147" s="34">
        <v>192.72753571428569</v>
      </c>
    </row>
    <row r="148" spans="1:4" x14ac:dyDescent="0.25">
      <c r="A148" s="32">
        <v>35490</v>
      </c>
      <c r="B148" s="33">
        <v>129.85628176163834</v>
      </c>
      <c r="C148" s="33">
        <v>415.49197667121859</v>
      </c>
      <c r="D148" s="34">
        <v>248.52845161290321</v>
      </c>
    </row>
    <row r="149" spans="1:4" x14ac:dyDescent="0.25">
      <c r="A149" s="32">
        <v>35521</v>
      </c>
      <c r="B149" s="33">
        <v>120.58598577561372</v>
      </c>
      <c r="C149" s="33">
        <v>179.28978277865903</v>
      </c>
      <c r="D149" s="34">
        <v>307.89746666666667</v>
      </c>
    </row>
    <row r="150" spans="1:4" x14ac:dyDescent="0.25">
      <c r="A150" s="32">
        <v>35551</v>
      </c>
      <c r="B150" s="33">
        <v>117.95030033571236</v>
      </c>
      <c r="C150" s="33">
        <v>17.690711113302985</v>
      </c>
      <c r="D150" s="34">
        <v>251.17570967741929</v>
      </c>
    </row>
    <row r="151" spans="1:4" x14ac:dyDescent="0.25">
      <c r="A151" s="32">
        <v>35582</v>
      </c>
      <c r="B151" s="33">
        <v>114.5099684174329</v>
      </c>
      <c r="C151" s="33">
        <v>9.6539578354983426</v>
      </c>
      <c r="D151" s="34">
        <v>178.29493333333329</v>
      </c>
    </row>
    <row r="152" spans="1:4" x14ac:dyDescent="0.25">
      <c r="A152" s="32">
        <v>35612</v>
      </c>
      <c r="B152" s="33">
        <v>126.60598119532001</v>
      </c>
      <c r="C152" s="33">
        <v>3.0924070132285222E-2</v>
      </c>
      <c r="D152" s="34">
        <v>151.55370967741939</v>
      </c>
    </row>
    <row r="153" spans="1:4" x14ac:dyDescent="0.25">
      <c r="A153" s="32">
        <v>35643</v>
      </c>
      <c r="B153" s="33">
        <v>152.54924896014464</v>
      </c>
      <c r="C153" s="33">
        <v>0</v>
      </c>
      <c r="D153" s="34">
        <v>141.2141935483871</v>
      </c>
    </row>
    <row r="154" spans="1:4" x14ac:dyDescent="0.25">
      <c r="A154" s="32">
        <v>35674</v>
      </c>
      <c r="B154" s="33">
        <v>170.20046360189667</v>
      </c>
      <c r="C154" s="33">
        <v>6.2925600284326464</v>
      </c>
      <c r="D154" s="34">
        <v>136.1984333333333</v>
      </c>
    </row>
    <row r="155" spans="1:4" x14ac:dyDescent="0.25">
      <c r="A155" s="32">
        <v>35704</v>
      </c>
      <c r="B155" s="33">
        <v>180.60629193782054</v>
      </c>
      <c r="C155" s="33">
        <v>100.56046157782964</v>
      </c>
      <c r="D155" s="34">
        <v>148.83283870967739</v>
      </c>
    </row>
    <row r="156" spans="1:4" x14ac:dyDescent="0.25">
      <c r="A156" s="32">
        <v>35735</v>
      </c>
      <c r="B156" s="33">
        <v>174.66982521054274</v>
      </c>
      <c r="C156" s="33">
        <v>45.896494159502531</v>
      </c>
      <c r="D156" s="34">
        <v>171.11426666666671</v>
      </c>
    </row>
    <row r="157" spans="1:4" x14ac:dyDescent="0.25">
      <c r="A157" s="32">
        <v>35765</v>
      </c>
      <c r="B157" s="33">
        <v>165.94712238978906</v>
      </c>
      <c r="C157" s="33">
        <v>135.09465229085396</v>
      </c>
      <c r="D157" s="34">
        <v>192.37135483870969</v>
      </c>
    </row>
    <row r="158" spans="1:4" x14ac:dyDescent="0.25">
      <c r="A158" s="32">
        <v>35796</v>
      </c>
      <c r="B158" s="33">
        <v>163.02304391840207</v>
      </c>
      <c r="C158" s="33">
        <v>185.26160475166878</v>
      </c>
      <c r="D158" s="34">
        <v>193.35170967741939</v>
      </c>
    </row>
    <row r="159" spans="1:4" x14ac:dyDescent="0.25">
      <c r="A159" s="32">
        <v>35827</v>
      </c>
      <c r="B159" s="33">
        <v>145.39805249324229</v>
      </c>
      <c r="C159" s="33">
        <v>181.35748096038881</v>
      </c>
      <c r="D159" s="34">
        <v>225.0204285714286</v>
      </c>
    </row>
    <row r="160" spans="1:4" x14ac:dyDescent="0.25">
      <c r="A160" s="32">
        <v>35855</v>
      </c>
      <c r="B160" s="33">
        <v>157.01654346431195</v>
      </c>
      <c r="C160" s="33">
        <v>63.631956774753739</v>
      </c>
      <c r="D160" s="34">
        <v>211.49990322580649</v>
      </c>
    </row>
    <row r="161" spans="1:4" x14ac:dyDescent="0.25">
      <c r="A161" s="32">
        <v>35886</v>
      </c>
      <c r="B161" s="33">
        <v>149.03688209867801</v>
      </c>
      <c r="C161" s="33">
        <v>4.486550602669638</v>
      </c>
      <c r="D161" s="34">
        <v>154.81406666666669</v>
      </c>
    </row>
    <row r="162" spans="1:4" x14ac:dyDescent="0.25">
      <c r="A162" s="32">
        <v>35916</v>
      </c>
      <c r="B162" s="33">
        <v>137.36357160441261</v>
      </c>
      <c r="C162" s="33">
        <v>14.137602840004481</v>
      </c>
      <c r="D162" s="34">
        <v>139.8073548387097</v>
      </c>
    </row>
    <row r="163" spans="1:4" x14ac:dyDescent="0.25">
      <c r="A163" s="32">
        <v>35947</v>
      </c>
      <c r="B163" s="33">
        <v>123.61768672756736</v>
      </c>
      <c r="C163" s="33">
        <v>1.2361191275503669</v>
      </c>
      <c r="D163" s="34">
        <v>128.8895666666667</v>
      </c>
    </row>
    <row r="164" spans="1:4" x14ac:dyDescent="0.25">
      <c r="A164" s="32">
        <v>35977</v>
      </c>
      <c r="B164" s="33">
        <v>136.22333721284056</v>
      </c>
      <c r="C164" s="33">
        <v>0</v>
      </c>
      <c r="D164" s="34">
        <v>122.4453225806452</v>
      </c>
    </row>
    <row r="165" spans="1:4" x14ac:dyDescent="0.25">
      <c r="A165" s="32">
        <v>36008</v>
      </c>
      <c r="B165" s="33">
        <v>160.06622834371677</v>
      </c>
      <c r="C165" s="33">
        <v>1.960498454138629</v>
      </c>
      <c r="D165" s="34">
        <v>117.9249032258064</v>
      </c>
    </row>
    <row r="166" spans="1:4" x14ac:dyDescent="0.25">
      <c r="A166" s="32">
        <v>36039</v>
      </c>
      <c r="B166" s="33">
        <v>177.31473157576735</v>
      </c>
      <c r="C166" s="33">
        <v>0</v>
      </c>
      <c r="D166" s="34">
        <v>115.2257666666667</v>
      </c>
    </row>
    <row r="167" spans="1:4" x14ac:dyDescent="0.25">
      <c r="A167" s="32">
        <v>36069</v>
      </c>
      <c r="B167" s="33">
        <v>182.20510859088455</v>
      </c>
      <c r="C167" s="33">
        <v>76.669340254139769</v>
      </c>
      <c r="D167" s="34">
        <v>132.61358064516131</v>
      </c>
    </row>
    <row r="168" spans="1:4" x14ac:dyDescent="0.25">
      <c r="A168" s="32">
        <v>36100</v>
      </c>
      <c r="B168" s="33">
        <v>150.55984590222764</v>
      </c>
      <c r="C168" s="33">
        <v>243.08803293005926</v>
      </c>
      <c r="D168" s="34">
        <v>189.67403333333331</v>
      </c>
    </row>
    <row r="169" spans="1:4" x14ac:dyDescent="0.25">
      <c r="A169" s="32">
        <v>36130</v>
      </c>
      <c r="B169" s="33">
        <v>159.45062337145964</v>
      </c>
      <c r="C169" s="33">
        <v>208.54853792126161</v>
      </c>
      <c r="D169" s="34">
        <v>238.59261290322581</v>
      </c>
    </row>
    <row r="170" spans="1:4" x14ac:dyDescent="0.25">
      <c r="A170" s="32">
        <v>36161</v>
      </c>
      <c r="B170" s="33">
        <v>164.9244839802123</v>
      </c>
      <c r="C170" s="33">
        <v>114.96913259359874</v>
      </c>
      <c r="D170" s="34">
        <v>206.79019354838709</v>
      </c>
    </row>
    <row r="171" spans="1:4" x14ac:dyDescent="0.25">
      <c r="A171" s="32">
        <v>36192</v>
      </c>
      <c r="B171" s="33">
        <v>147.10848953759088</v>
      </c>
      <c r="C171" s="33">
        <v>196.8085109265478</v>
      </c>
      <c r="D171" s="34">
        <v>176.66435714285711</v>
      </c>
    </row>
    <row r="172" spans="1:4" x14ac:dyDescent="0.25">
      <c r="A172" s="32">
        <v>36220</v>
      </c>
      <c r="B172" s="33">
        <v>149.19114191523582</v>
      </c>
      <c r="C172" s="33">
        <v>151.30370523195575</v>
      </c>
      <c r="D172" s="34">
        <v>265.25070967741942</v>
      </c>
    </row>
    <row r="173" spans="1:4" x14ac:dyDescent="0.25">
      <c r="A173" s="32">
        <v>36251</v>
      </c>
      <c r="B173" s="33">
        <v>139.55075881128116</v>
      </c>
      <c r="C173" s="33">
        <v>9.174131018673064</v>
      </c>
      <c r="D173" s="34">
        <v>161.4221666666667</v>
      </c>
    </row>
    <row r="174" spans="1:4" x14ac:dyDescent="0.25">
      <c r="A174" s="32">
        <v>36281</v>
      </c>
      <c r="B174" s="33">
        <v>128.46439636634207</v>
      </c>
      <c r="C174" s="33">
        <v>15.752056990088583</v>
      </c>
      <c r="D174" s="34">
        <v>142.0913225806452</v>
      </c>
    </row>
    <row r="175" spans="1:4" x14ac:dyDescent="0.25">
      <c r="A175" s="32">
        <v>36312</v>
      </c>
      <c r="B175" s="33">
        <v>122.70155815909357</v>
      </c>
      <c r="C175" s="33">
        <v>0.24697186768839813</v>
      </c>
      <c r="D175" s="34">
        <v>131.33260000000001</v>
      </c>
    </row>
    <row r="176" spans="1:4" x14ac:dyDescent="0.25">
      <c r="A176" s="32">
        <v>36342</v>
      </c>
      <c r="B176" s="33">
        <v>130.79721184174622</v>
      </c>
      <c r="C176" s="33">
        <v>0</v>
      </c>
      <c r="D176" s="34">
        <v>125.2245483870968</v>
      </c>
    </row>
    <row r="177" spans="1:4" x14ac:dyDescent="0.25">
      <c r="A177" s="32">
        <v>36373</v>
      </c>
      <c r="B177" s="33">
        <v>149.05844982693222</v>
      </c>
      <c r="C177" s="33">
        <v>0.44364867120962298</v>
      </c>
      <c r="D177" s="34">
        <v>120.3207741935484</v>
      </c>
    </row>
    <row r="178" spans="1:4" x14ac:dyDescent="0.25">
      <c r="A178" s="32">
        <v>36404</v>
      </c>
      <c r="B178" s="33">
        <v>164.0399172880318</v>
      </c>
      <c r="C178" s="33">
        <v>16.940303591813624</v>
      </c>
      <c r="D178" s="34">
        <v>117.1794</v>
      </c>
    </row>
    <row r="179" spans="1:4" x14ac:dyDescent="0.25">
      <c r="A179" s="32">
        <v>36434</v>
      </c>
      <c r="B179" s="33">
        <v>171.08729726881856</v>
      </c>
      <c r="C179" s="33">
        <v>137.9971159846105</v>
      </c>
      <c r="D179" s="34">
        <v>128.24261290322579</v>
      </c>
    </row>
    <row r="180" spans="1:4" x14ac:dyDescent="0.25">
      <c r="A180" s="32">
        <v>36465</v>
      </c>
      <c r="B180" s="33">
        <v>145.81666593082818</v>
      </c>
      <c r="C180" s="33">
        <v>331.14984741298179</v>
      </c>
      <c r="D180" s="34">
        <v>211.60746666666671</v>
      </c>
    </row>
    <row r="181" spans="1:4" x14ac:dyDescent="0.25">
      <c r="A181" s="32">
        <v>36495</v>
      </c>
      <c r="B181" s="33">
        <v>147.63286622394304</v>
      </c>
      <c r="C181" s="33">
        <v>291.19351216250442</v>
      </c>
      <c r="D181" s="34">
        <v>328.85816129032258</v>
      </c>
    </row>
    <row r="182" spans="1:4" x14ac:dyDescent="0.25">
      <c r="A182" s="32">
        <v>36526</v>
      </c>
      <c r="B182" s="33">
        <v>155.65580105181152</v>
      </c>
      <c r="C182" s="33">
        <v>184.92593296414614</v>
      </c>
      <c r="D182" s="34">
        <v>292.98599999999999</v>
      </c>
    </row>
    <row r="183" spans="1:4" x14ac:dyDescent="0.25">
      <c r="A183" s="32">
        <v>36557</v>
      </c>
      <c r="B183" s="33">
        <v>137.80655084349263</v>
      </c>
      <c r="C183" s="33">
        <v>219.46068817217443</v>
      </c>
      <c r="D183" s="34">
        <v>261.8274827586207</v>
      </c>
    </row>
    <row r="184" spans="1:4" x14ac:dyDescent="0.25">
      <c r="A184" s="32">
        <v>36586</v>
      </c>
      <c r="B184" s="33">
        <v>144.0233308892229</v>
      </c>
      <c r="C184" s="33">
        <v>170.10194980454759</v>
      </c>
      <c r="D184" s="34">
        <v>291.55387096774189</v>
      </c>
    </row>
    <row r="185" spans="1:4" x14ac:dyDescent="0.25">
      <c r="A185" s="32">
        <v>36617</v>
      </c>
      <c r="B185" s="33">
        <v>128.7908557564428</v>
      </c>
      <c r="C185" s="33">
        <v>54.195749920028355</v>
      </c>
      <c r="D185" s="34">
        <v>208.79159999999999</v>
      </c>
    </row>
    <row r="186" spans="1:4" x14ac:dyDescent="0.25">
      <c r="A186" s="32">
        <v>36647</v>
      </c>
      <c r="B186" s="33">
        <v>130.50236769525543</v>
      </c>
      <c r="C186" s="33">
        <v>0.176487905509635</v>
      </c>
      <c r="D186" s="34">
        <v>170.1701612903226</v>
      </c>
    </row>
    <row r="187" spans="1:4" x14ac:dyDescent="0.25">
      <c r="A187" s="32">
        <v>36678</v>
      </c>
      <c r="B187" s="33">
        <v>119.97730173901071</v>
      </c>
      <c r="C187" s="33">
        <v>0.1183102301550344</v>
      </c>
      <c r="D187" s="34">
        <v>147.64490000000001</v>
      </c>
    </row>
    <row r="188" spans="1:4" x14ac:dyDescent="0.25">
      <c r="A188" s="32">
        <v>36708</v>
      </c>
      <c r="B188" s="33">
        <v>129.03627126297343</v>
      </c>
      <c r="C188" s="33">
        <v>0.30254721066602069</v>
      </c>
      <c r="D188" s="34">
        <v>140.1731935483871</v>
      </c>
    </row>
    <row r="189" spans="1:4" x14ac:dyDescent="0.25">
      <c r="A189" s="32">
        <v>36739</v>
      </c>
      <c r="B189" s="33">
        <v>153.02100871937708</v>
      </c>
      <c r="C189" s="33">
        <v>1.2699499358395727</v>
      </c>
      <c r="D189" s="34">
        <v>132.54083870967739</v>
      </c>
    </row>
    <row r="190" spans="1:4" x14ac:dyDescent="0.25">
      <c r="A190" s="32">
        <v>36770</v>
      </c>
      <c r="B190" s="33">
        <v>153.82287707543907</v>
      </c>
      <c r="C190" s="33">
        <v>37.913357267137258</v>
      </c>
      <c r="D190" s="34">
        <v>138.17509999999999</v>
      </c>
    </row>
    <row r="191" spans="1:4" x14ac:dyDescent="0.25">
      <c r="A191" s="32">
        <v>36800</v>
      </c>
      <c r="B191" s="33">
        <v>185.38258101624294</v>
      </c>
      <c r="C191" s="33">
        <v>38.448016635863439</v>
      </c>
      <c r="D191" s="34">
        <v>129.34490322580649</v>
      </c>
    </row>
    <row r="192" spans="1:4" x14ac:dyDescent="0.25">
      <c r="A192" s="32">
        <v>36831</v>
      </c>
      <c r="B192" s="33">
        <v>152.02736853799473</v>
      </c>
      <c r="C192" s="33">
        <v>241.25147765038761</v>
      </c>
      <c r="D192" s="34">
        <v>217.62103333333329</v>
      </c>
    </row>
    <row r="193" spans="1:4" x14ac:dyDescent="0.25">
      <c r="A193" s="32">
        <v>36861</v>
      </c>
      <c r="B193" s="33">
        <v>148.54666881292374</v>
      </c>
      <c r="C193" s="33">
        <v>283.46412118801965</v>
      </c>
      <c r="D193" s="34">
        <v>247.05854838709681</v>
      </c>
    </row>
    <row r="194" spans="1:4" x14ac:dyDescent="0.25">
      <c r="A194" s="32">
        <v>36892</v>
      </c>
      <c r="B194" s="33">
        <v>165.14266087181642</v>
      </c>
      <c r="C194" s="33">
        <v>89.246476846196629</v>
      </c>
      <c r="D194" s="34">
        <v>200.51954838709679</v>
      </c>
    </row>
    <row r="195" spans="1:4" x14ac:dyDescent="0.25">
      <c r="A195" s="32">
        <v>36923</v>
      </c>
      <c r="B195" s="33">
        <v>154.86898851261554</v>
      </c>
      <c r="C195" s="33">
        <v>71.138682824063281</v>
      </c>
      <c r="D195" s="34">
        <v>178.19407142857139</v>
      </c>
    </row>
    <row r="196" spans="1:4" x14ac:dyDescent="0.25">
      <c r="A196" s="32">
        <v>36951</v>
      </c>
      <c r="B196" s="33">
        <v>150.43101766022338</v>
      </c>
      <c r="C196" s="33">
        <v>181.8670115477203</v>
      </c>
      <c r="D196" s="34">
        <v>208.2556129032258</v>
      </c>
    </row>
    <row r="197" spans="1:4" x14ac:dyDescent="0.25">
      <c r="A197" s="32">
        <v>36982</v>
      </c>
      <c r="B197" s="33">
        <v>139.30227392927407</v>
      </c>
      <c r="C197" s="33">
        <v>28.639776884562639</v>
      </c>
      <c r="D197" s="34">
        <v>159.8055333333333</v>
      </c>
    </row>
    <row r="198" spans="1:4" x14ac:dyDescent="0.25">
      <c r="A198" s="32">
        <v>37012</v>
      </c>
      <c r="B198" s="33">
        <v>134.63777157174886</v>
      </c>
      <c r="C198" s="33">
        <v>12.505416835703734</v>
      </c>
      <c r="D198" s="34">
        <v>140.59525806451609</v>
      </c>
    </row>
    <row r="199" spans="1:4" x14ac:dyDescent="0.25">
      <c r="A199" s="32">
        <v>37043</v>
      </c>
      <c r="B199" s="33">
        <v>117.45765415497549</v>
      </c>
      <c r="C199" s="33">
        <v>0.77646688997871149</v>
      </c>
      <c r="D199" s="34">
        <v>132.32406666666671</v>
      </c>
    </row>
    <row r="200" spans="1:4" x14ac:dyDescent="0.25">
      <c r="A200" s="32">
        <v>37073</v>
      </c>
      <c r="B200" s="33">
        <v>133.14897232757247</v>
      </c>
      <c r="C200" s="33">
        <v>0.95429264110289247</v>
      </c>
      <c r="D200" s="34">
        <v>127.3655806451613</v>
      </c>
    </row>
    <row r="201" spans="1:4" x14ac:dyDescent="0.25">
      <c r="A201" s="32">
        <v>37104</v>
      </c>
      <c r="B201" s="33">
        <v>146.13952107207197</v>
      </c>
      <c r="C201" s="33">
        <v>0</v>
      </c>
      <c r="D201" s="34">
        <v>123.34761290322579</v>
      </c>
    </row>
    <row r="202" spans="1:4" x14ac:dyDescent="0.25">
      <c r="A202" s="32">
        <v>37135</v>
      </c>
      <c r="B202" s="33">
        <v>161.82630878258621</v>
      </c>
      <c r="C202" s="33">
        <v>17.375210413459914</v>
      </c>
      <c r="D202" s="34">
        <v>119.6646333333333</v>
      </c>
    </row>
    <row r="203" spans="1:4" x14ac:dyDescent="0.25">
      <c r="A203" s="32">
        <v>37165</v>
      </c>
      <c r="B203" s="33">
        <v>165.90021039613151</v>
      </c>
      <c r="C203" s="33">
        <v>122.41534294292715</v>
      </c>
      <c r="D203" s="34">
        <v>146.7222580645161</v>
      </c>
    </row>
    <row r="204" spans="1:4" x14ac:dyDescent="0.25">
      <c r="A204" s="32">
        <v>37196</v>
      </c>
      <c r="B204" s="33">
        <v>159.06166100687514</v>
      </c>
      <c r="C204" s="33">
        <v>143.20949144480369</v>
      </c>
      <c r="D204" s="34">
        <v>171.2086333333333</v>
      </c>
    </row>
    <row r="205" spans="1:4" x14ac:dyDescent="0.25">
      <c r="A205" s="32">
        <v>37226</v>
      </c>
      <c r="B205" s="33">
        <v>156.80354239544528</v>
      </c>
      <c r="C205" s="33">
        <v>174.02634684784519</v>
      </c>
      <c r="D205" s="34">
        <v>190.36190322580649</v>
      </c>
    </row>
    <row r="206" spans="1:4" x14ac:dyDescent="0.25">
      <c r="A206" s="32">
        <v>37257</v>
      </c>
      <c r="B206" s="33">
        <v>149.09971547679649</v>
      </c>
      <c r="C206" s="33">
        <v>189.88620888826432</v>
      </c>
      <c r="D206" s="34">
        <v>243.78425806451611</v>
      </c>
    </row>
    <row r="207" spans="1:4" x14ac:dyDescent="0.25">
      <c r="A207" s="32">
        <v>37288</v>
      </c>
      <c r="B207" s="33">
        <v>147.83860903239014</v>
      </c>
      <c r="C207" s="33">
        <v>88.932708614184051</v>
      </c>
      <c r="D207" s="34">
        <v>201.56564285714279</v>
      </c>
    </row>
    <row r="208" spans="1:4" x14ac:dyDescent="0.25">
      <c r="A208" s="32">
        <v>37316</v>
      </c>
      <c r="B208" s="33">
        <v>155.51774234379056</v>
      </c>
      <c r="C208" s="33">
        <v>80.072155090653013</v>
      </c>
      <c r="D208" s="34">
        <v>148.1467419354839</v>
      </c>
    </row>
    <row r="209" spans="1:4" x14ac:dyDescent="0.25">
      <c r="A209" s="32">
        <v>37347</v>
      </c>
      <c r="B209" s="33">
        <v>137.59624906806803</v>
      </c>
      <c r="C209" s="33">
        <v>47.509579177485939</v>
      </c>
      <c r="D209" s="34">
        <v>157.55313333333331</v>
      </c>
    </row>
    <row r="210" spans="1:4" x14ac:dyDescent="0.25">
      <c r="A210" s="32">
        <v>37377</v>
      </c>
      <c r="B210" s="33">
        <v>133.83132902813671</v>
      </c>
      <c r="C210" s="33">
        <v>16.416484993294546</v>
      </c>
      <c r="D210" s="34">
        <v>131.18322580645159</v>
      </c>
    </row>
    <row r="211" spans="1:4" x14ac:dyDescent="0.25">
      <c r="A211" s="32">
        <v>37408</v>
      </c>
      <c r="B211" s="33">
        <v>119.60272014886068</v>
      </c>
      <c r="C211" s="33">
        <v>0</v>
      </c>
      <c r="D211" s="34">
        <v>124.87536666666669</v>
      </c>
    </row>
    <row r="212" spans="1:4" x14ac:dyDescent="0.25">
      <c r="A212" s="32">
        <v>37438</v>
      </c>
      <c r="B212" s="33">
        <v>132.6942259182442</v>
      </c>
      <c r="C212" s="33">
        <v>3.5807004510601512</v>
      </c>
      <c r="D212" s="34">
        <v>121.40025806451609</v>
      </c>
    </row>
    <row r="213" spans="1:4" x14ac:dyDescent="0.25">
      <c r="A213" s="32">
        <v>37469</v>
      </c>
      <c r="B213" s="33">
        <v>152.45303576240036</v>
      </c>
      <c r="C213" s="33">
        <v>0</v>
      </c>
      <c r="D213" s="34">
        <v>116.29770967741931</v>
      </c>
    </row>
    <row r="214" spans="1:4" x14ac:dyDescent="0.25">
      <c r="A214" s="32">
        <v>37500</v>
      </c>
      <c r="B214" s="33">
        <v>156.03959880680262</v>
      </c>
      <c r="C214" s="33">
        <v>23.219137658859395</v>
      </c>
      <c r="D214" s="34">
        <v>117.5762666666667</v>
      </c>
    </row>
    <row r="215" spans="1:4" x14ac:dyDescent="0.25">
      <c r="A215" s="32">
        <v>37530</v>
      </c>
      <c r="B215" s="33">
        <v>187.65983524599392</v>
      </c>
      <c r="C215" s="33">
        <v>34.525561706288173</v>
      </c>
      <c r="D215" s="34">
        <v>113.00945161290321</v>
      </c>
    </row>
    <row r="216" spans="1:4" x14ac:dyDescent="0.25">
      <c r="A216" s="32">
        <v>37561</v>
      </c>
      <c r="B216" s="33">
        <v>172.74444838543042</v>
      </c>
      <c r="C216" s="33">
        <v>111.09115163815264</v>
      </c>
      <c r="D216" s="34">
        <v>148.65770000000001</v>
      </c>
    </row>
    <row r="217" spans="1:4" x14ac:dyDescent="0.25">
      <c r="A217" s="32">
        <v>37591</v>
      </c>
      <c r="B217" s="33">
        <v>161.54942998285566</v>
      </c>
      <c r="C217" s="33">
        <v>291.9185581043771</v>
      </c>
      <c r="D217" s="34">
        <v>155.610935483871</v>
      </c>
    </row>
    <row r="218" spans="1:4" x14ac:dyDescent="0.25">
      <c r="A218" s="32">
        <v>37622</v>
      </c>
      <c r="B218" s="33">
        <v>159.9384866009635</v>
      </c>
      <c r="C218" s="33">
        <v>215.53028558845372</v>
      </c>
      <c r="D218" s="34">
        <v>255.4062258064516</v>
      </c>
    </row>
    <row r="219" spans="1:4" x14ac:dyDescent="0.25">
      <c r="A219" s="32">
        <v>37653</v>
      </c>
      <c r="B219" s="33">
        <v>145.79030628861258</v>
      </c>
      <c r="C219" s="33">
        <v>147.78156711591492</v>
      </c>
      <c r="D219" s="34">
        <v>196.9901428571429</v>
      </c>
    </row>
    <row r="220" spans="1:4" x14ac:dyDescent="0.25">
      <c r="A220" s="32">
        <v>37681</v>
      </c>
      <c r="B220" s="33">
        <v>148.03022504564183</v>
      </c>
      <c r="C220" s="33">
        <v>123.82106051109872</v>
      </c>
      <c r="D220" s="34">
        <v>183.87351612903231</v>
      </c>
    </row>
    <row r="221" spans="1:4" x14ac:dyDescent="0.25">
      <c r="A221" s="32">
        <v>37712</v>
      </c>
      <c r="B221" s="33">
        <v>136.63541484957085</v>
      </c>
      <c r="C221" s="33">
        <v>94.040263237698611</v>
      </c>
      <c r="D221" s="34">
        <v>186.1215333333333</v>
      </c>
    </row>
    <row r="222" spans="1:4" x14ac:dyDescent="0.25">
      <c r="A222" s="32">
        <v>37742</v>
      </c>
      <c r="B222" s="33">
        <v>125.58515346073828</v>
      </c>
      <c r="C222" s="33">
        <v>15.578911716018052</v>
      </c>
      <c r="D222" s="34">
        <v>138.44625806451609</v>
      </c>
    </row>
    <row r="223" spans="1:4" x14ac:dyDescent="0.25">
      <c r="A223" s="32">
        <v>37773</v>
      </c>
      <c r="B223" s="33">
        <v>119.92195576302929</v>
      </c>
      <c r="C223" s="33">
        <v>9.6774427160877495E-4</v>
      </c>
      <c r="D223" s="34">
        <v>128.3638333333333</v>
      </c>
    </row>
    <row r="224" spans="1:4" x14ac:dyDescent="0.25">
      <c r="A224" s="32">
        <v>37803</v>
      </c>
      <c r="B224" s="33">
        <v>131.73118613705464</v>
      </c>
      <c r="C224" s="33">
        <v>0</v>
      </c>
      <c r="D224" s="34">
        <v>120.5591290322581</v>
      </c>
    </row>
    <row r="225" spans="1:4" x14ac:dyDescent="0.25">
      <c r="A225" s="32">
        <v>37834</v>
      </c>
      <c r="B225" s="33">
        <v>148.92991058197396</v>
      </c>
      <c r="C225" s="33">
        <v>17.991078973209572</v>
      </c>
      <c r="D225" s="34">
        <v>118.7078387096774</v>
      </c>
    </row>
    <row r="226" spans="1:4" x14ac:dyDescent="0.25">
      <c r="A226" s="32">
        <v>37865</v>
      </c>
      <c r="B226" s="33">
        <v>166.16975154415132</v>
      </c>
      <c r="C226" s="33">
        <v>18.530365638571581</v>
      </c>
      <c r="D226" s="34">
        <v>119.8230333333333</v>
      </c>
    </row>
    <row r="227" spans="1:4" x14ac:dyDescent="0.25">
      <c r="A227" s="32">
        <v>37895</v>
      </c>
      <c r="B227" s="33">
        <v>179.81323400563028</v>
      </c>
      <c r="C227" s="33">
        <v>46.945891767978068</v>
      </c>
      <c r="D227" s="34">
        <v>119.1087741935484</v>
      </c>
    </row>
    <row r="228" spans="1:4" x14ac:dyDescent="0.25">
      <c r="A228" s="32">
        <v>37926</v>
      </c>
      <c r="B228" s="33">
        <v>164.41180730725134</v>
      </c>
      <c r="C228" s="33">
        <v>170.33833042015451</v>
      </c>
      <c r="D228" s="34">
        <v>150.34456666666671</v>
      </c>
    </row>
    <row r="229" spans="1:4" x14ac:dyDescent="0.25">
      <c r="A229" s="32">
        <v>37956</v>
      </c>
      <c r="B229" s="33">
        <v>174.22688751317378</v>
      </c>
      <c r="C229" s="33">
        <v>147.02511959811432</v>
      </c>
      <c r="D229" s="34">
        <v>141.78870967741929</v>
      </c>
    </row>
    <row r="230" spans="1:4" x14ac:dyDescent="0.25">
      <c r="A230" s="32">
        <v>37987</v>
      </c>
      <c r="B230" s="33">
        <v>145.79779512978567</v>
      </c>
      <c r="C230" s="33">
        <v>341.48542190454401</v>
      </c>
      <c r="D230" s="34">
        <v>213.21574193548389</v>
      </c>
    </row>
    <row r="231" spans="1:4" x14ac:dyDescent="0.25">
      <c r="A231" s="32">
        <v>38018</v>
      </c>
      <c r="B231" s="33">
        <v>132.57493558925964</v>
      </c>
      <c r="C231" s="33">
        <v>248.26462879349674</v>
      </c>
      <c r="D231" s="34">
        <v>290.81917241379313</v>
      </c>
    </row>
    <row r="232" spans="1:4" x14ac:dyDescent="0.25">
      <c r="A232" s="32">
        <v>38047</v>
      </c>
      <c r="B232" s="33">
        <v>139.77109534946729</v>
      </c>
      <c r="C232" s="33">
        <v>252.77727401909002</v>
      </c>
      <c r="D232" s="34">
        <v>296.62387096774188</v>
      </c>
    </row>
    <row r="233" spans="1:4" x14ac:dyDescent="0.25">
      <c r="A233" s="32">
        <v>38078</v>
      </c>
      <c r="B233" s="33">
        <v>131.84663934955776</v>
      </c>
      <c r="C233" s="33">
        <v>74.766649737488976</v>
      </c>
      <c r="D233" s="34">
        <v>258.47996666666671</v>
      </c>
    </row>
    <row r="234" spans="1:4" x14ac:dyDescent="0.25">
      <c r="A234" s="32">
        <v>38108</v>
      </c>
      <c r="B234" s="33">
        <v>128.14268550230665</v>
      </c>
      <c r="C234" s="33">
        <v>2.9602344300097596</v>
      </c>
      <c r="D234" s="34">
        <v>169.1850967741936</v>
      </c>
    </row>
    <row r="235" spans="1:4" x14ac:dyDescent="0.25">
      <c r="A235" s="32">
        <v>38139</v>
      </c>
      <c r="B235" s="33">
        <v>119.01383249482072</v>
      </c>
      <c r="C235" s="33">
        <v>0.22723197012974916</v>
      </c>
      <c r="D235" s="34">
        <v>145.60903333333329</v>
      </c>
    </row>
    <row r="236" spans="1:4" x14ac:dyDescent="0.25">
      <c r="A236" s="32">
        <v>38169</v>
      </c>
      <c r="B236" s="33">
        <v>127.99311425641972</v>
      </c>
      <c r="C236" s="33">
        <v>0.12805948694953978</v>
      </c>
      <c r="D236" s="34">
        <v>136.7884516129032</v>
      </c>
    </row>
    <row r="237" spans="1:4" x14ac:dyDescent="0.25">
      <c r="A237" s="32">
        <v>38200</v>
      </c>
      <c r="B237" s="33">
        <v>152.11450364890587</v>
      </c>
      <c r="C237" s="33">
        <v>3.0986177744965788</v>
      </c>
      <c r="D237" s="34">
        <v>129.72461290322579</v>
      </c>
    </row>
    <row r="238" spans="1:4" x14ac:dyDescent="0.25">
      <c r="A238" s="32">
        <v>38231</v>
      </c>
      <c r="B238" s="33">
        <v>173.35611713518284</v>
      </c>
      <c r="C238" s="33">
        <v>2.8289279994748315</v>
      </c>
      <c r="D238" s="34">
        <v>122.7307666666667</v>
      </c>
    </row>
    <row r="239" spans="1:4" x14ac:dyDescent="0.25">
      <c r="A239" s="32">
        <v>38261</v>
      </c>
      <c r="B239" s="33">
        <v>177.56410060049387</v>
      </c>
      <c r="C239" s="33">
        <v>53.894612996877768</v>
      </c>
      <c r="D239" s="34">
        <v>125.59270967741941</v>
      </c>
    </row>
    <row r="240" spans="1:4" x14ac:dyDescent="0.25">
      <c r="A240" s="32">
        <v>38292</v>
      </c>
      <c r="B240" s="33">
        <v>164.4316979647721</v>
      </c>
      <c r="C240" s="33">
        <v>129.08472549798233</v>
      </c>
      <c r="D240" s="34">
        <v>146.10913333333329</v>
      </c>
    </row>
    <row r="241" spans="1:4" x14ac:dyDescent="0.25">
      <c r="A241" s="32">
        <v>38322</v>
      </c>
      <c r="B241" s="33">
        <v>165.65528428674085</v>
      </c>
      <c r="C241" s="33">
        <v>135.69171406519754</v>
      </c>
      <c r="D241" s="34">
        <v>202.66209677419349</v>
      </c>
    </row>
    <row r="242" spans="1:4" x14ac:dyDescent="0.25">
      <c r="A242" s="32">
        <v>38353</v>
      </c>
      <c r="B242" s="33">
        <v>157.70924940665671</v>
      </c>
      <c r="C242" s="33">
        <v>162.77802004014814</v>
      </c>
      <c r="D242" s="34">
        <v>185.25880645161291</v>
      </c>
    </row>
    <row r="243" spans="1:4" x14ac:dyDescent="0.25">
      <c r="A243" s="32">
        <v>38384</v>
      </c>
      <c r="B243" s="33">
        <v>137.64953828336974</v>
      </c>
      <c r="C243" s="33">
        <v>152.23290344842226</v>
      </c>
      <c r="D243" s="34">
        <v>223.5290357142857</v>
      </c>
    </row>
    <row r="244" spans="1:4" x14ac:dyDescent="0.25">
      <c r="A244" s="32">
        <v>38412</v>
      </c>
      <c r="B244" s="33">
        <v>140.78503249573285</v>
      </c>
      <c r="C244" s="33">
        <v>229.37042890380073</v>
      </c>
      <c r="D244" s="34">
        <v>265.3095806451613</v>
      </c>
    </row>
    <row r="245" spans="1:4" x14ac:dyDescent="0.25">
      <c r="A245" s="32">
        <v>38443</v>
      </c>
      <c r="B245" s="33">
        <v>131.57390780199003</v>
      </c>
      <c r="C245" s="33">
        <v>55.19245333441053</v>
      </c>
      <c r="D245" s="34">
        <v>215.49783333333329</v>
      </c>
    </row>
    <row r="246" spans="1:4" x14ac:dyDescent="0.25">
      <c r="A246" s="32">
        <v>38473</v>
      </c>
      <c r="B246" s="33">
        <v>123.29233698267493</v>
      </c>
      <c r="C246" s="33">
        <v>51.795283772862753</v>
      </c>
      <c r="D246" s="34">
        <v>193.65425806451611</v>
      </c>
    </row>
    <row r="247" spans="1:4" x14ac:dyDescent="0.25">
      <c r="A247" s="32">
        <v>38504</v>
      </c>
      <c r="B247" s="33">
        <v>113.10941314746908</v>
      </c>
      <c r="C247" s="33">
        <v>9.8458907876938756E-2</v>
      </c>
      <c r="D247" s="34">
        <v>157.1422</v>
      </c>
    </row>
    <row r="248" spans="1:4" x14ac:dyDescent="0.25">
      <c r="A248" s="32">
        <v>38534</v>
      </c>
      <c r="B248" s="33">
        <v>127.81875440523581</v>
      </c>
      <c r="C248" s="33">
        <v>0.43380648842952108</v>
      </c>
      <c r="D248" s="34">
        <v>137.3657419354839</v>
      </c>
    </row>
    <row r="249" spans="1:4" x14ac:dyDescent="0.25">
      <c r="A249" s="32">
        <v>38565</v>
      </c>
      <c r="B249" s="33">
        <v>152.64121009481966</v>
      </c>
      <c r="C249" s="33">
        <v>0</v>
      </c>
      <c r="D249" s="34">
        <v>128.771935483871</v>
      </c>
    </row>
    <row r="250" spans="1:4" x14ac:dyDescent="0.25">
      <c r="A250" s="32">
        <v>38596</v>
      </c>
      <c r="B250" s="33">
        <v>166.31133280160824</v>
      </c>
      <c r="C250" s="33">
        <v>21.341247106543864</v>
      </c>
      <c r="D250" s="34">
        <v>122.1611666666667</v>
      </c>
    </row>
    <row r="251" spans="1:4" x14ac:dyDescent="0.25">
      <c r="A251" s="32">
        <v>38626</v>
      </c>
      <c r="B251" s="33">
        <v>192.74236582215764</v>
      </c>
      <c r="C251" s="33">
        <v>20.331975948121379</v>
      </c>
      <c r="D251" s="34">
        <v>121.6828387096774</v>
      </c>
    </row>
    <row r="252" spans="1:4" x14ac:dyDescent="0.25">
      <c r="A252" s="32">
        <v>38657</v>
      </c>
      <c r="B252" s="33">
        <v>160.48156320511035</v>
      </c>
      <c r="C252" s="33">
        <v>213.13118471338205</v>
      </c>
      <c r="D252" s="34">
        <v>156.06286666666671</v>
      </c>
    </row>
    <row r="253" spans="1:4" x14ac:dyDescent="0.25">
      <c r="A253" s="32">
        <v>38687</v>
      </c>
      <c r="B253" s="33">
        <v>152.27652957869526</v>
      </c>
      <c r="C253" s="33">
        <v>248.41666640920442</v>
      </c>
      <c r="D253" s="34">
        <v>243.43167741935491</v>
      </c>
    </row>
    <row r="254" spans="1:4" x14ac:dyDescent="0.25">
      <c r="A254" s="38">
        <v>38718</v>
      </c>
      <c r="B254" s="39">
        <v>175.10056792782413</v>
      </c>
      <c r="C254" s="39">
        <v>39.030234352082672</v>
      </c>
      <c r="D254" s="40">
        <v>196.48712903225811</v>
      </c>
    </row>
    <row r="255" spans="1:4" x14ac:dyDescent="0.25">
      <c r="A255" s="38">
        <v>38749</v>
      </c>
      <c r="B255" s="39">
        <v>147.17353730482483</v>
      </c>
      <c r="C255" s="39">
        <v>117.50465833254371</v>
      </c>
      <c r="D255" s="40">
        <v>175.59375</v>
      </c>
    </row>
    <row r="256" spans="1:4" x14ac:dyDescent="0.25">
      <c r="A256" s="38">
        <v>38777</v>
      </c>
      <c r="B256" s="39">
        <v>145.30045300274719</v>
      </c>
      <c r="C256" s="39">
        <v>244.32536069295512</v>
      </c>
      <c r="D256" s="40">
        <v>226.3679032258064</v>
      </c>
    </row>
    <row r="257" spans="1:4" x14ac:dyDescent="0.25">
      <c r="A257" s="38">
        <v>38808</v>
      </c>
      <c r="B257" s="39">
        <v>120.37296779704306</v>
      </c>
      <c r="C257" s="39">
        <v>147.03017592604292</v>
      </c>
      <c r="D257" s="40">
        <v>280.44386666666668</v>
      </c>
    </row>
    <row r="258" spans="1:4" x14ac:dyDescent="0.25">
      <c r="A258" s="38">
        <v>38838</v>
      </c>
      <c r="B258" s="39">
        <v>119.362729714965</v>
      </c>
      <c r="C258" s="39">
        <v>36.630084712801093</v>
      </c>
      <c r="D258" s="40">
        <v>212.62219354838709</v>
      </c>
    </row>
    <row r="259" spans="1:4" x14ac:dyDescent="0.25">
      <c r="A259" s="38">
        <v>38869</v>
      </c>
      <c r="B259" s="39">
        <v>115.39666077852822</v>
      </c>
      <c r="C259" s="39">
        <v>1.0337950499447916E-2</v>
      </c>
      <c r="D259" s="40">
        <v>159.1404666666667</v>
      </c>
    </row>
    <row r="260" spans="1:4" x14ac:dyDescent="0.25">
      <c r="A260" s="38">
        <v>38899</v>
      </c>
      <c r="B260" s="39">
        <v>130.07471439370315</v>
      </c>
      <c r="C260" s="39">
        <v>0</v>
      </c>
      <c r="D260" s="40">
        <v>146.0267419354839</v>
      </c>
    </row>
    <row r="261" spans="1:4" x14ac:dyDescent="0.25">
      <c r="A261" s="41">
        <v>38930</v>
      </c>
      <c r="B261" s="42">
        <v>154.41081588241406</v>
      </c>
      <c r="C261" s="42">
        <v>0</v>
      </c>
      <c r="D261" s="43">
        <v>134.96367741935481</v>
      </c>
    </row>
    <row r="262" spans="1:4" x14ac:dyDescent="0.25">
      <c r="A262" s="38">
        <v>38961</v>
      </c>
      <c r="B262" s="39">
        <v>164.25433250336093</v>
      </c>
      <c r="C262" s="39">
        <v>20.920831113581642</v>
      </c>
      <c r="D262" s="40">
        <v>127.72903333333331</v>
      </c>
    </row>
    <row r="263" spans="1:4" x14ac:dyDescent="0.25">
      <c r="A263" s="38">
        <v>38991</v>
      </c>
      <c r="B263" s="39">
        <v>164.17595938299922</v>
      </c>
      <c r="C263" s="39">
        <v>139.96360646171405</v>
      </c>
      <c r="D263" s="40">
        <v>146.85735483870971</v>
      </c>
    </row>
    <row r="264" spans="1:4" x14ac:dyDescent="0.25">
      <c r="A264" s="38">
        <v>39022</v>
      </c>
      <c r="B264" s="39">
        <v>153.43650531004161</v>
      </c>
      <c r="C264" s="39">
        <v>160.62235402088209</v>
      </c>
      <c r="D264" s="40">
        <v>181.88476666666659</v>
      </c>
    </row>
    <row r="265" spans="1:4" x14ac:dyDescent="0.25">
      <c r="A265" s="38">
        <v>39052</v>
      </c>
      <c r="B265" s="39">
        <v>167.14566174687914</v>
      </c>
      <c r="C265" s="39">
        <v>148.57035514016837</v>
      </c>
      <c r="D265" s="40">
        <v>176.16370967741929</v>
      </c>
    </row>
    <row r="266" spans="1:4" x14ac:dyDescent="0.25">
      <c r="A266" s="38">
        <v>39083</v>
      </c>
      <c r="B266" s="39">
        <v>171.11577716239759</v>
      </c>
      <c r="C266" s="39">
        <v>116.26876160284066</v>
      </c>
      <c r="D266" s="40">
        <v>166.54967741935491</v>
      </c>
    </row>
    <row r="267" spans="1:4" x14ac:dyDescent="0.25">
      <c r="A267" s="38">
        <v>39114</v>
      </c>
      <c r="B267" s="39">
        <v>131.11899522696757</v>
      </c>
      <c r="C267" s="39">
        <v>281.71618256963256</v>
      </c>
      <c r="D267" s="40">
        <v>219.00614285714289</v>
      </c>
    </row>
    <row r="268" spans="1:4" x14ac:dyDescent="0.25">
      <c r="A268" s="38">
        <v>39142</v>
      </c>
      <c r="B268" s="39">
        <v>159.38700096855138</v>
      </c>
      <c r="C268" s="39">
        <v>47.509721293912357</v>
      </c>
      <c r="D268" s="40">
        <v>185.71193548387089</v>
      </c>
    </row>
    <row r="269" spans="1:4" x14ac:dyDescent="0.25">
      <c r="A269" s="38">
        <v>39173</v>
      </c>
      <c r="B269" s="39">
        <v>136.1872453610882</v>
      </c>
      <c r="C269" s="39">
        <v>31.286446417580446</v>
      </c>
      <c r="D269" s="40">
        <v>138.18440000000001</v>
      </c>
    </row>
    <row r="270" spans="1:4" x14ac:dyDescent="0.25">
      <c r="A270" s="38">
        <v>39203</v>
      </c>
      <c r="B270" s="39">
        <v>135.51115502113777</v>
      </c>
      <c r="C270" s="39">
        <v>4.1904004788633245</v>
      </c>
      <c r="D270" s="40">
        <v>119.1878709677419</v>
      </c>
    </row>
    <row r="271" spans="1:4" x14ac:dyDescent="0.25">
      <c r="A271" s="38">
        <v>39234</v>
      </c>
      <c r="B271" s="39">
        <v>124.37914465148893</v>
      </c>
      <c r="C271" s="39">
        <v>0.5707909122918523</v>
      </c>
      <c r="D271" s="40">
        <v>109.3424333333333</v>
      </c>
    </row>
    <row r="272" spans="1:4" x14ac:dyDescent="0.25">
      <c r="A272" s="38">
        <v>39264</v>
      </c>
      <c r="B272" s="39">
        <v>134.07608186224221</v>
      </c>
      <c r="C272" s="39">
        <v>0</v>
      </c>
      <c r="D272" s="40">
        <v>108.6592903225806</v>
      </c>
    </row>
    <row r="273" spans="1:4" x14ac:dyDescent="0.25">
      <c r="A273" s="38">
        <v>39295</v>
      </c>
      <c r="B273" s="39">
        <v>153.90550995016838</v>
      </c>
      <c r="C273" s="39">
        <v>0</v>
      </c>
      <c r="D273" s="40">
        <v>102.6949032258064</v>
      </c>
    </row>
    <row r="274" spans="1:4" x14ac:dyDescent="0.25">
      <c r="A274" s="38">
        <v>39326</v>
      </c>
      <c r="B274" s="39">
        <v>170.35538472339545</v>
      </c>
      <c r="C274" s="39">
        <v>0</v>
      </c>
      <c r="D274" s="40">
        <v>96.33856999999999</v>
      </c>
    </row>
    <row r="275" spans="1:4" x14ac:dyDescent="0.25">
      <c r="A275" s="38">
        <v>39356</v>
      </c>
      <c r="B275" s="39">
        <v>188.27827478637005</v>
      </c>
      <c r="C275" s="39">
        <v>30.589808282569894</v>
      </c>
      <c r="D275" s="40">
        <v>94.093880645161292</v>
      </c>
    </row>
    <row r="276" spans="1:4" x14ac:dyDescent="0.25">
      <c r="A276" s="38">
        <v>39387</v>
      </c>
      <c r="B276" s="39">
        <v>169.88872982502122</v>
      </c>
      <c r="C276" s="39">
        <v>141.85308975253577</v>
      </c>
      <c r="D276" s="40">
        <v>101.43832999999999</v>
      </c>
    </row>
    <row r="277" spans="1:4" x14ac:dyDescent="0.25">
      <c r="A277" s="38">
        <v>39417</v>
      </c>
      <c r="B277" s="39">
        <v>164.27219127044856</v>
      </c>
      <c r="C277" s="39">
        <v>126.58617618917768</v>
      </c>
      <c r="D277" s="40">
        <v>156.73296774193551</v>
      </c>
    </row>
    <row r="278" spans="1:4" x14ac:dyDescent="0.25">
      <c r="A278" s="38">
        <v>39448</v>
      </c>
      <c r="B278" s="39">
        <v>163.93570006600757</v>
      </c>
      <c r="C278" s="39">
        <v>124.44507798890513</v>
      </c>
      <c r="D278" s="40">
        <v>130.70912903225809</v>
      </c>
    </row>
    <row r="279" spans="1:4" x14ac:dyDescent="0.25">
      <c r="A279" s="38">
        <v>39479</v>
      </c>
      <c r="B279" s="39">
        <v>138.56689212031583</v>
      </c>
      <c r="C279" s="39">
        <v>142.64624181204539</v>
      </c>
      <c r="D279" s="40">
        <v>169.89993103448279</v>
      </c>
    </row>
    <row r="280" spans="1:4" x14ac:dyDescent="0.25">
      <c r="A280" s="38">
        <v>39508</v>
      </c>
      <c r="B280" s="39">
        <v>139.4107132108808</v>
      </c>
      <c r="C280" s="39">
        <v>219.14126088889913</v>
      </c>
      <c r="D280" s="40">
        <v>212.14709677419361</v>
      </c>
    </row>
    <row r="281" spans="1:4" x14ac:dyDescent="0.25">
      <c r="A281" s="38">
        <v>39539</v>
      </c>
      <c r="B281" s="39">
        <v>125.86402992682842</v>
      </c>
      <c r="C281" s="39">
        <v>102.20701282374196</v>
      </c>
      <c r="D281" s="40">
        <v>201.3974666666667</v>
      </c>
    </row>
    <row r="282" spans="1:4" x14ac:dyDescent="0.25">
      <c r="A282" s="38">
        <v>39569</v>
      </c>
      <c r="B282" s="39">
        <v>125.11544641424265</v>
      </c>
      <c r="C282" s="39">
        <v>11.669751315391323</v>
      </c>
      <c r="D282" s="40">
        <v>130.5099677419355</v>
      </c>
    </row>
    <row r="283" spans="1:4" x14ac:dyDescent="0.25">
      <c r="A283" s="38">
        <v>39600</v>
      </c>
      <c r="B283" s="39">
        <v>117.53477711845865</v>
      </c>
      <c r="C283" s="39">
        <v>2.2664390975448588E-3</v>
      </c>
      <c r="D283" s="40">
        <v>110.0969333333333</v>
      </c>
    </row>
    <row r="284" spans="1:4" x14ac:dyDescent="0.25">
      <c r="A284" s="38">
        <v>39630</v>
      </c>
      <c r="B284" s="39">
        <v>128.17887235129149</v>
      </c>
      <c r="C284" s="39">
        <v>0</v>
      </c>
      <c r="D284" s="40">
        <v>105.24506451612901</v>
      </c>
    </row>
    <row r="285" spans="1:4" x14ac:dyDescent="0.25">
      <c r="A285" s="38">
        <v>39661</v>
      </c>
      <c r="B285" s="39">
        <v>153.34957222118138</v>
      </c>
      <c r="C285" s="39">
        <v>0</v>
      </c>
      <c r="D285" s="40">
        <v>101.2738903225806</v>
      </c>
    </row>
    <row r="286" spans="1:4" x14ac:dyDescent="0.25">
      <c r="A286" s="38">
        <v>39692</v>
      </c>
      <c r="B286" s="39">
        <v>169.13538757203605</v>
      </c>
      <c r="C286" s="39">
        <v>18.76792578389486</v>
      </c>
      <c r="D286" s="40">
        <v>94.622046666666662</v>
      </c>
    </row>
    <row r="287" spans="1:4" x14ac:dyDescent="0.25">
      <c r="A287" s="38">
        <v>39722</v>
      </c>
      <c r="B287" s="39">
        <v>191.35309920115108</v>
      </c>
      <c r="C287" s="39">
        <v>4.2279957905054451</v>
      </c>
      <c r="D287" s="40">
        <v>94.662819354838703</v>
      </c>
    </row>
    <row r="288" spans="1:4" x14ac:dyDescent="0.25">
      <c r="A288" s="38">
        <v>39753</v>
      </c>
      <c r="B288" s="39">
        <v>158.39217731583668</v>
      </c>
      <c r="C288" s="39">
        <v>206.01950380877582</v>
      </c>
      <c r="D288" s="40">
        <v>115.1151466666667</v>
      </c>
    </row>
    <row r="289" spans="1:4" x14ac:dyDescent="0.25">
      <c r="A289" s="38">
        <v>39783</v>
      </c>
      <c r="B289" s="39">
        <v>145.84819511662502</v>
      </c>
      <c r="C289" s="39">
        <v>192.26030434960632</v>
      </c>
      <c r="D289" s="40">
        <v>196.77916129032261</v>
      </c>
    </row>
    <row r="290" spans="1:4" x14ac:dyDescent="0.25">
      <c r="A290" s="38">
        <v>39814</v>
      </c>
      <c r="B290" s="39">
        <v>159.67936410982037</v>
      </c>
      <c r="C290" s="39">
        <v>194.68077962126017</v>
      </c>
      <c r="D290" s="40">
        <v>190.9692903225806</v>
      </c>
    </row>
    <row r="291" spans="1:4" x14ac:dyDescent="0.25">
      <c r="A291" s="38">
        <v>39845</v>
      </c>
      <c r="B291" s="39">
        <v>141.27681700828907</v>
      </c>
      <c r="C291" s="39">
        <v>84.594626186656726</v>
      </c>
      <c r="D291" s="40">
        <v>182.30475000000001</v>
      </c>
    </row>
    <row r="292" spans="1:4" x14ac:dyDescent="0.25">
      <c r="A292" s="38">
        <v>39873</v>
      </c>
      <c r="B292" s="39">
        <v>152.69101852810329</v>
      </c>
      <c r="C292" s="39">
        <v>134.38735460919028</v>
      </c>
      <c r="D292" s="40">
        <v>156.57451612903219</v>
      </c>
    </row>
    <row r="293" spans="1:4" x14ac:dyDescent="0.25">
      <c r="A293" s="38">
        <v>39904</v>
      </c>
      <c r="B293" s="39">
        <v>118.84698102239709</v>
      </c>
      <c r="C293" s="39">
        <v>218.19966711526408</v>
      </c>
      <c r="D293" s="40">
        <v>186.78586666666669</v>
      </c>
    </row>
    <row r="294" spans="1:4" x14ac:dyDescent="0.25">
      <c r="A294" s="38">
        <v>39934</v>
      </c>
      <c r="B294" s="39">
        <v>114.99903780153922</v>
      </c>
      <c r="C294" s="39">
        <v>86.51997741616762</v>
      </c>
      <c r="D294" s="40">
        <v>202.27993548387099</v>
      </c>
    </row>
    <row r="295" spans="1:4" x14ac:dyDescent="0.25">
      <c r="A295" s="38">
        <v>39965</v>
      </c>
      <c r="B295" s="39">
        <v>110.36836961620408</v>
      </c>
      <c r="C295" s="39">
        <v>33.594784422700307</v>
      </c>
      <c r="D295" s="40">
        <v>139.94766666666669</v>
      </c>
    </row>
    <row r="296" spans="1:4" x14ac:dyDescent="0.25">
      <c r="A296" s="38">
        <v>39995</v>
      </c>
      <c r="B296" s="39">
        <v>130.07625319548046</v>
      </c>
      <c r="C296" s="39">
        <v>0</v>
      </c>
      <c r="D296" s="40">
        <v>114.536</v>
      </c>
    </row>
    <row r="297" spans="1:4" x14ac:dyDescent="0.25">
      <c r="A297" s="38">
        <v>40026</v>
      </c>
      <c r="B297" s="39">
        <v>146.13856252591569</v>
      </c>
      <c r="C297" s="39">
        <v>1.9368986655165399E-2</v>
      </c>
      <c r="D297" s="40">
        <v>101.3277225806452</v>
      </c>
    </row>
    <row r="298" spans="1:4" x14ac:dyDescent="0.25">
      <c r="A298" s="38">
        <v>40057</v>
      </c>
      <c r="B298" s="39">
        <v>165.03046218141844</v>
      </c>
      <c r="C298" s="39">
        <v>9.9412222392670504</v>
      </c>
      <c r="D298" s="40">
        <v>91.68253</v>
      </c>
    </row>
    <row r="299" spans="1:4" x14ac:dyDescent="0.25">
      <c r="A299" s="38">
        <v>40087</v>
      </c>
      <c r="B299" s="39">
        <v>165.72410643563802</v>
      </c>
      <c r="C299" s="39">
        <v>164.65436941415268</v>
      </c>
      <c r="D299" s="40">
        <v>115.61189032258061</v>
      </c>
    </row>
    <row r="300" spans="1:4" x14ac:dyDescent="0.25">
      <c r="A300" s="38">
        <v>40118</v>
      </c>
      <c r="B300" s="39">
        <v>163.35421740815673</v>
      </c>
      <c r="C300" s="39">
        <v>118.90708391659217</v>
      </c>
      <c r="D300" s="40">
        <v>179.16576666666671</v>
      </c>
    </row>
    <row r="301" spans="1:4" x14ac:dyDescent="0.25">
      <c r="A301" s="38">
        <v>40148</v>
      </c>
      <c r="B301" s="39">
        <v>157.13942350259723</v>
      </c>
      <c r="C301" s="39">
        <v>230.40473083777755</v>
      </c>
      <c r="D301" s="40">
        <v>155.49222580645159</v>
      </c>
    </row>
    <row r="302" spans="1:4" x14ac:dyDescent="0.25">
      <c r="A302" s="38">
        <v>40179</v>
      </c>
      <c r="B302" s="39">
        <v>166.96278337807965</v>
      </c>
      <c r="C302" s="39">
        <v>97.420074786872846</v>
      </c>
      <c r="D302" s="40">
        <v>171.8356451612903</v>
      </c>
    </row>
    <row r="303" spans="1:4" x14ac:dyDescent="0.25">
      <c r="A303" s="38">
        <v>40210</v>
      </c>
      <c r="B303" s="39">
        <v>151.42326132359489</v>
      </c>
      <c r="C303" s="39">
        <v>74.768764304129419</v>
      </c>
      <c r="D303" s="40">
        <v>136.33725000000001</v>
      </c>
    </row>
    <row r="304" spans="1:4" x14ac:dyDescent="0.25">
      <c r="A304" s="38">
        <v>40238</v>
      </c>
      <c r="B304" s="39">
        <v>148.94618752485914</v>
      </c>
      <c r="C304" s="39">
        <v>198.52262758626023</v>
      </c>
      <c r="D304" s="40">
        <v>179.99090322580639</v>
      </c>
    </row>
    <row r="305" spans="1:4" x14ac:dyDescent="0.25">
      <c r="A305" s="38">
        <v>40269</v>
      </c>
      <c r="B305" s="39">
        <v>132.06655323674127</v>
      </c>
      <c r="C305" s="39">
        <v>73.984749102536355</v>
      </c>
      <c r="D305" s="40">
        <v>170.2149</v>
      </c>
    </row>
    <row r="306" spans="1:4" x14ac:dyDescent="0.25">
      <c r="A306" s="38">
        <v>40299</v>
      </c>
      <c r="B306" s="39">
        <v>132.84700909430214</v>
      </c>
      <c r="C306" s="39">
        <v>17.794859794439358</v>
      </c>
      <c r="D306" s="40">
        <v>121.6696451612903</v>
      </c>
    </row>
    <row r="307" spans="1:4" x14ac:dyDescent="0.25">
      <c r="A307" s="38">
        <v>40330</v>
      </c>
      <c r="B307" s="39">
        <v>121.30583996371702</v>
      </c>
      <c r="C307" s="39">
        <v>0</v>
      </c>
      <c r="D307" s="40">
        <v>106.61936666666671</v>
      </c>
    </row>
    <row r="308" spans="1:4" x14ac:dyDescent="0.25">
      <c r="A308" s="38">
        <v>40360</v>
      </c>
      <c r="B308" s="39">
        <v>129.25895000077421</v>
      </c>
      <c r="C308" s="39">
        <v>5.4193679210091397E-2</v>
      </c>
      <c r="D308" s="40">
        <v>101.5714935483871</v>
      </c>
    </row>
    <row r="309" spans="1:4" x14ac:dyDescent="0.25">
      <c r="A309" s="38">
        <v>40391</v>
      </c>
      <c r="B309" s="39">
        <v>153.22997858644723</v>
      </c>
      <c r="C309" s="39">
        <v>0</v>
      </c>
      <c r="D309" s="40">
        <v>96.075787096774192</v>
      </c>
    </row>
    <row r="310" spans="1:4" x14ac:dyDescent="0.25">
      <c r="A310" s="38">
        <v>40422</v>
      </c>
      <c r="B310" s="39">
        <v>175.37161246659758</v>
      </c>
      <c r="C310" s="39">
        <v>6.9536671702188343E-2</v>
      </c>
      <c r="D310" s="40">
        <v>88.425363333333337</v>
      </c>
    </row>
    <row r="311" spans="1:4" x14ac:dyDescent="0.25">
      <c r="A311" s="38">
        <v>40452</v>
      </c>
      <c r="B311" s="39">
        <v>181.34938173448137</v>
      </c>
      <c r="C311" s="39">
        <v>124.49404662116</v>
      </c>
      <c r="D311" s="40">
        <v>97.031109677419352</v>
      </c>
    </row>
    <row r="312" spans="1:4" x14ac:dyDescent="0.25">
      <c r="A312" s="38">
        <v>40483</v>
      </c>
      <c r="B312" s="39">
        <v>155.85363312027442</v>
      </c>
      <c r="C312" s="39">
        <v>180.53111141455864</v>
      </c>
      <c r="D312" s="40">
        <v>149.90113333333329</v>
      </c>
    </row>
    <row r="313" spans="1:4" x14ac:dyDescent="0.25">
      <c r="A313" s="38">
        <v>40513</v>
      </c>
      <c r="B313" s="39">
        <v>156.14418448251868</v>
      </c>
      <c r="C313" s="39">
        <v>154.11622629464222</v>
      </c>
      <c r="D313" s="40">
        <v>175.93925806451611</v>
      </c>
    </row>
    <row r="314" spans="1:4" x14ac:dyDescent="0.25">
      <c r="A314" s="38">
        <v>40544</v>
      </c>
      <c r="B314" s="39">
        <v>155.93340942018796</v>
      </c>
      <c r="C314" s="39">
        <v>158.31568243544669</v>
      </c>
      <c r="D314" s="40">
        <v>219.93764516129031</v>
      </c>
    </row>
    <row r="315" spans="1:4" x14ac:dyDescent="0.25">
      <c r="A315" s="38">
        <v>40575</v>
      </c>
      <c r="B315" s="39">
        <v>140.8630178200815</v>
      </c>
      <c r="C315" s="39">
        <v>185.98463333150909</v>
      </c>
      <c r="D315" s="40">
        <v>175.2209642857143</v>
      </c>
    </row>
    <row r="316" spans="1:4" x14ac:dyDescent="0.25">
      <c r="A316" s="38">
        <v>40603</v>
      </c>
      <c r="B316" s="39">
        <v>143.48938929122002</v>
      </c>
      <c r="C316" s="39">
        <v>173.46835871429556</v>
      </c>
      <c r="D316" s="40">
        <v>248.32067741935481</v>
      </c>
    </row>
    <row r="317" spans="1:4" x14ac:dyDescent="0.25">
      <c r="A317" s="38">
        <v>40634</v>
      </c>
      <c r="B317" s="39">
        <v>131.54827454933371</v>
      </c>
      <c r="C317" s="39">
        <v>52.399173032456638</v>
      </c>
      <c r="D317" s="40">
        <v>206.30556666666669</v>
      </c>
    </row>
    <row r="318" spans="1:4" x14ac:dyDescent="0.25">
      <c r="A318" s="38">
        <v>40664</v>
      </c>
      <c r="B318" s="39">
        <v>126.07096934378691</v>
      </c>
      <c r="C318" s="39">
        <v>14.040110015973951</v>
      </c>
      <c r="D318" s="40">
        <v>151.89190322580649</v>
      </c>
    </row>
    <row r="319" spans="1:4" x14ac:dyDescent="0.25">
      <c r="A319" s="38">
        <v>40695</v>
      </c>
      <c r="B319" s="39">
        <v>122.06561231592984</v>
      </c>
      <c r="C319" s="39">
        <v>0</v>
      </c>
      <c r="D319" s="40">
        <v>133.23666666666671</v>
      </c>
    </row>
    <row r="320" spans="1:4" x14ac:dyDescent="0.25">
      <c r="A320" s="38">
        <v>40725</v>
      </c>
      <c r="B320" s="39">
        <v>132.77686402694528</v>
      </c>
      <c r="C320" s="39">
        <v>0</v>
      </c>
      <c r="D320" s="40">
        <v>121.90803225806449</v>
      </c>
    </row>
    <row r="321" spans="1:4" x14ac:dyDescent="0.25">
      <c r="A321" s="38">
        <v>40756</v>
      </c>
      <c r="B321" s="39">
        <v>156.94441527148521</v>
      </c>
      <c r="C321" s="39">
        <v>0</v>
      </c>
      <c r="D321" s="40">
        <v>113.8363225806452</v>
      </c>
    </row>
    <row r="322" spans="1:4" x14ac:dyDescent="0.25">
      <c r="A322" s="38">
        <v>40787</v>
      </c>
      <c r="B322" s="39">
        <v>173.5406511812466</v>
      </c>
      <c r="C322" s="39">
        <v>0</v>
      </c>
      <c r="D322" s="40">
        <v>103.08514</v>
      </c>
    </row>
    <row r="323" spans="1:4" x14ac:dyDescent="0.25">
      <c r="A323" s="38">
        <v>40817</v>
      </c>
      <c r="B323" s="39">
        <v>161.87332789368728</v>
      </c>
      <c r="C323" s="39">
        <v>152.26985146133526</v>
      </c>
      <c r="D323" s="40">
        <v>143.07944516129029</v>
      </c>
    </row>
    <row r="324" spans="1:4" x14ac:dyDescent="0.25">
      <c r="A324" s="38">
        <v>40848</v>
      </c>
      <c r="B324" s="39">
        <v>145.02247152639416</v>
      </c>
      <c r="C324" s="39">
        <v>251.1657960724142</v>
      </c>
      <c r="D324" s="40">
        <v>211.5427</v>
      </c>
    </row>
    <row r="325" spans="1:4" x14ac:dyDescent="0.25">
      <c r="A325" s="38">
        <v>40878</v>
      </c>
      <c r="B325" s="39">
        <v>156.00897434486592</v>
      </c>
      <c r="C325" s="39">
        <v>164.56059446141074</v>
      </c>
      <c r="D325" s="40">
        <v>307.96641935483871</v>
      </c>
    </row>
    <row r="326" spans="1:4" x14ac:dyDescent="0.25">
      <c r="A326" s="38">
        <v>40909</v>
      </c>
      <c r="B326" s="39">
        <v>154.06015396614549</v>
      </c>
      <c r="C326" s="39">
        <v>149.90189621934948</v>
      </c>
      <c r="D326" s="40">
        <v>237.53893548387089</v>
      </c>
    </row>
    <row r="327" spans="1:4" x14ac:dyDescent="0.25">
      <c r="A327" s="38">
        <v>40940</v>
      </c>
      <c r="B327" s="39">
        <v>144.57421035035313</v>
      </c>
      <c r="C327" s="39">
        <v>67.277233664975043</v>
      </c>
      <c r="D327" s="40">
        <v>195.67079310344829</v>
      </c>
    </row>
    <row r="328" spans="1:4" x14ac:dyDescent="0.25">
      <c r="A328" s="38">
        <v>40969</v>
      </c>
      <c r="B328" s="39">
        <v>161.46570563094082</v>
      </c>
      <c r="C328" s="39">
        <v>57.377884664552376</v>
      </c>
      <c r="D328" s="40">
        <v>162.3592258064516</v>
      </c>
    </row>
    <row r="329" spans="1:4" x14ac:dyDescent="0.25">
      <c r="A329" s="38">
        <v>41000</v>
      </c>
      <c r="B329" s="39">
        <v>146.58741173937719</v>
      </c>
      <c r="C329" s="39">
        <v>27.778602714467528</v>
      </c>
      <c r="D329" s="40">
        <v>137.21250000000001</v>
      </c>
    </row>
    <row r="330" spans="1:4" x14ac:dyDescent="0.25">
      <c r="A330" s="38">
        <v>41030</v>
      </c>
      <c r="B330" s="39">
        <v>128.51098683740028</v>
      </c>
      <c r="C330" s="39">
        <v>31.686750112533041</v>
      </c>
      <c r="D330" s="40">
        <v>121.6666774193548</v>
      </c>
    </row>
    <row r="331" spans="1:4" x14ac:dyDescent="0.25">
      <c r="A331" s="38">
        <v>41061</v>
      </c>
      <c r="B331" s="39">
        <v>120.14829223083856</v>
      </c>
      <c r="C331" s="39">
        <v>0.2077624107215115</v>
      </c>
      <c r="D331" s="40">
        <v>117.6156</v>
      </c>
    </row>
    <row r="332" spans="1:4" x14ac:dyDescent="0.25">
      <c r="A332" s="38">
        <v>41091</v>
      </c>
      <c r="B332" s="39">
        <v>132.67607056079223</v>
      </c>
      <c r="C332" s="39">
        <v>0</v>
      </c>
      <c r="D332" s="40">
        <v>110.216935483871</v>
      </c>
    </row>
    <row r="333" spans="1:4" x14ac:dyDescent="0.25">
      <c r="A333" s="38">
        <v>41122</v>
      </c>
      <c r="B333" s="39">
        <v>147.02892913084929</v>
      </c>
      <c r="C333" s="39">
        <v>1.4172052929068533</v>
      </c>
      <c r="D333" s="40">
        <v>105.2400322580645</v>
      </c>
    </row>
    <row r="334" spans="1:4" x14ac:dyDescent="0.25">
      <c r="A334" s="38">
        <v>41153</v>
      </c>
      <c r="B334" s="39">
        <v>172.85739790864406</v>
      </c>
      <c r="C334" s="39">
        <v>0</v>
      </c>
      <c r="D334" s="40">
        <v>99.466093333333319</v>
      </c>
    </row>
    <row r="335" spans="1:4" x14ac:dyDescent="0.25">
      <c r="A335" s="38">
        <v>41183</v>
      </c>
      <c r="B335" s="39">
        <v>186.14871903793281</v>
      </c>
      <c r="C335" s="39">
        <v>10.90068759777199</v>
      </c>
      <c r="D335" s="40">
        <v>97.873209677419354</v>
      </c>
    </row>
    <row r="336" spans="1:4" x14ac:dyDescent="0.25">
      <c r="A336" s="38">
        <v>41214</v>
      </c>
      <c r="B336" s="39">
        <v>147.66926710084044</v>
      </c>
      <c r="C336" s="39">
        <v>315.94093778337196</v>
      </c>
      <c r="D336" s="40">
        <v>182.7601866666667</v>
      </c>
    </row>
    <row r="337" spans="1:4" x14ac:dyDescent="0.25">
      <c r="A337" s="38">
        <v>41244</v>
      </c>
      <c r="B337" s="39">
        <v>175.39198541580404</v>
      </c>
      <c r="C337" s="39">
        <v>66.249884173639273</v>
      </c>
      <c r="D337" s="40">
        <v>208.32687096774191</v>
      </c>
    </row>
    <row r="338" spans="1:4" x14ac:dyDescent="0.25">
      <c r="A338" s="38">
        <v>41275</v>
      </c>
      <c r="B338" s="39">
        <v>154.38275801159179</v>
      </c>
      <c r="C338" s="39">
        <v>255.93724724466477</v>
      </c>
      <c r="D338" s="40">
        <v>178.99654838709679</v>
      </c>
    </row>
    <row r="339" spans="1:4" x14ac:dyDescent="0.25">
      <c r="A339" s="38">
        <v>41306</v>
      </c>
      <c r="B339" s="39">
        <v>151.09514340936289</v>
      </c>
      <c r="C339" s="39">
        <v>34.664250960980986</v>
      </c>
      <c r="D339" s="40">
        <v>215.51785714285711</v>
      </c>
    </row>
    <row r="340" spans="1:4" x14ac:dyDescent="0.25">
      <c r="A340" s="38">
        <v>41334</v>
      </c>
      <c r="B340" s="39">
        <v>158.85245842678682</v>
      </c>
      <c r="C340" s="39">
        <v>164.36820028825309</v>
      </c>
      <c r="D340" s="40">
        <v>144.4573548387097</v>
      </c>
    </row>
    <row r="341" spans="1:4" x14ac:dyDescent="0.25">
      <c r="A341" s="38">
        <v>41365</v>
      </c>
      <c r="B341" s="39">
        <v>129.8918947090792</v>
      </c>
      <c r="C341" s="39">
        <v>65.364055539267966</v>
      </c>
      <c r="D341" s="40">
        <v>178.41303333333329</v>
      </c>
    </row>
    <row r="342" spans="1:4" x14ac:dyDescent="0.25">
      <c r="A342" s="38">
        <v>41395</v>
      </c>
      <c r="B342" s="39">
        <v>132.29004670281864</v>
      </c>
      <c r="C342" s="39">
        <v>2.4222363372132483</v>
      </c>
      <c r="D342" s="40">
        <v>123.7906451612903</v>
      </c>
    </row>
    <row r="343" spans="1:4" x14ac:dyDescent="0.25">
      <c r="A343" s="38">
        <v>41426</v>
      </c>
      <c r="B343" s="39">
        <v>117.97916212262442</v>
      </c>
      <c r="C343" s="39">
        <v>1.4180008623747344</v>
      </c>
      <c r="D343" s="40">
        <v>108.9342333333333</v>
      </c>
    </row>
    <row r="344" spans="1:4" x14ac:dyDescent="0.25">
      <c r="A344" s="38">
        <v>41456</v>
      </c>
      <c r="B344" s="39">
        <v>131.96580365060294</v>
      </c>
      <c r="C344" s="39">
        <v>0</v>
      </c>
      <c r="D344" s="40">
        <v>102.8231096774194</v>
      </c>
    </row>
    <row r="345" spans="1:4" x14ac:dyDescent="0.25">
      <c r="A345" s="38">
        <v>41487</v>
      </c>
      <c r="B345" s="39">
        <v>154.13245696394119</v>
      </c>
      <c r="C345" s="39">
        <v>0</v>
      </c>
      <c r="D345" s="40">
        <v>96.913877419354833</v>
      </c>
    </row>
    <row r="346" spans="1:4" x14ac:dyDescent="0.25">
      <c r="A346" s="38">
        <v>41518</v>
      </c>
      <c r="B346" s="39">
        <v>166.24205216610335</v>
      </c>
      <c r="C346" s="39">
        <v>2.0564493076453711</v>
      </c>
      <c r="D346" s="40">
        <v>92.068749999999994</v>
      </c>
    </row>
    <row r="347" spans="1:4" x14ac:dyDescent="0.25">
      <c r="A347" s="38">
        <v>41548</v>
      </c>
      <c r="B347" s="39">
        <v>180.76335275452743</v>
      </c>
      <c r="C347" s="39">
        <v>55.516304323612289</v>
      </c>
      <c r="D347" s="40">
        <v>94.474561290322583</v>
      </c>
    </row>
    <row r="348" spans="1:4" x14ac:dyDescent="0.25">
      <c r="A348" s="38">
        <v>41579</v>
      </c>
      <c r="B348" s="39">
        <v>163.44527942403096</v>
      </c>
      <c r="C348" s="39">
        <v>144.61471334438576</v>
      </c>
      <c r="D348" s="40">
        <v>106.0929266666667</v>
      </c>
    </row>
    <row r="349" spans="1:4" x14ac:dyDescent="0.25">
      <c r="A349" s="38">
        <v>41609</v>
      </c>
      <c r="B349" s="39">
        <v>148.79363629442099</v>
      </c>
      <c r="C349" s="39">
        <v>294.97186479986402</v>
      </c>
      <c r="D349" s="40">
        <v>190.75180645161291</v>
      </c>
    </row>
    <row r="350" spans="1:4" x14ac:dyDescent="0.25">
      <c r="A350" s="38">
        <v>41640</v>
      </c>
      <c r="B350" s="39">
        <v>169.40763016998727</v>
      </c>
      <c r="C350" s="39">
        <v>34.526188110645123</v>
      </c>
      <c r="D350" s="40">
        <v>209.45664516129031</v>
      </c>
    </row>
    <row r="351" spans="1:4" x14ac:dyDescent="0.25">
      <c r="A351" s="38">
        <v>41671</v>
      </c>
      <c r="B351" s="39">
        <v>143.79947929807972</v>
      </c>
      <c r="C351" s="39">
        <v>130.45586666361567</v>
      </c>
      <c r="D351" s="40">
        <v>142.20864285714279</v>
      </c>
    </row>
    <row r="352" spans="1:4" x14ac:dyDescent="0.25">
      <c r="A352" s="38">
        <v>41699</v>
      </c>
      <c r="B352" s="39">
        <v>149.08520595301002</v>
      </c>
      <c r="C352" s="39">
        <v>127.78653295204681</v>
      </c>
      <c r="D352" s="40">
        <v>185.041</v>
      </c>
    </row>
    <row r="353" spans="1:4" x14ac:dyDescent="0.25">
      <c r="A353" s="38">
        <v>41730</v>
      </c>
      <c r="B353" s="39">
        <v>133.61850036550945</v>
      </c>
      <c r="C353" s="39">
        <v>91.380573275706936</v>
      </c>
      <c r="D353" s="40">
        <v>190.09739999999999</v>
      </c>
    </row>
    <row r="354" spans="1:4" x14ac:dyDescent="0.25">
      <c r="A354" s="38">
        <v>41760</v>
      </c>
      <c r="B354" s="39">
        <v>128.5347301484704</v>
      </c>
      <c r="C354" s="39">
        <v>7.8515318221040804</v>
      </c>
      <c r="D354" s="40">
        <v>119.964064516129</v>
      </c>
    </row>
    <row r="355" spans="1:4" x14ac:dyDescent="0.25">
      <c r="A355" s="38">
        <v>41791</v>
      </c>
      <c r="B355" s="39">
        <v>120.79465512258049</v>
      </c>
      <c r="C355" s="39">
        <v>0</v>
      </c>
      <c r="D355" s="40">
        <v>101.90495</v>
      </c>
    </row>
    <row r="356" spans="1:4" x14ac:dyDescent="0.25">
      <c r="A356" s="38">
        <v>41821</v>
      </c>
      <c r="B356" s="39">
        <v>129.72631500386083</v>
      </c>
      <c r="C356" s="39">
        <v>2.0086970483725364E-2</v>
      </c>
      <c r="D356" s="40">
        <v>97.122987096774196</v>
      </c>
    </row>
    <row r="357" spans="1:4" x14ac:dyDescent="0.25">
      <c r="A357" s="38">
        <v>41852</v>
      </c>
      <c r="B357" s="39">
        <v>154.69556309694039</v>
      </c>
      <c r="C357" s="39">
        <v>0</v>
      </c>
      <c r="D357" s="40">
        <v>92.060816129032261</v>
      </c>
    </row>
    <row r="358" spans="1:4" x14ac:dyDescent="0.25">
      <c r="A358" s="38">
        <v>41883</v>
      </c>
      <c r="B358" s="39">
        <v>172.99983068127807</v>
      </c>
      <c r="C358" s="39">
        <v>13.190635419391878</v>
      </c>
      <c r="D358" s="40">
        <v>86.981956666666676</v>
      </c>
    </row>
    <row r="359" spans="1:4" x14ac:dyDescent="0.25">
      <c r="A359" s="38">
        <v>41913</v>
      </c>
      <c r="B359" s="39">
        <v>185.31167825474981</v>
      </c>
      <c r="C359" s="39">
        <v>31.1863794824975</v>
      </c>
      <c r="D359" s="40">
        <v>78.190103225806453</v>
      </c>
    </row>
    <row r="360" spans="1:4" x14ac:dyDescent="0.25">
      <c r="A360" s="38">
        <v>41944</v>
      </c>
      <c r="B360" s="39">
        <v>162.72854169299151</v>
      </c>
      <c r="C360" s="39">
        <v>136.12195082944021</v>
      </c>
      <c r="D360" s="40">
        <v>129.61854333333329</v>
      </c>
    </row>
    <row r="361" spans="1:4" x14ac:dyDescent="0.25">
      <c r="A361" s="38">
        <v>41974</v>
      </c>
      <c r="B361" s="39">
        <v>156.76786481965422</v>
      </c>
      <c r="C361" s="39">
        <v>172.10554782755668</v>
      </c>
      <c r="D361" s="40">
        <v>175.89883870967739</v>
      </c>
    </row>
    <row r="362" spans="1:4" x14ac:dyDescent="0.25">
      <c r="A362" s="38">
        <v>42005</v>
      </c>
      <c r="B362" s="39">
        <v>177.96236290714972</v>
      </c>
      <c r="C362" s="39">
        <v>57.850839612039863</v>
      </c>
      <c r="D362" s="40">
        <v>132.4213703703704</v>
      </c>
    </row>
    <row r="363" spans="1:4" x14ac:dyDescent="0.25">
      <c r="A363" s="38">
        <v>42036</v>
      </c>
      <c r="B363" s="39">
        <v>143.61248890176492</v>
      </c>
      <c r="C363" s="39">
        <v>99.491811512606319</v>
      </c>
      <c r="D363" s="40">
        <v>137.98864285714279</v>
      </c>
    </row>
    <row r="364" spans="1:4" x14ac:dyDescent="0.25">
      <c r="A364" s="38">
        <v>42064</v>
      </c>
      <c r="B364" s="39">
        <v>152.82535060720215</v>
      </c>
      <c r="C364" s="39">
        <v>133.45140524703726</v>
      </c>
      <c r="D364" s="40">
        <v>149.1601935483871</v>
      </c>
    </row>
    <row r="365" spans="1:4" x14ac:dyDescent="0.25">
      <c r="A365" s="38">
        <v>42095</v>
      </c>
      <c r="B365" s="39">
        <v>131.69932195122934</v>
      </c>
      <c r="C365" s="39">
        <v>164.95812017480225</v>
      </c>
      <c r="D365" s="40">
        <v>153.06389999999999</v>
      </c>
    </row>
    <row r="366" spans="1:4" x14ac:dyDescent="0.25">
      <c r="A366" s="38">
        <v>42125</v>
      </c>
      <c r="B366" s="39">
        <v>123.49965754605918</v>
      </c>
      <c r="C366" s="39">
        <v>31.873475817090974</v>
      </c>
      <c r="D366" s="40">
        <v>158.52164516129031</v>
      </c>
    </row>
    <row r="367" spans="1:4" x14ac:dyDescent="0.25">
      <c r="A367" s="38">
        <v>42156</v>
      </c>
      <c r="B367" s="39">
        <v>119.14858913008088</v>
      </c>
      <c r="C367" s="39">
        <v>0.25611897389907956</v>
      </c>
      <c r="D367" s="40">
        <v>105.70622666666669</v>
      </c>
    </row>
    <row r="368" spans="1:4" x14ac:dyDescent="0.25">
      <c r="A368" s="38">
        <v>42186</v>
      </c>
      <c r="B368" s="39">
        <v>132.99635793638632</v>
      </c>
      <c r="C368" s="39">
        <v>0</v>
      </c>
      <c r="D368" s="40">
        <v>102.9456451612903</v>
      </c>
    </row>
    <row r="369" spans="1:4" x14ac:dyDescent="0.25">
      <c r="A369" s="38">
        <v>42217</v>
      </c>
      <c r="B369" s="39">
        <v>156.62101909238891</v>
      </c>
      <c r="C369" s="39">
        <v>0</v>
      </c>
      <c r="D369" s="40">
        <v>98.181629032258073</v>
      </c>
    </row>
    <row r="370" spans="1:4" x14ac:dyDescent="0.25">
      <c r="A370" s="38">
        <v>42248</v>
      </c>
      <c r="B370" s="39">
        <v>185.05039921317487</v>
      </c>
      <c r="C370" s="39">
        <v>0.38042321512345012</v>
      </c>
      <c r="D370" s="40">
        <v>88.253506666666667</v>
      </c>
    </row>
    <row r="371" spans="1:4" x14ac:dyDescent="0.25">
      <c r="A371" s="38">
        <v>42278</v>
      </c>
      <c r="B371" s="39">
        <v>197.035780740749</v>
      </c>
      <c r="C371" s="39">
        <v>12.901753981764344</v>
      </c>
      <c r="D371" s="40">
        <v>82.009745161290326</v>
      </c>
    </row>
    <row r="372" spans="1:4" x14ac:dyDescent="0.25">
      <c r="A372" s="38">
        <v>42309</v>
      </c>
      <c r="B372" s="39">
        <v>178.21263549569193</v>
      </c>
      <c r="C372" s="39">
        <v>134.1938691126189</v>
      </c>
      <c r="D372" s="40">
        <v>103.85360434782611</v>
      </c>
    </row>
    <row r="373" spans="1:4" x14ac:dyDescent="0.25">
      <c r="A373" s="38">
        <v>42339</v>
      </c>
      <c r="B373" s="39">
        <v>183.33184794513758</v>
      </c>
      <c r="C373" s="39">
        <v>45.089552241974665</v>
      </c>
      <c r="D373" s="40">
        <v>153.61099999999999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EF627-60A9-4D28-B625-39C9AA05858E}">
  <dimension ref="A1:D373"/>
  <sheetViews>
    <sheetView tabSelected="1" workbookViewId="0">
      <selection activeCell="O14" sqref="O14"/>
    </sheetView>
  </sheetViews>
  <sheetFormatPr defaultRowHeight="15" x14ac:dyDescent="0.25"/>
  <cols>
    <col min="1" max="1" width="10.7109375" style="44" bestFit="1" customWidth="1"/>
    <col min="2" max="4" width="9.140625" style="45"/>
  </cols>
  <sheetData>
    <row r="1" spans="1:4" x14ac:dyDescent="0.25">
      <c r="A1" s="24" t="s">
        <v>0</v>
      </c>
      <c r="B1" s="2" t="s">
        <v>1</v>
      </c>
      <c r="C1" s="2" t="s">
        <v>2</v>
      </c>
      <c r="D1" s="2" t="s">
        <v>49</v>
      </c>
    </row>
    <row r="2" spans="1:4" x14ac:dyDescent="0.25">
      <c r="A2" s="26">
        <v>31048</v>
      </c>
      <c r="B2" s="27">
        <v>147.49160137591701</v>
      </c>
      <c r="C2" s="27">
        <v>312.2557939990316</v>
      </c>
      <c r="D2" s="28">
        <v>129.03594193548389</v>
      </c>
    </row>
    <row r="3" spans="1:4" x14ac:dyDescent="0.25">
      <c r="A3" s="26">
        <v>31079</v>
      </c>
      <c r="B3" s="27">
        <v>147.21798205156202</v>
      </c>
      <c r="C3" s="27">
        <v>123.48184362973396</v>
      </c>
      <c r="D3" s="28">
        <v>138.51496428571431</v>
      </c>
    </row>
    <row r="4" spans="1:4" x14ac:dyDescent="0.25">
      <c r="A4" s="26">
        <v>31107</v>
      </c>
      <c r="B4" s="27">
        <v>149.04079371194885</v>
      </c>
      <c r="C4" s="27">
        <v>106.93483516676136</v>
      </c>
      <c r="D4" s="28">
        <v>115.9879096774194</v>
      </c>
    </row>
    <row r="5" spans="1:4" x14ac:dyDescent="0.25">
      <c r="A5" s="26">
        <v>31138</v>
      </c>
      <c r="B5" s="27">
        <v>129.31113507676972</v>
      </c>
      <c r="C5" s="27">
        <v>60.401086550989504</v>
      </c>
      <c r="D5" s="28">
        <v>113.96429999999999</v>
      </c>
    </row>
    <row r="6" spans="1:4" x14ac:dyDescent="0.25">
      <c r="A6" s="26">
        <v>31168</v>
      </c>
      <c r="B6" s="27">
        <v>129.9557935207869</v>
      </c>
      <c r="C6" s="27">
        <v>38.742023958274252</v>
      </c>
      <c r="D6" s="28">
        <v>96.735716129032269</v>
      </c>
    </row>
    <row r="7" spans="1:4" x14ac:dyDescent="0.25">
      <c r="A7" s="26">
        <v>31199</v>
      </c>
      <c r="B7" s="27">
        <v>125.01668595309013</v>
      </c>
      <c r="C7" s="27">
        <v>1.3546859145277106</v>
      </c>
      <c r="D7" s="28">
        <v>87.958609999999993</v>
      </c>
    </row>
    <row r="8" spans="1:4" x14ac:dyDescent="0.25">
      <c r="A8" s="26">
        <v>31229</v>
      </c>
      <c r="B8" s="27">
        <v>135.13939169598157</v>
      </c>
      <c r="C8" s="27">
        <v>2.4893987967675097</v>
      </c>
      <c r="D8" s="28">
        <v>83.8479064516129</v>
      </c>
    </row>
    <row r="9" spans="1:4" x14ac:dyDescent="0.25">
      <c r="A9" s="29">
        <v>31260</v>
      </c>
      <c r="B9" s="30">
        <v>161.65962090619368</v>
      </c>
      <c r="C9" s="30">
        <v>4.9816198448389697</v>
      </c>
      <c r="D9" s="31">
        <v>80.936751612903223</v>
      </c>
    </row>
    <row r="10" spans="1:4" x14ac:dyDescent="0.25">
      <c r="A10" s="26">
        <v>31291</v>
      </c>
      <c r="B10" s="27">
        <v>177.27306169015102</v>
      </c>
      <c r="C10" s="27">
        <v>37.524158811563616</v>
      </c>
      <c r="D10" s="28">
        <v>79.169693333333328</v>
      </c>
    </row>
    <row r="11" spans="1:4" x14ac:dyDescent="0.25">
      <c r="A11" s="26">
        <v>31321</v>
      </c>
      <c r="B11" s="27">
        <v>173.87020173551628</v>
      </c>
      <c r="C11" s="27">
        <v>71.38680003750278</v>
      </c>
      <c r="D11" s="28">
        <v>94.121970967741944</v>
      </c>
    </row>
    <row r="12" spans="1:4" x14ac:dyDescent="0.25">
      <c r="A12" s="26">
        <v>31352</v>
      </c>
      <c r="B12" s="27">
        <v>156.310115357141</v>
      </c>
      <c r="C12" s="27">
        <v>120.22426284427836</v>
      </c>
      <c r="D12" s="28">
        <v>96.795113333333333</v>
      </c>
    </row>
    <row r="13" spans="1:4" x14ac:dyDescent="0.25">
      <c r="A13" s="26">
        <v>31382</v>
      </c>
      <c r="B13" s="27">
        <v>146.46734168787717</v>
      </c>
      <c r="C13" s="27">
        <v>399.63194854316941</v>
      </c>
      <c r="D13" s="28">
        <v>129.7346064516129</v>
      </c>
    </row>
    <row r="14" spans="1:4" x14ac:dyDescent="0.25">
      <c r="A14" s="26">
        <v>31413</v>
      </c>
      <c r="B14" s="27">
        <v>161.23015369608129</v>
      </c>
      <c r="C14" s="27">
        <v>184.59879936014454</v>
      </c>
      <c r="D14" s="28">
        <v>213.19606451612901</v>
      </c>
    </row>
    <row r="15" spans="1:4" x14ac:dyDescent="0.25">
      <c r="A15" s="26">
        <v>31444</v>
      </c>
      <c r="B15" s="27">
        <v>146.32503897956317</v>
      </c>
      <c r="C15" s="27">
        <v>107.62049785571415</v>
      </c>
      <c r="D15" s="28">
        <v>133.10325</v>
      </c>
    </row>
    <row r="16" spans="1:4" x14ac:dyDescent="0.25">
      <c r="A16" s="26">
        <v>31472</v>
      </c>
      <c r="B16" s="27">
        <v>149.21278717356884</v>
      </c>
      <c r="C16" s="27">
        <v>142.64255543124978</v>
      </c>
      <c r="D16" s="28">
        <v>123.7536129032258</v>
      </c>
    </row>
    <row r="17" spans="1:4" x14ac:dyDescent="0.25">
      <c r="A17" s="26">
        <v>31503</v>
      </c>
      <c r="B17" s="27">
        <v>135.90580459545285</v>
      </c>
      <c r="C17" s="27">
        <v>118.75375396125146</v>
      </c>
      <c r="D17" s="28">
        <v>108.0108666666667</v>
      </c>
    </row>
    <row r="18" spans="1:4" x14ac:dyDescent="0.25">
      <c r="A18" s="26">
        <v>31533</v>
      </c>
      <c r="B18" s="27">
        <v>135.36384470973402</v>
      </c>
      <c r="C18" s="27">
        <v>0.5348972866436783</v>
      </c>
      <c r="D18" s="28">
        <v>103.9436419354839</v>
      </c>
    </row>
    <row r="19" spans="1:4" x14ac:dyDescent="0.25">
      <c r="A19" s="26">
        <v>31564</v>
      </c>
      <c r="B19" s="27">
        <v>129.24235675349999</v>
      </c>
      <c r="C19" s="27">
        <v>0</v>
      </c>
      <c r="D19" s="28">
        <v>88.554716666666664</v>
      </c>
    </row>
    <row r="20" spans="1:4" x14ac:dyDescent="0.25">
      <c r="A20" s="26">
        <v>31594</v>
      </c>
      <c r="B20" s="27">
        <v>139.75349758986599</v>
      </c>
      <c r="C20" s="27">
        <v>0.54278884593239873</v>
      </c>
      <c r="D20" s="28">
        <v>85.150987096774202</v>
      </c>
    </row>
    <row r="21" spans="1:4" x14ac:dyDescent="0.25">
      <c r="A21" s="26">
        <v>31625</v>
      </c>
      <c r="B21" s="27">
        <v>164.19404855183171</v>
      </c>
      <c r="C21" s="27">
        <v>3.3251115920549776</v>
      </c>
      <c r="D21" s="28">
        <v>81.994896774193549</v>
      </c>
    </row>
    <row r="22" spans="1:4" x14ac:dyDescent="0.25">
      <c r="A22" s="26">
        <v>31656</v>
      </c>
      <c r="B22" s="27">
        <v>178.11614458561283</v>
      </c>
      <c r="C22" s="27">
        <v>0.4671158040965272</v>
      </c>
      <c r="D22" s="28">
        <v>78.303606666666667</v>
      </c>
    </row>
    <row r="23" spans="1:4" x14ac:dyDescent="0.25">
      <c r="A23" s="26">
        <v>31686</v>
      </c>
      <c r="B23" s="27">
        <v>176.94752888817143</v>
      </c>
      <c r="C23" s="27">
        <v>147.64064282450113</v>
      </c>
      <c r="D23" s="28">
        <v>91.827383870967751</v>
      </c>
    </row>
    <row r="24" spans="1:4" x14ac:dyDescent="0.25">
      <c r="A24" s="26">
        <v>31717</v>
      </c>
      <c r="B24" s="27">
        <v>170.59791639146215</v>
      </c>
      <c r="C24" s="27">
        <v>53.298200121199244</v>
      </c>
      <c r="D24" s="28">
        <v>89.977619999999987</v>
      </c>
    </row>
    <row r="25" spans="1:4" x14ac:dyDescent="0.25">
      <c r="A25" s="26">
        <v>31747</v>
      </c>
      <c r="B25" s="27">
        <v>167.1579384275897</v>
      </c>
      <c r="C25" s="27">
        <v>127.74064303983627</v>
      </c>
      <c r="D25" s="28">
        <v>96.909183870967738</v>
      </c>
    </row>
    <row r="26" spans="1:4" x14ac:dyDescent="0.25">
      <c r="A26" s="26">
        <v>31778</v>
      </c>
      <c r="B26" s="27">
        <v>175.45493497046741</v>
      </c>
      <c r="C26" s="27">
        <v>72.610311008979096</v>
      </c>
      <c r="D26" s="28">
        <v>97.911458064516125</v>
      </c>
    </row>
    <row r="27" spans="1:4" x14ac:dyDescent="0.25">
      <c r="A27" s="26">
        <v>31809</v>
      </c>
      <c r="B27" s="27">
        <v>158.00221943737643</v>
      </c>
      <c r="C27" s="27">
        <v>34.77097326187824</v>
      </c>
      <c r="D27" s="28">
        <v>89.204785714285705</v>
      </c>
    </row>
    <row r="28" spans="1:4" x14ac:dyDescent="0.25">
      <c r="A28" s="26">
        <v>31837</v>
      </c>
      <c r="B28" s="27">
        <v>144.44359017298856</v>
      </c>
      <c r="C28" s="27">
        <v>177.42224509799235</v>
      </c>
      <c r="D28" s="28">
        <v>112.3022064516129</v>
      </c>
    </row>
    <row r="29" spans="1:4" x14ac:dyDescent="0.25">
      <c r="A29" s="26">
        <v>31868</v>
      </c>
      <c r="B29" s="27">
        <v>140.24532299848258</v>
      </c>
      <c r="C29" s="27">
        <v>93.162622788944148</v>
      </c>
      <c r="D29" s="28">
        <v>114.60627333333331</v>
      </c>
    </row>
    <row r="30" spans="1:4" x14ac:dyDescent="0.25">
      <c r="A30" s="26">
        <v>31898</v>
      </c>
      <c r="B30" s="27">
        <v>139.32327541227127</v>
      </c>
      <c r="C30" s="27">
        <v>20.028890000305349</v>
      </c>
      <c r="D30" s="28">
        <v>95.434538709677412</v>
      </c>
    </row>
    <row r="31" spans="1:4" x14ac:dyDescent="0.25">
      <c r="A31" s="26">
        <v>31929</v>
      </c>
      <c r="B31" s="27">
        <v>131.63740669243046</v>
      </c>
      <c r="C31" s="27">
        <v>0</v>
      </c>
      <c r="D31" s="28">
        <v>83.337266666666665</v>
      </c>
    </row>
    <row r="32" spans="1:4" x14ac:dyDescent="0.25">
      <c r="A32" s="26">
        <v>31959</v>
      </c>
      <c r="B32" s="27">
        <v>144.69820821609986</v>
      </c>
      <c r="C32" s="27">
        <v>0.10927194800224757</v>
      </c>
      <c r="D32" s="28">
        <v>79.998996774193543</v>
      </c>
    </row>
    <row r="33" spans="1:4" x14ac:dyDescent="0.25">
      <c r="A33" s="26">
        <v>31990</v>
      </c>
      <c r="B33" s="27">
        <v>170.17120190153312</v>
      </c>
      <c r="C33" s="27">
        <v>0</v>
      </c>
      <c r="D33" s="28">
        <v>76.543996774193545</v>
      </c>
    </row>
    <row r="34" spans="1:4" x14ac:dyDescent="0.25">
      <c r="A34" s="26">
        <v>32021</v>
      </c>
      <c r="B34" s="27">
        <v>179.1168070990133</v>
      </c>
      <c r="C34" s="27">
        <v>12.874763578162073</v>
      </c>
      <c r="D34" s="28">
        <v>74.31604999999999</v>
      </c>
    </row>
    <row r="35" spans="1:4" x14ac:dyDescent="0.25">
      <c r="A35" s="26">
        <v>32051</v>
      </c>
      <c r="B35" s="27">
        <v>196.74004445984369</v>
      </c>
      <c r="C35" s="27">
        <v>18.676380499611124</v>
      </c>
      <c r="D35" s="28">
        <v>78.412509677419351</v>
      </c>
    </row>
    <row r="36" spans="1:4" x14ac:dyDescent="0.25">
      <c r="A36" s="26">
        <v>32082</v>
      </c>
      <c r="B36" s="27">
        <v>165.83941715040442</v>
      </c>
      <c r="C36" s="27">
        <v>223.05719441391349</v>
      </c>
      <c r="D36" s="28">
        <v>99.146423333333331</v>
      </c>
    </row>
    <row r="37" spans="1:4" x14ac:dyDescent="0.25">
      <c r="A37" s="26">
        <v>32112</v>
      </c>
      <c r="B37" s="27">
        <v>156.18122324693442</v>
      </c>
      <c r="C37" s="27">
        <v>109.19167936390343</v>
      </c>
      <c r="D37" s="28">
        <v>123.7075806451613</v>
      </c>
    </row>
    <row r="38" spans="1:4" x14ac:dyDescent="0.25">
      <c r="A38" s="26">
        <v>32143</v>
      </c>
      <c r="B38" s="27">
        <v>170.32963420004128</v>
      </c>
      <c r="C38" s="27">
        <v>91.512581657778284</v>
      </c>
      <c r="D38" s="28">
        <v>124.93790322580649</v>
      </c>
    </row>
    <row r="39" spans="1:4" x14ac:dyDescent="0.25">
      <c r="A39" s="26">
        <v>32174</v>
      </c>
      <c r="B39" s="27">
        <v>149.85948996814116</v>
      </c>
      <c r="C39" s="27">
        <v>145.53463940988868</v>
      </c>
      <c r="D39" s="28">
        <v>129.50251724137931</v>
      </c>
    </row>
    <row r="40" spans="1:4" x14ac:dyDescent="0.25">
      <c r="A40" s="26">
        <v>32203</v>
      </c>
      <c r="B40" s="27">
        <v>145.34144308956814</v>
      </c>
      <c r="C40" s="27">
        <v>169.32612609190534</v>
      </c>
      <c r="D40" s="28">
        <v>137.51812903225809</v>
      </c>
    </row>
    <row r="41" spans="1:4" x14ac:dyDescent="0.25">
      <c r="A41" s="26">
        <v>32234</v>
      </c>
      <c r="B41" s="27">
        <v>135.87545233351699</v>
      </c>
      <c r="C41" s="27">
        <v>57.098696981203702</v>
      </c>
      <c r="D41" s="28">
        <v>116.90689999999999</v>
      </c>
    </row>
    <row r="42" spans="1:4" x14ac:dyDescent="0.25">
      <c r="A42" s="26">
        <v>32264</v>
      </c>
      <c r="B42" s="27">
        <v>140.55584760223871</v>
      </c>
      <c r="C42" s="27">
        <v>0.14569593066966344</v>
      </c>
      <c r="D42" s="28">
        <v>95.880593548387097</v>
      </c>
    </row>
    <row r="43" spans="1:4" x14ac:dyDescent="0.25">
      <c r="A43" s="26">
        <v>32295</v>
      </c>
      <c r="B43" s="27">
        <v>129.72671943582887</v>
      </c>
      <c r="C43" s="27">
        <v>2.1117736298773893</v>
      </c>
      <c r="D43" s="28">
        <v>88.075520000000012</v>
      </c>
    </row>
    <row r="44" spans="1:4" x14ac:dyDescent="0.25">
      <c r="A44" s="26">
        <v>32325</v>
      </c>
      <c r="B44" s="27">
        <v>139.68477292868027</v>
      </c>
      <c r="C44" s="27">
        <v>0</v>
      </c>
      <c r="D44" s="28">
        <v>84.030190322580637</v>
      </c>
    </row>
    <row r="45" spans="1:4" x14ac:dyDescent="0.25">
      <c r="A45" s="26">
        <v>32356</v>
      </c>
      <c r="B45" s="27">
        <v>164.10258966534587</v>
      </c>
      <c r="C45" s="27">
        <v>0</v>
      </c>
      <c r="D45" s="28">
        <v>80.45404516129031</v>
      </c>
    </row>
    <row r="46" spans="1:4" x14ac:dyDescent="0.25">
      <c r="A46" s="26">
        <v>32387</v>
      </c>
      <c r="B46" s="27">
        <v>183.39860844250441</v>
      </c>
      <c r="C46" s="27">
        <v>7.1595538626193642</v>
      </c>
      <c r="D46" s="28">
        <v>76.781829999999999</v>
      </c>
    </row>
    <row r="47" spans="1:4" x14ac:dyDescent="0.25">
      <c r="A47" s="26">
        <v>32417</v>
      </c>
      <c r="B47" s="27">
        <v>182.64574509826184</v>
      </c>
      <c r="C47" s="27">
        <v>78.570950742128872</v>
      </c>
      <c r="D47" s="28">
        <v>86.545922580645168</v>
      </c>
    </row>
    <row r="48" spans="1:4" x14ac:dyDescent="0.25">
      <c r="A48" s="26">
        <v>32448</v>
      </c>
      <c r="B48" s="27">
        <v>165.48783564644714</v>
      </c>
      <c r="C48" s="27">
        <v>158.95409477649051</v>
      </c>
      <c r="D48" s="28">
        <v>93.37860666666667</v>
      </c>
    </row>
    <row r="49" spans="1:4" x14ac:dyDescent="0.25">
      <c r="A49" s="26">
        <v>32478</v>
      </c>
      <c r="B49" s="27">
        <v>152.96864765372456</v>
      </c>
      <c r="C49" s="27">
        <v>258.0767007158903</v>
      </c>
      <c r="D49" s="28">
        <v>146.0840548387097</v>
      </c>
    </row>
    <row r="50" spans="1:4" x14ac:dyDescent="0.25">
      <c r="A50" s="26">
        <v>32509</v>
      </c>
      <c r="B50" s="27">
        <v>169.87335465725343</v>
      </c>
      <c r="C50" s="27">
        <v>84.839341584373102</v>
      </c>
      <c r="D50" s="28">
        <v>112.8688709677419</v>
      </c>
    </row>
    <row r="51" spans="1:4" x14ac:dyDescent="0.25">
      <c r="A51" s="26">
        <v>32540</v>
      </c>
      <c r="B51" s="27">
        <v>150.61103582258502</v>
      </c>
      <c r="C51" s="27">
        <v>168.91789272683587</v>
      </c>
      <c r="D51" s="28">
        <v>109.542075</v>
      </c>
    </row>
    <row r="52" spans="1:4" x14ac:dyDescent="0.25">
      <c r="A52" s="26">
        <v>32568</v>
      </c>
      <c r="B52" s="27">
        <v>151.01743583332544</v>
      </c>
      <c r="C52" s="27">
        <v>145.03285061654114</v>
      </c>
      <c r="D52" s="28">
        <v>117.8768387096774</v>
      </c>
    </row>
    <row r="53" spans="1:4" x14ac:dyDescent="0.25">
      <c r="A53" s="26">
        <v>32599</v>
      </c>
      <c r="B53" s="27">
        <v>137.37453540544359</v>
      </c>
      <c r="C53" s="27">
        <v>63.190376362333936</v>
      </c>
      <c r="D53" s="28">
        <v>107.5424</v>
      </c>
    </row>
    <row r="54" spans="1:4" x14ac:dyDescent="0.25">
      <c r="A54" s="26">
        <v>32629</v>
      </c>
      <c r="B54" s="27">
        <v>131.34792071723285</v>
      </c>
      <c r="C54" s="27">
        <v>56.055222279917693</v>
      </c>
      <c r="D54" s="28">
        <v>102.0048967741936</v>
      </c>
    </row>
    <row r="55" spans="1:4" x14ac:dyDescent="0.25">
      <c r="A55" s="26">
        <v>32660</v>
      </c>
      <c r="B55" s="27">
        <v>127.81003283586188</v>
      </c>
      <c r="C55" s="27">
        <v>8.2117421521860461</v>
      </c>
      <c r="D55" s="28">
        <v>91.162053333333319</v>
      </c>
    </row>
    <row r="56" spans="1:4" x14ac:dyDescent="0.25">
      <c r="A56" s="26">
        <v>32690</v>
      </c>
      <c r="B56" s="27">
        <v>142.29834736793714</v>
      </c>
      <c r="C56" s="27">
        <v>3.9917941590686743</v>
      </c>
      <c r="D56" s="28">
        <v>87.86813225806452</v>
      </c>
    </row>
    <row r="57" spans="1:4" x14ac:dyDescent="0.25">
      <c r="A57" s="26">
        <v>32721</v>
      </c>
      <c r="B57" s="27">
        <v>161.34258500263059</v>
      </c>
      <c r="C57" s="27">
        <v>0.40141143573458293</v>
      </c>
      <c r="D57" s="28">
        <v>85.782058064516136</v>
      </c>
    </row>
    <row r="58" spans="1:4" x14ac:dyDescent="0.25">
      <c r="A58" s="26">
        <v>32752</v>
      </c>
      <c r="B58" s="27">
        <v>176.62227927183039</v>
      </c>
      <c r="C58" s="27">
        <v>11.373310143461012</v>
      </c>
      <c r="D58" s="28">
        <v>82.757643333333334</v>
      </c>
    </row>
    <row r="59" spans="1:4" x14ac:dyDescent="0.25">
      <c r="A59" s="26">
        <v>32782</v>
      </c>
      <c r="B59" s="27">
        <v>187.95477374562213</v>
      </c>
      <c r="C59" s="27">
        <v>48.289067154805593</v>
      </c>
      <c r="D59" s="28">
        <v>86.021474193548386</v>
      </c>
    </row>
    <row r="60" spans="1:4" x14ac:dyDescent="0.25">
      <c r="A60" s="26">
        <v>32813</v>
      </c>
      <c r="B60" s="27">
        <v>162.97491915419485</v>
      </c>
      <c r="C60" s="27">
        <v>210.19005905307921</v>
      </c>
      <c r="D60" s="28">
        <v>105.91792333333331</v>
      </c>
    </row>
    <row r="61" spans="1:4" x14ac:dyDescent="0.25">
      <c r="A61" s="26">
        <v>32843</v>
      </c>
      <c r="B61" s="27">
        <v>132.34580500976043</v>
      </c>
      <c r="C61" s="27">
        <v>318.90768629752279</v>
      </c>
      <c r="D61" s="28">
        <v>226.93719354838711</v>
      </c>
    </row>
    <row r="62" spans="1:4" x14ac:dyDescent="0.25">
      <c r="A62" s="26">
        <v>32874</v>
      </c>
      <c r="B62" s="27">
        <v>176.67609792408044</v>
      </c>
      <c r="C62" s="27">
        <v>38.171662463539995</v>
      </c>
      <c r="D62" s="28">
        <v>178.9799290322581</v>
      </c>
    </row>
    <row r="63" spans="1:4" x14ac:dyDescent="0.25">
      <c r="A63" s="26">
        <v>32905</v>
      </c>
      <c r="B63" s="27">
        <v>144.84857707062702</v>
      </c>
      <c r="C63" s="27">
        <v>194.94568067632807</v>
      </c>
      <c r="D63" s="28">
        <v>122.3773035714286</v>
      </c>
    </row>
    <row r="64" spans="1:4" x14ac:dyDescent="0.25">
      <c r="A64" s="26">
        <v>32933</v>
      </c>
      <c r="B64" s="27">
        <v>159.17471933159999</v>
      </c>
      <c r="C64" s="27">
        <v>63.76165580494667</v>
      </c>
      <c r="D64" s="28">
        <v>129.55351612903229</v>
      </c>
    </row>
    <row r="65" spans="1:4" x14ac:dyDescent="0.25">
      <c r="A65" s="26">
        <v>32964</v>
      </c>
      <c r="B65" s="27">
        <v>146.00565844497513</v>
      </c>
      <c r="C65" s="27">
        <v>26.495991234826043</v>
      </c>
      <c r="D65" s="28">
        <v>103.6619166666667</v>
      </c>
    </row>
    <row r="66" spans="1:4" x14ac:dyDescent="0.25">
      <c r="A66" s="26">
        <v>32994</v>
      </c>
      <c r="B66" s="27">
        <v>133.91523504651354</v>
      </c>
      <c r="C66" s="27">
        <v>13.088957514763701</v>
      </c>
      <c r="D66" s="28">
        <v>95.009964516129031</v>
      </c>
    </row>
    <row r="67" spans="1:4" x14ac:dyDescent="0.25">
      <c r="A67" s="26">
        <v>33025</v>
      </c>
      <c r="B67" s="27">
        <v>128.59145549675469</v>
      </c>
      <c r="C67" s="27">
        <v>0</v>
      </c>
      <c r="D67" s="28">
        <v>91.64946333333333</v>
      </c>
    </row>
    <row r="68" spans="1:4" x14ac:dyDescent="0.25">
      <c r="A68" s="26">
        <v>33055</v>
      </c>
      <c r="B68" s="27">
        <v>141.33574315582587</v>
      </c>
      <c r="C68" s="27">
        <v>6.3393758226610002</v>
      </c>
      <c r="D68" s="28">
        <v>90.109796774193541</v>
      </c>
    </row>
    <row r="69" spans="1:4" x14ac:dyDescent="0.25">
      <c r="A69" s="26">
        <v>33086</v>
      </c>
      <c r="B69" s="27">
        <v>161.46256681047356</v>
      </c>
      <c r="C69" s="27">
        <v>1.2475232130208511</v>
      </c>
      <c r="D69" s="28">
        <v>84.391045161290336</v>
      </c>
    </row>
    <row r="70" spans="1:4" x14ac:dyDescent="0.25">
      <c r="A70" s="26">
        <v>33117</v>
      </c>
      <c r="B70" s="27">
        <v>170.96845477013542</v>
      </c>
      <c r="C70" s="27">
        <v>43.140366041320483</v>
      </c>
      <c r="D70" s="28">
        <v>80.874009999999998</v>
      </c>
    </row>
    <row r="71" spans="1:4" x14ac:dyDescent="0.25">
      <c r="A71" s="26">
        <v>33147</v>
      </c>
      <c r="B71" s="27">
        <v>189.06710032676031</v>
      </c>
      <c r="C71" s="27">
        <v>47.69406093614198</v>
      </c>
      <c r="D71" s="28">
        <v>82.719903225806448</v>
      </c>
    </row>
    <row r="72" spans="1:4" x14ac:dyDescent="0.25">
      <c r="A72" s="26">
        <v>33178</v>
      </c>
      <c r="B72" s="27">
        <v>175.92498788720985</v>
      </c>
      <c r="C72" s="27">
        <v>53.889870053423358</v>
      </c>
      <c r="D72" s="28">
        <v>82.604203333333331</v>
      </c>
    </row>
    <row r="73" spans="1:4" x14ac:dyDescent="0.25">
      <c r="A73" s="26">
        <v>33208</v>
      </c>
      <c r="B73" s="27">
        <v>172.15244532254755</v>
      </c>
      <c r="C73" s="27">
        <v>65.383219780651871</v>
      </c>
      <c r="D73" s="28">
        <v>90.307654838709681</v>
      </c>
    </row>
    <row r="74" spans="1:4" x14ac:dyDescent="0.25">
      <c r="A74" s="26">
        <v>33239</v>
      </c>
      <c r="B74" s="27">
        <v>160.16383721866819</v>
      </c>
      <c r="C74" s="27">
        <v>207.97548419722133</v>
      </c>
      <c r="D74" s="28">
        <v>113.898435483871</v>
      </c>
    </row>
    <row r="75" spans="1:4" x14ac:dyDescent="0.25">
      <c r="A75" s="26">
        <v>33270</v>
      </c>
      <c r="B75" s="27">
        <v>153.27077462235212</v>
      </c>
      <c r="C75" s="27">
        <v>48.557026306073318</v>
      </c>
      <c r="D75" s="28">
        <v>102.59226428571429</v>
      </c>
    </row>
    <row r="76" spans="1:4" x14ac:dyDescent="0.25">
      <c r="A76" s="26">
        <v>33298</v>
      </c>
      <c r="B76" s="27">
        <v>152.45247732076697</v>
      </c>
      <c r="C76" s="27">
        <v>156.96997109211827</v>
      </c>
      <c r="D76" s="28">
        <v>103.5917129032258</v>
      </c>
    </row>
    <row r="77" spans="1:4" x14ac:dyDescent="0.25">
      <c r="A77" s="26">
        <v>33329</v>
      </c>
      <c r="B77" s="27">
        <v>137.48924332709157</v>
      </c>
      <c r="C77" s="27">
        <v>53.566236741438352</v>
      </c>
      <c r="D77" s="28">
        <v>105.88101</v>
      </c>
    </row>
    <row r="78" spans="1:4" x14ac:dyDescent="0.25">
      <c r="A78" s="26">
        <v>33359</v>
      </c>
      <c r="B78" s="27">
        <v>134.2176426433183</v>
      </c>
      <c r="C78" s="27">
        <v>2.0931689662952695</v>
      </c>
      <c r="D78" s="28">
        <v>91.399177419354842</v>
      </c>
    </row>
    <row r="79" spans="1:4" x14ac:dyDescent="0.25">
      <c r="A79" s="26">
        <v>33390</v>
      </c>
      <c r="B79" s="27">
        <v>130.89588567923531</v>
      </c>
      <c r="C79" s="27">
        <v>8.2565631244853763E-2</v>
      </c>
      <c r="D79" s="28">
        <v>86.486329999999995</v>
      </c>
    </row>
    <row r="80" spans="1:4" x14ac:dyDescent="0.25">
      <c r="A80" s="26">
        <v>33420</v>
      </c>
      <c r="B80" s="27">
        <v>141.40852484993516</v>
      </c>
      <c r="C80" s="27">
        <v>5.8278372267865385E-2</v>
      </c>
      <c r="D80" s="28">
        <v>84.713445161290309</v>
      </c>
    </row>
    <row r="81" spans="1:4" x14ac:dyDescent="0.25">
      <c r="A81" s="26">
        <v>33451</v>
      </c>
      <c r="B81" s="27">
        <v>161.40226821898156</v>
      </c>
      <c r="C81" s="27">
        <v>0</v>
      </c>
      <c r="D81" s="28">
        <v>82.765416129032275</v>
      </c>
    </row>
    <row r="82" spans="1:4" x14ac:dyDescent="0.25">
      <c r="A82" s="26">
        <v>33482</v>
      </c>
      <c r="B82" s="27">
        <v>175.96493813299429</v>
      </c>
      <c r="C82" s="27">
        <v>6.2546189237644247</v>
      </c>
      <c r="D82" s="28">
        <v>81.642176666666671</v>
      </c>
    </row>
    <row r="83" spans="1:4" x14ac:dyDescent="0.25">
      <c r="A83" s="26">
        <v>33512</v>
      </c>
      <c r="B83" s="27">
        <v>191.95033800410803</v>
      </c>
      <c r="C83" s="27">
        <v>2.9914273528777544</v>
      </c>
      <c r="D83" s="28">
        <v>81.515603225806458</v>
      </c>
    </row>
    <row r="84" spans="1:4" x14ac:dyDescent="0.25">
      <c r="A84" s="26">
        <v>33543</v>
      </c>
      <c r="B84" s="27">
        <v>160.27174990110203</v>
      </c>
      <c r="C84" s="27">
        <v>97.875855495303355</v>
      </c>
      <c r="D84" s="28">
        <v>90.806149999999988</v>
      </c>
    </row>
    <row r="85" spans="1:4" x14ac:dyDescent="0.25">
      <c r="A85" s="26">
        <v>33573</v>
      </c>
      <c r="B85" s="27">
        <v>165.68790440825455</v>
      </c>
      <c r="C85" s="27">
        <v>146.16420318093938</v>
      </c>
      <c r="D85" s="28">
        <v>102.6021677419355</v>
      </c>
    </row>
    <row r="86" spans="1:4" x14ac:dyDescent="0.25">
      <c r="A86" s="26">
        <v>33604</v>
      </c>
      <c r="B86" s="27">
        <v>151.95788261014832</v>
      </c>
      <c r="C86" s="27">
        <v>403.50252819824482</v>
      </c>
      <c r="D86" s="28">
        <v>115.98040645161289</v>
      </c>
    </row>
    <row r="87" spans="1:4" x14ac:dyDescent="0.25">
      <c r="A87" s="26">
        <v>33635</v>
      </c>
      <c r="B87" s="27">
        <v>134.50221080887701</v>
      </c>
      <c r="C87" s="27">
        <v>220.77272946640508</v>
      </c>
      <c r="D87" s="28">
        <v>218.90913793103451</v>
      </c>
    </row>
    <row r="88" spans="1:4" x14ac:dyDescent="0.25">
      <c r="A88" s="26">
        <v>33664</v>
      </c>
      <c r="B88" s="27">
        <v>156.14586391051515</v>
      </c>
      <c r="C88" s="27">
        <v>7.7733445540170143</v>
      </c>
      <c r="D88" s="28">
        <v>96.265893548387083</v>
      </c>
    </row>
    <row r="89" spans="1:4" x14ac:dyDescent="0.25">
      <c r="A89" s="26">
        <v>33695</v>
      </c>
      <c r="B89" s="27">
        <v>140.45223484673099</v>
      </c>
      <c r="C89" s="27">
        <v>39.112587532121005</v>
      </c>
      <c r="D89" s="28">
        <v>96.484973333333329</v>
      </c>
    </row>
    <row r="90" spans="1:4" x14ac:dyDescent="0.25">
      <c r="A90" s="26">
        <v>33725</v>
      </c>
      <c r="B90" s="27">
        <v>143.62370845569185</v>
      </c>
      <c r="C90" s="27">
        <v>0.79505163284548308</v>
      </c>
      <c r="D90" s="28">
        <v>88.941051612903223</v>
      </c>
    </row>
    <row r="91" spans="1:4" x14ac:dyDescent="0.25">
      <c r="A91" s="26">
        <v>33756</v>
      </c>
      <c r="B91" s="27">
        <v>126.29543547396517</v>
      </c>
      <c r="C91" s="27">
        <v>5.5043754163235835E-2</v>
      </c>
      <c r="D91" s="28">
        <v>84.456273333333328</v>
      </c>
    </row>
    <row r="92" spans="1:4" x14ac:dyDescent="0.25">
      <c r="A92" s="26">
        <v>33786</v>
      </c>
      <c r="B92" s="27">
        <v>143.57865227468557</v>
      </c>
      <c r="C92" s="27">
        <v>0</v>
      </c>
      <c r="D92" s="28">
        <v>82.544293548387103</v>
      </c>
    </row>
    <row r="93" spans="1:4" x14ac:dyDescent="0.25">
      <c r="A93" s="26">
        <v>33817</v>
      </c>
      <c r="B93" s="27">
        <v>165.85822639132829</v>
      </c>
      <c r="C93" s="27">
        <v>0</v>
      </c>
      <c r="D93" s="28">
        <v>81.208767741935489</v>
      </c>
    </row>
    <row r="94" spans="1:4" x14ac:dyDescent="0.25">
      <c r="A94" s="26">
        <v>33848</v>
      </c>
      <c r="B94" s="27">
        <v>168.83678686360184</v>
      </c>
      <c r="C94" s="27">
        <v>5.7282767085885435</v>
      </c>
      <c r="D94" s="28">
        <v>80.968499999999992</v>
      </c>
    </row>
    <row r="95" spans="1:4" x14ac:dyDescent="0.25">
      <c r="A95" s="26">
        <v>33878</v>
      </c>
      <c r="B95" s="27">
        <v>186.73902959267113</v>
      </c>
      <c r="C95" s="27">
        <v>45.680661745569559</v>
      </c>
      <c r="D95" s="28">
        <v>79.98311935483872</v>
      </c>
    </row>
    <row r="96" spans="1:4" x14ac:dyDescent="0.25">
      <c r="A96" s="26">
        <v>33909</v>
      </c>
      <c r="B96" s="27">
        <v>161.01438911918112</v>
      </c>
      <c r="C96" s="27">
        <v>143.1472956210005</v>
      </c>
      <c r="D96" s="28">
        <v>94.639359999999996</v>
      </c>
    </row>
    <row r="97" spans="1:4" x14ac:dyDescent="0.25">
      <c r="A97" s="26">
        <v>33939</v>
      </c>
      <c r="B97" s="27">
        <v>156.21086152914015</v>
      </c>
      <c r="C97" s="27">
        <v>287.63816242204496</v>
      </c>
      <c r="D97" s="28">
        <v>126.89132258064519</v>
      </c>
    </row>
    <row r="98" spans="1:4" x14ac:dyDescent="0.25">
      <c r="A98" s="26">
        <v>33970</v>
      </c>
      <c r="B98" s="27">
        <v>177.34466013734746</v>
      </c>
      <c r="C98" s="27">
        <v>56.46931477643971</v>
      </c>
      <c r="D98" s="28">
        <v>103.7906387096774</v>
      </c>
    </row>
    <row r="99" spans="1:4" x14ac:dyDescent="0.25">
      <c r="A99" s="26">
        <v>34001</v>
      </c>
      <c r="B99" s="27">
        <v>146.484339983193</v>
      </c>
      <c r="C99" s="27">
        <v>179.39512858501254</v>
      </c>
      <c r="D99" s="28">
        <v>120.7917678571429</v>
      </c>
    </row>
    <row r="100" spans="1:4" x14ac:dyDescent="0.25">
      <c r="A100" s="26">
        <v>34029</v>
      </c>
      <c r="B100" s="27">
        <v>168.43578929211739</v>
      </c>
      <c r="C100" s="27">
        <v>35.20045619611588</v>
      </c>
      <c r="D100" s="28">
        <v>99.407316129032253</v>
      </c>
    </row>
    <row r="101" spans="1:4" x14ac:dyDescent="0.25">
      <c r="A101" s="26">
        <v>34060</v>
      </c>
      <c r="B101" s="27">
        <v>146.33249057626139</v>
      </c>
      <c r="C101" s="27">
        <v>61.117310779302628</v>
      </c>
      <c r="D101" s="28">
        <v>100.5210266666667</v>
      </c>
    </row>
    <row r="102" spans="1:4" x14ac:dyDescent="0.25">
      <c r="A102" s="26">
        <v>34090</v>
      </c>
      <c r="B102" s="27">
        <v>138.09208939933487</v>
      </c>
      <c r="C102" s="27">
        <v>9.3040584860587074</v>
      </c>
      <c r="D102" s="28">
        <v>88.533074193548387</v>
      </c>
    </row>
    <row r="103" spans="1:4" x14ac:dyDescent="0.25">
      <c r="A103" s="26">
        <v>34121</v>
      </c>
      <c r="B103" s="27">
        <v>129.55884356919472</v>
      </c>
      <c r="C103" s="27">
        <v>0.12002989368602475</v>
      </c>
      <c r="D103" s="28">
        <v>83.852186666666668</v>
      </c>
    </row>
    <row r="104" spans="1:4" x14ac:dyDescent="0.25">
      <c r="A104" s="26">
        <v>34151</v>
      </c>
      <c r="B104" s="27">
        <v>146.19428792078</v>
      </c>
      <c r="C104" s="27">
        <v>0</v>
      </c>
      <c r="D104" s="28">
        <v>82.344358064516129</v>
      </c>
    </row>
    <row r="105" spans="1:4" x14ac:dyDescent="0.25">
      <c r="A105" s="26">
        <v>34182</v>
      </c>
      <c r="B105" s="27">
        <v>157.29478905287775</v>
      </c>
      <c r="C105" s="27">
        <v>0.11404843895156076</v>
      </c>
      <c r="D105" s="28">
        <v>80.613774193548394</v>
      </c>
    </row>
    <row r="106" spans="1:4" x14ac:dyDescent="0.25">
      <c r="A106" s="26">
        <v>34213</v>
      </c>
      <c r="B106" s="27">
        <v>178.23807316562733</v>
      </c>
      <c r="C106" s="27">
        <v>45.876886360624603</v>
      </c>
      <c r="D106" s="28">
        <v>81.180863333333335</v>
      </c>
    </row>
    <row r="107" spans="1:4" x14ac:dyDescent="0.25">
      <c r="A107" s="26">
        <v>34243</v>
      </c>
      <c r="B107" s="27">
        <v>188.34018177548211</v>
      </c>
      <c r="C107" s="27">
        <v>37.219622414993118</v>
      </c>
      <c r="D107" s="28">
        <v>85.818758064516132</v>
      </c>
    </row>
    <row r="108" spans="1:4" x14ac:dyDescent="0.25">
      <c r="A108" s="26">
        <v>34274</v>
      </c>
      <c r="B108" s="27">
        <v>172.4991939451497</v>
      </c>
      <c r="C108" s="27">
        <v>70.170757341022693</v>
      </c>
      <c r="D108" s="28">
        <v>87.673216666666661</v>
      </c>
    </row>
    <row r="109" spans="1:4" x14ac:dyDescent="0.25">
      <c r="A109" s="26">
        <v>34304</v>
      </c>
      <c r="B109" s="27">
        <v>166.67002185460473</v>
      </c>
      <c r="C109" s="27">
        <v>206.36750822224948</v>
      </c>
      <c r="D109" s="28">
        <v>103.46971612903231</v>
      </c>
    </row>
    <row r="110" spans="1:4" x14ac:dyDescent="0.25">
      <c r="A110" s="26">
        <v>34335</v>
      </c>
      <c r="B110" s="27">
        <v>164.14320833207688</v>
      </c>
      <c r="C110" s="27">
        <v>179.24958113653804</v>
      </c>
      <c r="D110" s="28">
        <v>144.6335161290323</v>
      </c>
    </row>
    <row r="111" spans="1:4" x14ac:dyDescent="0.25">
      <c r="A111" s="26">
        <v>34366</v>
      </c>
      <c r="B111" s="27">
        <v>147.68877295779586</v>
      </c>
      <c r="C111" s="27">
        <v>173.50567777188766</v>
      </c>
      <c r="D111" s="28">
        <v>133.76085714285711</v>
      </c>
    </row>
    <row r="112" spans="1:4" x14ac:dyDescent="0.25">
      <c r="A112" s="26">
        <v>34394</v>
      </c>
      <c r="B112" s="27">
        <v>147.57786512135027</v>
      </c>
      <c r="C112" s="27">
        <v>240.27771974639208</v>
      </c>
      <c r="D112" s="28">
        <v>192.9450967741935</v>
      </c>
    </row>
    <row r="113" spans="1:4" x14ac:dyDescent="0.25">
      <c r="A113" s="26">
        <v>34425</v>
      </c>
      <c r="B113" s="27">
        <v>135.08706178859143</v>
      </c>
      <c r="C113" s="27">
        <v>38.810089295608165</v>
      </c>
      <c r="D113" s="28">
        <v>118.2967566666667</v>
      </c>
    </row>
    <row r="114" spans="1:4" x14ac:dyDescent="0.25">
      <c r="A114" s="26">
        <v>34455</v>
      </c>
      <c r="B114" s="27">
        <v>136.07048731390699</v>
      </c>
      <c r="C114" s="27">
        <v>2.5970232371168538</v>
      </c>
      <c r="D114" s="28">
        <v>93.797680645161279</v>
      </c>
    </row>
    <row r="115" spans="1:4" x14ac:dyDescent="0.25">
      <c r="A115" s="26">
        <v>34486</v>
      </c>
      <c r="B115" s="27">
        <v>121.4098517709193</v>
      </c>
      <c r="C115" s="27">
        <v>2.7542093993876469</v>
      </c>
      <c r="D115" s="28">
        <v>90.707306666666668</v>
      </c>
    </row>
    <row r="116" spans="1:4" x14ac:dyDescent="0.25">
      <c r="A116" s="26">
        <v>34516</v>
      </c>
      <c r="B116" s="27">
        <v>134.23193762679398</v>
      </c>
      <c r="C116" s="27">
        <v>0.12916739503779112</v>
      </c>
      <c r="D116" s="28">
        <v>84.776635483870962</v>
      </c>
    </row>
    <row r="117" spans="1:4" x14ac:dyDescent="0.25">
      <c r="A117" s="26">
        <v>34547</v>
      </c>
      <c r="B117" s="27">
        <v>167.36376856782971</v>
      </c>
      <c r="C117" s="27">
        <v>0</v>
      </c>
      <c r="D117" s="28">
        <v>80.488890322580644</v>
      </c>
    </row>
    <row r="118" spans="1:4" x14ac:dyDescent="0.25">
      <c r="A118" s="26">
        <v>34578</v>
      </c>
      <c r="B118" s="27">
        <v>181.72935944217119</v>
      </c>
      <c r="C118" s="27">
        <v>0.10255276798469432</v>
      </c>
      <c r="D118" s="28">
        <v>77.329846666666668</v>
      </c>
    </row>
    <row r="119" spans="1:4" x14ac:dyDescent="0.25">
      <c r="A119" s="26">
        <v>34608</v>
      </c>
      <c r="B119" s="27">
        <v>195.98847497114471</v>
      </c>
      <c r="C119" s="27">
        <v>34.332262975546669</v>
      </c>
      <c r="D119" s="28">
        <v>78.176419354838714</v>
      </c>
    </row>
    <row r="120" spans="1:4" x14ac:dyDescent="0.25">
      <c r="A120" s="26">
        <v>34639</v>
      </c>
      <c r="B120" s="27">
        <v>170.74088454731398</v>
      </c>
      <c r="C120" s="27">
        <v>93.19465000696178</v>
      </c>
      <c r="D120" s="28">
        <v>88.197876666666659</v>
      </c>
    </row>
    <row r="121" spans="1:4" x14ac:dyDescent="0.25">
      <c r="A121" s="26">
        <v>34669</v>
      </c>
      <c r="B121" s="27">
        <v>168.66301475918598</v>
      </c>
      <c r="C121" s="27">
        <v>122.17030434909377</v>
      </c>
      <c r="D121" s="28">
        <v>103.6388387096774</v>
      </c>
    </row>
    <row r="122" spans="1:4" x14ac:dyDescent="0.25">
      <c r="A122" s="26">
        <v>34700</v>
      </c>
      <c r="B122" s="27">
        <v>174.08408813992128</v>
      </c>
      <c r="C122" s="27">
        <v>115.18010400601321</v>
      </c>
      <c r="D122" s="28">
        <v>115.6236903225807</v>
      </c>
    </row>
    <row r="123" spans="1:4" x14ac:dyDescent="0.25">
      <c r="A123" s="26">
        <v>34731</v>
      </c>
      <c r="B123" s="27">
        <v>148.59115398436583</v>
      </c>
      <c r="C123" s="27">
        <v>111.98842762665487</v>
      </c>
      <c r="D123" s="28">
        <v>120.1138571428571</v>
      </c>
    </row>
    <row r="124" spans="1:4" x14ac:dyDescent="0.25">
      <c r="A124" s="26">
        <v>34759</v>
      </c>
      <c r="B124" s="27">
        <v>157.478004255233</v>
      </c>
      <c r="C124" s="27">
        <v>169.8913768826267</v>
      </c>
      <c r="D124" s="28">
        <v>118.2818709677419</v>
      </c>
    </row>
    <row r="125" spans="1:4" x14ac:dyDescent="0.25">
      <c r="A125" s="26">
        <v>34790</v>
      </c>
      <c r="B125" s="27">
        <v>131.2009169847357</v>
      </c>
      <c r="C125" s="27">
        <v>41.589510719361932</v>
      </c>
      <c r="D125" s="28">
        <v>115.3553466666667</v>
      </c>
    </row>
    <row r="126" spans="1:4" x14ac:dyDescent="0.25">
      <c r="A126" s="26">
        <v>34820</v>
      </c>
      <c r="B126" s="27">
        <v>127.93986814425013</v>
      </c>
      <c r="C126" s="27">
        <v>88.870630732571456</v>
      </c>
      <c r="D126" s="28">
        <v>108.9134451612903</v>
      </c>
    </row>
    <row r="127" spans="1:4" x14ac:dyDescent="0.25">
      <c r="A127" s="26">
        <v>34851</v>
      </c>
      <c r="B127" s="27">
        <v>127.849285969151</v>
      </c>
      <c r="C127" s="27">
        <v>0.23496366585515466</v>
      </c>
      <c r="D127" s="28">
        <v>94.945940000000007</v>
      </c>
    </row>
    <row r="128" spans="1:4" x14ac:dyDescent="0.25">
      <c r="A128" s="26">
        <v>34881</v>
      </c>
      <c r="B128" s="27">
        <v>142.6684315611954</v>
      </c>
      <c r="C128" s="27">
        <v>0</v>
      </c>
      <c r="D128" s="28">
        <v>86.006045161290331</v>
      </c>
    </row>
    <row r="129" spans="1:4" x14ac:dyDescent="0.25">
      <c r="A129" s="26">
        <v>34912</v>
      </c>
      <c r="B129" s="27">
        <v>167.85808655986344</v>
      </c>
      <c r="C129" s="27">
        <v>0</v>
      </c>
      <c r="D129" s="28">
        <v>81.931787096774201</v>
      </c>
    </row>
    <row r="130" spans="1:4" x14ac:dyDescent="0.25">
      <c r="A130" s="26">
        <v>34943</v>
      </c>
      <c r="B130" s="27">
        <v>183.28574737591157</v>
      </c>
      <c r="C130" s="27">
        <v>0.13374967091406625</v>
      </c>
      <c r="D130" s="28">
        <v>78.428346666666656</v>
      </c>
    </row>
    <row r="131" spans="1:4" x14ac:dyDescent="0.25">
      <c r="A131" s="26">
        <v>34973</v>
      </c>
      <c r="B131" s="27">
        <v>194.29363069504697</v>
      </c>
      <c r="C131" s="27">
        <v>47.453881487030436</v>
      </c>
      <c r="D131" s="28">
        <v>82.821761290322584</v>
      </c>
    </row>
    <row r="132" spans="1:4" x14ac:dyDescent="0.25">
      <c r="A132" s="26">
        <v>35004</v>
      </c>
      <c r="B132" s="27">
        <v>162.09081476694058</v>
      </c>
      <c r="C132" s="27">
        <v>264.46947902116744</v>
      </c>
      <c r="D132" s="28">
        <v>92.202253333333331</v>
      </c>
    </row>
    <row r="133" spans="1:4" x14ac:dyDescent="0.25">
      <c r="A133" s="26">
        <v>35034</v>
      </c>
      <c r="B133" s="27">
        <v>163.48906147831255</v>
      </c>
      <c r="C133" s="27">
        <v>201.73245474871916</v>
      </c>
      <c r="D133" s="28">
        <v>138.41238709677421</v>
      </c>
    </row>
    <row r="134" spans="1:4" x14ac:dyDescent="0.25">
      <c r="A134" s="32">
        <v>35065</v>
      </c>
      <c r="B134" s="33">
        <v>170.02276378131526</v>
      </c>
      <c r="C134" s="33">
        <v>28.596785967935144</v>
      </c>
      <c r="D134" s="34">
        <v>134.08187096774191</v>
      </c>
    </row>
    <row r="135" spans="1:4" x14ac:dyDescent="0.25">
      <c r="A135" s="32">
        <v>35096</v>
      </c>
      <c r="B135" s="33">
        <v>156.12331834923913</v>
      </c>
      <c r="C135" s="33">
        <v>93.86983846720311</v>
      </c>
      <c r="D135" s="34">
        <v>105.68945862068961</v>
      </c>
    </row>
    <row r="136" spans="1:4" x14ac:dyDescent="0.25">
      <c r="A136" s="32">
        <v>35125</v>
      </c>
      <c r="B136" s="33">
        <v>155.42271581544628</v>
      </c>
      <c r="C136" s="33">
        <v>94.209331384808692</v>
      </c>
      <c r="D136" s="34">
        <v>124.075064516129</v>
      </c>
    </row>
    <row r="137" spans="1:4" x14ac:dyDescent="0.25">
      <c r="A137" s="32">
        <v>35156</v>
      </c>
      <c r="B137" s="33">
        <v>134.08345034962426</v>
      </c>
      <c r="C137" s="33">
        <v>122.12577211107555</v>
      </c>
      <c r="D137" s="34">
        <v>129.6028666666667</v>
      </c>
    </row>
    <row r="138" spans="1:4" x14ac:dyDescent="0.25">
      <c r="A138" s="32">
        <v>35186</v>
      </c>
      <c r="B138" s="33">
        <v>134.43941215824299</v>
      </c>
      <c r="C138" s="33">
        <v>19.74854145108927</v>
      </c>
      <c r="D138" s="34">
        <v>105.48032258064519</v>
      </c>
    </row>
    <row r="139" spans="1:4" x14ac:dyDescent="0.25">
      <c r="A139" s="32">
        <v>35217</v>
      </c>
      <c r="B139" s="33">
        <v>129.36020393054372</v>
      </c>
      <c r="C139" s="33">
        <v>5.8975450889181255E-2</v>
      </c>
      <c r="D139" s="34">
        <v>92.598206666666655</v>
      </c>
    </row>
    <row r="140" spans="1:4" x14ac:dyDescent="0.25">
      <c r="A140" s="32">
        <v>35247</v>
      </c>
      <c r="B140" s="33">
        <v>146.18884045384343</v>
      </c>
      <c r="C140" s="33">
        <v>0</v>
      </c>
      <c r="D140" s="34">
        <v>88.033412903225809</v>
      </c>
    </row>
    <row r="141" spans="1:4" x14ac:dyDescent="0.25">
      <c r="A141" s="35">
        <v>35278</v>
      </c>
      <c r="B141" s="36">
        <v>164.35666039467927</v>
      </c>
      <c r="C141" s="36">
        <v>0.86573410183862209</v>
      </c>
      <c r="D141" s="37">
        <v>84.725093548387093</v>
      </c>
    </row>
    <row r="142" spans="1:4" x14ac:dyDescent="0.25">
      <c r="A142" s="32">
        <v>35309</v>
      </c>
      <c r="B142" s="33">
        <v>179.91228999808928</v>
      </c>
      <c r="C142" s="33">
        <v>0</v>
      </c>
      <c r="D142" s="34">
        <v>80.596793333333338</v>
      </c>
    </row>
    <row r="143" spans="1:4" x14ac:dyDescent="0.25">
      <c r="A143" s="32">
        <v>35339</v>
      </c>
      <c r="B143" s="33">
        <v>181.70356126637714</v>
      </c>
      <c r="C143" s="33">
        <v>80.894028222426911</v>
      </c>
      <c r="D143" s="34">
        <v>86.640729032258065</v>
      </c>
    </row>
    <row r="144" spans="1:4" x14ac:dyDescent="0.25">
      <c r="A144" s="32">
        <v>35370</v>
      </c>
      <c r="B144" s="33">
        <v>156.25065160705987</v>
      </c>
      <c r="C144" s="33">
        <v>180.23698318650275</v>
      </c>
      <c r="D144" s="34">
        <v>107.62958</v>
      </c>
    </row>
    <row r="145" spans="1:4" x14ac:dyDescent="0.25">
      <c r="A145" s="32">
        <v>35400</v>
      </c>
      <c r="B145" s="33">
        <v>170.01574635754443</v>
      </c>
      <c r="C145" s="33">
        <v>128.88504701562931</v>
      </c>
      <c r="D145" s="34">
        <v>104.02023548387101</v>
      </c>
    </row>
    <row r="146" spans="1:4" x14ac:dyDescent="0.25">
      <c r="A146" s="32">
        <v>35431</v>
      </c>
      <c r="B146" s="33">
        <v>154.66607586974942</v>
      </c>
      <c r="C146" s="33">
        <v>209.80962698397423</v>
      </c>
      <c r="D146" s="34">
        <v>145.4131290322581</v>
      </c>
    </row>
    <row r="147" spans="1:4" x14ac:dyDescent="0.25">
      <c r="A147" s="32">
        <v>35462</v>
      </c>
      <c r="B147" s="33">
        <v>149.00438667255816</v>
      </c>
      <c r="C147" s="33">
        <v>82.079841512472726</v>
      </c>
      <c r="D147" s="34">
        <v>122.1503214285714</v>
      </c>
    </row>
    <row r="148" spans="1:4" x14ac:dyDescent="0.25">
      <c r="A148" s="32">
        <v>35490</v>
      </c>
      <c r="B148" s="33">
        <v>132.02241082689801</v>
      </c>
      <c r="C148" s="33">
        <v>402.56115369937811</v>
      </c>
      <c r="D148" s="34">
        <v>164.30425806451609</v>
      </c>
    </row>
    <row r="149" spans="1:4" x14ac:dyDescent="0.25">
      <c r="A149" s="32">
        <v>35521</v>
      </c>
      <c r="B149" s="33">
        <v>125.53594766253585</v>
      </c>
      <c r="C149" s="33">
        <v>76.305803165848673</v>
      </c>
      <c r="D149" s="34">
        <v>186.56440000000001</v>
      </c>
    </row>
    <row r="150" spans="1:4" x14ac:dyDescent="0.25">
      <c r="A150" s="32">
        <v>35551</v>
      </c>
      <c r="B150" s="33">
        <v>125.61142944838386</v>
      </c>
      <c r="C150" s="33">
        <v>13.390603872526935</v>
      </c>
      <c r="D150" s="34">
        <v>125.86125806451609</v>
      </c>
    </row>
    <row r="151" spans="1:4" x14ac:dyDescent="0.25">
      <c r="A151" s="32">
        <v>35582</v>
      </c>
      <c r="B151" s="33">
        <v>124.65040385729328</v>
      </c>
      <c r="C151" s="33">
        <v>11.453434520178819</v>
      </c>
      <c r="D151" s="34">
        <v>100.93132666666671</v>
      </c>
    </row>
    <row r="152" spans="1:4" x14ac:dyDescent="0.25">
      <c r="A152" s="32">
        <v>35612</v>
      </c>
      <c r="B152" s="33">
        <v>138.90822653931514</v>
      </c>
      <c r="C152" s="33">
        <v>4.0269997539580653E-2</v>
      </c>
      <c r="D152" s="34">
        <v>93.582896774193557</v>
      </c>
    </row>
    <row r="153" spans="1:4" x14ac:dyDescent="0.25">
      <c r="A153" s="32">
        <v>35643</v>
      </c>
      <c r="B153" s="33">
        <v>164.84167274952273</v>
      </c>
      <c r="C153" s="33">
        <v>0</v>
      </c>
      <c r="D153" s="34">
        <v>89.10576129032259</v>
      </c>
    </row>
    <row r="154" spans="1:4" x14ac:dyDescent="0.25">
      <c r="A154" s="32">
        <v>35674</v>
      </c>
      <c r="B154" s="33">
        <v>181.46476456845315</v>
      </c>
      <c r="C154" s="33">
        <v>6.7682829894840228</v>
      </c>
      <c r="D154" s="34">
        <v>87.666850000000011</v>
      </c>
    </row>
    <row r="155" spans="1:4" x14ac:dyDescent="0.25">
      <c r="A155" s="32">
        <v>35704</v>
      </c>
      <c r="B155" s="33">
        <v>191.05447367158385</v>
      </c>
      <c r="C155" s="33">
        <v>113.05989820935478</v>
      </c>
      <c r="D155" s="34">
        <v>93.968287096774191</v>
      </c>
    </row>
    <row r="156" spans="1:4" x14ac:dyDescent="0.25">
      <c r="A156" s="32">
        <v>35735</v>
      </c>
      <c r="B156" s="33">
        <v>182.36065529150684</v>
      </c>
      <c r="C156" s="33">
        <v>68.472185590125306</v>
      </c>
      <c r="D156" s="34">
        <v>101.32921</v>
      </c>
    </row>
    <row r="157" spans="1:4" x14ac:dyDescent="0.25">
      <c r="A157" s="32">
        <v>35765</v>
      </c>
      <c r="B157" s="33">
        <v>172.95772850539444</v>
      </c>
      <c r="C157" s="33">
        <v>147.18051001612045</v>
      </c>
      <c r="D157" s="34">
        <v>111.1351612903226</v>
      </c>
    </row>
    <row r="158" spans="1:4" x14ac:dyDescent="0.25">
      <c r="A158" s="32">
        <v>35796</v>
      </c>
      <c r="B158" s="33">
        <v>165.69829100408643</v>
      </c>
      <c r="C158" s="33">
        <v>128.19640520372019</v>
      </c>
      <c r="D158" s="34">
        <v>121.0280967741936</v>
      </c>
    </row>
    <row r="159" spans="1:4" x14ac:dyDescent="0.25">
      <c r="A159" s="32">
        <v>35827</v>
      </c>
      <c r="B159" s="33">
        <v>148.98490449199213</v>
      </c>
      <c r="C159" s="33">
        <v>168.65348378024635</v>
      </c>
      <c r="D159" s="34">
        <v>138.98021428571431</v>
      </c>
    </row>
    <row r="160" spans="1:4" x14ac:dyDescent="0.25">
      <c r="A160" s="32">
        <v>35855</v>
      </c>
      <c r="B160" s="33">
        <v>159.76463508106343</v>
      </c>
      <c r="C160" s="33">
        <v>50.443339858418874</v>
      </c>
      <c r="D160" s="34">
        <v>113.3836774193548</v>
      </c>
    </row>
    <row r="161" spans="1:4" x14ac:dyDescent="0.25">
      <c r="A161" s="32">
        <v>35886</v>
      </c>
      <c r="B161" s="33">
        <v>154.2873688393843</v>
      </c>
      <c r="C161" s="33">
        <v>7.4330826918391733</v>
      </c>
      <c r="D161" s="34">
        <v>100.46626999999999</v>
      </c>
    </row>
    <row r="162" spans="1:4" x14ac:dyDescent="0.25">
      <c r="A162" s="32">
        <v>35916</v>
      </c>
      <c r="B162" s="33">
        <v>145.38085108868273</v>
      </c>
      <c r="C162" s="33">
        <v>11.245815368460612</v>
      </c>
      <c r="D162" s="34">
        <v>95.526600000000002</v>
      </c>
    </row>
    <row r="163" spans="1:4" x14ac:dyDescent="0.25">
      <c r="A163" s="32">
        <v>35947</v>
      </c>
      <c r="B163" s="33">
        <v>133.59922341648573</v>
      </c>
      <c r="C163" s="33">
        <v>0.77261743183641396</v>
      </c>
      <c r="D163" s="34">
        <v>88.03216333333333</v>
      </c>
    </row>
    <row r="164" spans="1:4" x14ac:dyDescent="0.25">
      <c r="A164" s="32">
        <v>35977</v>
      </c>
      <c r="B164" s="33">
        <v>147.98109236927957</v>
      </c>
      <c r="C164" s="33">
        <v>0</v>
      </c>
      <c r="D164" s="34">
        <v>86.212300000000013</v>
      </c>
    </row>
    <row r="165" spans="1:4" x14ac:dyDescent="0.25">
      <c r="A165" s="32">
        <v>36008</v>
      </c>
      <c r="B165" s="33">
        <v>173.06137575944271</v>
      </c>
      <c r="C165" s="33">
        <v>0.48266185590728261</v>
      </c>
      <c r="D165" s="34">
        <v>83.04063870967741</v>
      </c>
    </row>
    <row r="166" spans="1:4" x14ac:dyDescent="0.25">
      <c r="A166" s="32">
        <v>36039</v>
      </c>
      <c r="B166" s="33">
        <v>189.72768770620442</v>
      </c>
      <c r="C166" s="33">
        <v>0</v>
      </c>
      <c r="D166" s="34">
        <v>80.148430000000005</v>
      </c>
    </row>
    <row r="167" spans="1:4" x14ac:dyDescent="0.25">
      <c r="A167" s="32">
        <v>36069</v>
      </c>
      <c r="B167" s="33">
        <v>193.98418698690756</v>
      </c>
      <c r="C167" s="33">
        <v>42.742766830067282</v>
      </c>
      <c r="D167" s="34">
        <v>82.949387096774188</v>
      </c>
    </row>
    <row r="168" spans="1:4" x14ac:dyDescent="0.25">
      <c r="A168" s="32">
        <v>36100</v>
      </c>
      <c r="B168" s="33">
        <v>160.60556804078715</v>
      </c>
      <c r="C168" s="33">
        <v>225.9769546950792</v>
      </c>
      <c r="D168" s="34">
        <v>103.74706999999999</v>
      </c>
    </row>
    <row r="169" spans="1:4" x14ac:dyDescent="0.25">
      <c r="A169" s="32">
        <v>36130</v>
      </c>
      <c r="B169" s="33">
        <v>167.02952276633928</v>
      </c>
      <c r="C169" s="33">
        <v>204.48134949156577</v>
      </c>
      <c r="D169" s="34">
        <v>119.3959838709677</v>
      </c>
    </row>
    <row r="170" spans="1:4" x14ac:dyDescent="0.25">
      <c r="A170" s="32">
        <v>36161</v>
      </c>
      <c r="B170" s="33">
        <v>167.71687661221071</v>
      </c>
      <c r="C170" s="33">
        <v>112.2674572954879</v>
      </c>
      <c r="D170" s="34">
        <v>108.3797258064516</v>
      </c>
    </row>
    <row r="171" spans="1:4" x14ac:dyDescent="0.25">
      <c r="A171" s="32">
        <v>36192</v>
      </c>
      <c r="B171" s="33">
        <v>151.15983706666299</v>
      </c>
      <c r="C171" s="33">
        <v>211.75729468687663</v>
      </c>
      <c r="D171" s="34">
        <v>95.792567857142856</v>
      </c>
    </row>
    <row r="172" spans="1:4" x14ac:dyDescent="0.25">
      <c r="A172" s="32">
        <v>36220</v>
      </c>
      <c r="B172" s="33">
        <v>151.27885999187671</v>
      </c>
      <c r="C172" s="33">
        <v>165.35379105488337</v>
      </c>
      <c r="D172" s="34">
        <v>142.48551612903219</v>
      </c>
    </row>
    <row r="173" spans="1:4" x14ac:dyDescent="0.25">
      <c r="A173" s="32">
        <v>36251</v>
      </c>
      <c r="B173" s="33">
        <v>143.95797127152957</v>
      </c>
      <c r="C173" s="33">
        <v>0.42769288333284022</v>
      </c>
      <c r="D173" s="34">
        <v>91.508563333333328</v>
      </c>
    </row>
    <row r="174" spans="1:4" x14ac:dyDescent="0.25">
      <c r="A174" s="32">
        <v>36281</v>
      </c>
      <c r="B174" s="33">
        <v>134.50916310061544</v>
      </c>
      <c r="C174" s="33">
        <v>17.591064887843338</v>
      </c>
      <c r="D174" s="34">
        <v>86.355677419354834</v>
      </c>
    </row>
    <row r="175" spans="1:4" x14ac:dyDescent="0.25">
      <c r="A175" s="32">
        <v>36312</v>
      </c>
      <c r="B175" s="33">
        <v>131.97113583702472</v>
      </c>
      <c r="C175" s="33">
        <v>3.6721765331291616E-2</v>
      </c>
      <c r="D175" s="34">
        <v>79.919273333333336</v>
      </c>
    </row>
    <row r="176" spans="1:4" x14ac:dyDescent="0.25">
      <c r="A176" s="32">
        <v>36342</v>
      </c>
      <c r="B176" s="33">
        <v>142.27945481642729</v>
      </c>
      <c r="C176" s="33">
        <v>0</v>
      </c>
      <c r="D176" s="34">
        <v>75.607351612903216</v>
      </c>
    </row>
    <row r="177" spans="1:4" x14ac:dyDescent="0.25">
      <c r="A177" s="32">
        <v>36373</v>
      </c>
      <c r="B177" s="33">
        <v>161.96354207357743</v>
      </c>
      <c r="C177" s="33">
        <v>0.10477217563302826</v>
      </c>
      <c r="D177" s="34">
        <v>72.983296774193548</v>
      </c>
    </row>
    <row r="178" spans="1:4" x14ac:dyDescent="0.25">
      <c r="A178" s="32">
        <v>36404</v>
      </c>
      <c r="B178" s="33">
        <v>177.64802011754242</v>
      </c>
      <c r="C178" s="33">
        <v>31.551157062482378</v>
      </c>
      <c r="D178" s="34">
        <v>71.985803333333337</v>
      </c>
    </row>
    <row r="179" spans="1:4" x14ac:dyDescent="0.25">
      <c r="A179" s="32">
        <v>36434</v>
      </c>
      <c r="B179" s="33">
        <v>184.02871527241015</v>
      </c>
      <c r="C179" s="33">
        <v>82.065458860457625</v>
      </c>
      <c r="D179" s="34">
        <v>75.809780645161297</v>
      </c>
    </row>
    <row r="180" spans="1:4" x14ac:dyDescent="0.25">
      <c r="A180" s="32">
        <v>36465</v>
      </c>
      <c r="B180" s="33">
        <v>153.28328536560201</v>
      </c>
      <c r="C180" s="33">
        <v>231.68533587049811</v>
      </c>
      <c r="D180" s="34">
        <v>112.9343966666667</v>
      </c>
    </row>
    <row r="181" spans="1:4" x14ac:dyDescent="0.25">
      <c r="A181" s="32">
        <v>36495</v>
      </c>
      <c r="B181" s="33">
        <v>153.30406717214242</v>
      </c>
      <c r="C181" s="33">
        <v>308.88779646642786</v>
      </c>
      <c r="D181" s="34">
        <v>174.16087096774189</v>
      </c>
    </row>
    <row r="182" spans="1:4" x14ac:dyDescent="0.25">
      <c r="A182" s="32">
        <v>36526</v>
      </c>
      <c r="B182" s="33">
        <v>158.35422104982857</v>
      </c>
      <c r="C182" s="33">
        <v>183.3811118993813</v>
      </c>
      <c r="D182" s="34">
        <v>164.6813225806452</v>
      </c>
    </row>
    <row r="183" spans="1:4" x14ac:dyDescent="0.25">
      <c r="A183" s="32">
        <v>36557</v>
      </c>
      <c r="B183" s="33">
        <v>140.17149092481429</v>
      </c>
      <c r="C183" s="33">
        <v>252.64906293251411</v>
      </c>
      <c r="D183" s="34">
        <v>140.69927586206899</v>
      </c>
    </row>
    <row r="184" spans="1:4" x14ac:dyDescent="0.25">
      <c r="A184" s="32">
        <v>36586</v>
      </c>
      <c r="B184" s="33">
        <v>146.34854260973458</v>
      </c>
      <c r="C184" s="33">
        <v>132.44703718868084</v>
      </c>
      <c r="D184" s="34">
        <v>156.13193548387099</v>
      </c>
    </row>
    <row r="185" spans="1:4" x14ac:dyDescent="0.25">
      <c r="A185" s="32">
        <v>36617</v>
      </c>
      <c r="B185" s="33">
        <v>132.52298321097288</v>
      </c>
      <c r="C185" s="33">
        <v>48.260695948542484</v>
      </c>
      <c r="D185" s="34">
        <v>105.57310333333329</v>
      </c>
    </row>
    <row r="186" spans="1:4" x14ac:dyDescent="0.25">
      <c r="A186" s="32">
        <v>36647</v>
      </c>
      <c r="B186" s="33">
        <v>136.71948588489073</v>
      </c>
      <c r="C186" s="33">
        <v>5.4711402973494092</v>
      </c>
      <c r="D186" s="34">
        <v>94.031658064516137</v>
      </c>
    </row>
    <row r="187" spans="1:4" x14ac:dyDescent="0.25">
      <c r="A187" s="32">
        <v>36678</v>
      </c>
      <c r="B187" s="33">
        <v>128.90257354070187</v>
      </c>
      <c r="C187" s="33">
        <v>1.3600653826404302E-2</v>
      </c>
      <c r="D187" s="34">
        <v>83.676156666666671</v>
      </c>
    </row>
    <row r="188" spans="1:4" x14ac:dyDescent="0.25">
      <c r="A188" s="32">
        <v>36708</v>
      </c>
      <c r="B188" s="33">
        <v>140.07334830680369</v>
      </c>
      <c r="C188" s="33">
        <v>6.1107402322148355E-2</v>
      </c>
      <c r="D188" s="34">
        <v>79.750745161290325</v>
      </c>
    </row>
    <row r="189" spans="1:4" x14ac:dyDescent="0.25">
      <c r="A189" s="32">
        <v>36739</v>
      </c>
      <c r="B189" s="33">
        <v>164.65863695341372</v>
      </c>
      <c r="C189" s="33">
        <v>8.9764315254268395E-2</v>
      </c>
      <c r="D189" s="34">
        <v>75.080938709677426</v>
      </c>
    </row>
    <row r="190" spans="1:4" x14ac:dyDescent="0.25">
      <c r="A190" s="32">
        <v>36770</v>
      </c>
      <c r="B190" s="33">
        <v>166.86118298148955</v>
      </c>
      <c r="C190" s="33">
        <v>17.916616887641439</v>
      </c>
      <c r="D190" s="34">
        <v>77.008113333333327</v>
      </c>
    </row>
    <row r="191" spans="1:4" x14ac:dyDescent="0.25">
      <c r="A191" s="32">
        <v>36800</v>
      </c>
      <c r="B191" s="33">
        <v>194.40175651237155</v>
      </c>
      <c r="C191" s="33">
        <v>54.524168118348541</v>
      </c>
      <c r="D191" s="34">
        <v>71.378248387096775</v>
      </c>
    </row>
    <row r="192" spans="1:4" x14ac:dyDescent="0.25">
      <c r="A192" s="32">
        <v>36831</v>
      </c>
      <c r="B192" s="33">
        <v>161.48299263207628</v>
      </c>
      <c r="C192" s="33">
        <v>257.1959265826024</v>
      </c>
      <c r="D192" s="34">
        <v>111.7545466666667</v>
      </c>
    </row>
    <row r="193" spans="1:4" x14ac:dyDescent="0.25">
      <c r="A193" s="32">
        <v>36861</v>
      </c>
      <c r="B193" s="33">
        <v>156.73411547194743</v>
      </c>
      <c r="C193" s="33">
        <v>372.90202590318131</v>
      </c>
      <c r="D193" s="34">
        <v>153.4833193548387</v>
      </c>
    </row>
    <row r="194" spans="1:4" x14ac:dyDescent="0.25">
      <c r="A194" s="32">
        <v>36892</v>
      </c>
      <c r="B194" s="33">
        <v>168.34819111802886</v>
      </c>
      <c r="C194" s="33">
        <v>63.458528819960392</v>
      </c>
      <c r="D194" s="34">
        <v>95.605690322580656</v>
      </c>
    </row>
    <row r="195" spans="1:4" x14ac:dyDescent="0.25">
      <c r="A195" s="32">
        <v>36923</v>
      </c>
      <c r="B195" s="33">
        <v>157.34864209553356</v>
      </c>
      <c r="C195" s="33">
        <v>91.276778968681626</v>
      </c>
      <c r="D195" s="34">
        <v>99.620335714285716</v>
      </c>
    </row>
    <row r="196" spans="1:4" x14ac:dyDescent="0.25">
      <c r="A196" s="32">
        <v>36951</v>
      </c>
      <c r="B196" s="33">
        <v>153.55498136011812</v>
      </c>
      <c r="C196" s="33">
        <v>220.47194369123798</v>
      </c>
      <c r="D196" s="34">
        <v>118.2829</v>
      </c>
    </row>
    <row r="197" spans="1:4" x14ac:dyDescent="0.25">
      <c r="A197" s="32">
        <v>36982</v>
      </c>
      <c r="B197" s="33">
        <v>143.97303312687814</v>
      </c>
      <c r="C197" s="33">
        <v>47.316740640748669</v>
      </c>
      <c r="D197" s="34">
        <v>93.325653333333335</v>
      </c>
    </row>
    <row r="198" spans="1:4" x14ac:dyDescent="0.25">
      <c r="A198" s="32">
        <v>37012</v>
      </c>
      <c r="B198" s="33">
        <v>141.74128563359557</v>
      </c>
      <c r="C198" s="33">
        <v>13.347050263830774</v>
      </c>
      <c r="D198" s="34">
        <v>82.724338709677411</v>
      </c>
    </row>
    <row r="199" spans="1:4" x14ac:dyDescent="0.25">
      <c r="A199" s="32">
        <v>37043</v>
      </c>
      <c r="B199" s="33">
        <v>126.54623894740301</v>
      </c>
      <c r="C199" s="33">
        <v>2.1592274188478289</v>
      </c>
      <c r="D199" s="34">
        <v>77.175853333333336</v>
      </c>
    </row>
    <row r="200" spans="1:4" x14ac:dyDescent="0.25">
      <c r="A200" s="32">
        <v>37073</v>
      </c>
      <c r="B200" s="33">
        <v>144.74870297815042</v>
      </c>
      <c r="C200" s="33">
        <v>0</v>
      </c>
      <c r="D200" s="34">
        <v>73.234912903225805</v>
      </c>
    </row>
    <row r="201" spans="1:4" x14ac:dyDescent="0.25">
      <c r="A201" s="32">
        <v>37104</v>
      </c>
      <c r="B201" s="33">
        <v>159.94463337390101</v>
      </c>
      <c r="C201" s="33">
        <v>0</v>
      </c>
      <c r="D201" s="34">
        <v>70.274370967741945</v>
      </c>
    </row>
    <row r="202" spans="1:4" x14ac:dyDescent="0.25">
      <c r="A202" s="32">
        <v>37135</v>
      </c>
      <c r="B202" s="33">
        <v>175.40457301133347</v>
      </c>
      <c r="C202" s="33">
        <v>8.1026452242821048</v>
      </c>
      <c r="D202" s="34">
        <v>68.612543333333335</v>
      </c>
    </row>
    <row r="203" spans="1:4" x14ac:dyDescent="0.25">
      <c r="A203" s="32">
        <v>37165</v>
      </c>
      <c r="B203" s="33">
        <v>179.58594460860385</v>
      </c>
      <c r="C203" s="33">
        <v>161.13635054046324</v>
      </c>
      <c r="D203" s="34">
        <v>89.889141935483877</v>
      </c>
    </row>
    <row r="204" spans="1:4" x14ac:dyDescent="0.25">
      <c r="A204" s="32">
        <v>37196</v>
      </c>
      <c r="B204" s="33">
        <v>169.26512589086687</v>
      </c>
      <c r="C204" s="33">
        <v>126.7304221098546</v>
      </c>
      <c r="D204" s="34">
        <v>92.084746666666661</v>
      </c>
    </row>
    <row r="205" spans="1:4" x14ac:dyDescent="0.25">
      <c r="A205" s="32">
        <v>37226</v>
      </c>
      <c r="B205" s="33">
        <v>164.86605376366469</v>
      </c>
      <c r="C205" s="33">
        <v>198.59211257514607</v>
      </c>
      <c r="D205" s="34">
        <v>106.4423870967742</v>
      </c>
    </row>
    <row r="206" spans="1:4" x14ac:dyDescent="0.25">
      <c r="A206" s="32">
        <v>37257</v>
      </c>
      <c r="B206" s="33">
        <v>153.20104173356353</v>
      </c>
      <c r="C206" s="33">
        <v>345.3299072219919</v>
      </c>
      <c r="D206" s="34">
        <v>152.0720322580645</v>
      </c>
    </row>
    <row r="207" spans="1:4" x14ac:dyDescent="0.25">
      <c r="A207" s="32">
        <v>37288</v>
      </c>
      <c r="B207" s="33">
        <v>153.42420144301383</v>
      </c>
      <c r="C207" s="33">
        <v>61.849272518209702</v>
      </c>
      <c r="D207" s="34">
        <v>108.20873571428569</v>
      </c>
    </row>
    <row r="208" spans="1:4" x14ac:dyDescent="0.25">
      <c r="A208" s="32">
        <v>37316</v>
      </c>
      <c r="B208" s="33">
        <v>158.14358129642758</v>
      </c>
      <c r="C208" s="33">
        <v>62.086361912312185</v>
      </c>
      <c r="D208" s="34">
        <v>83.316896774193552</v>
      </c>
    </row>
    <row r="209" spans="1:4" x14ac:dyDescent="0.25">
      <c r="A209" s="32">
        <v>37347</v>
      </c>
      <c r="B209" s="33">
        <v>142.70000646579282</v>
      </c>
      <c r="C209" s="33">
        <v>71.205725649503549</v>
      </c>
      <c r="D209" s="34">
        <v>96.343586666666667</v>
      </c>
    </row>
    <row r="210" spans="1:4" x14ac:dyDescent="0.25">
      <c r="A210" s="32">
        <v>37377</v>
      </c>
      <c r="B210" s="33">
        <v>140.09040465444156</v>
      </c>
      <c r="C210" s="33">
        <v>18.094187479992673</v>
      </c>
      <c r="D210" s="34">
        <v>85.17262580645162</v>
      </c>
    </row>
    <row r="211" spans="1:4" x14ac:dyDescent="0.25">
      <c r="A211" s="32">
        <v>37408</v>
      </c>
      <c r="B211" s="33">
        <v>129.27908132994057</v>
      </c>
      <c r="C211" s="33">
        <v>1.9658483629727084E-2</v>
      </c>
      <c r="D211" s="34">
        <v>82.661873333333332</v>
      </c>
    </row>
    <row r="212" spans="1:4" x14ac:dyDescent="0.25">
      <c r="A212" s="32">
        <v>37438</v>
      </c>
      <c r="B212" s="33">
        <v>144.07543122444602</v>
      </c>
      <c r="C212" s="33">
        <v>1.3383498153005871</v>
      </c>
      <c r="D212" s="34">
        <v>78.729164516129032</v>
      </c>
    </row>
    <row r="213" spans="1:4" x14ac:dyDescent="0.25">
      <c r="A213" s="32">
        <v>37469</v>
      </c>
      <c r="B213" s="33">
        <v>167.08545444840274</v>
      </c>
      <c r="C213" s="33">
        <v>0</v>
      </c>
      <c r="D213" s="34">
        <v>74.873258064516122</v>
      </c>
    </row>
    <row r="214" spans="1:4" x14ac:dyDescent="0.25">
      <c r="A214" s="32">
        <v>37500</v>
      </c>
      <c r="B214" s="33">
        <v>169.67512865207627</v>
      </c>
      <c r="C214" s="33">
        <v>29.404647690386309</v>
      </c>
      <c r="D214" s="34">
        <v>74.233126666666678</v>
      </c>
    </row>
    <row r="215" spans="1:4" x14ac:dyDescent="0.25">
      <c r="A215" s="32">
        <v>37530</v>
      </c>
      <c r="B215" s="33">
        <v>196.14845986339529</v>
      </c>
      <c r="C215" s="33">
        <v>26.03263971730113</v>
      </c>
      <c r="D215" s="34">
        <v>73.055800000000005</v>
      </c>
    </row>
    <row r="216" spans="1:4" x14ac:dyDescent="0.25">
      <c r="A216" s="32">
        <v>37561</v>
      </c>
      <c r="B216" s="33">
        <v>181.88332960186341</v>
      </c>
      <c r="C216" s="33">
        <v>90.501180320831295</v>
      </c>
      <c r="D216" s="34">
        <v>82.450086666666678</v>
      </c>
    </row>
    <row r="217" spans="1:4" x14ac:dyDescent="0.25">
      <c r="A217" s="32">
        <v>37591</v>
      </c>
      <c r="B217" s="33">
        <v>167.33232440296271</v>
      </c>
      <c r="C217" s="33">
        <v>286.79996633019692</v>
      </c>
      <c r="D217" s="34">
        <v>90.090890322580634</v>
      </c>
    </row>
    <row r="218" spans="1:4" x14ac:dyDescent="0.25">
      <c r="A218" s="32">
        <v>37622</v>
      </c>
      <c r="B218" s="33">
        <v>164.557227009157</v>
      </c>
      <c r="C218" s="33">
        <v>177.93437728241793</v>
      </c>
      <c r="D218" s="34">
        <v>124.8171935483871</v>
      </c>
    </row>
    <row r="219" spans="1:4" x14ac:dyDescent="0.25">
      <c r="A219" s="32">
        <v>37653</v>
      </c>
      <c r="B219" s="33">
        <v>148.33877888644943</v>
      </c>
      <c r="C219" s="33">
        <v>326.81168743983272</v>
      </c>
      <c r="D219" s="34">
        <v>111.4088142857143</v>
      </c>
    </row>
    <row r="220" spans="1:4" x14ac:dyDescent="0.25">
      <c r="A220" s="32">
        <v>37681</v>
      </c>
      <c r="B220" s="33">
        <v>149.47850574588986</v>
      </c>
      <c r="C220" s="33">
        <v>84.587495957621016</v>
      </c>
      <c r="D220" s="34">
        <v>110.2510870967742</v>
      </c>
    </row>
    <row r="221" spans="1:4" x14ac:dyDescent="0.25">
      <c r="A221" s="32">
        <v>37712</v>
      </c>
      <c r="B221" s="33">
        <v>141.028960472482</v>
      </c>
      <c r="C221" s="33">
        <v>21.580381706521539</v>
      </c>
      <c r="D221" s="34">
        <v>100.3437766666667</v>
      </c>
    </row>
    <row r="222" spans="1:4" x14ac:dyDescent="0.25">
      <c r="A222" s="32">
        <v>37742</v>
      </c>
      <c r="B222" s="33">
        <v>132.08532101639858</v>
      </c>
      <c r="C222" s="33">
        <v>20.694334222279874</v>
      </c>
      <c r="D222" s="34">
        <v>90.746812903225802</v>
      </c>
    </row>
    <row r="223" spans="1:4" x14ac:dyDescent="0.25">
      <c r="A223" s="32">
        <v>37773</v>
      </c>
      <c r="B223" s="33">
        <v>129.65460598448615</v>
      </c>
      <c r="C223" s="33">
        <v>1.1795090177836252E-2</v>
      </c>
      <c r="D223" s="34">
        <v>82.009386666666671</v>
      </c>
    </row>
    <row r="224" spans="1:4" x14ac:dyDescent="0.25">
      <c r="A224" s="32">
        <v>37803</v>
      </c>
      <c r="B224" s="33">
        <v>143.37611664178672</v>
      </c>
      <c r="C224" s="33">
        <v>0</v>
      </c>
      <c r="D224" s="34">
        <v>77.707096774193545</v>
      </c>
    </row>
    <row r="225" spans="1:4" x14ac:dyDescent="0.25">
      <c r="A225" s="32">
        <v>37834</v>
      </c>
      <c r="B225" s="33">
        <v>162.26319655040601</v>
      </c>
      <c r="C225" s="33">
        <v>17.003103285200329</v>
      </c>
      <c r="D225" s="34">
        <v>75.093229032258066</v>
      </c>
    </row>
    <row r="226" spans="1:4" x14ac:dyDescent="0.25">
      <c r="A226" s="32">
        <v>37865</v>
      </c>
      <c r="B226" s="33">
        <v>179.74856263167158</v>
      </c>
      <c r="C226" s="33">
        <v>12.946876807065612</v>
      </c>
      <c r="D226" s="34">
        <v>72.13566999999999</v>
      </c>
    </row>
    <row r="227" spans="1:4" x14ac:dyDescent="0.25">
      <c r="A227" s="32">
        <v>37895</v>
      </c>
      <c r="B227" s="33">
        <v>191.0301737456513</v>
      </c>
      <c r="C227" s="33">
        <v>26.183408521905545</v>
      </c>
      <c r="D227" s="34">
        <v>75.3656935483871</v>
      </c>
    </row>
    <row r="228" spans="1:4" x14ac:dyDescent="0.25">
      <c r="A228" s="32">
        <v>37926</v>
      </c>
      <c r="B228" s="33">
        <v>170.85957498424256</v>
      </c>
      <c r="C228" s="33">
        <v>147.54601996268758</v>
      </c>
      <c r="D228" s="34">
        <v>88.373946666666669</v>
      </c>
    </row>
    <row r="229" spans="1:4" x14ac:dyDescent="0.25">
      <c r="A229" s="32">
        <v>37956</v>
      </c>
      <c r="B229" s="33">
        <v>180.39093219974242</v>
      </c>
      <c r="C229" s="33">
        <v>103.79924742951209</v>
      </c>
      <c r="D229" s="34">
        <v>85.584345161290329</v>
      </c>
    </row>
    <row r="230" spans="1:4" x14ac:dyDescent="0.25">
      <c r="A230" s="32">
        <v>37987</v>
      </c>
      <c r="B230" s="33">
        <v>151.16875420280772</v>
      </c>
      <c r="C230" s="33">
        <v>408.64749488783599</v>
      </c>
      <c r="D230" s="34">
        <v>129.76245161290319</v>
      </c>
    </row>
    <row r="231" spans="1:4" x14ac:dyDescent="0.25">
      <c r="A231" s="32">
        <v>38018</v>
      </c>
      <c r="B231" s="33">
        <v>137.52807052359111</v>
      </c>
      <c r="C231" s="33">
        <v>186.67289552425473</v>
      </c>
      <c r="D231" s="34">
        <v>180.61675862068969</v>
      </c>
    </row>
    <row r="232" spans="1:4" x14ac:dyDescent="0.25">
      <c r="A232" s="32">
        <v>38047</v>
      </c>
      <c r="B232" s="33">
        <v>143.99151193679671</v>
      </c>
      <c r="C232" s="33">
        <v>231.86827463017377</v>
      </c>
      <c r="D232" s="34">
        <v>153.89770967741941</v>
      </c>
    </row>
    <row r="233" spans="1:4" x14ac:dyDescent="0.25">
      <c r="A233" s="32">
        <v>38078</v>
      </c>
      <c r="B233" s="33">
        <v>137.31134414373841</v>
      </c>
      <c r="C233" s="33">
        <v>25.32116492092312</v>
      </c>
      <c r="D233" s="34">
        <v>130.3863466666667</v>
      </c>
    </row>
    <row r="234" spans="1:4" x14ac:dyDescent="0.25">
      <c r="A234" s="32">
        <v>38108</v>
      </c>
      <c r="B234" s="33">
        <v>136.16072281099071</v>
      </c>
      <c r="C234" s="33">
        <v>0.27413785299405646</v>
      </c>
      <c r="D234" s="34">
        <v>91.753567741935484</v>
      </c>
    </row>
    <row r="235" spans="1:4" x14ac:dyDescent="0.25">
      <c r="A235" s="32">
        <v>38139</v>
      </c>
      <c r="B235" s="33">
        <v>128.59151312675314</v>
      </c>
      <c r="C235" s="33">
        <v>0</v>
      </c>
      <c r="D235" s="34">
        <v>82.914263333333324</v>
      </c>
    </row>
    <row r="236" spans="1:4" x14ac:dyDescent="0.25">
      <c r="A236" s="32">
        <v>38169</v>
      </c>
      <c r="B236" s="33">
        <v>139.92543985177002</v>
      </c>
      <c r="C236" s="33">
        <v>1.9040915356966021E-2</v>
      </c>
      <c r="D236" s="34">
        <v>79.37173870967743</v>
      </c>
    </row>
    <row r="237" spans="1:4" x14ac:dyDescent="0.25">
      <c r="A237" s="32">
        <v>38200</v>
      </c>
      <c r="B237" s="33">
        <v>163.68794967695516</v>
      </c>
      <c r="C237" s="33">
        <v>0</v>
      </c>
      <c r="D237" s="34">
        <v>76.094041935483872</v>
      </c>
    </row>
    <row r="238" spans="1:4" x14ac:dyDescent="0.25">
      <c r="A238" s="32">
        <v>38231</v>
      </c>
      <c r="B238" s="33">
        <v>185.05329227473015</v>
      </c>
      <c r="C238" s="33">
        <v>0.52165195733831815</v>
      </c>
      <c r="D238" s="34">
        <v>72.727910000000008</v>
      </c>
    </row>
    <row r="239" spans="1:4" x14ac:dyDescent="0.25">
      <c r="A239" s="32">
        <v>38261</v>
      </c>
      <c r="B239" s="33">
        <v>188.83967821349231</v>
      </c>
      <c r="C239" s="33">
        <v>45.014407329422582</v>
      </c>
      <c r="D239" s="34">
        <v>74.087616129032256</v>
      </c>
    </row>
    <row r="240" spans="1:4" x14ac:dyDescent="0.25">
      <c r="A240" s="32">
        <v>38292</v>
      </c>
      <c r="B240" s="33">
        <v>170.8681219102007</v>
      </c>
      <c r="C240" s="33">
        <v>201.93458281550619</v>
      </c>
      <c r="D240" s="34">
        <v>78.28413333333333</v>
      </c>
    </row>
    <row r="241" spans="1:4" x14ac:dyDescent="0.25">
      <c r="A241" s="32">
        <v>38322</v>
      </c>
      <c r="B241" s="33">
        <v>172.95811981503559</v>
      </c>
      <c r="C241" s="33">
        <v>113.80447375127044</v>
      </c>
      <c r="D241" s="34">
        <v>103.80317096774191</v>
      </c>
    </row>
    <row r="242" spans="1:4" x14ac:dyDescent="0.25">
      <c r="A242" s="32">
        <v>38353</v>
      </c>
      <c r="B242" s="33">
        <v>162.21865769638046</v>
      </c>
      <c r="C242" s="33">
        <v>187.59101965023629</v>
      </c>
      <c r="D242" s="34">
        <v>108.6404</v>
      </c>
    </row>
    <row r="243" spans="1:4" x14ac:dyDescent="0.25">
      <c r="A243" s="32">
        <v>38384</v>
      </c>
      <c r="B243" s="33">
        <v>141.07878936699527</v>
      </c>
      <c r="C243" s="33">
        <v>248.84190514064852</v>
      </c>
      <c r="D243" s="34">
        <v>133.57464285714289</v>
      </c>
    </row>
    <row r="244" spans="1:4" x14ac:dyDescent="0.25">
      <c r="A244" s="32">
        <v>38412</v>
      </c>
      <c r="B244" s="33">
        <v>142.82883188691386</v>
      </c>
      <c r="C244" s="33">
        <v>236.43771443019799</v>
      </c>
      <c r="D244" s="34">
        <v>155.60009677419359</v>
      </c>
    </row>
    <row r="245" spans="1:4" x14ac:dyDescent="0.25">
      <c r="A245" s="32">
        <v>38443</v>
      </c>
      <c r="B245" s="33">
        <v>134.86546293607316</v>
      </c>
      <c r="C245" s="33">
        <v>99.432917258461472</v>
      </c>
      <c r="D245" s="34">
        <v>119.7238066666667</v>
      </c>
    </row>
    <row r="246" spans="1:4" x14ac:dyDescent="0.25">
      <c r="A246" s="32">
        <v>38473</v>
      </c>
      <c r="B246" s="33">
        <v>128.57644754303243</v>
      </c>
      <c r="C246" s="33">
        <v>66.552181515123053</v>
      </c>
      <c r="D246" s="34">
        <v>116.2747967741935</v>
      </c>
    </row>
    <row r="247" spans="1:4" x14ac:dyDescent="0.25">
      <c r="A247" s="32">
        <v>38504</v>
      </c>
      <c r="B247" s="33">
        <v>122.83355032666842</v>
      </c>
      <c r="C247" s="33">
        <v>2.7521877081617917E-2</v>
      </c>
      <c r="D247" s="34">
        <v>98.609473333333341</v>
      </c>
    </row>
    <row r="248" spans="1:4" x14ac:dyDescent="0.25">
      <c r="A248" s="32">
        <v>38534</v>
      </c>
      <c r="B248" s="33">
        <v>139.21681719152343</v>
      </c>
      <c r="C248" s="33">
        <v>0</v>
      </c>
      <c r="D248" s="34">
        <v>85.587293548387095</v>
      </c>
    </row>
    <row r="249" spans="1:4" x14ac:dyDescent="0.25">
      <c r="A249" s="32">
        <v>38565</v>
      </c>
      <c r="B249" s="33">
        <v>165.30717107351657</v>
      </c>
      <c r="C249" s="33">
        <v>0</v>
      </c>
      <c r="D249" s="34">
        <v>79.968883870967744</v>
      </c>
    </row>
    <row r="250" spans="1:4" x14ac:dyDescent="0.25">
      <c r="A250" s="32">
        <v>38596</v>
      </c>
      <c r="B250" s="33">
        <v>180.52213151671256</v>
      </c>
      <c r="C250" s="33">
        <v>6.928576907312733</v>
      </c>
      <c r="D250" s="34">
        <v>75.708280000000002</v>
      </c>
    </row>
    <row r="251" spans="1:4" x14ac:dyDescent="0.25">
      <c r="A251" s="32">
        <v>38626</v>
      </c>
      <c r="B251" s="33">
        <v>202.75982919896788</v>
      </c>
      <c r="C251" s="33">
        <v>15.734634250458631</v>
      </c>
      <c r="D251" s="34">
        <v>74.036822580645165</v>
      </c>
    </row>
    <row r="252" spans="1:4" x14ac:dyDescent="0.25">
      <c r="A252" s="32">
        <v>38657</v>
      </c>
      <c r="B252" s="33">
        <v>170.16660484520571</v>
      </c>
      <c r="C252" s="33">
        <v>158.56345471904598</v>
      </c>
      <c r="D252" s="34">
        <v>91.731296666666665</v>
      </c>
    </row>
    <row r="253" spans="1:4" x14ac:dyDescent="0.25">
      <c r="A253" s="32">
        <v>38687</v>
      </c>
      <c r="B253" s="33">
        <v>159.82522295325043</v>
      </c>
      <c r="C253" s="33">
        <v>146.49198735775983</v>
      </c>
      <c r="D253" s="34">
        <v>118.3452387096774</v>
      </c>
    </row>
    <row r="254" spans="1:4" x14ac:dyDescent="0.25">
      <c r="A254" s="38">
        <v>38718</v>
      </c>
      <c r="B254" s="39">
        <v>177.37590828650841</v>
      </c>
      <c r="C254" s="39">
        <v>37.423105491093551</v>
      </c>
      <c r="D254" s="40">
        <v>95.248722580645165</v>
      </c>
    </row>
    <row r="255" spans="1:4" x14ac:dyDescent="0.25">
      <c r="A255" s="38">
        <v>38749</v>
      </c>
      <c r="B255" s="39">
        <v>149.37710838063043</v>
      </c>
      <c r="C255" s="39">
        <v>127.62859133476738</v>
      </c>
      <c r="D255" s="40">
        <v>106.62604285714281</v>
      </c>
    </row>
    <row r="256" spans="1:4" x14ac:dyDescent="0.25">
      <c r="A256" s="38">
        <v>38777</v>
      </c>
      <c r="B256" s="39">
        <v>147.72171765363055</v>
      </c>
      <c r="C256" s="39">
        <v>201.76844962443181</v>
      </c>
      <c r="D256" s="40">
        <v>126.42625806451611</v>
      </c>
    </row>
    <row r="257" spans="1:4" x14ac:dyDescent="0.25">
      <c r="A257" s="38">
        <v>38808</v>
      </c>
      <c r="B257" s="39">
        <v>124.1951276904157</v>
      </c>
      <c r="C257" s="39">
        <v>175.32509193626308</v>
      </c>
      <c r="D257" s="40">
        <v>169.48589999999999</v>
      </c>
    </row>
    <row r="258" spans="1:4" x14ac:dyDescent="0.25">
      <c r="A258" s="38">
        <v>38838</v>
      </c>
      <c r="B258" s="39">
        <v>125.05903393060086</v>
      </c>
      <c r="C258" s="39">
        <v>16.025951605838152</v>
      </c>
      <c r="D258" s="40">
        <v>100.8777419354839</v>
      </c>
    </row>
    <row r="259" spans="1:4" x14ac:dyDescent="0.25">
      <c r="A259" s="38">
        <v>38869</v>
      </c>
      <c r="B259" s="39">
        <v>124.65320850540942</v>
      </c>
      <c r="C259" s="39">
        <v>0.23282444470772756</v>
      </c>
      <c r="D259" s="40">
        <v>84.304486666666662</v>
      </c>
    </row>
    <row r="260" spans="1:4" x14ac:dyDescent="0.25">
      <c r="A260" s="38">
        <v>38899</v>
      </c>
      <c r="B260" s="39">
        <v>141.07824141380971</v>
      </c>
      <c r="C260" s="39">
        <v>0</v>
      </c>
      <c r="D260" s="40">
        <v>79.832512903225805</v>
      </c>
    </row>
    <row r="261" spans="1:4" x14ac:dyDescent="0.25">
      <c r="A261" s="41">
        <v>38930</v>
      </c>
      <c r="B261" s="42">
        <v>165.99119463819542</v>
      </c>
      <c r="C261" s="42">
        <v>0.23311348907146154</v>
      </c>
      <c r="D261" s="43">
        <v>75.035870967741943</v>
      </c>
    </row>
    <row r="262" spans="1:4" x14ac:dyDescent="0.25">
      <c r="A262" s="38">
        <v>38961</v>
      </c>
      <c r="B262" s="39">
        <v>177.839180706338</v>
      </c>
      <c r="C262" s="39">
        <v>19.962074812683184</v>
      </c>
      <c r="D262" s="40">
        <v>73.230503333333345</v>
      </c>
    </row>
    <row r="263" spans="1:4" x14ac:dyDescent="0.25">
      <c r="A263" s="38">
        <v>38991</v>
      </c>
      <c r="B263" s="39">
        <v>178.07019362788884</v>
      </c>
      <c r="C263" s="39">
        <v>107.90176383600438</v>
      </c>
      <c r="D263" s="40">
        <v>79.104019354838712</v>
      </c>
    </row>
    <row r="264" spans="1:4" x14ac:dyDescent="0.25">
      <c r="A264" s="38">
        <v>39022</v>
      </c>
      <c r="B264" s="39">
        <v>161.41982531279487</v>
      </c>
      <c r="C264" s="39">
        <v>112.38651550656365</v>
      </c>
      <c r="D264" s="40">
        <v>98.522486666666666</v>
      </c>
    </row>
    <row r="265" spans="1:4" x14ac:dyDescent="0.25">
      <c r="A265" s="38">
        <v>39052</v>
      </c>
      <c r="B265" s="39">
        <v>174.82585036393129</v>
      </c>
      <c r="C265" s="39">
        <v>108.24695101155623</v>
      </c>
      <c r="D265" s="40">
        <v>91.00686774193548</v>
      </c>
    </row>
    <row r="266" spans="1:4" x14ac:dyDescent="0.25">
      <c r="A266" s="38">
        <v>39083</v>
      </c>
      <c r="B266" s="39">
        <v>175.85392491950998</v>
      </c>
      <c r="C266" s="39">
        <v>109.48303769325415</v>
      </c>
      <c r="D266" s="40">
        <v>93.397196774193546</v>
      </c>
    </row>
    <row r="267" spans="1:4" x14ac:dyDescent="0.25">
      <c r="A267" s="38">
        <v>39114</v>
      </c>
      <c r="B267" s="39">
        <v>135.33959805612128</v>
      </c>
      <c r="C267" s="39">
        <v>296.20723635393125</v>
      </c>
      <c r="D267" s="40">
        <v>125.15942142857141</v>
      </c>
    </row>
    <row r="268" spans="1:4" x14ac:dyDescent="0.25">
      <c r="A268" s="38">
        <v>39142</v>
      </c>
      <c r="B268" s="39">
        <v>160.98259368671168</v>
      </c>
      <c r="C268" s="39">
        <v>23.049819999199809</v>
      </c>
      <c r="D268" s="40">
        <v>101.78793870967741</v>
      </c>
    </row>
    <row r="269" spans="1:4" x14ac:dyDescent="0.25">
      <c r="A269" s="38">
        <v>39173</v>
      </c>
      <c r="B269" s="39">
        <v>139.41272691808385</v>
      </c>
      <c r="C269" s="39">
        <v>45.091282544300142</v>
      </c>
      <c r="D269" s="40">
        <v>86.385849999999991</v>
      </c>
    </row>
    <row r="270" spans="1:4" x14ac:dyDescent="0.25">
      <c r="A270" s="38">
        <v>39203</v>
      </c>
      <c r="B270" s="39">
        <v>141.23135227152014</v>
      </c>
      <c r="C270" s="39">
        <v>5.1833354673046097</v>
      </c>
      <c r="D270" s="40">
        <v>80.292412903225809</v>
      </c>
    </row>
    <row r="271" spans="1:4" x14ac:dyDescent="0.25">
      <c r="A271" s="38">
        <v>39234</v>
      </c>
      <c r="B271" s="39">
        <v>133.46259170059841</v>
      </c>
      <c r="C271" s="39">
        <v>0.1575177267120533</v>
      </c>
      <c r="D271" s="40">
        <v>76.101413333333326</v>
      </c>
    </row>
    <row r="272" spans="1:4" x14ac:dyDescent="0.25">
      <c r="A272" s="38">
        <v>39264</v>
      </c>
      <c r="B272" s="39">
        <v>145.239223512222</v>
      </c>
      <c r="C272" s="39">
        <v>0</v>
      </c>
      <c r="D272" s="40">
        <v>74.499506451612902</v>
      </c>
    </row>
    <row r="273" spans="1:4" x14ac:dyDescent="0.25">
      <c r="A273" s="38">
        <v>39295</v>
      </c>
      <c r="B273" s="39">
        <v>166.96920029730714</v>
      </c>
      <c r="C273" s="39">
        <v>0</v>
      </c>
      <c r="D273" s="40">
        <v>72.078425806451619</v>
      </c>
    </row>
    <row r="274" spans="1:4" x14ac:dyDescent="0.25">
      <c r="A274" s="38">
        <v>39326</v>
      </c>
      <c r="B274" s="39">
        <v>184.10751414205899</v>
      </c>
      <c r="C274" s="39">
        <v>0</v>
      </c>
      <c r="D274" s="40">
        <v>69.635786666666675</v>
      </c>
    </row>
    <row r="275" spans="1:4" x14ac:dyDescent="0.25">
      <c r="A275" s="38">
        <v>39356</v>
      </c>
      <c r="B275" s="39">
        <v>198.13617069899655</v>
      </c>
      <c r="C275" s="39">
        <v>16.173516559423305</v>
      </c>
      <c r="D275" s="40">
        <v>68.7931064516129</v>
      </c>
    </row>
    <row r="276" spans="1:4" x14ac:dyDescent="0.25">
      <c r="A276" s="38">
        <v>39387</v>
      </c>
      <c r="B276" s="39">
        <v>176.43171721743201</v>
      </c>
      <c r="C276" s="39">
        <v>114.15840344322619</v>
      </c>
      <c r="D276" s="40">
        <v>72.622936666666661</v>
      </c>
    </row>
    <row r="277" spans="1:4" x14ac:dyDescent="0.25">
      <c r="A277" s="38">
        <v>39417</v>
      </c>
      <c r="B277" s="39">
        <v>170.64995303740073</v>
      </c>
      <c r="C277" s="39">
        <v>84.835972566991742</v>
      </c>
      <c r="D277" s="40">
        <v>92.942596774193547</v>
      </c>
    </row>
    <row r="278" spans="1:4" x14ac:dyDescent="0.25">
      <c r="A278" s="38">
        <v>39448</v>
      </c>
      <c r="B278" s="39">
        <v>167.74687287310485</v>
      </c>
      <c r="C278" s="39">
        <v>122.54372210844633</v>
      </c>
      <c r="D278" s="40">
        <v>87.657767741935487</v>
      </c>
    </row>
    <row r="279" spans="1:4" x14ac:dyDescent="0.25">
      <c r="A279" s="38">
        <v>39479</v>
      </c>
      <c r="B279" s="39">
        <v>142.50946126264915</v>
      </c>
      <c r="C279" s="39">
        <v>189.49615561306149</v>
      </c>
      <c r="D279" s="40">
        <v>127.041175862069</v>
      </c>
    </row>
    <row r="280" spans="1:4" x14ac:dyDescent="0.25">
      <c r="A280" s="38">
        <v>39508</v>
      </c>
      <c r="B280" s="39">
        <v>141.28054083684285</v>
      </c>
      <c r="C280" s="39">
        <v>234.81971171447731</v>
      </c>
      <c r="D280" s="40">
        <v>125.0489032258065</v>
      </c>
    </row>
    <row r="281" spans="1:4" x14ac:dyDescent="0.25">
      <c r="A281" s="38">
        <v>39539</v>
      </c>
      <c r="B281" s="39">
        <v>128.75162100792929</v>
      </c>
      <c r="C281" s="39">
        <v>98.016250990164835</v>
      </c>
      <c r="D281" s="40">
        <v>118.4051066666667</v>
      </c>
    </row>
    <row r="282" spans="1:4" x14ac:dyDescent="0.25">
      <c r="A282" s="38">
        <v>39569</v>
      </c>
      <c r="B282" s="39">
        <v>129.39630148367999</v>
      </c>
      <c r="C282" s="39">
        <v>6.9459257923224298</v>
      </c>
      <c r="D282" s="40">
        <v>83.734267741935483</v>
      </c>
    </row>
    <row r="283" spans="1:4" x14ac:dyDescent="0.25">
      <c r="A283" s="38">
        <v>39600</v>
      </c>
      <c r="B283" s="39">
        <v>126.27696925976629</v>
      </c>
      <c r="C283" s="39">
        <v>0.43318433433382353</v>
      </c>
      <c r="D283" s="40">
        <v>78.185900000000004</v>
      </c>
    </row>
    <row r="284" spans="1:4" x14ac:dyDescent="0.25">
      <c r="A284" s="38">
        <v>39630</v>
      </c>
      <c r="B284" s="39">
        <v>139.62477444055315</v>
      </c>
      <c r="C284" s="39">
        <v>0</v>
      </c>
      <c r="D284" s="40">
        <v>76.664709677419353</v>
      </c>
    </row>
    <row r="285" spans="1:4" x14ac:dyDescent="0.25">
      <c r="A285" s="38">
        <v>39661</v>
      </c>
      <c r="B285" s="39">
        <v>165.58636359437773</v>
      </c>
      <c r="C285" s="39">
        <v>0</v>
      </c>
      <c r="D285" s="40">
        <v>71.903880645161294</v>
      </c>
    </row>
    <row r="286" spans="1:4" x14ac:dyDescent="0.25">
      <c r="A286" s="38">
        <v>39692</v>
      </c>
      <c r="B286" s="39">
        <v>182.26206749609614</v>
      </c>
      <c r="C286" s="39">
        <v>6.3126142078386369</v>
      </c>
      <c r="D286" s="40">
        <v>67.978359999999995</v>
      </c>
    </row>
    <row r="287" spans="1:4" x14ac:dyDescent="0.25">
      <c r="A287" s="38">
        <v>39722</v>
      </c>
      <c r="B287" s="39">
        <v>202.01836226335959</v>
      </c>
      <c r="C287" s="39">
        <v>1.8171095012368634</v>
      </c>
      <c r="D287" s="40">
        <v>66.185393548387097</v>
      </c>
    </row>
    <row r="288" spans="1:4" x14ac:dyDescent="0.25">
      <c r="A288" s="38">
        <v>39753</v>
      </c>
      <c r="B288" s="39">
        <v>167.17909594079742</v>
      </c>
      <c r="C288" s="39">
        <v>139.73195786287451</v>
      </c>
      <c r="D288" s="40">
        <v>80.718413333333331</v>
      </c>
    </row>
    <row r="289" spans="1:4" x14ac:dyDescent="0.25">
      <c r="A289" s="38">
        <v>39783</v>
      </c>
      <c r="B289" s="39">
        <v>153.12885694314355</v>
      </c>
      <c r="C289" s="39">
        <v>258.44439476375561</v>
      </c>
      <c r="D289" s="40">
        <v>115.0071129032258</v>
      </c>
    </row>
    <row r="290" spans="1:4" x14ac:dyDescent="0.25">
      <c r="A290" s="38">
        <v>39814</v>
      </c>
      <c r="B290" s="39">
        <v>162.90420027253916</v>
      </c>
      <c r="C290" s="39">
        <v>145.18067224961786</v>
      </c>
      <c r="D290" s="40">
        <v>102.92746451612901</v>
      </c>
    </row>
    <row r="291" spans="1:4" x14ac:dyDescent="0.25">
      <c r="A291" s="38">
        <v>39845</v>
      </c>
      <c r="B291" s="39">
        <v>143.15717021704859</v>
      </c>
      <c r="C291" s="39">
        <v>123.34889053950455</v>
      </c>
      <c r="D291" s="40">
        <v>100.53515</v>
      </c>
    </row>
    <row r="292" spans="1:4" x14ac:dyDescent="0.25">
      <c r="A292" s="38">
        <v>39873</v>
      </c>
      <c r="B292" s="39">
        <v>152.54202811358141</v>
      </c>
      <c r="C292" s="39">
        <v>107.87879706811727</v>
      </c>
      <c r="D292" s="40">
        <v>97.072548387096774</v>
      </c>
    </row>
    <row r="293" spans="1:4" x14ac:dyDescent="0.25">
      <c r="A293" s="38">
        <v>39904</v>
      </c>
      <c r="B293" s="39">
        <v>122.08284301578014</v>
      </c>
      <c r="C293" s="39">
        <v>127.49664509999067</v>
      </c>
      <c r="D293" s="40">
        <v>119.58548999999999</v>
      </c>
    </row>
    <row r="294" spans="1:4" x14ac:dyDescent="0.25">
      <c r="A294" s="38">
        <v>39934</v>
      </c>
      <c r="B294" s="39">
        <v>120.08596439099513</v>
      </c>
      <c r="C294" s="39">
        <v>72.665831699566525</v>
      </c>
      <c r="D294" s="40">
        <v>123.216364516129</v>
      </c>
    </row>
    <row r="295" spans="1:4" x14ac:dyDescent="0.25">
      <c r="A295" s="38">
        <v>39965</v>
      </c>
      <c r="B295" s="39">
        <v>118.743033186349</v>
      </c>
      <c r="C295" s="39">
        <v>19.109184724348836</v>
      </c>
      <c r="D295" s="40">
        <v>87.811949999999996</v>
      </c>
    </row>
    <row r="296" spans="1:4" x14ac:dyDescent="0.25">
      <c r="A296" s="38">
        <v>39995</v>
      </c>
      <c r="B296" s="39">
        <v>140.16803039858442</v>
      </c>
      <c r="C296" s="39">
        <v>0</v>
      </c>
      <c r="D296" s="40">
        <v>79.721274193548382</v>
      </c>
    </row>
    <row r="297" spans="1:4" x14ac:dyDescent="0.25">
      <c r="A297" s="38">
        <v>40026</v>
      </c>
      <c r="B297" s="39">
        <v>157.87935754645872</v>
      </c>
      <c r="C297" s="39">
        <v>1.1371088776262868</v>
      </c>
      <c r="D297" s="40">
        <v>74.424893548387089</v>
      </c>
    </row>
    <row r="298" spans="1:4" x14ac:dyDescent="0.25">
      <c r="A298" s="38">
        <v>40057</v>
      </c>
      <c r="B298" s="39">
        <v>177.73666187760688</v>
      </c>
      <c r="C298" s="39">
        <v>1.5767417544620348</v>
      </c>
      <c r="D298" s="40">
        <v>71.137656666666672</v>
      </c>
    </row>
    <row r="299" spans="1:4" x14ac:dyDescent="0.25">
      <c r="A299" s="38">
        <v>40087</v>
      </c>
      <c r="B299" s="39">
        <v>177.58016394880656</v>
      </c>
      <c r="C299" s="39">
        <v>147.7808536005694</v>
      </c>
      <c r="D299" s="40">
        <v>86.062170967741935</v>
      </c>
    </row>
    <row r="300" spans="1:4" x14ac:dyDescent="0.25">
      <c r="A300" s="38">
        <v>40118</v>
      </c>
      <c r="B300" s="39">
        <v>169.47798789354502</v>
      </c>
      <c r="C300" s="39">
        <v>44.53691286235145</v>
      </c>
      <c r="D300" s="40">
        <v>120.93552333333329</v>
      </c>
    </row>
    <row r="301" spans="1:4" x14ac:dyDescent="0.25">
      <c r="A301" s="38">
        <v>40148</v>
      </c>
      <c r="B301" s="39">
        <v>163.05474324821242</v>
      </c>
      <c r="C301" s="39">
        <v>126.57289716510856</v>
      </c>
      <c r="D301" s="40">
        <v>114.0446193548387</v>
      </c>
    </row>
    <row r="302" spans="1:4" x14ac:dyDescent="0.25">
      <c r="A302" s="38">
        <v>40179</v>
      </c>
      <c r="B302" s="39">
        <v>168.73253051050213</v>
      </c>
      <c r="C302" s="39">
        <v>63.291413726469841</v>
      </c>
      <c r="D302" s="40">
        <v>118.8344580645161</v>
      </c>
    </row>
    <row r="303" spans="1:4" x14ac:dyDescent="0.25">
      <c r="A303" s="38">
        <v>40210</v>
      </c>
      <c r="B303" s="39">
        <v>153.74526444549014</v>
      </c>
      <c r="C303" s="39">
        <v>50.902495040939293</v>
      </c>
      <c r="D303" s="40">
        <v>91.860282142857145</v>
      </c>
    </row>
    <row r="304" spans="1:4" x14ac:dyDescent="0.25">
      <c r="A304" s="38">
        <v>40238</v>
      </c>
      <c r="B304" s="39">
        <v>151.4437240070163</v>
      </c>
      <c r="C304" s="39">
        <v>434.96471629874713</v>
      </c>
      <c r="D304" s="40">
        <v>113.0354451612903</v>
      </c>
    </row>
    <row r="305" spans="1:4" x14ac:dyDescent="0.25">
      <c r="A305" s="38">
        <v>40269</v>
      </c>
      <c r="B305" s="39">
        <v>135.88669324284299</v>
      </c>
      <c r="C305" s="39">
        <v>67.140535182769369</v>
      </c>
      <c r="D305" s="40">
        <v>98.739263333333341</v>
      </c>
    </row>
    <row r="306" spans="1:4" x14ac:dyDescent="0.25">
      <c r="A306" s="38">
        <v>40299</v>
      </c>
      <c r="B306" s="39">
        <v>138.91246293932974</v>
      </c>
      <c r="C306" s="39">
        <v>11.793857491804669</v>
      </c>
      <c r="D306" s="40">
        <v>76.642099999999999</v>
      </c>
    </row>
    <row r="307" spans="1:4" x14ac:dyDescent="0.25">
      <c r="A307" s="38">
        <v>40330</v>
      </c>
      <c r="B307" s="39">
        <v>129.78473000263688</v>
      </c>
      <c r="C307" s="39">
        <v>0</v>
      </c>
      <c r="D307" s="40">
        <v>71.54737333333334</v>
      </c>
    </row>
    <row r="308" spans="1:4" x14ac:dyDescent="0.25">
      <c r="A308" s="38">
        <v>40360</v>
      </c>
      <c r="B308" s="39">
        <v>140.98663716074972</v>
      </c>
      <c r="C308" s="39">
        <v>0.27099513562216504</v>
      </c>
      <c r="D308" s="40">
        <v>68.725383870967732</v>
      </c>
    </row>
    <row r="309" spans="1:4" x14ac:dyDescent="0.25">
      <c r="A309" s="38">
        <v>40391</v>
      </c>
      <c r="B309" s="39">
        <v>165.95021550369171</v>
      </c>
      <c r="C309" s="39">
        <v>0</v>
      </c>
      <c r="D309" s="40">
        <v>66.330312903225803</v>
      </c>
    </row>
    <row r="310" spans="1:4" x14ac:dyDescent="0.25">
      <c r="A310" s="38">
        <v>40422</v>
      </c>
      <c r="B310" s="39">
        <v>189.56719543447986</v>
      </c>
      <c r="C310" s="39">
        <v>0</v>
      </c>
      <c r="D310" s="40">
        <v>63.22663</v>
      </c>
    </row>
    <row r="311" spans="1:4" x14ac:dyDescent="0.25">
      <c r="A311" s="38">
        <v>40452</v>
      </c>
      <c r="B311" s="39">
        <v>193.64866171901784</v>
      </c>
      <c r="C311" s="39">
        <v>125.64367550561445</v>
      </c>
      <c r="D311" s="40">
        <v>69.057361290322589</v>
      </c>
    </row>
    <row r="312" spans="1:4" x14ac:dyDescent="0.25">
      <c r="A312" s="38">
        <v>40483</v>
      </c>
      <c r="B312" s="39">
        <v>165.44404538580829</v>
      </c>
      <c r="C312" s="39">
        <v>117.35985662383176</v>
      </c>
      <c r="D312" s="40">
        <v>95.91449333333334</v>
      </c>
    </row>
    <row r="313" spans="1:4" x14ac:dyDescent="0.25">
      <c r="A313" s="38">
        <v>40513</v>
      </c>
      <c r="B313" s="39">
        <v>162.90917653024161</v>
      </c>
      <c r="C313" s="39">
        <v>88.364604750835923</v>
      </c>
      <c r="D313" s="40">
        <v>96.721025806451607</v>
      </c>
    </row>
    <row r="314" spans="1:4" x14ac:dyDescent="0.25">
      <c r="A314" s="38">
        <v>40544</v>
      </c>
      <c r="B314" s="39">
        <v>159.57243783758142</v>
      </c>
      <c r="C314" s="39">
        <v>110.26270954273626</v>
      </c>
      <c r="D314" s="40">
        <v>111.8745709677419</v>
      </c>
    </row>
    <row r="315" spans="1:4" x14ac:dyDescent="0.25">
      <c r="A315" s="38">
        <v>40575</v>
      </c>
      <c r="B315" s="39">
        <v>142.6391982636257</v>
      </c>
      <c r="C315" s="39">
        <v>156.09126198811481</v>
      </c>
      <c r="D315" s="40">
        <v>106.0780357142857</v>
      </c>
    </row>
    <row r="316" spans="1:4" x14ac:dyDescent="0.25">
      <c r="A316" s="38">
        <v>40603</v>
      </c>
      <c r="B316" s="39">
        <v>146.47300161899744</v>
      </c>
      <c r="C316" s="39">
        <v>180.14468848089194</v>
      </c>
      <c r="D316" s="40">
        <v>131.2532580645161</v>
      </c>
    </row>
    <row r="317" spans="1:4" x14ac:dyDescent="0.25">
      <c r="A317" s="38">
        <v>40634</v>
      </c>
      <c r="B317" s="39">
        <v>134.97451052599399</v>
      </c>
      <c r="C317" s="39">
        <v>27.79579965114845</v>
      </c>
      <c r="D317" s="40">
        <v>101.41571</v>
      </c>
    </row>
    <row r="318" spans="1:4" x14ac:dyDescent="0.25">
      <c r="A318" s="38">
        <v>40664</v>
      </c>
      <c r="B318" s="39">
        <v>132.20882419061658</v>
      </c>
      <c r="C318" s="39">
        <v>1.5480498366489135</v>
      </c>
      <c r="D318" s="40">
        <v>77.726680645161295</v>
      </c>
    </row>
    <row r="319" spans="1:4" x14ac:dyDescent="0.25">
      <c r="A319" s="38">
        <v>40695</v>
      </c>
      <c r="B319" s="39">
        <v>131.43386053875429</v>
      </c>
      <c r="C319" s="39">
        <v>2.7521877081617917E-2</v>
      </c>
      <c r="D319" s="40">
        <v>72.531393333333341</v>
      </c>
    </row>
    <row r="320" spans="1:4" x14ac:dyDescent="0.25">
      <c r="A320" s="38">
        <v>40725</v>
      </c>
      <c r="B320" s="39">
        <v>143.20575611904286</v>
      </c>
      <c r="C320" s="39">
        <v>0</v>
      </c>
      <c r="D320" s="40">
        <v>68.400867741935485</v>
      </c>
    </row>
    <row r="321" spans="1:4" x14ac:dyDescent="0.25">
      <c r="A321" s="38">
        <v>40756</v>
      </c>
      <c r="B321" s="39">
        <v>168.17722625155812</v>
      </c>
      <c r="C321" s="39">
        <v>0</v>
      </c>
      <c r="D321" s="40">
        <v>64.921270967741933</v>
      </c>
    </row>
    <row r="322" spans="1:4" x14ac:dyDescent="0.25">
      <c r="A322" s="38">
        <v>40787</v>
      </c>
      <c r="B322" s="39">
        <v>187.00789688401798</v>
      </c>
      <c r="C322" s="39">
        <v>0</v>
      </c>
      <c r="D322" s="40">
        <v>61.633633333333343</v>
      </c>
    </row>
    <row r="323" spans="1:4" x14ac:dyDescent="0.25">
      <c r="A323" s="38">
        <v>40817</v>
      </c>
      <c r="B323" s="39">
        <v>175.75262907435189</v>
      </c>
      <c r="C323" s="39">
        <v>188.03027258543736</v>
      </c>
      <c r="D323" s="40">
        <v>78.681261290322581</v>
      </c>
    </row>
    <row r="324" spans="1:4" x14ac:dyDescent="0.25">
      <c r="A324" s="38">
        <v>40848</v>
      </c>
      <c r="B324" s="39">
        <v>152.69638954294945</v>
      </c>
      <c r="C324" s="39">
        <v>138.31811889764427</v>
      </c>
      <c r="D324" s="40">
        <v>94.219246666666677</v>
      </c>
    </row>
    <row r="325" spans="1:4" x14ac:dyDescent="0.25">
      <c r="A325" s="38">
        <v>40878</v>
      </c>
      <c r="B325" s="39">
        <v>165.13799758906615</v>
      </c>
      <c r="C325" s="39">
        <v>196.61149855974571</v>
      </c>
      <c r="D325" s="40">
        <v>121.9476129032258</v>
      </c>
    </row>
    <row r="326" spans="1:4" x14ac:dyDescent="0.25">
      <c r="A326" s="38">
        <v>40909</v>
      </c>
      <c r="B326" s="39">
        <v>158.26269087261971</v>
      </c>
      <c r="C326" s="39">
        <v>174.01418061166291</v>
      </c>
      <c r="D326" s="40">
        <v>117.7422612903226</v>
      </c>
    </row>
    <row r="327" spans="1:4" x14ac:dyDescent="0.25">
      <c r="A327" s="38">
        <v>40940</v>
      </c>
      <c r="B327" s="39">
        <v>146.9185770403696</v>
      </c>
      <c r="C327" s="39">
        <v>78.701226182910247</v>
      </c>
      <c r="D327" s="40">
        <v>102.5618724137931</v>
      </c>
    </row>
    <row r="328" spans="1:4" x14ac:dyDescent="0.25">
      <c r="A328" s="38">
        <v>40969</v>
      </c>
      <c r="B328" s="39">
        <v>162.77926016744701</v>
      </c>
      <c r="C328" s="39">
        <v>117.27054488706297</v>
      </c>
      <c r="D328" s="40">
        <v>93.127190322580645</v>
      </c>
    </row>
    <row r="329" spans="1:4" x14ac:dyDescent="0.25">
      <c r="A329" s="38">
        <v>41000</v>
      </c>
      <c r="B329" s="39">
        <v>150.18971089045414</v>
      </c>
      <c r="C329" s="39">
        <v>82.9830941799691</v>
      </c>
      <c r="D329" s="40">
        <v>83.733230000000006</v>
      </c>
    </row>
    <row r="330" spans="1:4" x14ac:dyDescent="0.25">
      <c r="A330" s="38">
        <v>41030</v>
      </c>
      <c r="B330" s="39">
        <v>135.99137796178624</v>
      </c>
      <c r="C330" s="39">
        <v>25.66029828482543</v>
      </c>
      <c r="D330" s="40">
        <v>75.788048387096779</v>
      </c>
    </row>
    <row r="331" spans="1:4" x14ac:dyDescent="0.25">
      <c r="A331" s="38">
        <v>41061</v>
      </c>
      <c r="B331" s="39">
        <v>128.84029662134114</v>
      </c>
      <c r="C331" s="39">
        <v>8.7417558401798059E-2</v>
      </c>
      <c r="D331" s="40">
        <v>71.241150000000005</v>
      </c>
    </row>
    <row r="332" spans="1:4" x14ac:dyDescent="0.25">
      <c r="A332" s="38">
        <v>41091</v>
      </c>
      <c r="B332" s="39">
        <v>144.26145883432</v>
      </c>
      <c r="C332" s="39">
        <v>0</v>
      </c>
      <c r="D332" s="40">
        <v>67.562254838709677</v>
      </c>
    </row>
    <row r="333" spans="1:4" x14ac:dyDescent="0.25">
      <c r="A333" s="38">
        <v>41122</v>
      </c>
      <c r="B333" s="39">
        <v>161.29532399808542</v>
      </c>
      <c r="C333" s="39">
        <v>0.3489121849932163</v>
      </c>
      <c r="D333" s="40">
        <v>64.818200000000004</v>
      </c>
    </row>
    <row r="334" spans="1:4" x14ac:dyDescent="0.25">
      <c r="A334" s="38">
        <v>41153</v>
      </c>
      <c r="B334" s="39">
        <v>186.23856000646657</v>
      </c>
      <c r="C334" s="39">
        <v>4.370877920089903E-2</v>
      </c>
      <c r="D334" s="40">
        <v>63.204920000000001</v>
      </c>
    </row>
    <row r="335" spans="1:4" x14ac:dyDescent="0.25">
      <c r="A335" s="38">
        <v>41183</v>
      </c>
      <c r="B335" s="39">
        <v>195.61766194318156</v>
      </c>
      <c r="C335" s="39">
        <v>10.596700462656171</v>
      </c>
      <c r="D335" s="40">
        <v>63.134287096774187</v>
      </c>
    </row>
    <row r="336" spans="1:4" x14ac:dyDescent="0.25">
      <c r="A336" s="38">
        <v>41214</v>
      </c>
      <c r="B336" s="39">
        <v>157.48075279912928</v>
      </c>
      <c r="C336" s="39">
        <v>342.54919634124917</v>
      </c>
      <c r="D336" s="40">
        <v>95.687583333333336</v>
      </c>
    </row>
    <row r="337" spans="1:4" x14ac:dyDescent="0.25">
      <c r="A337" s="38">
        <v>41244</v>
      </c>
      <c r="B337" s="39">
        <v>179.95380469233643</v>
      </c>
      <c r="C337" s="39">
        <v>53.370009288266111</v>
      </c>
      <c r="D337" s="40">
        <v>96.788600000000002</v>
      </c>
    </row>
    <row r="338" spans="1:4" x14ac:dyDescent="0.25">
      <c r="A338" s="38">
        <v>41275</v>
      </c>
      <c r="B338" s="39">
        <v>159.27008759013603</v>
      </c>
      <c r="C338" s="39">
        <v>273.09858152711297</v>
      </c>
      <c r="D338" s="40">
        <v>95.022893548387088</v>
      </c>
    </row>
    <row r="339" spans="1:4" x14ac:dyDescent="0.25">
      <c r="A339" s="38">
        <v>41306</v>
      </c>
      <c r="B339" s="39">
        <v>153.78601698271487</v>
      </c>
      <c r="C339" s="39">
        <v>75.834072755457356</v>
      </c>
      <c r="D339" s="40">
        <v>92.162617857142862</v>
      </c>
    </row>
    <row r="340" spans="1:4" x14ac:dyDescent="0.25">
      <c r="A340" s="38">
        <v>41334</v>
      </c>
      <c r="B340" s="39">
        <v>161.1780348931097</v>
      </c>
      <c r="C340" s="39">
        <v>120.42549442779404</v>
      </c>
      <c r="D340" s="40">
        <v>81.010951612903227</v>
      </c>
    </row>
    <row r="341" spans="1:4" x14ac:dyDescent="0.25">
      <c r="A341" s="38">
        <v>41365</v>
      </c>
      <c r="B341" s="39">
        <v>134.27162368455757</v>
      </c>
      <c r="C341" s="39">
        <v>137.27747976398751</v>
      </c>
      <c r="D341" s="40">
        <v>94.725670000000008</v>
      </c>
    </row>
    <row r="342" spans="1:4" x14ac:dyDescent="0.25">
      <c r="A342" s="38">
        <v>41395</v>
      </c>
      <c r="B342" s="39">
        <v>138.44853139098015</v>
      </c>
      <c r="C342" s="39">
        <v>25.033742375359392</v>
      </c>
      <c r="D342" s="40">
        <v>71.909141935483873</v>
      </c>
    </row>
    <row r="343" spans="1:4" x14ac:dyDescent="0.25">
      <c r="A343" s="38">
        <v>41426</v>
      </c>
      <c r="B343" s="39">
        <v>127.94337133287486</v>
      </c>
      <c r="C343" s="39">
        <v>1.5806832704705447</v>
      </c>
      <c r="D343" s="40">
        <v>67.25021666666666</v>
      </c>
    </row>
    <row r="344" spans="1:4" x14ac:dyDescent="0.25">
      <c r="A344" s="38">
        <v>41456</v>
      </c>
      <c r="B344" s="39">
        <v>143.11510782831073</v>
      </c>
      <c r="C344" s="39">
        <v>0</v>
      </c>
      <c r="D344" s="40">
        <v>64.402661290322584</v>
      </c>
    </row>
    <row r="345" spans="1:4" x14ac:dyDescent="0.25">
      <c r="A345" s="38">
        <v>41487</v>
      </c>
      <c r="B345" s="39">
        <v>166.696954190497</v>
      </c>
      <c r="C345" s="39">
        <v>4.370877920089903E-2</v>
      </c>
      <c r="D345" s="40">
        <v>61.746219354838708</v>
      </c>
    </row>
    <row r="346" spans="1:4" x14ac:dyDescent="0.25">
      <c r="A346" s="38">
        <v>41518</v>
      </c>
      <c r="B346" s="39">
        <v>179.58572259061415</v>
      </c>
      <c r="C346" s="39">
        <v>0.62002106925182543</v>
      </c>
      <c r="D346" s="40">
        <v>59.583063333333342</v>
      </c>
    </row>
    <row r="347" spans="1:4" x14ac:dyDescent="0.25">
      <c r="A347" s="38">
        <v>41548</v>
      </c>
      <c r="B347" s="39">
        <v>193.3234084004207</v>
      </c>
      <c r="C347" s="39">
        <v>38.120244875680349</v>
      </c>
      <c r="D347" s="40">
        <v>63.591051612903222</v>
      </c>
    </row>
    <row r="348" spans="1:4" x14ac:dyDescent="0.25">
      <c r="A348" s="38">
        <v>41579</v>
      </c>
      <c r="B348" s="39">
        <v>169.93382932366785</v>
      </c>
      <c r="C348" s="39">
        <v>134.22756242468924</v>
      </c>
      <c r="D348" s="40">
        <v>71.068013333333326</v>
      </c>
    </row>
    <row r="349" spans="1:4" x14ac:dyDescent="0.25">
      <c r="A349" s="38">
        <v>41609</v>
      </c>
      <c r="B349" s="39">
        <v>155.90519712284072</v>
      </c>
      <c r="C349" s="39">
        <v>351.28472907328927</v>
      </c>
      <c r="D349" s="40">
        <v>115.6521709677419</v>
      </c>
    </row>
    <row r="350" spans="1:4" x14ac:dyDescent="0.25">
      <c r="A350" s="38">
        <v>41640</v>
      </c>
      <c r="B350" s="39">
        <v>172.02481489904443</v>
      </c>
      <c r="C350" s="39">
        <v>44.228022699252726</v>
      </c>
      <c r="D350" s="40">
        <v>98.816506451612909</v>
      </c>
    </row>
    <row r="351" spans="1:4" x14ac:dyDescent="0.25">
      <c r="A351" s="38">
        <v>41671</v>
      </c>
      <c r="B351" s="39">
        <v>146.105008108666</v>
      </c>
      <c r="C351" s="39">
        <v>108.56267899141669</v>
      </c>
      <c r="D351" s="40">
        <v>86.394900000000007</v>
      </c>
    </row>
    <row r="352" spans="1:4" x14ac:dyDescent="0.25">
      <c r="A352" s="38">
        <v>41699</v>
      </c>
      <c r="B352" s="39">
        <v>150.60000899073711</v>
      </c>
      <c r="C352" s="39">
        <v>174.75683534686769</v>
      </c>
      <c r="D352" s="40">
        <v>99.183461290322583</v>
      </c>
    </row>
    <row r="353" spans="1:4" x14ac:dyDescent="0.25">
      <c r="A353" s="38">
        <v>41730</v>
      </c>
      <c r="B353" s="39">
        <v>136.80939874735856</v>
      </c>
      <c r="C353" s="39">
        <v>97.862556103956749</v>
      </c>
      <c r="D353" s="40">
        <v>96.277460000000005</v>
      </c>
    </row>
    <row r="354" spans="1:4" x14ac:dyDescent="0.25">
      <c r="A354" s="38">
        <v>41760</v>
      </c>
      <c r="B354" s="39">
        <v>134.39845767093516</v>
      </c>
      <c r="C354" s="39">
        <v>12.290604027568238</v>
      </c>
      <c r="D354" s="40">
        <v>75.090103225806459</v>
      </c>
    </row>
    <row r="355" spans="1:4" x14ac:dyDescent="0.25">
      <c r="A355" s="38">
        <v>41791</v>
      </c>
      <c r="B355" s="39">
        <v>129.53686854881244</v>
      </c>
      <c r="C355" s="39">
        <v>0.52350996801454841</v>
      </c>
      <c r="D355" s="40">
        <v>69.112623333333346</v>
      </c>
    </row>
    <row r="356" spans="1:4" x14ac:dyDescent="0.25">
      <c r="A356" s="38">
        <v>41821</v>
      </c>
      <c r="B356" s="39">
        <v>140.62402789655812</v>
      </c>
      <c r="C356" s="39">
        <v>0.32488825075036759</v>
      </c>
      <c r="D356" s="40">
        <v>65.871493548387093</v>
      </c>
    </row>
    <row r="357" spans="1:4" x14ac:dyDescent="0.25">
      <c r="A357" s="38">
        <v>41852</v>
      </c>
      <c r="B357" s="39">
        <v>166.11591857274544</v>
      </c>
      <c r="C357" s="39">
        <v>0</v>
      </c>
      <c r="D357" s="40">
        <v>63.174574193548388</v>
      </c>
    </row>
    <row r="358" spans="1:4" x14ac:dyDescent="0.25">
      <c r="A358" s="38">
        <v>41883</v>
      </c>
      <c r="B358" s="39">
        <v>184.09718127444356</v>
      </c>
      <c r="C358" s="39">
        <v>1.1999170916628734</v>
      </c>
      <c r="D358" s="40">
        <v>59.970563333333331</v>
      </c>
    </row>
    <row r="359" spans="1:4" x14ac:dyDescent="0.25">
      <c r="A359" s="38">
        <v>41913</v>
      </c>
      <c r="B359" s="39">
        <v>194.27443773948673</v>
      </c>
      <c r="C359" s="39">
        <v>51.440412045520638</v>
      </c>
      <c r="D359" s="40">
        <v>60.279206451612907</v>
      </c>
    </row>
    <row r="360" spans="1:4" x14ac:dyDescent="0.25">
      <c r="A360" s="38">
        <v>41944</v>
      </c>
      <c r="B360" s="39">
        <v>170.00106149545803</v>
      </c>
      <c r="C360" s="39">
        <v>240.394491098239</v>
      </c>
      <c r="D360" s="40">
        <v>82.666583333333335</v>
      </c>
    </row>
    <row r="361" spans="1:4" x14ac:dyDescent="0.25">
      <c r="A361" s="38">
        <v>41974</v>
      </c>
      <c r="B361" s="39">
        <v>163.33066569913186</v>
      </c>
      <c r="C361" s="39">
        <v>205.29592392536676</v>
      </c>
      <c r="D361" s="40">
        <v>98.962716129032259</v>
      </c>
    </row>
    <row r="362" spans="1:4" x14ac:dyDescent="0.25">
      <c r="A362" s="38">
        <v>42005</v>
      </c>
      <c r="B362" s="39">
        <v>177.44265941237418</v>
      </c>
      <c r="C362" s="39">
        <v>74.352162341681847</v>
      </c>
      <c r="D362" s="40">
        <v>98.202087096774193</v>
      </c>
    </row>
    <row r="363" spans="1:4" x14ac:dyDescent="0.25">
      <c r="A363" s="38">
        <v>42036</v>
      </c>
      <c r="B363" s="39">
        <v>147.35427700414999</v>
      </c>
      <c r="C363" s="39">
        <v>166.952946695637</v>
      </c>
      <c r="D363" s="40">
        <v>120.4871928571429</v>
      </c>
    </row>
    <row r="364" spans="1:4" x14ac:dyDescent="0.25">
      <c r="A364" s="38">
        <v>42064</v>
      </c>
      <c r="B364" s="39">
        <v>155.40253992946299</v>
      </c>
      <c r="C364" s="39">
        <v>161.62986801807557</v>
      </c>
      <c r="D364" s="40">
        <v>119.3487419354839</v>
      </c>
    </row>
    <row r="365" spans="1:4" x14ac:dyDescent="0.25">
      <c r="A365" s="38">
        <v>42095</v>
      </c>
      <c r="B365" s="39">
        <v>136.04284006412487</v>
      </c>
      <c r="C365" s="39">
        <v>204.21428614311031</v>
      </c>
      <c r="D365" s="40">
        <v>121.3640666666667</v>
      </c>
    </row>
    <row r="366" spans="1:4" x14ac:dyDescent="0.25">
      <c r="A366" s="38">
        <v>42125</v>
      </c>
      <c r="B366" s="39">
        <v>131.15657358291014</v>
      </c>
      <c r="C366" s="39">
        <v>32.62367666756289</v>
      </c>
      <c r="D366" s="40">
        <v>122.99454193548389</v>
      </c>
    </row>
    <row r="367" spans="1:4" x14ac:dyDescent="0.25">
      <c r="A367" s="38">
        <v>42156</v>
      </c>
      <c r="B367" s="39">
        <v>128.286016296805</v>
      </c>
      <c r="C367" s="39">
        <v>3.8081830713932042E-2</v>
      </c>
      <c r="D367" s="40">
        <v>91.818893333333335</v>
      </c>
    </row>
    <row r="368" spans="1:4" x14ac:dyDescent="0.25">
      <c r="A368" s="38">
        <v>42186</v>
      </c>
      <c r="B368" s="39">
        <v>143.7128834921937</v>
      </c>
      <c r="C368" s="39">
        <v>0</v>
      </c>
      <c r="D368" s="40">
        <v>86.44995161290322</v>
      </c>
    </row>
    <row r="369" spans="1:4" x14ac:dyDescent="0.25">
      <c r="A369" s="38">
        <v>42217</v>
      </c>
      <c r="B369" s="39">
        <v>168.15339257792297</v>
      </c>
      <c r="C369" s="39">
        <v>0</v>
      </c>
      <c r="D369" s="40">
        <v>81.597180645161288</v>
      </c>
    </row>
    <row r="370" spans="1:4" x14ac:dyDescent="0.25">
      <c r="A370" s="38">
        <v>42248</v>
      </c>
      <c r="B370" s="39">
        <v>195.47703251071243</v>
      </c>
      <c r="C370" s="39">
        <v>6.8458993501762253E-2</v>
      </c>
      <c r="D370" s="40">
        <v>77.029853333333321</v>
      </c>
    </row>
    <row r="371" spans="1:4" x14ac:dyDescent="0.25">
      <c r="A371" s="38">
        <v>42278</v>
      </c>
      <c r="B371" s="39">
        <v>205.65801723834417</v>
      </c>
      <c r="C371" s="39">
        <v>19.811159752448994</v>
      </c>
      <c r="D371" s="40">
        <v>77.794458064516135</v>
      </c>
    </row>
    <row r="372" spans="1:4" x14ac:dyDescent="0.25">
      <c r="A372" s="38">
        <v>42309</v>
      </c>
      <c r="B372" s="39">
        <v>183.98688804873728</v>
      </c>
      <c r="C372" s="39">
        <v>86.132373554449785</v>
      </c>
      <c r="D372" s="40">
        <v>91.629113333333336</v>
      </c>
    </row>
    <row r="373" spans="1:4" x14ac:dyDescent="0.25">
      <c r="A373" s="38">
        <v>42339</v>
      </c>
      <c r="B373" s="39">
        <v>188.27107345012158</v>
      </c>
      <c r="C373" s="39">
        <v>30.666396989545781</v>
      </c>
      <c r="D373" s="40">
        <v>95.1283064516129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A4E6D-ED1C-47D8-8AAD-B04CDCF1FC9E}">
  <dimension ref="A1:R557"/>
  <sheetViews>
    <sheetView topLeftCell="C1" zoomScaleNormal="100" workbookViewId="0">
      <selection activeCell="M4" sqref="M4"/>
    </sheetView>
  </sheetViews>
  <sheetFormatPr defaultRowHeight="15" x14ac:dyDescent="0.25"/>
  <cols>
    <col min="1" max="1" width="11" customWidth="1"/>
    <col min="2" max="2" width="21" customWidth="1"/>
    <col min="3" max="3" width="15.140625" customWidth="1"/>
    <col min="4" max="4" width="11.5703125" customWidth="1"/>
    <col min="5" max="5" width="8.85546875" customWidth="1"/>
    <col min="6" max="6" width="7.140625" customWidth="1"/>
    <col min="8" max="8" width="12.42578125" customWidth="1"/>
    <col min="9" max="9" width="11.5703125" customWidth="1"/>
    <col min="10" max="10" width="8.85546875" customWidth="1"/>
    <col min="11" max="11" width="8.5703125" customWidth="1"/>
    <col min="12" max="12" width="9.85546875" customWidth="1"/>
    <col min="13" max="14" width="15.140625" customWidth="1"/>
    <col min="15" max="15" width="14.7109375" bestFit="1" customWidth="1"/>
    <col min="16" max="16" width="11.5703125" bestFit="1" customWidth="1"/>
    <col min="17" max="17" width="14.7109375" bestFit="1" customWidth="1"/>
    <col min="18" max="18" width="19.85546875" bestFit="1" customWidth="1"/>
    <col min="254" max="254" width="8.140625" bestFit="1" customWidth="1"/>
    <col min="255" max="255" width="21" customWidth="1"/>
    <col min="256" max="256" width="8.5703125" customWidth="1"/>
    <col min="257" max="257" width="11.5703125" customWidth="1"/>
    <col min="258" max="258" width="5.5703125" customWidth="1"/>
    <col min="259" max="259" width="7.140625" customWidth="1"/>
    <col min="261" max="261" width="5" customWidth="1"/>
    <col min="262" max="262" width="5.7109375" customWidth="1"/>
    <col min="263" max="263" width="3.85546875" customWidth="1"/>
    <col min="264" max="264" width="8.5703125" customWidth="1"/>
    <col min="265" max="265" width="6.42578125" customWidth="1"/>
    <col min="266" max="266" width="9.85546875" customWidth="1"/>
    <col min="267" max="267" width="8.85546875" customWidth="1"/>
    <col min="268" max="268" width="14.42578125" customWidth="1"/>
    <col min="269" max="269" width="7.5703125" customWidth="1"/>
    <col min="270" max="270" width="13.42578125" customWidth="1"/>
    <col min="271" max="271" width="5.7109375" customWidth="1"/>
    <col min="272" max="272" width="19.140625" customWidth="1"/>
    <col min="510" max="510" width="8.140625" bestFit="1" customWidth="1"/>
    <col min="511" max="511" width="21" customWidth="1"/>
    <col min="512" max="512" width="8.5703125" customWidth="1"/>
    <col min="513" max="513" width="11.5703125" customWidth="1"/>
    <col min="514" max="514" width="5.5703125" customWidth="1"/>
    <col min="515" max="515" width="7.140625" customWidth="1"/>
    <col min="517" max="517" width="5" customWidth="1"/>
    <col min="518" max="518" width="5.7109375" customWidth="1"/>
    <col min="519" max="519" width="3.85546875" customWidth="1"/>
    <col min="520" max="520" width="8.5703125" customWidth="1"/>
    <col min="521" max="521" width="6.42578125" customWidth="1"/>
    <col min="522" max="522" width="9.85546875" customWidth="1"/>
    <col min="523" max="523" width="8.85546875" customWidth="1"/>
    <col min="524" max="524" width="14.42578125" customWidth="1"/>
    <col min="525" max="525" width="7.5703125" customWidth="1"/>
    <col min="526" max="526" width="13.42578125" customWidth="1"/>
    <col min="527" max="527" width="5.7109375" customWidth="1"/>
    <col min="528" max="528" width="19.140625" customWidth="1"/>
    <col min="766" max="766" width="8.140625" bestFit="1" customWidth="1"/>
    <col min="767" max="767" width="21" customWidth="1"/>
    <col min="768" max="768" width="8.5703125" customWidth="1"/>
    <col min="769" max="769" width="11.5703125" customWidth="1"/>
    <col min="770" max="770" width="5.5703125" customWidth="1"/>
    <col min="771" max="771" width="7.140625" customWidth="1"/>
    <col min="773" max="773" width="5" customWidth="1"/>
    <col min="774" max="774" width="5.7109375" customWidth="1"/>
    <col min="775" max="775" width="3.85546875" customWidth="1"/>
    <col min="776" max="776" width="8.5703125" customWidth="1"/>
    <col min="777" max="777" width="6.42578125" customWidth="1"/>
    <col min="778" max="778" width="9.85546875" customWidth="1"/>
    <col min="779" max="779" width="8.85546875" customWidth="1"/>
    <col min="780" max="780" width="14.42578125" customWidth="1"/>
    <col min="781" max="781" width="7.5703125" customWidth="1"/>
    <col min="782" max="782" width="13.42578125" customWidth="1"/>
    <col min="783" max="783" width="5.7109375" customWidth="1"/>
    <col min="784" max="784" width="19.140625" customWidth="1"/>
    <col min="1022" max="1022" width="8.140625" bestFit="1" customWidth="1"/>
    <col min="1023" max="1023" width="21" customWidth="1"/>
    <col min="1024" max="1024" width="8.5703125" customWidth="1"/>
    <col min="1025" max="1025" width="11.5703125" customWidth="1"/>
    <col min="1026" max="1026" width="5.5703125" customWidth="1"/>
    <col min="1027" max="1027" width="7.140625" customWidth="1"/>
    <col min="1029" max="1029" width="5" customWidth="1"/>
    <col min="1030" max="1030" width="5.7109375" customWidth="1"/>
    <col min="1031" max="1031" width="3.85546875" customWidth="1"/>
    <col min="1032" max="1032" width="8.5703125" customWidth="1"/>
    <col min="1033" max="1033" width="6.42578125" customWidth="1"/>
    <col min="1034" max="1034" width="9.85546875" customWidth="1"/>
    <col min="1035" max="1035" width="8.85546875" customWidth="1"/>
    <col min="1036" max="1036" width="14.42578125" customWidth="1"/>
    <col min="1037" max="1037" width="7.5703125" customWidth="1"/>
    <col min="1038" max="1038" width="13.42578125" customWidth="1"/>
    <col min="1039" max="1039" width="5.7109375" customWidth="1"/>
    <col min="1040" max="1040" width="19.140625" customWidth="1"/>
    <col min="1278" max="1278" width="8.140625" bestFit="1" customWidth="1"/>
    <col min="1279" max="1279" width="21" customWidth="1"/>
    <col min="1280" max="1280" width="8.5703125" customWidth="1"/>
    <col min="1281" max="1281" width="11.5703125" customWidth="1"/>
    <col min="1282" max="1282" width="5.5703125" customWidth="1"/>
    <col min="1283" max="1283" width="7.140625" customWidth="1"/>
    <col min="1285" max="1285" width="5" customWidth="1"/>
    <col min="1286" max="1286" width="5.7109375" customWidth="1"/>
    <col min="1287" max="1287" width="3.85546875" customWidth="1"/>
    <col min="1288" max="1288" width="8.5703125" customWidth="1"/>
    <col min="1289" max="1289" width="6.42578125" customWidth="1"/>
    <col min="1290" max="1290" width="9.85546875" customWidth="1"/>
    <col min="1291" max="1291" width="8.85546875" customWidth="1"/>
    <col min="1292" max="1292" width="14.42578125" customWidth="1"/>
    <col min="1293" max="1293" width="7.5703125" customWidth="1"/>
    <col min="1294" max="1294" width="13.42578125" customWidth="1"/>
    <col min="1295" max="1295" width="5.7109375" customWidth="1"/>
    <col min="1296" max="1296" width="19.140625" customWidth="1"/>
    <col min="1534" max="1534" width="8.140625" bestFit="1" customWidth="1"/>
    <col min="1535" max="1535" width="21" customWidth="1"/>
    <col min="1536" max="1536" width="8.5703125" customWidth="1"/>
    <col min="1537" max="1537" width="11.5703125" customWidth="1"/>
    <col min="1538" max="1538" width="5.5703125" customWidth="1"/>
    <col min="1539" max="1539" width="7.140625" customWidth="1"/>
    <col min="1541" max="1541" width="5" customWidth="1"/>
    <col min="1542" max="1542" width="5.7109375" customWidth="1"/>
    <col min="1543" max="1543" width="3.85546875" customWidth="1"/>
    <col min="1544" max="1544" width="8.5703125" customWidth="1"/>
    <col min="1545" max="1545" width="6.42578125" customWidth="1"/>
    <col min="1546" max="1546" width="9.85546875" customWidth="1"/>
    <col min="1547" max="1547" width="8.85546875" customWidth="1"/>
    <col min="1548" max="1548" width="14.42578125" customWidth="1"/>
    <col min="1549" max="1549" width="7.5703125" customWidth="1"/>
    <col min="1550" max="1550" width="13.42578125" customWidth="1"/>
    <col min="1551" max="1551" width="5.7109375" customWidth="1"/>
    <col min="1552" max="1552" width="19.140625" customWidth="1"/>
    <col min="1790" max="1790" width="8.140625" bestFit="1" customWidth="1"/>
    <col min="1791" max="1791" width="21" customWidth="1"/>
    <col min="1792" max="1792" width="8.5703125" customWidth="1"/>
    <col min="1793" max="1793" width="11.5703125" customWidth="1"/>
    <col min="1794" max="1794" width="5.5703125" customWidth="1"/>
    <col min="1795" max="1795" width="7.140625" customWidth="1"/>
    <col min="1797" max="1797" width="5" customWidth="1"/>
    <col min="1798" max="1798" width="5.7109375" customWidth="1"/>
    <col min="1799" max="1799" width="3.85546875" customWidth="1"/>
    <col min="1800" max="1800" width="8.5703125" customWidth="1"/>
    <col min="1801" max="1801" width="6.42578125" customWidth="1"/>
    <col min="1802" max="1802" width="9.85546875" customWidth="1"/>
    <col min="1803" max="1803" width="8.85546875" customWidth="1"/>
    <col min="1804" max="1804" width="14.42578125" customWidth="1"/>
    <col min="1805" max="1805" width="7.5703125" customWidth="1"/>
    <col min="1806" max="1806" width="13.42578125" customWidth="1"/>
    <col min="1807" max="1807" width="5.7109375" customWidth="1"/>
    <col min="1808" max="1808" width="19.140625" customWidth="1"/>
    <col min="2046" max="2046" width="8.140625" bestFit="1" customWidth="1"/>
    <col min="2047" max="2047" width="21" customWidth="1"/>
    <col min="2048" max="2048" width="8.5703125" customWidth="1"/>
    <col min="2049" max="2049" width="11.5703125" customWidth="1"/>
    <col min="2050" max="2050" width="5.5703125" customWidth="1"/>
    <col min="2051" max="2051" width="7.140625" customWidth="1"/>
    <col min="2053" max="2053" width="5" customWidth="1"/>
    <col min="2054" max="2054" width="5.7109375" customWidth="1"/>
    <col min="2055" max="2055" width="3.85546875" customWidth="1"/>
    <col min="2056" max="2056" width="8.5703125" customWidth="1"/>
    <col min="2057" max="2057" width="6.42578125" customWidth="1"/>
    <col min="2058" max="2058" width="9.85546875" customWidth="1"/>
    <col min="2059" max="2059" width="8.85546875" customWidth="1"/>
    <col min="2060" max="2060" width="14.42578125" customWidth="1"/>
    <col min="2061" max="2061" width="7.5703125" customWidth="1"/>
    <col min="2062" max="2062" width="13.42578125" customWidth="1"/>
    <col min="2063" max="2063" width="5.7109375" customWidth="1"/>
    <col min="2064" max="2064" width="19.140625" customWidth="1"/>
    <col min="2302" max="2302" width="8.140625" bestFit="1" customWidth="1"/>
    <col min="2303" max="2303" width="21" customWidth="1"/>
    <col min="2304" max="2304" width="8.5703125" customWidth="1"/>
    <col min="2305" max="2305" width="11.5703125" customWidth="1"/>
    <col min="2306" max="2306" width="5.5703125" customWidth="1"/>
    <col min="2307" max="2307" width="7.140625" customWidth="1"/>
    <col min="2309" max="2309" width="5" customWidth="1"/>
    <col min="2310" max="2310" width="5.7109375" customWidth="1"/>
    <col min="2311" max="2311" width="3.85546875" customWidth="1"/>
    <col min="2312" max="2312" width="8.5703125" customWidth="1"/>
    <col min="2313" max="2313" width="6.42578125" customWidth="1"/>
    <col min="2314" max="2314" width="9.85546875" customWidth="1"/>
    <col min="2315" max="2315" width="8.85546875" customWidth="1"/>
    <col min="2316" max="2316" width="14.42578125" customWidth="1"/>
    <col min="2317" max="2317" width="7.5703125" customWidth="1"/>
    <col min="2318" max="2318" width="13.42578125" customWidth="1"/>
    <col min="2319" max="2319" width="5.7109375" customWidth="1"/>
    <col min="2320" max="2320" width="19.140625" customWidth="1"/>
    <col min="2558" max="2558" width="8.140625" bestFit="1" customWidth="1"/>
    <col min="2559" max="2559" width="21" customWidth="1"/>
    <col min="2560" max="2560" width="8.5703125" customWidth="1"/>
    <col min="2561" max="2561" width="11.5703125" customWidth="1"/>
    <col min="2562" max="2562" width="5.5703125" customWidth="1"/>
    <col min="2563" max="2563" width="7.140625" customWidth="1"/>
    <col min="2565" max="2565" width="5" customWidth="1"/>
    <col min="2566" max="2566" width="5.7109375" customWidth="1"/>
    <col min="2567" max="2567" width="3.85546875" customWidth="1"/>
    <col min="2568" max="2568" width="8.5703125" customWidth="1"/>
    <col min="2569" max="2569" width="6.42578125" customWidth="1"/>
    <col min="2570" max="2570" width="9.85546875" customWidth="1"/>
    <col min="2571" max="2571" width="8.85546875" customWidth="1"/>
    <col min="2572" max="2572" width="14.42578125" customWidth="1"/>
    <col min="2573" max="2573" width="7.5703125" customWidth="1"/>
    <col min="2574" max="2574" width="13.42578125" customWidth="1"/>
    <col min="2575" max="2575" width="5.7109375" customWidth="1"/>
    <col min="2576" max="2576" width="19.140625" customWidth="1"/>
    <col min="2814" max="2814" width="8.140625" bestFit="1" customWidth="1"/>
    <col min="2815" max="2815" width="21" customWidth="1"/>
    <col min="2816" max="2816" width="8.5703125" customWidth="1"/>
    <col min="2817" max="2817" width="11.5703125" customWidth="1"/>
    <col min="2818" max="2818" width="5.5703125" customWidth="1"/>
    <col min="2819" max="2819" width="7.140625" customWidth="1"/>
    <col min="2821" max="2821" width="5" customWidth="1"/>
    <col min="2822" max="2822" width="5.7109375" customWidth="1"/>
    <col min="2823" max="2823" width="3.85546875" customWidth="1"/>
    <col min="2824" max="2824" width="8.5703125" customWidth="1"/>
    <col min="2825" max="2825" width="6.42578125" customWidth="1"/>
    <col min="2826" max="2826" width="9.85546875" customWidth="1"/>
    <col min="2827" max="2827" width="8.85546875" customWidth="1"/>
    <col min="2828" max="2828" width="14.42578125" customWidth="1"/>
    <col min="2829" max="2829" width="7.5703125" customWidth="1"/>
    <col min="2830" max="2830" width="13.42578125" customWidth="1"/>
    <col min="2831" max="2831" width="5.7109375" customWidth="1"/>
    <col min="2832" max="2832" width="19.140625" customWidth="1"/>
    <col min="3070" max="3070" width="8.140625" bestFit="1" customWidth="1"/>
    <col min="3071" max="3071" width="21" customWidth="1"/>
    <col min="3072" max="3072" width="8.5703125" customWidth="1"/>
    <col min="3073" max="3073" width="11.5703125" customWidth="1"/>
    <col min="3074" max="3074" width="5.5703125" customWidth="1"/>
    <col min="3075" max="3075" width="7.140625" customWidth="1"/>
    <col min="3077" max="3077" width="5" customWidth="1"/>
    <col min="3078" max="3078" width="5.7109375" customWidth="1"/>
    <col min="3079" max="3079" width="3.85546875" customWidth="1"/>
    <col min="3080" max="3080" width="8.5703125" customWidth="1"/>
    <col min="3081" max="3081" width="6.42578125" customWidth="1"/>
    <col min="3082" max="3082" width="9.85546875" customWidth="1"/>
    <col min="3083" max="3083" width="8.85546875" customWidth="1"/>
    <col min="3084" max="3084" width="14.42578125" customWidth="1"/>
    <col min="3085" max="3085" width="7.5703125" customWidth="1"/>
    <col min="3086" max="3086" width="13.42578125" customWidth="1"/>
    <col min="3087" max="3087" width="5.7109375" customWidth="1"/>
    <col min="3088" max="3088" width="19.140625" customWidth="1"/>
    <col min="3326" max="3326" width="8.140625" bestFit="1" customWidth="1"/>
    <col min="3327" max="3327" width="21" customWidth="1"/>
    <col min="3328" max="3328" width="8.5703125" customWidth="1"/>
    <col min="3329" max="3329" width="11.5703125" customWidth="1"/>
    <col min="3330" max="3330" width="5.5703125" customWidth="1"/>
    <col min="3331" max="3331" width="7.140625" customWidth="1"/>
    <col min="3333" max="3333" width="5" customWidth="1"/>
    <col min="3334" max="3334" width="5.7109375" customWidth="1"/>
    <col min="3335" max="3335" width="3.85546875" customWidth="1"/>
    <col min="3336" max="3336" width="8.5703125" customWidth="1"/>
    <col min="3337" max="3337" width="6.42578125" customWidth="1"/>
    <col min="3338" max="3338" width="9.85546875" customWidth="1"/>
    <col min="3339" max="3339" width="8.85546875" customWidth="1"/>
    <col min="3340" max="3340" width="14.42578125" customWidth="1"/>
    <col min="3341" max="3341" width="7.5703125" customWidth="1"/>
    <col min="3342" max="3342" width="13.42578125" customWidth="1"/>
    <col min="3343" max="3343" width="5.7109375" customWidth="1"/>
    <col min="3344" max="3344" width="19.140625" customWidth="1"/>
    <col min="3582" max="3582" width="8.140625" bestFit="1" customWidth="1"/>
    <col min="3583" max="3583" width="21" customWidth="1"/>
    <col min="3584" max="3584" width="8.5703125" customWidth="1"/>
    <col min="3585" max="3585" width="11.5703125" customWidth="1"/>
    <col min="3586" max="3586" width="5.5703125" customWidth="1"/>
    <col min="3587" max="3587" width="7.140625" customWidth="1"/>
    <col min="3589" max="3589" width="5" customWidth="1"/>
    <col min="3590" max="3590" width="5.7109375" customWidth="1"/>
    <col min="3591" max="3591" width="3.85546875" customWidth="1"/>
    <col min="3592" max="3592" width="8.5703125" customWidth="1"/>
    <col min="3593" max="3593" width="6.42578125" customWidth="1"/>
    <col min="3594" max="3594" width="9.85546875" customWidth="1"/>
    <col min="3595" max="3595" width="8.85546875" customWidth="1"/>
    <col min="3596" max="3596" width="14.42578125" customWidth="1"/>
    <col min="3597" max="3597" width="7.5703125" customWidth="1"/>
    <col min="3598" max="3598" width="13.42578125" customWidth="1"/>
    <col min="3599" max="3599" width="5.7109375" customWidth="1"/>
    <col min="3600" max="3600" width="19.140625" customWidth="1"/>
    <col min="3838" max="3838" width="8.140625" bestFit="1" customWidth="1"/>
    <col min="3839" max="3839" width="21" customWidth="1"/>
    <col min="3840" max="3840" width="8.5703125" customWidth="1"/>
    <col min="3841" max="3841" width="11.5703125" customWidth="1"/>
    <col min="3842" max="3842" width="5.5703125" customWidth="1"/>
    <col min="3843" max="3843" width="7.140625" customWidth="1"/>
    <col min="3845" max="3845" width="5" customWidth="1"/>
    <col min="3846" max="3846" width="5.7109375" customWidth="1"/>
    <col min="3847" max="3847" width="3.85546875" customWidth="1"/>
    <col min="3848" max="3848" width="8.5703125" customWidth="1"/>
    <col min="3849" max="3849" width="6.42578125" customWidth="1"/>
    <col min="3850" max="3850" width="9.85546875" customWidth="1"/>
    <col min="3851" max="3851" width="8.85546875" customWidth="1"/>
    <col min="3852" max="3852" width="14.42578125" customWidth="1"/>
    <col min="3853" max="3853" width="7.5703125" customWidth="1"/>
    <col min="3854" max="3854" width="13.42578125" customWidth="1"/>
    <col min="3855" max="3855" width="5.7109375" customWidth="1"/>
    <col min="3856" max="3856" width="19.140625" customWidth="1"/>
    <col min="4094" max="4094" width="8.140625" bestFit="1" customWidth="1"/>
    <col min="4095" max="4095" width="21" customWidth="1"/>
    <col min="4096" max="4096" width="8.5703125" customWidth="1"/>
    <col min="4097" max="4097" width="11.5703125" customWidth="1"/>
    <col min="4098" max="4098" width="5.5703125" customWidth="1"/>
    <col min="4099" max="4099" width="7.140625" customWidth="1"/>
    <col min="4101" max="4101" width="5" customWidth="1"/>
    <col min="4102" max="4102" width="5.7109375" customWidth="1"/>
    <col min="4103" max="4103" width="3.85546875" customWidth="1"/>
    <col min="4104" max="4104" width="8.5703125" customWidth="1"/>
    <col min="4105" max="4105" width="6.42578125" customWidth="1"/>
    <col min="4106" max="4106" width="9.85546875" customWidth="1"/>
    <col min="4107" max="4107" width="8.85546875" customWidth="1"/>
    <col min="4108" max="4108" width="14.42578125" customWidth="1"/>
    <col min="4109" max="4109" width="7.5703125" customWidth="1"/>
    <col min="4110" max="4110" width="13.42578125" customWidth="1"/>
    <col min="4111" max="4111" width="5.7109375" customWidth="1"/>
    <col min="4112" max="4112" width="19.140625" customWidth="1"/>
    <col min="4350" max="4350" width="8.140625" bestFit="1" customWidth="1"/>
    <col min="4351" max="4351" width="21" customWidth="1"/>
    <col min="4352" max="4352" width="8.5703125" customWidth="1"/>
    <col min="4353" max="4353" width="11.5703125" customWidth="1"/>
    <col min="4354" max="4354" width="5.5703125" customWidth="1"/>
    <col min="4355" max="4355" width="7.140625" customWidth="1"/>
    <col min="4357" max="4357" width="5" customWidth="1"/>
    <col min="4358" max="4358" width="5.7109375" customWidth="1"/>
    <col min="4359" max="4359" width="3.85546875" customWidth="1"/>
    <col min="4360" max="4360" width="8.5703125" customWidth="1"/>
    <col min="4361" max="4361" width="6.42578125" customWidth="1"/>
    <col min="4362" max="4362" width="9.85546875" customWidth="1"/>
    <col min="4363" max="4363" width="8.85546875" customWidth="1"/>
    <col min="4364" max="4364" width="14.42578125" customWidth="1"/>
    <col min="4365" max="4365" width="7.5703125" customWidth="1"/>
    <col min="4366" max="4366" width="13.42578125" customWidth="1"/>
    <col min="4367" max="4367" width="5.7109375" customWidth="1"/>
    <col min="4368" max="4368" width="19.140625" customWidth="1"/>
    <col min="4606" max="4606" width="8.140625" bestFit="1" customWidth="1"/>
    <col min="4607" max="4607" width="21" customWidth="1"/>
    <col min="4608" max="4608" width="8.5703125" customWidth="1"/>
    <col min="4609" max="4609" width="11.5703125" customWidth="1"/>
    <col min="4610" max="4610" width="5.5703125" customWidth="1"/>
    <col min="4611" max="4611" width="7.140625" customWidth="1"/>
    <col min="4613" max="4613" width="5" customWidth="1"/>
    <col min="4614" max="4614" width="5.7109375" customWidth="1"/>
    <col min="4615" max="4615" width="3.85546875" customWidth="1"/>
    <col min="4616" max="4616" width="8.5703125" customWidth="1"/>
    <col min="4617" max="4617" width="6.42578125" customWidth="1"/>
    <col min="4618" max="4618" width="9.85546875" customWidth="1"/>
    <col min="4619" max="4619" width="8.85546875" customWidth="1"/>
    <col min="4620" max="4620" width="14.42578125" customWidth="1"/>
    <col min="4621" max="4621" width="7.5703125" customWidth="1"/>
    <col min="4622" max="4622" width="13.42578125" customWidth="1"/>
    <col min="4623" max="4623" width="5.7109375" customWidth="1"/>
    <col min="4624" max="4624" width="19.140625" customWidth="1"/>
    <col min="4862" max="4862" width="8.140625" bestFit="1" customWidth="1"/>
    <col min="4863" max="4863" width="21" customWidth="1"/>
    <col min="4864" max="4864" width="8.5703125" customWidth="1"/>
    <col min="4865" max="4865" width="11.5703125" customWidth="1"/>
    <col min="4866" max="4866" width="5.5703125" customWidth="1"/>
    <col min="4867" max="4867" width="7.140625" customWidth="1"/>
    <col min="4869" max="4869" width="5" customWidth="1"/>
    <col min="4870" max="4870" width="5.7109375" customWidth="1"/>
    <col min="4871" max="4871" width="3.85546875" customWidth="1"/>
    <col min="4872" max="4872" width="8.5703125" customWidth="1"/>
    <col min="4873" max="4873" width="6.42578125" customWidth="1"/>
    <col min="4874" max="4874" width="9.85546875" customWidth="1"/>
    <col min="4875" max="4875" width="8.85546875" customWidth="1"/>
    <col min="4876" max="4876" width="14.42578125" customWidth="1"/>
    <col min="4877" max="4877" width="7.5703125" customWidth="1"/>
    <col min="4878" max="4878" width="13.42578125" customWidth="1"/>
    <col min="4879" max="4879" width="5.7109375" customWidth="1"/>
    <col min="4880" max="4880" width="19.140625" customWidth="1"/>
    <col min="5118" max="5118" width="8.140625" bestFit="1" customWidth="1"/>
    <col min="5119" max="5119" width="21" customWidth="1"/>
    <col min="5120" max="5120" width="8.5703125" customWidth="1"/>
    <col min="5121" max="5121" width="11.5703125" customWidth="1"/>
    <col min="5122" max="5122" width="5.5703125" customWidth="1"/>
    <col min="5123" max="5123" width="7.140625" customWidth="1"/>
    <col min="5125" max="5125" width="5" customWidth="1"/>
    <col min="5126" max="5126" width="5.7109375" customWidth="1"/>
    <col min="5127" max="5127" width="3.85546875" customWidth="1"/>
    <col min="5128" max="5128" width="8.5703125" customWidth="1"/>
    <col min="5129" max="5129" width="6.42578125" customWidth="1"/>
    <col min="5130" max="5130" width="9.85546875" customWidth="1"/>
    <col min="5131" max="5131" width="8.85546875" customWidth="1"/>
    <col min="5132" max="5132" width="14.42578125" customWidth="1"/>
    <col min="5133" max="5133" width="7.5703125" customWidth="1"/>
    <col min="5134" max="5134" width="13.42578125" customWidth="1"/>
    <col min="5135" max="5135" width="5.7109375" customWidth="1"/>
    <col min="5136" max="5136" width="19.140625" customWidth="1"/>
    <col min="5374" max="5374" width="8.140625" bestFit="1" customWidth="1"/>
    <col min="5375" max="5375" width="21" customWidth="1"/>
    <col min="5376" max="5376" width="8.5703125" customWidth="1"/>
    <col min="5377" max="5377" width="11.5703125" customWidth="1"/>
    <col min="5378" max="5378" width="5.5703125" customWidth="1"/>
    <col min="5379" max="5379" width="7.140625" customWidth="1"/>
    <col min="5381" max="5381" width="5" customWidth="1"/>
    <col min="5382" max="5382" width="5.7109375" customWidth="1"/>
    <col min="5383" max="5383" width="3.85546875" customWidth="1"/>
    <col min="5384" max="5384" width="8.5703125" customWidth="1"/>
    <col min="5385" max="5385" width="6.42578125" customWidth="1"/>
    <col min="5386" max="5386" width="9.85546875" customWidth="1"/>
    <col min="5387" max="5387" width="8.85546875" customWidth="1"/>
    <col min="5388" max="5388" width="14.42578125" customWidth="1"/>
    <col min="5389" max="5389" width="7.5703125" customWidth="1"/>
    <col min="5390" max="5390" width="13.42578125" customWidth="1"/>
    <col min="5391" max="5391" width="5.7109375" customWidth="1"/>
    <col min="5392" max="5392" width="19.140625" customWidth="1"/>
    <col min="5630" max="5630" width="8.140625" bestFit="1" customWidth="1"/>
    <col min="5631" max="5631" width="21" customWidth="1"/>
    <col min="5632" max="5632" width="8.5703125" customWidth="1"/>
    <col min="5633" max="5633" width="11.5703125" customWidth="1"/>
    <col min="5634" max="5634" width="5.5703125" customWidth="1"/>
    <col min="5635" max="5635" width="7.140625" customWidth="1"/>
    <col min="5637" max="5637" width="5" customWidth="1"/>
    <col min="5638" max="5638" width="5.7109375" customWidth="1"/>
    <col min="5639" max="5639" width="3.85546875" customWidth="1"/>
    <col min="5640" max="5640" width="8.5703125" customWidth="1"/>
    <col min="5641" max="5641" width="6.42578125" customWidth="1"/>
    <col min="5642" max="5642" width="9.85546875" customWidth="1"/>
    <col min="5643" max="5643" width="8.85546875" customWidth="1"/>
    <col min="5644" max="5644" width="14.42578125" customWidth="1"/>
    <col min="5645" max="5645" width="7.5703125" customWidth="1"/>
    <col min="5646" max="5646" width="13.42578125" customWidth="1"/>
    <col min="5647" max="5647" width="5.7109375" customWidth="1"/>
    <col min="5648" max="5648" width="19.140625" customWidth="1"/>
    <col min="5886" max="5886" width="8.140625" bestFit="1" customWidth="1"/>
    <col min="5887" max="5887" width="21" customWidth="1"/>
    <col min="5888" max="5888" width="8.5703125" customWidth="1"/>
    <col min="5889" max="5889" width="11.5703125" customWidth="1"/>
    <col min="5890" max="5890" width="5.5703125" customWidth="1"/>
    <col min="5891" max="5891" width="7.140625" customWidth="1"/>
    <col min="5893" max="5893" width="5" customWidth="1"/>
    <col min="5894" max="5894" width="5.7109375" customWidth="1"/>
    <col min="5895" max="5895" width="3.85546875" customWidth="1"/>
    <col min="5896" max="5896" width="8.5703125" customWidth="1"/>
    <col min="5897" max="5897" width="6.42578125" customWidth="1"/>
    <col min="5898" max="5898" width="9.85546875" customWidth="1"/>
    <col min="5899" max="5899" width="8.85546875" customWidth="1"/>
    <col min="5900" max="5900" width="14.42578125" customWidth="1"/>
    <col min="5901" max="5901" width="7.5703125" customWidth="1"/>
    <col min="5902" max="5902" width="13.42578125" customWidth="1"/>
    <col min="5903" max="5903" width="5.7109375" customWidth="1"/>
    <col min="5904" max="5904" width="19.140625" customWidth="1"/>
    <col min="6142" max="6142" width="8.140625" bestFit="1" customWidth="1"/>
    <col min="6143" max="6143" width="21" customWidth="1"/>
    <col min="6144" max="6144" width="8.5703125" customWidth="1"/>
    <col min="6145" max="6145" width="11.5703125" customWidth="1"/>
    <col min="6146" max="6146" width="5.5703125" customWidth="1"/>
    <col min="6147" max="6147" width="7.140625" customWidth="1"/>
    <col min="6149" max="6149" width="5" customWidth="1"/>
    <col min="6150" max="6150" width="5.7109375" customWidth="1"/>
    <col min="6151" max="6151" width="3.85546875" customWidth="1"/>
    <col min="6152" max="6152" width="8.5703125" customWidth="1"/>
    <col min="6153" max="6153" width="6.42578125" customWidth="1"/>
    <col min="6154" max="6154" width="9.85546875" customWidth="1"/>
    <col min="6155" max="6155" width="8.85546875" customWidth="1"/>
    <col min="6156" max="6156" width="14.42578125" customWidth="1"/>
    <col min="6157" max="6157" width="7.5703125" customWidth="1"/>
    <col min="6158" max="6158" width="13.42578125" customWidth="1"/>
    <col min="6159" max="6159" width="5.7109375" customWidth="1"/>
    <col min="6160" max="6160" width="19.140625" customWidth="1"/>
    <col min="6398" max="6398" width="8.140625" bestFit="1" customWidth="1"/>
    <col min="6399" max="6399" width="21" customWidth="1"/>
    <col min="6400" max="6400" width="8.5703125" customWidth="1"/>
    <col min="6401" max="6401" width="11.5703125" customWidth="1"/>
    <col min="6402" max="6402" width="5.5703125" customWidth="1"/>
    <col min="6403" max="6403" width="7.140625" customWidth="1"/>
    <col min="6405" max="6405" width="5" customWidth="1"/>
    <col min="6406" max="6406" width="5.7109375" customWidth="1"/>
    <col min="6407" max="6407" width="3.85546875" customWidth="1"/>
    <col min="6408" max="6408" width="8.5703125" customWidth="1"/>
    <col min="6409" max="6409" width="6.42578125" customWidth="1"/>
    <col min="6410" max="6410" width="9.85546875" customWidth="1"/>
    <col min="6411" max="6411" width="8.85546875" customWidth="1"/>
    <col min="6412" max="6412" width="14.42578125" customWidth="1"/>
    <col min="6413" max="6413" width="7.5703125" customWidth="1"/>
    <col min="6414" max="6414" width="13.42578125" customWidth="1"/>
    <col min="6415" max="6415" width="5.7109375" customWidth="1"/>
    <col min="6416" max="6416" width="19.140625" customWidth="1"/>
    <col min="6654" max="6654" width="8.140625" bestFit="1" customWidth="1"/>
    <col min="6655" max="6655" width="21" customWidth="1"/>
    <col min="6656" max="6656" width="8.5703125" customWidth="1"/>
    <col min="6657" max="6657" width="11.5703125" customWidth="1"/>
    <col min="6658" max="6658" width="5.5703125" customWidth="1"/>
    <col min="6659" max="6659" width="7.140625" customWidth="1"/>
    <col min="6661" max="6661" width="5" customWidth="1"/>
    <col min="6662" max="6662" width="5.7109375" customWidth="1"/>
    <col min="6663" max="6663" width="3.85546875" customWidth="1"/>
    <col min="6664" max="6664" width="8.5703125" customWidth="1"/>
    <col min="6665" max="6665" width="6.42578125" customWidth="1"/>
    <col min="6666" max="6666" width="9.85546875" customWidth="1"/>
    <col min="6667" max="6667" width="8.85546875" customWidth="1"/>
    <col min="6668" max="6668" width="14.42578125" customWidth="1"/>
    <col min="6669" max="6669" width="7.5703125" customWidth="1"/>
    <col min="6670" max="6670" width="13.42578125" customWidth="1"/>
    <col min="6671" max="6671" width="5.7109375" customWidth="1"/>
    <col min="6672" max="6672" width="19.140625" customWidth="1"/>
    <col min="6910" max="6910" width="8.140625" bestFit="1" customWidth="1"/>
    <col min="6911" max="6911" width="21" customWidth="1"/>
    <col min="6912" max="6912" width="8.5703125" customWidth="1"/>
    <col min="6913" max="6913" width="11.5703125" customWidth="1"/>
    <col min="6914" max="6914" width="5.5703125" customWidth="1"/>
    <col min="6915" max="6915" width="7.140625" customWidth="1"/>
    <col min="6917" max="6917" width="5" customWidth="1"/>
    <col min="6918" max="6918" width="5.7109375" customWidth="1"/>
    <col min="6919" max="6919" width="3.85546875" customWidth="1"/>
    <col min="6920" max="6920" width="8.5703125" customWidth="1"/>
    <col min="6921" max="6921" width="6.42578125" customWidth="1"/>
    <col min="6922" max="6922" width="9.85546875" customWidth="1"/>
    <col min="6923" max="6923" width="8.85546875" customWidth="1"/>
    <col min="6924" max="6924" width="14.42578125" customWidth="1"/>
    <col min="6925" max="6925" width="7.5703125" customWidth="1"/>
    <col min="6926" max="6926" width="13.42578125" customWidth="1"/>
    <col min="6927" max="6927" width="5.7109375" customWidth="1"/>
    <col min="6928" max="6928" width="19.140625" customWidth="1"/>
    <col min="7166" max="7166" width="8.140625" bestFit="1" customWidth="1"/>
    <col min="7167" max="7167" width="21" customWidth="1"/>
    <col min="7168" max="7168" width="8.5703125" customWidth="1"/>
    <col min="7169" max="7169" width="11.5703125" customWidth="1"/>
    <col min="7170" max="7170" width="5.5703125" customWidth="1"/>
    <col min="7171" max="7171" width="7.140625" customWidth="1"/>
    <col min="7173" max="7173" width="5" customWidth="1"/>
    <col min="7174" max="7174" width="5.7109375" customWidth="1"/>
    <col min="7175" max="7175" width="3.85546875" customWidth="1"/>
    <col min="7176" max="7176" width="8.5703125" customWidth="1"/>
    <col min="7177" max="7177" width="6.42578125" customWidth="1"/>
    <col min="7178" max="7178" width="9.85546875" customWidth="1"/>
    <col min="7179" max="7179" width="8.85546875" customWidth="1"/>
    <col min="7180" max="7180" width="14.42578125" customWidth="1"/>
    <col min="7181" max="7181" width="7.5703125" customWidth="1"/>
    <col min="7182" max="7182" width="13.42578125" customWidth="1"/>
    <col min="7183" max="7183" width="5.7109375" customWidth="1"/>
    <col min="7184" max="7184" width="19.140625" customWidth="1"/>
    <col min="7422" max="7422" width="8.140625" bestFit="1" customWidth="1"/>
    <col min="7423" max="7423" width="21" customWidth="1"/>
    <col min="7424" max="7424" width="8.5703125" customWidth="1"/>
    <col min="7425" max="7425" width="11.5703125" customWidth="1"/>
    <col min="7426" max="7426" width="5.5703125" customWidth="1"/>
    <col min="7427" max="7427" width="7.140625" customWidth="1"/>
    <col min="7429" max="7429" width="5" customWidth="1"/>
    <col min="7430" max="7430" width="5.7109375" customWidth="1"/>
    <col min="7431" max="7431" width="3.85546875" customWidth="1"/>
    <col min="7432" max="7432" width="8.5703125" customWidth="1"/>
    <col min="7433" max="7433" width="6.42578125" customWidth="1"/>
    <col min="7434" max="7434" width="9.85546875" customWidth="1"/>
    <col min="7435" max="7435" width="8.85546875" customWidth="1"/>
    <col min="7436" max="7436" width="14.42578125" customWidth="1"/>
    <col min="7437" max="7437" width="7.5703125" customWidth="1"/>
    <col min="7438" max="7438" width="13.42578125" customWidth="1"/>
    <col min="7439" max="7439" width="5.7109375" customWidth="1"/>
    <col min="7440" max="7440" width="19.140625" customWidth="1"/>
    <col min="7678" max="7678" width="8.140625" bestFit="1" customWidth="1"/>
    <col min="7679" max="7679" width="21" customWidth="1"/>
    <col min="7680" max="7680" width="8.5703125" customWidth="1"/>
    <col min="7681" max="7681" width="11.5703125" customWidth="1"/>
    <col min="7682" max="7682" width="5.5703125" customWidth="1"/>
    <col min="7683" max="7683" width="7.140625" customWidth="1"/>
    <col min="7685" max="7685" width="5" customWidth="1"/>
    <col min="7686" max="7686" width="5.7109375" customWidth="1"/>
    <col min="7687" max="7687" width="3.85546875" customWidth="1"/>
    <col min="7688" max="7688" width="8.5703125" customWidth="1"/>
    <col min="7689" max="7689" width="6.42578125" customWidth="1"/>
    <col min="7690" max="7690" width="9.85546875" customWidth="1"/>
    <col min="7691" max="7691" width="8.85546875" customWidth="1"/>
    <col min="7692" max="7692" width="14.42578125" customWidth="1"/>
    <col min="7693" max="7693" width="7.5703125" customWidth="1"/>
    <col min="7694" max="7694" width="13.42578125" customWidth="1"/>
    <col min="7695" max="7695" width="5.7109375" customWidth="1"/>
    <col min="7696" max="7696" width="19.140625" customWidth="1"/>
    <col min="7934" max="7934" width="8.140625" bestFit="1" customWidth="1"/>
    <col min="7935" max="7935" width="21" customWidth="1"/>
    <col min="7936" max="7936" width="8.5703125" customWidth="1"/>
    <col min="7937" max="7937" width="11.5703125" customWidth="1"/>
    <col min="7938" max="7938" width="5.5703125" customWidth="1"/>
    <col min="7939" max="7939" width="7.140625" customWidth="1"/>
    <col min="7941" max="7941" width="5" customWidth="1"/>
    <col min="7942" max="7942" width="5.7109375" customWidth="1"/>
    <col min="7943" max="7943" width="3.85546875" customWidth="1"/>
    <col min="7944" max="7944" width="8.5703125" customWidth="1"/>
    <col min="7945" max="7945" width="6.42578125" customWidth="1"/>
    <col min="7946" max="7946" width="9.85546875" customWidth="1"/>
    <col min="7947" max="7947" width="8.85546875" customWidth="1"/>
    <col min="7948" max="7948" width="14.42578125" customWidth="1"/>
    <col min="7949" max="7949" width="7.5703125" customWidth="1"/>
    <col min="7950" max="7950" width="13.42578125" customWidth="1"/>
    <col min="7951" max="7951" width="5.7109375" customWidth="1"/>
    <col min="7952" max="7952" width="19.140625" customWidth="1"/>
    <col min="8190" max="8190" width="8.140625" bestFit="1" customWidth="1"/>
    <col min="8191" max="8191" width="21" customWidth="1"/>
    <col min="8192" max="8192" width="8.5703125" customWidth="1"/>
    <col min="8193" max="8193" width="11.5703125" customWidth="1"/>
    <col min="8194" max="8194" width="5.5703125" customWidth="1"/>
    <col min="8195" max="8195" width="7.140625" customWidth="1"/>
    <col min="8197" max="8197" width="5" customWidth="1"/>
    <col min="8198" max="8198" width="5.7109375" customWidth="1"/>
    <col min="8199" max="8199" width="3.85546875" customWidth="1"/>
    <col min="8200" max="8200" width="8.5703125" customWidth="1"/>
    <col min="8201" max="8201" width="6.42578125" customWidth="1"/>
    <col min="8202" max="8202" width="9.85546875" customWidth="1"/>
    <col min="8203" max="8203" width="8.85546875" customWidth="1"/>
    <col min="8204" max="8204" width="14.42578125" customWidth="1"/>
    <col min="8205" max="8205" width="7.5703125" customWidth="1"/>
    <col min="8206" max="8206" width="13.42578125" customWidth="1"/>
    <col min="8207" max="8207" width="5.7109375" customWidth="1"/>
    <col min="8208" max="8208" width="19.140625" customWidth="1"/>
    <col min="8446" max="8446" width="8.140625" bestFit="1" customWidth="1"/>
    <col min="8447" max="8447" width="21" customWidth="1"/>
    <col min="8448" max="8448" width="8.5703125" customWidth="1"/>
    <col min="8449" max="8449" width="11.5703125" customWidth="1"/>
    <col min="8450" max="8450" width="5.5703125" customWidth="1"/>
    <col min="8451" max="8451" width="7.140625" customWidth="1"/>
    <col min="8453" max="8453" width="5" customWidth="1"/>
    <col min="8454" max="8454" width="5.7109375" customWidth="1"/>
    <col min="8455" max="8455" width="3.85546875" customWidth="1"/>
    <col min="8456" max="8456" width="8.5703125" customWidth="1"/>
    <col min="8457" max="8457" width="6.42578125" customWidth="1"/>
    <col min="8458" max="8458" width="9.85546875" customWidth="1"/>
    <col min="8459" max="8459" width="8.85546875" customWidth="1"/>
    <col min="8460" max="8460" width="14.42578125" customWidth="1"/>
    <col min="8461" max="8461" width="7.5703125" customWidth="1"/>
    <col min="8462" max="8462" width="13.42578125" customWidth="1"/>
    <col min="8463" max="8463" width="5.7109375" customWidth="1"/>
    <col min="8464" max="8464" width="19.140625" customWidth="1"/>
    <col min="8702" max="8702" width="8.140625" bestFit="1" customWidth="1"/>
    <col min="8703" max="8703" width="21" customWidth="1"/>
    <col min="8704" max="8704" width="8.5703125" customWidth="1"/>
    <col min="8705" max="8705" width="11.5703125" customWidth="1"/>
    <col min="8706" max="8706" width="5.5703125" customWidth="1"/>
    <col min="8707" max="8707" width="7.140625" customWidth="1"/>
    <col min="8709" max="8709" width="5" customWidth="1"/>
    <col min="8710" max="8710" width="5.7109375" customWidth="1"/>
    <col min="8711" max="8711" width="3.85546875" customWidth="1"/>
    <col min="8712" max="8712" width="8.5703125" customWidth="1"/>
    <col min="8713" max="8713" width="6.42578125" customWidth="1"/>
    <col min="8714" max="8714" width="9.85546875" customWidth="1"/>
    <col min="8715" max="8715" width="8.85546875" customWidth="1"/>
    <col min="8716" max="8716" width="14.42578125" customWidth="1"/>
    <col min="8717" max="8717" width="7.5703125" customWidth="1"/>
    <col min="8718" max="8718" width="13.42578125" customWidth="1"/>
    <col min="8719" max="8719" width="5.7109375" customWidth="1"/>
    <col min="8720" max="8720" width="19.140625" customWidth="1"/>
    <col min="8958" max="8958" width="8.140625" bestFit="1" customWidth="1"/>
    <col min="8959" max="8959" width="21" customWidth="1"/>
    <col min="8960" max="8960" width="8.5703125" customWidth="1"/>
    <col min="8961" max="8961" width="11.5703125" customWidth="1"/>
    <col min="8962" max="8962" width="5.5703125" customWidth="1"/>
    <col min="8963" max="8963" width="7.140625" customWidth="1"/>
    <col min="8965" max="8965" width="5" customWidth="1"/>
    <col min="8966" max="8966" width="5.7109375" customWidth="1"/>
    <col min="8967" max="8967" width="3.85546875" customWidth="1"/>
    <col min="8968" max="8968" width="8.5703125" customWidth="1"/>
    <col min="8969" max="8969" width="6.42578125" customWidth="1"/>
    <col min="8970" max="8970" width="9.85546875" customWidth="1"/>
    <col min="8971" max="8971" width="8.85546875" customWidth="1"/>
    <col min="8972" max="8972" width="14.42578125" customWidth="1"/>
    <col min="8973" max="8973" width="7.5703125" customWidth="1"/>
    <col min="8974" max="8974" width="13.42578125" customWidth="1"/>
    <col min="8975" max="8975" width="5.7109375" customWidth="1"/>
    <col min="8976" max="8976" width="19.140625" customWidth="1"/>
    <col min="9214" max="9214" width="8.140625" bestFit="1" customWidth="1"/>
    <col min="9215" max="9215" width="21" customWidth="1"/>
    <col min="9216" max="9216" width="8.5703125" customWidth="1"/>
    <col min="9217" max="9217" width="11.5703125" customWidth="1"/>
    <col min="9218" max="9218" width="5.5703125" customWidth="1"/>
    <col min="9219" max="9219" width="7.140625" customWidth="1"/>
    <col min="9221" max="9221" width="5" customWidth="1"/>
    <col min="9222" max="9222" width="5.7109375" customWidth="1"/>
    <col min="9223" max="9223" width="3.85546875" customWidth="1"/>
    <col min="9224" max="9224" width="8.5703125" customWidth="1"/>
    <col min="9225" max="9225" width="6.42578125" customWidth="1"/>
    <col min="9226" max="9226" width="9.85546875" customWidth="1"/>
    <col min="9227" max="9227" width="8.85546875" customWidth="1"/>
    <col min="9228" max="9228" width="14.42578125" customWidth="1"/>
    <col min="9229" max="9229" width="7.5703125" customWidth="1"/>
    <col min="9230" max="9230" width="13.42578125" customWidth="1"/>
    <col min="9231" max="9231" width="5.7109375" customWidth="1"/>
    <col min="9232" max="9232" width="19.140625" customWidth="1"/>
    <col min="9470" max="9470" width="8.140625" bestFit="1" customWidth="1"/>
    <col min="9471" max="9471" width="21" customWidth="1"/>
    <col min="9472" max="9472" width="8.5703125" customWidth="1"/>
    <col min="9473" max="9473" width="11.5703125" customWidth="1"/>
    <col min="9474" max="9474" width="5.5703125" customWidth="1"/>
    <col min="9475" max="9475" width="7.140625" customWidth="1"/>
    <col min="9477" max="9477" width="5" customWidth="1"/>
    <col min="9478" max="9478" width="5.7109375" customWidth="1"/>
    <col min="9479" max="9479" width="3.85546875" customWidth="1"/>
    <col min="9480" max="9480" width="8.5703125" customWidth="1"/>
    <col min="9481" max="9481" width="6.42578125" customWidth="1"/>
    <col min="9482" max="9482" width="9.85546875" customWidth="1"/>
    <col min="9483" max="9483" width="8.85546875" customWidth="1"/>
    <col min="9484" max="9484" width="14.42578125" customWidth="1"/>
    <col min="9485" max="9485" width="7.5703125" customWidth="1"/>
    <col min="9486" max="9486" width="13.42578125" customWidth="1"/>
    <col min="9487" max="9487" width="5.7109375" customWidth="1"/>
    <col min="9488" max="9488" width="19.140625" customWidth="1"/>
    <col min="9726" max="9726" width="8.140625" bestFit="1" customWidth="1"/>
    <col min="9727" max="9727" width="21" customWidth="1"/>
    <col min="9728" max="9728" width="8.5703125" customWidth="1"/>
    <col min="9729" max="9729" width="11.5703125" customWidth="1"/>
    <col min="9730" max="9730" width="5.5703125" customWidth="1"/>
    <col min="9731" max="9731" width="7.140625" customWidth="1"/>
    <col min="9733" max="9733" width="5" customWidth="1"/>
    <col min="9734" max="9734" width="5.7109375" customWidth="1"/>
    <col min="9735" max="9735" width="3.85546875" customWidth="1"/>
    <col min="9736" max="9736" width="8.5703125" customWidth="1"/>
    <col min="9737" max="9737" width="6.42578125" customWidth="1"/>
    <col min="9738" max="9738" width="9.85546875" customWidth="1"/>
    <col min="9739" max="9739" width="8.85546875" customWidth="1"/>
    <col min="9740" max="9740" width="14.42578125" customWidth="1"/>
    <col min="9741" max="9741" width="7.5703125" customWidth="1"/>
    <col min="9742" max="9742" width="13.42578125" customWidth="1"/>
    <col min="9743" max="9743" width="5.7109375" customWidth="1"/>
    <col min="9744" max="9744" width="19.140625" customWidth="1"/>
    <col min="9982" max="9982" width="8.140625" bestFit="1" customWidth="1"/>
    <col min="9983" max="9983" width="21" customWidth="1"/>
    <col min="9984" max="9984" width="8.5703125" customWidth="1"/>
    <col min="9985" max="9985" width="11.5703125" customWidth="1"/>
    <col min="9986" max="9986" width="5.5703125" customWidth="1"/>
    <col min="9987" max="9987" width="7.140625" customWidth="1"/>
    <col min="9989" max="9989" width="5" customWidth="1"/>
    <col min="9990" max="9990" width="5.7109375" customWidth="1"/>
    <col min="9991" max="9991" width="3.85546875" customWidth="1"/>
    <col min="9992" max="9992" width="8.5703125" customWidth="1"/>
    <col min="9993" max="9993" width="6.42578125" customWidth="1"/>
    <col min="9994" max="9994" width="9.85546875" customWidth="1"/>
    <col min="9995" max="9995" width="8.85546875" customWidth="1"/>
    <col min="9996" max="9996" width="14.42578125" customWidth="1"/>
    <col min="9997" max="9997" width="7.5703125" customWidth="1"/>
    <col min="9998" max="9998" width="13.42578125" customWidth="1"/>
    <col min="9999" max="9999" width="5.7109375" customWidth="1"/>
    <col min="10000" max="10000" width="19.140625" customWidth="1"/>
    <col min="10238" max="10238" width="8.140625" bestFit="1" customWidth="1"/>
    <col min="10239" max="10239" width="21" customWidth="1"/>
    <col min="10240" max="10240" width="8.5703125" customWidth="1"/>
    <col min="10241" max="10241" width="11.5703125" customWidth="1"/>
    <col min="10242" max="10242" width="5.5703125" customWidth="1"/>
    <col min="10243" max="10243" width="7.140625" customWidth="1"/>
    <col min="10245" max="10245" width="5" customWidth="1"/>
    <col min="10246" max="10246" width="5.7109375" customWidth="1"/>
    <col min="10247" max="10247" width="3.85546875" customWidth="1"/>
    <col min="10248" max="10248" width="8.5703125" customWidth="1"/>
    <col min="10249" max="10249" width="6.42578125" customWidth="1"/>
    <col min="10250" max="10250" width="9.85546875" customWidth="1"/>
    <col min="10251" max="10251" width="8.85546875" customWidth="1"/>
    <col min="10252" max="10252" width="14.42578125" customWidth="1"/>
    <col min="10253" max="10253" width="7.5703125" customWidth="1"/>
    <col min="10254" max="10254" width="13.42578125" customWidth="1"/>
    <col min="10255" max="10255" width="5.7109375" customWidth="1"/>
    <col min="10256" max="10256" width="19.140625" customWidth="1"/>
    <col min="10494" max="10494" width="8.140625" bestFit="1" customWidth="1"/>
    <col min="10495" max="10495" width="21" customWidth="1"/>
    <col min="10496" max="10496" width="8.5703125" customWidth="1"/>
    <col min="10497" max="10497" width="11.5703125" customWidth="1"/>
    <col min="10498" max="10498" width="5.5703125" customWidth="1"/>
    <col min="10499" max="10499" width="7.140625" customWidth="1"/>
    <col min="10501" max="10501" width="5" customWidth="1"/>
    <col min="10502" max="10502" width="5.7109375" customWidth="1"/>
    <col min="10503" max="10503" width="3.85546875" customWidth="1"/>
    <col min="10504" max="10504" width="8.5703125" customWidth="1"/>
    <col min="10505" max="10505" width="6.42578125" customWidth="1"/>
    <col min="10506" max="10506" width="9.85546875" customWidth="1"/>
    <col min="10507" max="10507" width="8.85546875" customWidth="1"/>
    <col min="10508" max="10508" width="14.42578125" customWidth="1"/>
    <col min="10509" max="10509" width="7.5703125" customWidth="1"/>
    <col min="10510" max="10510" width="13.42578125" customWidth="1"/>
    <col min="10511" max="10511" width="5.7109375" customWidth="1"/>
    <col min="10512" max="10512" width="19.140625" customWidth="1"/>
    <col min="10750" max="10750" width="8.140625" bestFit="1" customWidth="1"/>
    <col min="10751" max="10751" width="21" customWidth="1"/>
    <col min="10752" max="10752" width="8.5703125" customWidth="1"/>
    <col min="10753" max="10753" width="11.5703125" customWidth="1"/>
    <col min="10754" max="10754" width="5.5703125" customWidth="1"/>
    <col min="10755" max="10755" width="7.140625" customWidth="1"/>
    <col min="10757" max="10757" width="5" customWidth="1"/>
    <col min="10758" max="10758" width="5.7109375" customWidth="1"/>
    <col min="10759" max="10759" width="3.85546875" customWidth="1"/>
    <col min="10760" max="10760" width="8.5703125" customWidth="1"/>
    <col min="10761" max="10761" width="6.42578125" customWidth="1"/>
    <col min="10762" max="10762" width="9.85546875" customWidth="1"/>
    <col min="10763" max="10763" width="8.85546875" customWidth="1"/>
    <col min="10764" max="10764" width="14.42578125" customWidth="1"/>
    <col min="10765" max="10765" width="7.5703125" customWidth="1"/>
    <col min="10766" max="10766" width="13.42578125" customWidth="1"/>
    <col min="10767" max="10767" width="5.7109375" customWidth="1"/>
    <col min="10768" max="10768" width="19.140625" customWidth="1"/>
    <col min="11006" max="11006" width="8.140625" bestFit="1" customWidth="1"/>
    <col min="11007" max="11007" width="21" customWidth="1"/>
    <col min="11008" max="11008" width="8.5703125" customWidth="1"/>
    <col min="11009" max="11009" width="11.5703125" customWidth="1"/>
    <col min="11010" max="11010" width="5.5703125" customWidth="1"/>
    <col min="11011" max="11011" width="7.140625" customWidth="1"/>
    <col min="11013" max="11013" width="5" customWidth="1"/>
    <col min="11014" max="11014" width="5.7109375" customWidth="1"/>
    <col min="11015" max="11015" width="3.85546875" customWidth="1"/>
    <col min="11016" max="11016" width="8.5703125" customWidth="1"/>
    <col min="11017" max="11017" width="6.42578125" customWidth="1"/>
    <col min="11018" max="11018" width="9.85546875" customWidth="1"/>
    <col min="11019" max="11019" width="8.85546875" customWidth="1"/>
    <col min="11020" max="11020" width="14.42578125" customWidth="1"/>
    <col min="11021" max="11021" width="7.5703125" customWidth="1"/>
    <col min="11022" max="11022" width="13.42578125" customWidth="1"/>
    <col min="11023" max="11023" width="5.7109375" customWidth="1"/>
    <col min="11024" max="11024" width="19.140625" customWidth="1"/>
    <col min="11262" max="11262" width="8.140625" bestFit="1" customWidth="1"/>
    <col min="11263" max="11263" width="21" customWidth="1"/>
    <col min="11264" max="11264" width="8.5703125" customWidth="1"/>
    <col min="11265" max="11265" width="11.5703125" customWidth="1"/>
    <col min="11266" max="11266" width="5.5703125" customWidth="1"/>
    <col min="11267" max="11267" width="7.140625" customWidth="1"/>
    <col min="11269" max="11269" width="5" customWidth="1"/>
    <col min="11270" max="11270" width="5.7109375" customWidth="1"/>
    <col min="11271" max="11271" width="3.85546875" customWidth="1"/>
    <col min="11272" max="11272" width="8.5703125" customWidth="1"/>
    <col min="11273" max="11273" width="6.42578125" customWidth="1"/>
    <col min="11274" max="11274" width="9.85546875" customWidth="1"/>
    <col min="11275" max="11275" width="8.85546875" customWidth="1"/>
    <col min="11276" max="11276" width="14.42578125" customWidth="1"/>
    <col min="11277" max="11277" width="7.5703125" customWidth="1"/>
    <col min="11278" max="11278" width="13.42578125" customWidth="1"/>
    <col min="11279" max="11279" width="5.7109375" customWidth="1"/>
    <col min="11280" max="11280" width="19.140625" customWidth="1"/>
    <col min="11518" max="11518" width="8.140625" bestFit="1" customWidth="1"/>
    <col min="11519" max="11519" width="21" customWidth="1"/>
    <col min="11520" max="11520" width="8.5703125" customWidth="1"/>
    <col min="11521" max="11521" width="11.5703125" customWidth="1"/>
    <col min="11522" max="11522" width="5.5703125" customWidth="1"/>
    <col min="11523" max="11523" width="7.140625" customWidth="1"/>
    <col min="11525" max="11525" width="5" customWidth="1"/>
    <col min="11526" max="11526" width="5.7109375" customWidth="1"/>
    <col min="11527" max="11527" width="3.85546875" customWidth="1"/>
    <col min="11528" max="11528" width="8.5703125" customWidth="1"/>
    <col min="11529" max="11529" width="6.42578125" customWidth="1"/>
    <col min="11530" max="11530" width="9.85546875" customWidth="1"/>
    <col min="11531" max="11531" width="8.85546875" customWidth="1"/>
    <col min="11532" max="11532" width="14.42578125" customWidth="1"/>
    <col min="11533" max="11533" width="7.5703125" customWidth="1"/>
    <col min="11534" max="11534" width="13.42578125" customWidth="1"/>
    <col min="11535" max="11535" width="5.7109375" customWidth="1"/>
    <col min="11536" max="11536" width="19.140625" customWidth="1"/>
    <col min="11774" max="11774" width="8.140625" bestFit="1" customWidth="1"/>
    <col min="11775" max="11775" width="21" customWidth="1"/>
    <col min="11776" max="11776" width="8.5703125" customWidth="1"/>
    <col min="11777" max="11777" width="11.5703125" customWidth="1"/>
    <col min="11778" max="11778" width="5.5703125" customWidth="1"/>
    <col min="11779" max="11779" width="7.140625" customWidth="1"/>
    <col min="11781" max="11781" width="5" customWidth="1"/>
    <col min="11782" max="11782" width="5.7109375" customWidth="1"/>
    <col min="11783" max="11783" width="3.85546875" customWidth="1"/>
    <col min="11784" max="11784" width="8.5703125" customWidth="1"/>
    <col min="11785" max="11785" width="6.42578125" customWidth="1"/>
    <col min="11786" max="11786" width="9.85546875" customWidth="1"/>
    <col min="11787" max="11787" width="8.85546875" customWidth="1"/>
    <col min="11788" max="11788" width="14.42578125" customWidth="1"/>
    <col min="11789" max="11789" width="7.5703125" customWidth="1"/>
    <col min="11790" max="11790" width="13.42578125" customWidth="1"/>
    <col min="11791" max="11791" width="5.7109375" customWidth="1"/>
    <col min="11792" max="11792" width="19.140625" customWidth="1"/>
    <col min="12030" max="12030" width="8.140625" bestFit="1" customWidth="1"/>
    <col min="12031" max="12031" width="21" customWidth="1"/>
    <col min="12032" max="12032" width="8.5703125" customWidth="1"/>
    <col min="12033" max="12033" width="11.5703125" customWidth="1"/>
    <col min="12034" max="12034" width="5.5703125" customWidth="1"/>
    <col min="12035" max="12035" width="7.140625" customWidth="1"/>
    <col min="12037" max="12037" width="5" customWidth="1"/>
    <col min="12038" max="12038" width="5.7109375" customWidth="1"/>
    <col min="12039" max="12039" width="3.85546875" customWidth="1"/>
    <col min="12040" max="12040" width="8.5703125" customWidth="1"/>
    <col min="12041" max="12041" width="6.42578125" customWidth="1"/>
    <col min="12042" max="12042" width="9.85546875" customWidth="1"/>
    <col min="12043" max="12043" width="8.85546875" customWidth="1"/>
    <col min="12044" max="12044" width="14.42578125" customWidth="1"/>
    <col min="12045" max="12045" width="7.5703125" customWidth="1"/>
    <col min="12046" max="12046" width="13.42578125" customWidth="1"/>
    <col min="12047" max="12047" width="5.7109375" customWidth="1"/>
    <col min="12048" max="12048" width="19.140625" customWidth="1"/>
    <col min="12286" max="12286" width="8.140625" bestFit="1" customWidth="1"/>
    <col min="12287" max="12287" width="21" customWidth="1"/>
    <col min="12288" max="12288" width="8.5703125" customWidth="1"/>
    <col min="12289" max="12289" width="11.5703125" customWidth="1"/>
    <col min="12290" max="12290" width="5.5703125" customWidth="1"/>
    <col min="12291" max="12291" width="7.140625" customWidth="1"/>
    <col min="12293" max="12293" width="5" customWidth="1"/>
    <col min="12294" max="12294" width="5.7109375" customWidth="1"/>
    <col min="12295" max="12295" width="3.85546875" customWidth="1"/>
    <col min="12296" max="12296" width="8.5703125" customWidth="1"/>
    <col min="12297" max="12297" width="6.42578125" customWidth="1"/>
    <col min="12298" max="12298" width="9.85546875" customWidth="1"/>
    <col min="12299" max="12299" width="8.85546875" customWidth="1"/>
    <col min="12300" max="12300" width="14.42578125" customWidth="1"/>
    <col min="12301" max="12301" width="7.5703125" customWidth="1"/>
    <col min="12302" max="12302" width="13.42578125" customWidth="1"/>
    <col min="12303" max="12303" width="5.7109375" customWidth="1"/>
    <col min="12304" max="12304" width="19.140625" customWidth="1"/>
    <col min="12542" max="12542" width="8.140625" bestFit="1" customWidth="1"/>
    <col min="12543" max="12543" width="21" customWidth="1"/>
    <col min="12544" max="12544" width="8.5703125" customWidth="1"/>
    <col min="12545" max="12545" width="11.5703125" customWidth="1"/>
    <col min="12546" max="12546" width="5.5703125" customWidth="1"/>
    <col min="12547" max="12547" width="7.140625" customWidth="1"/>
    <col min="12549" max="12549" width="5" customWidth="1"/>
    <col min="12550" max="12550" width="5.7109375" customWidth="1"/>
    <col min="12551" max="12551" width="3.85546875" customWidth="1"/>
    <col min="12552" max="12552" width="8.5703125" customWidth="1"/>
    <col min="12553" max="12553" width="6.42578125" customWidth="1"/>
    <col min="12554" max="12554" width="9.85546875" customWidth="1"/>
    <col min="12555" max="12555" width="8.85546875" customWidth="1"/>
    <col min="12556" max="12556" width="14.42578125" customWidth="1"/>
    <col min="12557" max="12557" width="7.5703125" customWidth="1"/>
    <col min="12558" max="12558" width="13.42578125" customWidth="1"/>
    <col min="12559" max="12559" width="5.7109375" customWidth="1"/>
    <col min="12560" max="12560" width="19.140625" customWidth="1"/>
    <col min="12798" max="12798" width="8.140625" bestFit="1" customWidth="1"/>
    <col min="12799" max="12799" width="21" customWidth="1"/>
    <col min="12800" max="12800" width="8.5703125" customWidth="1"/>
    <col min="12801" max="12801" width="11.5703125" customWidth="1"/>
    <col min="12802" max="12802" width="5.5703125" customWidth="1"/>
    <col min="12803" max="12803" width="7.140625" customWidth="1"/>
    <col min="12805" max="12805" width="5" customWidth="1"/>
    <col min="12806" max="12806" width="5.7109375" customWidth="1"/>
    <col min="12807" max="12807" width="3.85546875" customWidth="1"/>
    <col min="12808" max="12808" width="8.5703125" customWidth="1"/>
    <col min="12809" max="12809" width="6.42578125" customWidth="1"/>
    <col min="12810" max="12810" width="9.85546875" customWidth="1"/>
    <col min="12811" max="12811" width="8.85546875" customWidth="1"/>
    <col min="12812" max="12812" width="14.42578125" customWidth="1"/>
    <col min="12813" max="12813" width="7.5703125" customWidth="1"/>
    <col min="12814" max="12814" width="13.42578125" customWidth="1"/>
    <col min="12815" max="12815" width="5.7109375" customWidth="1"/>
    <col min="12816" max="12816" width="19.140625" customWidth="1"/>
    <col min="13054" max="13054" width="8.140625" bestFit="1" customWidth="1"/>
    <col min="13055" max="13055" width="21" customWidth="1"/>
    <col min="13056" max="13056" width="8.5703125" customWidth="1"/>
    <col min="13057" max="13057" width="11.5703125" customWidth="1"/>
    <col min="13058" max="13058" width="5.5703125" customWidth="1"/>
    <col min="13059" max="13059" width="7.140625" customWidth="1"/>
    <col min="13061" max="13061" width="5" customWidth="1"/>
    <col min="13062" max="13062" width="5.7109375" customWidth="1"/>
    <col min="13063" max="13063" width="3.85546875" customWidth="1"/>
    <col min="13064" max="13064" width="8.5703125" customWidth="1"/>
    <col min="13065" max="13065" width="6.42578125" customWidth="1"/>
    <col min="13066" max="13066" width="9.85546875" customWidth="1"/>
    <col min="13067" max="13067" width="8.85546875" customWidth="1"/>
    <col min="13068" max="13068" width="14.42578125" customWidth="1"/>
    <col min="13069" max="13069" width="7.5703125" customWidth="1"/>
    <col min="13070" max="13070" width="13.42578125" customWidth="1"/>
    <col min="13071" max="13071" width="5.7109375" customWidth="1"/>
    <col min="13072" max="13072" width="19.140625" customWidth="1"/>
    <col min="13310" max="13310" width="8.140625" bestFit="1" customWidth="1"/>
    <col min="13311" max="13311" width="21" customWidth="1"/>
    <col min="13312" max="13312" width="8.5703125" customWidth="1"/>
    <col min="13313" max="13313" width="11.5703125" customWidth="1"/>
    <col min="13314" max="13314" width="5.5703125" customWidth="1"/>
    <col min="13315" max="13315" width="7.140625" customWidth="1"/>
    <col min="13317" max="13317" width="5" customWidth="1"/>
    <col min="13318" max="13318" width="5.7109375" customWidth="1"/>
    <col min="13319" max="13319" width="3.85546875" customWidth="1"/>
    <col min="13320" max="13320" width="8.5703125" customWidth="1"/>
    <col min="13321" max="13321" width="6.42578125" customWidth="1"/>
    <col min="13322" max="13322" width="9.85546875" customWidth="1"/>
    <col min="13323" max="13323" width="8.85546875" customWidth="1"/>
    <col min="13324" max="13324" width="14.42578125" customWidth="1"/>
    <col min="13325" max="13325" width="7.5703125" customWidth="1"/>
    <col min="13326" max="13326" width="13.42578125" customWidth="1"/>
    <col min="13327" max="13327" width="5.7109375" customWidth="1"/>
    <col min="13328" max="13328" width="19.140625" customWidth="1"/>
    <col min="13566" max="13566" width="8.140625" bestFit="1" customWidth="1"/>
    <col min="13567" max="13567" width="21" customWidth="1"/>
    <col min="13568" max="13568" width="8.5703125" customWidth="1"/>
    <col min="13569" max="13569" width="11.5703125" customWidth="1"/>
    <col min="13570" max="13570" width="5.5703125" customWidth="1"/>
    <col min="13571" max="13571" width="7.140625" customWidth="1"/>
    <col min="13573" max="13573" width="5" customWidth="1"/>
    <col min="13574" max="13574" width="5.7109375" customWidth="1"/>
    <col min="13575" max="13575" width="3.85546875" customWidth="1"/>
    <col min="13576" max="13576" width="8.5703125" customWidth="1"/>
    <col min="13577" max="13577" width="6.42578125" customWidth="1"/>
    <col min="13578" max="13578" width="9.85546875" customWidth="1"/>
    <col min="13579" max="13579" width="8.85546875" customWidth="1"/>
    <col min="13580" max="13580" width="14.42578125" customWidth="1"/>
    <col min="13581" max="13581" width="7.5703125" customWidth="1"/>
    <col min="13582" max="13582" width="13.42578125" customWidth="1"/>
    <col min="13583" max="13583" width="5.7109375" customWidth="1"/>
    <col min="13584" max="13584" width="19.140625" customWidth="1"/>
    <col min="13822" max="13822" width="8.140625" bestFit="1" customWidth="1"/>
    <col min="13823" max="13823" width="21" customWidth="1"/>
    <col min="13824" max="13824" width="8.5703125" customWidth="1"/>
    <col min="13825" max="13825" width="11.5703125" customWidth="1"/>
    <col min="13826" max="13826" width="5.5703125" customWidth="1"/>
    <col min="13827" max="13827" width="7.140625" customWidth="1"/>
    <col min="13829" max="13829" width="5" customWidth="1"/>
    <col min="13830" max="13830" width="5.7109375" customWidth="1"/>
    <col min="13831" max="13831" width="3.85546875" customWidth="1"/>
    <col min="13832" max="13832" width="8.5703125" customWidth="1"/>
    <col min="13833" max="13833" width="6.42578125" customWidth="1"/>
    <col min="13834" max="13834" width="9.85546875" customWidth="1"/>
    <col min="13835" max="13835" width="8.85546875" customWidth="1"/>
    <col min="13836" max="13836" width="14.42578125" customWidth="1"/>
    <col min="13837" max="13837" width="7.5703125" customWidth="1"/>
    <col min="13838" max="13838" width="13.42578125" customWidth="1"/>
    <col min="13839" max="13839" width="5.7109375" customWidth="1"/>
    <col min="13840" max="13840" width="19.140625" customWidth="1"/>
    <col min="14078" max="14078" width="8.140625" bestFit="1" customWidth="1"/>
    <col min="14079" max="14079" width="21" customWidth="1"/>
    <col min="14080" max="14080" width="8.5703125" customWidth="1"/>
    <col min="14081" max="14081" width="11.5703125" customWidth="1"/>
    <col min="14082" max="14082" width="5.5703125" customWidth="1"/>
    <col min="14083" max="14083" width="7.140625" customWidth="1"/>
    <col min="14085" max="14085" width="5" customWidth="1"/>
    <col min="14086" max="14086" width="5.7109375" customWidth="1"/>
    <col min="14087" max="14087" width="3.85546875" customWidth="1"/>
    <col min="14088" max="14088" width="8.5703125" customWidth="1"/>
    <col min="14089" max="14089" width="6.42578125" customWidth="1"/>
    <col min="14090" max="14090" width="9.85546875" customWidth="1"/>
    <col min="14091" max="14091" width="8.85546875" customWidth="1"/>
    <col min="14092" max="14092" width="14.42578125" customWidth="1"/>
    <col min="14093" max="14093" width="7.5703125" customWidth="1"/>
    <col min="14094" max="14094" width="13.42578125" customWidth="1"/>
    <col min="14095" max="14095" width="5.7109375" customWidth="1"/>
    <col min="14096" max="14096" width="19.140625" customWidth="1"/>
    <col min="14334" max="14334" width="8.140625" bestFit="1" customWidth="1"/>
    <col min="14335" max="14335" width="21" customWidth="1"/>
    <col min="14336" max="14336" width="8.5703125" customWidth="1"/>
    <col min="14337" max="14337" width="11.5703125" customWidth="1"/>
    <col min="14338" max="14338" width="5.5703125" customWidth="1"/>
    <col min="14339" max="14339" width="7.140625" customWidth="1"/>
    <col min="14341" max="14341" width="5" customWidth="1"/>
    <col min="14342" max="14342" width="5.7109375" customWidth="1"/>
    <col min="14343" max="14343" width="3.85546875" customWidth="1"/>
    <col min="14344" max="14344" width="8.5703125" customWidth="1"/>
    <col min="14345" max="14345" width="6.42578125" customWidth="1"/>
    <col min="14346" max="14346" width="9.85546875" customWidth="1"/>
    <col min="14347" max="14347" width="8.85546875" customWidth="1"/>
    <col min="14348" max="14348" width="14.42578125" customWidth="1"/>
    <col min="14349" max="14349" width="7.5703125" customWidth="1"/>
    <col min="14350" max="14350" width="13.42578125" customWidth="1"/>
    <col min="14351" max="14351" width="5.7109375" customWidth="1"/>
    <col min="14352" max="14352" width="19.140625" customWidth="1"/>
    <col min="14590" max="14590" width="8.140625" bestFit="1" customWidth="1"/>
    <col min="14591" max="14591" width="21" customWidth="1"/>
    <col min="14592" max="14592" width="8.5703125" customWidth="1"/>
    <col min="14593" max="14593" width="11.5703125" customWidth="1"/>
    <col min="14594" max="14594" width="5.5703125" customWidth="1"/>
    <col min="14595" max="14595" width="7.140625" customWidth="1"/>
    <col min="14597" max="14597" width="5" customWidth="1"/>
    <col min="14598" max="14598" width="5.7109375" customWidth="1"/>
    <col min="14599" max="14599" width="3.85546875" customWidth="1"/>
    <col min="14600" max="14600" width="8.5703125" customWidth="1"/>
    <col min="14601" max="14601" width="6.42578125" customWidth="1"/>
    <col min="14602" max="14602" width="9.85546875" customWidth="1"/>
    <col min="14603" max="14603" width="8.85546875" customWidth="1"/>
    <col min="14604" max="14604" width="14.42578125" customWidth="1"/>
    <col min="14605" max="14605" width="7.5703125" customWidth="1"/>
    <col min="14606" max="14606" width="13.42578125" customWidth="1"/>
    <col min="14607" max="14607" width="5.7109375" customWidth="1"/>
    <col min="14608" max="14608" width="19.140625" customWidth="1"/>
    <col min="14846" max="14846" width="8.140625" bestFit="1" customWidth="1"/>
    <col min="14847" max="14847" width="21" customWidth="1"/>
    <col min="14848" max="14848" width="8.5703125" customWidth="1"/>
    <col min="14849" max="14849" width="11.5703125" customWidth="1"/>
    <col min="14850" max="14850" width="5.5703125" customWidth="1"/>
    <col min="14851" max="14851" width="7.140625" customWidth="1"/>
    <col min="14853" max="14853" width="5" customWidth="1"/>
    <col min="14854" max="14854" width="5.7109375" customWidth="1"/>
    <col min="14855" max="14855" width="3.85546875" customWidth="1"/>
    <col min="14856" max="14856" width="8.5703125" customWidth="1"/>
    <col min="14857" max="14857" width="6.42578125" customWidth="1"/>
    <col min="14858" max="14858" width="9.85546875" customWidth="1"/>
    <col min="14859" max="14859" width="8.85546875" customWidth="1"/>
    <col min="14860" max="14860" width="14.42578125" customWidth="1"/>
    <col min="14861" max="14861" width="7.5703125" customWidth="1"/>
    <col min="14862" max="14862" width="13.42578125" customWidth="1"/>
    <col min="14863" max="14863" width="5.7109375" customWidth="1"/>
    <col min="14864" max="14864" width="19.140625" customWidth="1"/>
    <col min="15102" max="15102" width="8.140625" bestFit="1" customWidth="1"/>
    <col min="15103" max="15103" width="21" customWidth="1"/>
    <col min="15104" max="15104" width="8.5703125" customWidth="1"/>
    <col min="15105" max="15105" width="11.5703125" customWidth="1"/>
    <col min="15106" max="15106" width="5.5703125" customWidth="1"/>
    <col min="15107" max="15107" width="7.140625" customWidth="1"/>
    <col min="15109" max="15109" width="5" customWidth="1"/>
    <col min="15110" max="15110" width="5.7109375" customWidth="1"/>
    <col min="15111" max="15111" width="3.85546875" customWidth="1"/>
    <col min="15112" max="15112" width="8.5703125" customWidth="1"/>
    <col min="15113" max="15113" width="6.42578125" customWidth="1"/>
    <col min="15114" max="15114" width="9.85546875" customWidth="1"/>
    <col min="15115" max="15115" width="8.85546875" customWidth="1"/>
    <col min="15116" max="15116" width="14.42578125" customWidth="1"/>
    <col min="15117" max="15117" width="7.5703125" customWidth="1"/>
    <col min="15118" max="15118" width="13.42578125" customWidth="1"/>
    <col min="15119" max="15119" width="5.7109375" customWidth="1"/>
    <col min="15120" max="15120" width="19.140625" customWidth="1"/>
    <col min="15358" max="15358" width="8.140625" bestFit="1" customWidth="1"/>
    <col min="15359" max="15359" width="21" customWidth="1"/>
    <col min="15360" max="15360" width="8.5703125" customWidth="1"/>
    <col min="15361" max="15361" width="11.5703125" customWidth="1"/>
    <col min="15362" max="15362" width="5.5703125" customWidth="1"/>
    <col min="15363" max="15363" width="7.140625" customWidth="1"/>
    <col min="15365" max="15365" width="5" customWidth="1"/>
    <col min="15366" max="15366" width="5.7109375" customWidth="1"/>
    <col min="15367" max="15367" width="3.85546875" customWidth="1"/>
    <col min="15368" max="15368" width="8.5703125" customWidth="1"/>
    <col min="15369" max="15369" width="6.42578125" customWidth="1"/>
    <col min="15370" max="15370" width="9.85546875" customWidth="1"/>
    <col min="15371" max="15371" width="8.85546875" customWidth="1"/>
    <col min="15372" max="15372" width="14.42578125" customWidth="1"/>
    <col min="15373" max="15373" width="7.5703125" customWidth="1"/>
    <col min="15374" max="15374" width="13.42578125" customWidth="1"/>
    <col min="15375" max="15375" width="5.7109375" customWidth="1"/>
    <col min="15376" max="15376" width="19.140625" customWidth="1"/>
    <col min="15614" max="15614" width="8.140625" bestFit="1" customWidth="1"/>
    <col min="15615" max="15615" width="21" customWidth="1"/>
    <col min="15616" max="15616" width="8.5703125" customWidth="1"/>
    <col min="15617" max="15617" width="11.5703125" customWidth="1"/>
    <col min="15618" max="15618" width="5.5703125" customWidth="1"/>
    <col min="15619" max="15619" width="7.140625" customWidth="1"/>
    <col min="15621" max="15621" width="5" customWidth="1"/>
    <col min="15622" max="15622" width="5.7109375" customWidth="1"/>
    <col min="15623" max="15623" width="3.85546875" customWidth="1"/>
    <col min="15624" max="15624" width="8.5703125" customWidth="1"/>
    <col min="15625" max="15625" width="6.42578125" customWidth="1"/>
    <col min="15626" max="15626" width="9.85546875" customWidth="1"/>
    <col min="15627" max="15627" width="8.85546875" customWidth="1"/>
    <col min="15628" max="15628" width="14.42578125" customWidth="1"/>
    <col min="15629" max="15629" width="7.5703125" customWidth="1"/>
    <col min="15630" max="15630" width="13.42578125" customWidth="1"/>
    <col min="15631" max="15631" width="5.7109375" customWidth="1"/>
    <col min="15632" max="15632" width="19.140625" customWidth="1"/>
    <col min="15870" max="15870" width="8.140625" bestFit="1" customWidth="1"/>
    <col min="15871" max="15871" width="21" customWidth="1"/>
    <col min="15872" max="15872" width="8.5703125" customWidth="1"/>
    <col min="15873" max="15873" width="11.5703125" customWidth="1"/>
    <col min="15874" max="15874" width="5.5703125" customWidth="1"/>
    <col min="15875" max="15875" width="7.140625" customWidth="1"/>
    <col min="15877" max="15877" width="5" customWidth="1"/>
    <col min="15878" max="15878" width="5.7109375" customWidth="1"/>
    <col min="15879" max="15879" width="3.85546875" customWidth="1"/>
    <col min="15880" max="15880" width="8.5703125" customWidth="1"/>
    <col min="15881" max="15881" width="6.42578125" customWidth="1"/>
    <col min="15882" max="15882" width="9.85546875" customWidth="1"/>
    <col min="15883" max="15883" width="8.85546875" customWidth="1"/>
    <col min="15884" max="15884" width="14.42578125" customWidth="1"/>
    <col min="15885" max="15885" width="7.5703125" customWidth="1"/>
    <col min="15886" max="15886" width="13.42578125" customWidth="1"/>
    <col min="15887" max="15887" width="5.7109375" customWidth="1"/>
    <col min="15888" max="15888" width="19.140625" customWidth="1"/>
    <col min="16126" max="16126" width="8.140625" bestFit="1" customWidth="1"/>
    <col min="16127" max="16127" width="21" customWidth="1"/>
    <col min="16128" max="16128" width="8.5703125" customWidth="1"/>
    <col min="16129" max="16129" width="11.5703125" customWidth="1"/>
    <col min="16130" max="16130" width="5.5703125" customWidth="1"/>
    <col min="16131" max="16131" width="7.140625" customWidth="1"/>
    <col min="16133" max="16133" width="5" customWidth="1"/>
    <col min="16134" max="16134" width="5.7109375" customWidth="1"/>
    <col min="16135" max="16135" width="3.85546875" customWidth="1"/>
    <col min="16136" max="16136" width="8.5703125" customWidth="1"/>
    <col min="16137" max="16137" width="6.42578125" customWidth="1"/>
    <col min="16138" max="16138" width="9.85546875" customWidth="1"/>
    <col min="16139" max="16139" width="8.85546875" customWidth="1"/>
    <col min="16140" max="16140" width="14.42578125" customWidth="1"/>
    <col min="16141" max="16141" width="7.5703125" customWidth="1"/>
    <col min="16142" max="16142" width="13.42578125" customWidth="1"/>
    <col min="16143" max="16143" width="5.7109375" customWidth="1"/>
    <col min="16144" max="16144" width="19.140625" customWidth="1"/>
  </cols>
  <sheetData>
    <row r="1" spans="1:17" ht="15.75" thickBot="1" x14ac:dyDescent="0.3">
      <c r="A1" s="46"/>
      <c r="B1" t="s">
        <v>3</v>
      </c>
      <c r="C1" s="47"/>
    </row>
    <row r="2" spans="1:17" ht="15.75" thickBot="1" x14ac:dyDescent="0.3">
      <c r="A2" s="48"/>
      <c r="B2" t="s">
        <v>4</v>
      </c>
      <c r="F2" s="49" t="s">
        <v>5</v>
      </c>
      <c r="G2" s="50"/>
      <c r="H2" s="51"/>
      <c r="I2" s="45"/>
      <c r="J2" s="45"/>
      <c r="L2" s="52" t="s">
        <v>6</v>
      </c>
      <c r="M2" s="53"/>
      <c r="N2" s="54"/>
      <c r="P2" s="55" t="s">
        <v>7</v>
      </c>
      <c r="Q2" s="56">
        <f>CORREL(M39:M139,N39:N139)</f>
        <v>0.78722605736658469</v>
      </c>
    </row>
    <row r="3" spans="1:17" ht="15.75" thickBot="1" x14ac:dyDescent="0.3">
      <c r="B3" s="57" t="s">
        <v>8</v>
      </c>
      <c r="C3" s="58">
        <f>COUNT(A15:A134)/12</f>
        <v>10</v>
      </c>
      <c r="D3" t="s">
        <v>9</v>
      </c>
      <c r="E3" s="59"/>
      <c r="F3" s="50" t="s">
        <v>10</v>
      </c>
      <c r="G3" s="60">
        <v>5000</v>
      </c>
      <c r="H3" s="51"/>
      <c r="I3" s="94" t="s">
        <v>11</v>
      </c>
      <c r="J3" s="95"/>
      <c r="L3" s="61" t="s">
        <v>12</v>
      </c>
      <c r="M3" s="60">
        <v>59.108686370393336</v>
      </c>
      <c r="N3" s="51">
        <f>M3/100</f>
        <v>0.59108686370393337</v>
      </c>
      <c r="P3" s="55" t="s">
        <v>13</v>
      </c>
      <c r="Q3" s="56">
        <f>Q2^2</f>
        <v>0.61972486539693727</v>
      </c>
    </row>
    <row r="4" spans="1:17" ht="15.75" thickBot="1" x14ac:dyDescent="0.3">
      <c r="A4" s="57"/>
      <c r="E4" s="59"/>
      <c r="F4" s="45" t="s">
        <v>14</v>
      </c>
      <c r="G4" s="62">
        <v>5.8413054400505073</v>
      </c>
      <c r="H4" s="63"/>
      <c r="I4" s="94" t="s">
        <v>15</v>
      </c>
      <c r="J4" s="95"/>
      <c r="L4" s="64" t="s">
        <v>16</v>
      </c>
      <c r="M4" s="65">
        <v>180.12991344932064</v>
      </c>
      <c r="N4" s="66"/>
      <c r="P4" s="55" t="s">
        <v>17</v>
      </c>
      <c r="Q4" s="56">
        <f>1-(SUM(O26:O386)/SUM(P26:P386))</f>
        <v>0.53756466701210837</v>
      </c>
    </row>
    <row r="5" spans="1:17" ht="15.75" thickBot="1" x14ac:dyDescent="0.3">
      <c r="A5" s="57"/>
      <c r="B5" s="67" t="s">
        <v>18</v>
      </c>
      <c r="C5" s="46"/>
      <c r="E5" s="59"/>
      <c r="F5" s="45" t="s">
        <v>19</v>
      </c>
      <c r="G5" s="62">
        <v>4.202310866757359</v>
      </c>
      <c r="H5" s="63">
        <f>G5/100</f>
        <v>4.202310866757359E-2</v>
      </c>
      <c r="I5" s="94" t="s">
        <v>20</v>
      </c>
      <c r="J5" s="95"/>
      <c r="M5" s="45"/>
      <c r="P5" s="55" t="s">
        <v>21</v>
      </c>
      <c r="Q5" s="68">
        <f>SQRT(SUM(Q39:Q139)/$C$3)</f>
        <v>120.20695246150669</v>
      </c>
    </row>
    <row r="6" spans="1:17" ht="18" x14ac:dyDescent="0.25">
      <c r="A6" s="69"/>
      <c r="F6" s="70" t="s">
        <v>22</v>
      </c>
      <c r="G6" s="71">
        <v>6</v>
      </c>
      <c r="H6" s="66">
        <f>0.5^(1/G6)</f>
        <v>0.89089871814033927</v>
      </c>
      <c r="I6" s="96" t="s">
        <v>23</v>
      </c>
      <c r="J6" s="97"/>
      <c r="L6" s="72" t="s">
        <v>24</v>
      </c>
      <c r="M6" s="25">
        <v>16856.2</v>
      </c>
      <c r="N6" s="73" t="s">
        <v>25</v>
      </c>
    </row>
    <row r="8" spans="1:17" x14ac:dyDescent="0.25">
      <c r="B8" s="74" t="s">
        <v>26</v>
      </c>
      <c r="C8" s="74" t="s">
        <v>27</v>
      </c>
      <c r="D8" s="91" t="s">
        <v>28</v>
      </c>
      <c r="E8" s="91" t="s">
        <v>29</v>
      </c>
      <c r="F8" s="91" t="s">
        <v>30</v>
      </c>
      <c r="G8" s="91" t="s">
        <v>31</v>
      </c>
      <c r="H8" s="91" t="s">
        <v>32</v>
      </c>
      <c r="I8" s="91" t="s">
        <v>33</v>
      </c>
      <c r="J8" s="91" t="s">
        <v>34</v>
      </c>
      <c r="K8" s="91" t="s">
        <v>35</v>
      </c>
      <c r="L8" s="91" t="s">
        <v>36</v>
      </c>
      <c r="M8" s="74" t="s">
        <v>37</v>
      </c>
      <c r="N8" s="74" t="s">
        <v>37</v>
      </c>
    </row>
    <row r="9" spans="1:17" x14ac:dyDescent="0.25">
      <c r="B9" s="75" t="s">
        <v>38</v>
      </c>
      <c r="C9" s="75" t="s">
        <v>39</v>
      </c>
      <c r="D9" s="92"/>
      <c r="E9" s="92"/>
      <c r="F9" s="92"/>
      <c r="G9" s="92"/>
      <c r="H9" s="92"/>
      <c r="I9" s="92"/>
      <c r="J9" s="92"/>
      <c r="K9" s="92"/>
      <c r="L9" s="92"/>
      <c r="M9" s="75" t="s">
        <v>40</v>
      </c>
      <c r="N9" s="75" t="s">
        <v>41</v>
      </c>
    </row>
    <row r="10" spans="1:17" x14ac:dyDescent="0.25">
      <c r="B10" s="76" t="s">
        <v>42</v>
      </c>
      <c r="C10" s="76" t="s">
        <v>42</v>
      </c>
      <c r="D10" s="93"/>
      <c r="E10" s="93"/>
      <c r="F10" s="93"/>
      <c r="G10" s="93"/>
      <c r="H10" s="93"/>
      <c r="I10" s="93"/>
      <c r="J10" s="93"/>
      <c r="K10" s="93"/>
      <c r="L10" s="93"/>
      <c r="M10" s="76" t="s">
        <v>43</v>
      </c>
      <c r="N10" s="76" t="s">
        <v>43</v>
      </c>
    </row>
    <row r="11" spans="1:17" hidden="1" x14ac:dyDescent="0.25">
      <c r="N11" t="s">
        <v>44</v>
      </c>
    </row>
    <row r="12" spans="1:17" hidden="1" x14ac:dyDescent="0.25"/>
    <row r="13" spans="1:17" x14ac:dyDescent="0.25">
      <c r="A13" s="77" t="s">
        <v>45</v>
      </c>
      <c r="B13" s="78">
        <f>SUM(B15:B134)/C3</f>
        <v>1293.5989687961337</v>
      </c>
      <c r="C13" s="78">
        <f>SUM(C15:C134)/C3</f>
        <v>1036.7011844763829</v>
      </c>
      <c r="D13" s="78"/>
      <c r="E13" s="78"/>
      <c r="F13" s="78"/>
      <c r="G13" s="79">
        <f>SUM(G15:G134)/(C3*12)</f>
        <v>0.60651693039868104</v>
      </c>
      <c r="H13" s="78">
        <f>SUM(H15:H134)/C3</f>
        <v>64.959631664883375</v>
      </c>
      <c r="I13" s="78">
        <f>SUM(I15:I134)/C3</f>
        <v>784.08404767939169</v>
      </c>
      <c r="J13" s="78">
        <f>SUM(J15:J134)/C3</f>
        <v>217.70634729155276</v>
      </c>
      <c r="K13" s="78"/>
      <c r="L13" s="78">
        <f>SUM(L15:L134)/C3</f>
        <v>232.54034943951768</v>
      </c>
      <c r="M13" s="78">
        <f>SUM(M15:M134)/(C3*12)</f>
        <v>158.89477761381519</v>
      </c>
      <c r="N13" s="80">
        <f>AVERAGE(N15:N134)</f>
        <v>148.46076319915431</v>
      </c>
    </row>
    <row r="14" spans="1:17" x14ac:dyDescent="0.25">
      <c r="A14" s="81" t="s">
        <v>46</v>
      </c>
      <c r="B14" s="82"/>
      <c r="C14" s="82"/>
      <c r="D14" s="82">
        <f>N3*G3</f>
        <v>2955.4343185196667</v>
      </c>
      <c r="E14" s="82"/>
      <c r="F14" s="82"/>
      <c r="G14" s="82"/>
      <c r="H14" s="82"/>
      <c r="I14" s="82"/>
      <c r="J14" s="82"/>
      <c r="K14" s="82">
        <f>M4/(1-H6)/M6*2630</f>
        <v>257.60367831548439</v>
      </c>
      <c r="L14" s="82"/>
      <c r="M14" s="82"/>
      <c r="N14" s="82"/>
      <c r="O14" s="25" t="s">
        <v>47</v>
      </c>
      <c r="P14" s="25" t="s">
        <v>48</v>
      </c>
      <c r="Q14" s="25" t="s">
        <v>21</v>
      </c>
    </row>
    <row r="15" spans="1:17" x14ac:dyDescent="0.25">
      <c r="A15" s="26">
        <v>31048</v>
      </c>
      <c r="B15" s="83">
        <v>102.27448780282802</v>
      </c>
      <c r="C15" s="84">
        <v>353.77734103685555</v>
      </c>
      <c r="D15" s="85">
        <f t="shared" ref="D15:D78" si="0">D14+C15-H15-I15-J15</f>
        <v>3206.9262813526766</v>
      </c>
      <c r="E15" s="86">
        <f>D14/$G$3</f>
        <v>0.59108686370393337</v>
      </c>
      <c r="F15" s="85">
        <f>0.5*(C15-C15*E15^G$4-B15*E15-D14*H$5*E15^4)</f>
        <v>130.88124786826316</v>
      </c>
      <c r="G15" s="86">
        <f t="shared" ref="G15:G78" si="1">(D14+F15)/G$3</f>
        <v>0.61726311327758598</v>
      </c>
      <c r="H15" s="85">
        <f t="shared" ref="H15:H78" si="2">C15*G15^G$4</f>
        <v>21.125314481252946</v>
      </c>
      <c r="I15" s="85">
        <f t="shared" ref="I15:I78" si="3">B15*G15</f>
        <v>63.130268750044117</v>
      </c>
      <c r="J15" s="85">
        <f t="shared" ref="J15:J78" si="4">D14*H$5*G15^4</f>
        <v>18.029794972548363</v>
      </c>
      <c r="K15" s="85">
        <f t="shared" ref="K15:K78" si="5">K14-L15+J15</f>
        <v>247.52858177204971</v>
      </c>
      <c r="L15" s="85">
        <f t="shared" ref="L15:L78" si="6">K14*(1-H$6)</f>
        <v>28.104891515983034</v>
      </c>
      <c r="M15" s="87">
        <f>(H15+L15)*M$6/2630</f>
        <v>315.52631115232293</v>
      </c>
      <c r="N15" s="88">
        <v>212.18238709677419</v>
      </c>
      <c r="O15" s="89">
        <f>(N15-M15)^2</f>
        <v>10679.966639199025</v>
      </c>
      <c r="P15" s="86">
        <f t="shared" ref="P15:P79" si="7">(N15-$N$13)^2</f>
        <v>4060.4453521497207</v>
      </c>
      <c r="Q15" s="89">
        <f>(M15-N15)^2</f>
        <v>10679.966639199025</v>
      </c>
    </row>
    <row r="16" spans="1:17" x14ac:dyDescent="0.25">
      <c r="A16" s="26">
        <v>31079</v>
      </c>
      <c r="B16" s="83">
        <v>113.281596902796</v>
      </c>
      <c r="C16" s="84">
        <v>29.379694825820206</v>
      </c>
      <c r="D16" s="85">
        <f t="shared" si="0"/>
        <v>3140.5101513488457</v>
      </c>
      <c r="E16" s="86">
        <f t="shared" ref="E16:E79" si="8">D15/$G$3</f>
        <v>0.64138525627053533</v>
      </c>
      <c r="F16" s="85">
        <f t="shared" ref="F16:F79" si="9">0.5*(C16-C16*E16^G$4-B16*E16-D15*H$5*E16^4)</f>
        <v>-34.139166289319348</v>
      </c>
      <c r="G16" s="86">
        <f t="shared" si="1"/>
        <v>0.63455742301267148</v>
      </c>
      <c r="H16" s="85">
        <f t="shared" si="2"/>
        <v>2.0616723304413673</v>
      </c>
      <c r="I16" s="85">
        <f t="shared" si="3"/>
        <v>71.883678205398454</v>
      </c>
      <c r="J16" s="85">
        <f t="shared" si="4"/>
        <v>21.850474293810759</v>
      </c>
      <c r="K16" s="85">
        <f t="shared" si="5"/>
        <v>242.37337049762598</v>
      </c>
      <c r="L16" s="85">
        <f t="shared" si="6"/>
        <v>27.005685568234473</v>
      </c>
      <c r="M16" s="87">
        <f t="shared" ref="M16:M79" si="10">(H16+L16)*M$6/2630</f>
        <v>186.29855445310255</v>
      </c>
      <c r="N16" s="88">
        <v>152.33589285714291</v>
      </c>
      <c r="O16" s="89">
        <f t="shared" ref="O16:O79" si="11">(N16-M16)^2</f>
        <v>1153.4623826816721</v>
      </c>
      <c r="P16" s="86">
        <f t="shared" si="7"/>
        <v>15.016629866222802</v>
      </c>
      <c r="Q16" s="89">
        <f t="shared" ref="Q16:Q79" si="12">(M16-N16)^2</f>
        <v>1153.4623826816721</v>
      </c>
    </row>
    <row r="17" spans="1:17" x14ac:dyDescent="0.25">
      <c r="A17" s="26">
        <v>31107</v>
      </c>
      <c r="B17" s="83">
        <v>111.94414528410722</v>
      </c>
      <c r="C17" s="84">
        <v>127.28758609348195</v>
      </c>
      <c r="D17" s="85">
        <f t="shared" si="0"/>
        <v>3167.6263481802944</v>
      </c>
      <c r="E17" s="86">
        <f t="shared" si="8"/>
        <v>0.62810203026976918</v>
      </c>
      <c r="F17" s="85">
        <f t="shared" si="9"/>
        <v>14.010256925581285</v>
      </c>
      <c r="G17" s="86">
        <f t="shared" si="1"/>
        <v>0.63090408165488543</v>
      </c>
      <c r="H17" s="85">
        <f t="shared" si="2"/>
        <v>8.6359636030613132</v>
      </c>
      <c r="I17" s="85">
        <f t="shared" si="3"/>
        <v>70.626018177110737</v>
      </c>
      <c r="J17" s="85">
        <f t="shared" si="4"/>
        <v>20.909407481861354</v>
      </c>
      <c r="K17" s="85">
        <f t="shared" si="5"/>
        <v>236.83953256954987</v>
      </c>
      <c r="L17" s="85">
        <f t="shared" si="6"/>
        <v>26.443245409937472</v>
      </c>
      <c r="M17" s="87">
        <f t="shared" si="10"/>
        <v>224.82971975852098</v>
      </c>
      <c r="N17" s="88">
        <v>166.1525483870968</v>
      </c>
      <c r="O17" s="89">
        <f t="shared" si="11"/>
        <v>3443.0104401514814</v>
      </c>
      <c r="P17" s="86">
        <f t="shared" si="7"/>
        <v>312.99926313630112</v>
      </c>
      <c r="Q17" s="89">
        <f t="shared" si="12"/>
        <v>3443.0104401514814</v>
      </c>
    </row>
    <row r="18" spans="1:17" x14ac:dyDescent="0.25">
      <c r="A18" s="26">
        <v>31138</v>
      </c>
      <c r="B18" s="83">
        <v>106.94269202128368</v>
      </c>
      <c r="C18" s="84">
        <v>17.549837338044341</v>
      </c>
      <c r="D18" s="85">
        <f t="shared" si="0"/>
        <v>3096.5913005667862</v>
      </c>
      <c r="E18" s="86">
        <f t="shared" si="8"/>
        <v>0.63352526963605893</v>
      </c>
      <c r="F18" s="85">
        <f t="shared" si="9"/>
        <v>-36.431779369382326</v>
      </c>
      <c r="G18" s="86">
        <f t="shared" si="1"/>
        <v>0.62623891376218244</v>
      </c>
      <c r="H18" s="85">
        <f t="shared" si="2"/>
        <v>1.1401700999778444</v>
      </c>
      <c r="I18" s="85">
        <f t="shared" si="3"/>
        <v>66.971675286212303</v>
      </c>
      <c r="J18" s="85">
        <f t="shared" si="4"/>
        <v>20.473039565362338</v>
      </c>
      <c r="K18" s="85">
        <f t="shared" si="5"/>
        <v>231.47307553653147</v>
      </c>
      <c r="L18" s="85">
        <f t="shared" si="6"/>
        <v>25.839496598380759</v>
      </c>
      <c r="M18" s="87">
        <f t="shared" si="10"/>
        <v>172.91812083683357</v>
      </c>
      <c r="N18" s="88">
        <v>140.3655</v>
      </c>
      <c r="O18" s="89">
        <f t="shared" si="11"/>
        <v>1059.673123346651</v>
      </c>
      <c r="P18" s="86">
        <f t="shared" si="7"/>
        <v>65.533286263582184</v>
      </c>
      <c r="Q18" s="89">
        <f t="shared" si="12"/>
        <v>1059.673123346651</v>
      </c>
    </row>
    <row r="19" spans="1:17" x14ac:dyDescent="0.25">
      <c r="A19" s="26">
        <v>31168</v>
      </c>
      <c r="B19" s="83">
        <v>105.22103129442527</v>
      </c>
      <c r="C19" s="84">
        <v>27.976217142442735</v>
      </c>
      <c r="D19" s="85">
        <f t="shared" si="0"/>
        <v>3039.9644925848938</v>
      </c>
      <c r="E19" s="86">
        <f t="shared" si="8"/>
        <v>0.61931826011335722</v>
      </c>
      <c r="F19" s="85">
        <f t="shared" si="9"/>
        <v>-29.018088930844506</v>
      </c>
      <c r="G19" s="86">
        <f t="shared" si="1"/>
        <v>0.61351464232718833</v>
      </c>
      <c r="H19" s="85">
        <f t="shared" si="2"/>
        <v>1.6121654600085005</v>
      </c>
      <c r="I19" s="85">
        <f t="shared" si="3"/>
        <v>64.554643379897215</v>
      </c>
      <c r="J19" s="85">
        <f t="shared" si="4"/>
        <v>18.43621628442941</v>
      </c>
      <c r="K19" s="85">
        <f t="shared" si="5"/>
        <v>224.65528256392722</v>
      </c>
      <c r="L19" s="85">
        <f t="shared" si="6"/>
        <v>25.254009257033658</v>
      </c>
      <c r="M19" s="87">
        <f t="shared" si="10"/>
        <v>172.19072785756885</v>
      </c>
      <c r="N19" s="88">
        <v>124.3819032258065</v>
      </c>
      <c r="O19" s="89">
        <f t="shared" si="11"/>
        <v>2285.6837126706064</v>
      </c>
      <c r="P19" s="86">
        <f t="shared" si="7"/>
        <v>579.79149761609165</v>
      </c>
      <c r="Q19" s="89">
        <f t="shared" si="12"/>
        <v>2285.6837126706064</v>
      </c>
    </row>
    <row r="20" spans="1:17" x14ac:dyDescent="0.25">
      <c r="A20" s="26">
        <v>31199</v>
      </c>
      <c r="B20" s="83">
        <v>85.959316349192179</v>
      </c>
      <c r="C20" s="84">
        <v>0</v>
      </c>
      <c r="D20" s="85">
        <f t="shared" si="0"/>
        <v>2971.6319166835592</v>
      </c>
      <c r="E20" s="86">
        <f t="shared" si="8"/>
        <v>0.6079928985169788</v>
      </c>
      <c r="F20" s="85">
        <f t="shared" si="9"/>
        <v>-34.859447144213775</v>
      </c>
      <c r="G20" s="86">
        <f t="shared" si="1"/>
        <v>0.60102100908813605</v>
      </c>
      <c r="H20" s="85">
        <f t="shared" si="2"/>
        <v>0</v>
      </c>
      <c r="I20" s="85">
        <f t="shared" si="3"/>
        <v>51.663355052717797</v>
      </c>
      <c r="J20" s="85">
        <f t="shared" si="4"/>
        <v>16.669220848617133</v>
      </c>
      <c r="K20" s="85">
        <f t="shared" si="5"/>
        <v>216.8143241082756</v>
      </c>
      <c r="L20" s="85">
        <f t="shared" si="6"/>
        <v>24.510179304268746</v>
      </c>
      <c r="M20" s="87">
        <f t="shared" si="10"/>
        <v>157.09067847475848</v>
      </c>
      <c r="N20" s="88">
        <v>117.32623333333331</v>
      </c>
      <c r="O20" s="89">
        <f t="shared" si="11"/>
        <v>1581.2110974054119</v>
      </c>
      <c r="P20" s="86">
        <f t="shared" si="7"/>
        <v>969.35894996570039</v>
      </c>
      <c r="Q20" s="89">
        <f t="shared" si="12"/>
        <v>1581.2110974054119</v>
      </c>
    </row>
    <row r="21" spans="1:17" x14ac:dyDescent="0.25">
      <c r="A21" s="26">
        <v>31229</v>
      </c>
      <c r="B21" s="83">
        <v>86.88359046100534</v>
      </c>
      <c r="C21" s="84">
        <v>0.67475119320860799</v>
      </c>
      <c r="D21" s="85">
        <f t="shared" si="0"/>
        <v>2906.3235616808397</v>
      </c>
      <c r="E21" s="86">
        <f t="shared" si="8"/>
        <v>0.59432638333671184</v>
      </c>
      <c r="F21" s="85">
        <f t="shared" si="9"/>
        <v>-33.287660665111773</v>
      </c>
      <c r="G21" s="86">
        <f t="shared" si="1"/>
        <v>0.5876688512036895</v>
      </c>
      <c r="H21" s="85">
        <f t="shared" si="2"/>
        <v>3.0239672413594147E-2</v>
      </c>
      <c r="I21" s="85">
        <f t="shared" si="3"/>
        <v>51.058779794670841</v>
      </c>
      <c r="J21" s="85">
        <f t="shared" si="4"/>
        <v>14.894086728843403</v>
      </c>
      <c r="K21" s="85">
        <f t="shared" si="5"/>
        <v>208.0536901513702</v>
      </c>
      <c r="L21" s="85">
        <f t="shared" si="6"/>
        <v>23.65472068574881</v>
      </c>
      <c r="M21" s="87">
        <f t="shared" si="10"/>
        <v>151.8016839502879</v>
      </c>
      <c r="N21" s="88">
        <v>114.562</v>
      </c>
      <c r="O21" s="89">
        <f t="shared" si="11"/>
        <v>1386.79406071733</v>
      </c>
      <c r="P21" s="86">
        <f t="shared" si="7"/>
        <v>1149.1261464323391</v>
      </c>
      <c r="Q21" s="89">
        <f t="shared" si="12"/>
        <v>1386.79406071733</v>
      </c>
    </row>
    <row r="22" spans="1:17" x14ac:dyDescent="0.25">
      <c r="A22" s="26">
        <v>31260</v>
      </c>
      <c r="B22" s="83">
        <v>103.40621965218679</v>
      </c>
      <c r="C22" s="84">
        <v>3.4258046183384705</v>
      </c>
      <c r="D22" s="85">
        <f t="shared" si="0"/>
        <v>2836.9652498883288</v>
      </c>
      <c r="E22" s="86">
        <f t="shared" si="8"/>
        <v>0.58126471233616794</v>
      </c>
      <c r="F22" s="85">
        <f t="shared" si="9"/>
        <v>-35.383343446932798</v>
      </c>
      <c r="G22" s="86">
        <f t="shared" si="1"/>
        <v>0.57418804364678133</v>
      </c>
      <c r="H22" s="85">
        <f t="shared" si="2"/>
        <v>0.13406773010814824</v>
      </c>
      <c r="I22" s="85">
        <f t="shared" si="3"/>
        <v>59.374614962998486</v>
      </c>
      <c r="J22" s="85">
        <f t="shared" si="4"/>
        <v>13.275433717743194</v>
      </c>
      <c r="K22" s="85">
        <f t="shared" si="5"/>
        <v>198.63019957796624</v>
      </c>
      <c r="L22" s="85">
        <f t="shared" si="6"/>
        <v>22.698924291147158</v>
      </c>
      <c r="M22" s="87">
        <f t="shared" si="10"/>
        <v>146.3412471896136</v>
      </c>
      <c r="N22" s="88">
        <v>111.01870967741939</v>
      </c>
      <c r="O22" s="89">
        <f t="shared" si="11"/>
        <v>1247.6816563003665</v>
      </c>
      <c r="P22" s="86">
        <f t="shared" si="7"/>
        <v>1401.9073719244623</v>
      </c>
      <c r="Q22" s="89">
        <f t="shared" si="12"/>
        <v>1247.6816563003665</v>
      </c>
    </row>
    <row r="23" spans="1:17" x14ac:dyDescent="0.25">
      <c r="A23" s="26">
        <v>31291</v>
      </c>
      <c r="B23" s="83">
        <v>113.12136555034024</v>
      </c>
      <c r="C23" s="84">
        <v>39.927167991018408</v>
      </c>
      <c r="D23" s="85">
        <f t="shared" si="0"/>
        <v>2799.7097292204044</v>
      </c>
      <c r="E23" s="86">
        <f t="shared" si="8"/>
        <v>0.56739304997766571</v>
      </c>
      <c r="F23" s="85">
        <f t="shared" si="9"/>
        <v>-19.035344863232858</v>
      </c>
      <c r="G23" s="86">
        <f t="shared" si="1"/>
        <v>0.56358598100501922</v>
      </c>
      <c r="H23" s="85">
        <f t="shared" si="2"/>
        <v>1.401363692708669</v>
      </c>
      <c r="I23" s="85">
        <f t="shared" si="3"/>
        <v>63.75361577631589</v>
      </c>
      <c r="J23" s="85">
        <f t="shared" si="4"/>
        <v>12.027709189917797</v>
      </c>
      <c r="K23" s="85">
        <f t="shared" si="5"/>
        <v>188.98709937788769</v>
      </c>
      <c r="L23" s="85">
        <f t="shared" si="6"/>
        <v>21.670809389996357</v>
      </c>
      <c r="M23" s="87">
        <f t="shared" si="10"/>
        <v>147.8742068124306</v>
      </c>
      <c r="N23" s="88">
        <v>109.0950333333333</v>
      </c>
      <c r="O23" s="89">
        <f t="shared" si="11"/>
        <v>1503.8242957219231</v>
      </c>
      <c r="P23" s="86">
        <f t="shared" si="7"/>
        <v>1549.6606878687921</v>
      </c>
      <c r="Q23" s="89">
        <f t="shared" si="12"/>
        <v>1503.8242957219231</v>
      </c>
    </row>
    <row r="24" spans="1:17" x14ac:dyDescent="0.25">
      <c r="A24" s="26">
        <v>31321</v>
      </c>
      <c r="B24" s="83">
        <v>113.97557363681052</v>
      </c>
      <c r="C24" s="84">
        <v>103.32363487533775</v>
      </c>
      <c r="D24" s="85">
        <f t="shared" si="0"/>
        <v>2823.584383849879</v>
      </c>
      <c r="E24" s="86">
        <f t="shared" si="8"/>
        <v>0.55994194584408086</v>
      </c>
      <c r="F24" s="85">
        <f t="shared" si="9"/>
        <v>12.223292118074905</v>
      </c>
      <c r="G24" s="86">
        <f t="shared" si="1"/>
        <v>0.56238660426769582</v>
      </c>
      <c r="H24" s="85">
        <f t="shared" si="2"/>
        <v>3.5816040443913479</v>
      </c>
      <c r="I24" s="85">
        <f t="shared" si="3"/>
        <v>64.098335827068581</v>
      </c>
      <c r="J24" s="85">
        <f t="shared" si="4"/>
        <v>11.769040374402577</v>
      </c>
      <c r="K24" s="85">
        <f t="shared" si="5"/>
        <v>180.13740495522362</v>
      </c>
      <c r="L24" s="85">
        <f t="shared" si="6"/>
        <v>20.618734797066637</v>
      </c>
      <c r="M24" s="87">
        <f t="shared" si="10"/>
        <v>155.10484850927151</v>
      </c>
      <c r="N24" s="88">
        <v>136.144935483871</v>
      </c>
      <c r="O24" s="89">
        <f t="shared" si="11"/>
        <v>359.47830193075191</v>
      </c>
      <c r="P24" s="86">
        <f t="shared" si="7"/>
        <v>151.67961231254074</v>
      </c>
      <c r="Q24" s="89">
        <f t="shared" si="12"/>
        <v>359.47830193075191</v>
      </c>
    </row>
    <row r="25" spans="1:17" x14ac:dyDescent="0.25">
      <c r="A25" s="26">
        <v>31352</v>
      </c>
      <c r="B25" s="83">
        <v>109.82917976609986</v>
      </c>
      <c r="C25" s="84">
        <v>177.31092966045603</v>
      </c>
      <c r="D25" s="85">
        <f t="shared" si="0"/>
        <v>2917.9363717935726</v>
      </c>
      <c r="E25" s="86">
        <f t="shared" si="8"/>
        <v>0.56471687676997584</v>
      </c>
      <c r="F25" s="85">
        <f t="shared" si="9"/>
        <v>48.462313607985863</v>
      </c>
      <c r="G25" s="86">
        <f t="shared" si="1"/>
        <v>0.57440933949157302</v>
      </c>
      <c r="H25" s="85">
        <f t="shared" si="2"/>
        <v>6.9546407644103407</v>
      </c>
      <c r="I25" s="85">
        <f t="shared" si="3"/>
        <v>63.086906606346652</v>
      </c>
      <c r="J25" s="85">
        <f t="shared" si="4"/>
        <v>12.917394346005867</v>
      </c>
      <c r="K25" s="85">
        <f t="shared" si="5"/>
        <v>173.40157750974177</v>
      </c>
      <c r="L25" s="85">
        <f t="shared" si="6"/>
        <v>19.653221791487695</v>
      </c>
      <c r="M25" s="87">
        <f t="shared" si="10"/>
        <v>170.53515316149375</v>
      </c>
      <c r="N25" s="88">
        <v>152.0126333333333</v>
      </c>
      <c r="O25" s="89">
        <f t="shared" si="11"/>
        <v>343.08374078459718</v>
      </c>
      <c r="P25" s="86">
        <f t="shared" si="7"/>
        <v>12.61578145007263</v>
      </c>
      <c r="Q25" s="89">
        <f t="shared" si="12"/>
        <v>343.08374078459718</v>
      </c>
    </row>
    <row r="26" spans="1:17" x14ac:dyDescent="0.25">
      <c r="A26" s="26">
        <v>31382</v>
      </c>
      <c r="B26" s="83">
        <v>106.30124931647013</v>
      </c>
      <c r="C26" s="84">
        <v>451.73140410262152</v>
      </c>
      <c r="D26" s="85">
        <f t="shared" si="0"/>
        <v>3258.3522587135171</v>
      </c>
      <c r="E26" s="86">
        <f t="shared" si="8"/>
        <v>0.58358727435871449</v>
      </c>
      <c r="F26" s="85">
        <f t="shared" si="9"/>
        <v>178.01765681634853</v>
      </c>
      <c r="G26" s="86">
        <f t="shared" si="1"/>
        <v>0.61919080572198415</v>
      </c>
      <c r="H26" s="85">
        <f t="shared" si="2"/>
        <v>27.470312295135745</v>
      </c>
      <c r="I26" s="85">
        <f t="shared" si="3"/>
        <v>65.820756213518663</v>
      </c>
      <c r="J26" s="85">
        <f t="shared" si="4"/>
        <v>18.024448674022686</v>
      </c>
      <c r="K26" s="85">
        <f t="shared" si="5"/>
        <v>172.50769180096432</v>
      </c>
      <c r="L26" s="85">
        <f t="shared" si="6"/>
        <v>18.918334382800143</v>
      </c>
      <c r="M26" s="87">
        <f t="shared" si="10"/>
        <v>297.31418484130154</v>
      </c>
      <c r="N26" s="88">
        <v>236.721</v>
      </c>
      <c r="O26" s="89">
        <f t="shared" si="11"/>
        <v>3671.5340492121341</v>
      </c>
      <c r="P26" s="86">
        <f t="shared" si="7"/>
        <v>7789.869400141356</v>
      </c>
      <c r="Q26" s="89">
        <f t="shared" si="12"/>
        <v>3671.5340492121341</v>
      </c>
    </row>
    <row r="27" spans="1:17" x14ac:dyDescent="0.25">
      <c r="A27" s="26">
        <v>31413</v>
      </c>
      <c r="B27" s="83">
        <v>106.96503582760302</v>
      </c>
      <c r="C27" s="84">
        <v>192.92903419601512</v>
      </c>
      <c r="D27" s="85">
        <f>D26+C27-H27-I27-J27</f>
        <v>3337.6938785681568</v>
      </c>
      <c r="E27" s="86">
        <f>D26/$G$3</f>
        <v>0.65167045174270344</v>
      </c>
      <c r="F27" s="85">
        <f>0.5*(C27-C27*E27^G$4-B27*E27-D26*H$5*E27^4)</f>
        <v>41.356675228340357</v>
      </c>
      <c r="G27" s="86">
        <f>(D26+F27)/G$3</f>
        <v>0.65994178678837156</v>
      </c>
      <c r="H27" s="85">
        <f t="shared" si="2"/>
        <v>17.024518385925031</v>
      </c>
      <c r="I27" s="85">
        <f t="shared" si="3"/>
        <v>70.590696867950513</v>
      </c>
      <c r="J27" s="85">
        <f>D26*H$5*G27^4</f>
        <v>25.972199087499749</v>
      </c>
      <c r="K27" s="85">
        <f>K26-L27+J27</f>
        <v>179.65908058232759</v>
      </c>
      <c r="L27" s="85">
        <f>K26*(1-H$6)</f>
        <v>18.820810306136494</v>
      </c>
      <c r="M27" s="87">
        <f t="shared" si="10"/>
        <v>229.73993517077093</v>
      </c>
      <c r="N27" s="88">
        <v>309.3373548387097</v>
      </c>
      <c r="O27" s="89">
        <f t="shared" si="11"/>
        <v>6335.7492177939648</v>
      </c>
      <c r="P27" s="86">
        <f t="shared" si="7"/>
        <v>25881.277737560264</v>
      </c>
      <c r="Q27" s="89">
        <f t="shared" si="12"/>
        <v>6335.7492177939648</v>
      </c>
    </row>
    <row r="28" spans="1:17" x14ac:dyDescent="0.25">
      <c r="A28" s="26">
        <v>31444</v>
      </c>
      <c r="B28" s="83">
        <v>112.64988112972711</v>
      </c>
      <c r="C28" s="84">
        <v>86.027972557258849</v>
      </c>
      <c r="D28" s="85">
        <f t="shared" si="0"/>
        <v>3313.4337143428688</v>
      </c>
      <c r="E28" s="86">
        <f t="shared" si="8"/>
        <v>0.6675387757136314</v>
      </c>
      <c r="F28" s="85">
        <f t="shared" si="9"/>
        <v>-12.568696866549764</v>
      </c>
      <c r="G28" s="86">
        <f t="shared" si="1"/>
        <v>0.66502503634032151</v>
      </c>
      <c r="H28" s="85">
        <f t="shared" si="2"/>
        <v>7.9393017356407869</v>
      </c>
      <c r="I28" s="85">
        <f t="shared" si="3"/>
        <v>74.914991292029669</v>
      </c>
      <c r="J28" s="85">
        <f t="shared" si="4"/>
        <v>27.433843754876396</v>
      </c>
      <c r="K28" s="85">
        <f t="shared" si="5"/>
        <v>187.49188834794396</v>
      </c>
      <c r="L28" s="85">
        <f t="shared" si="6"/>
        <v>19.601035989260023</v>
      </c>
      <c r="M28" s="87">
        <f t="shared" si="10"/>
        <v>176.51157443287946</v>
      </c>
      <c r="N28" s="88">
        <v>212.1006428571429</v>
      </c>
      <c r="O28" s="89">
        <f t="shared" si="11"/>
        <v>1266.5817913069054</v>
      </c>
      <c r="P28" s="86">
        <f t="shared" si="7"/>
        <v>4050.0342828832695</v>
      </c>
      <c r="Q28" s="89">
        <f t="shared" si="12"/>
        <v>1266.5817913069054</v>
      </c>
    </row>
    <row r="29" spans="1:17" x14ac:dyDescent="0.25">
      <c r="A29" s="26">
        <v>31472</v>
      </c>
      <c r="B29" s="83">
        <v>113.82667660632569</v>
      </c>
      <c r="C29" s="84">
        <v>49.93478135886069</v>
      </c>
      <c r="D29" s="85">
        <f t="shared" si="0"/>
        <v>3258.3479577010226</v>
      </c>
      <c r="E29" s="86">
        <f t="shared" si="8"/>
        <v>0.66268674286857376</v>
      </c>
      <c r="F29" s="85">
        <f t="shared" si="9"/>
        <v>-28.432286852976546</v>
      </c>
      <c r="G29" s="86">
        <f t="shared" si="1"/>
        <v>0.6570002854979784</v>
      </c>
      <c r="H29" s="85">
        <f t="shared" si="2"/>
        <v>4.292871173732534</v>
      </c>
      <c r="I29" s="85">
        <f t="shared" si="3"/>
        <v>74.784159027642033</v>
      </c>
      <c r="J29" s="85">
        <f t="shared" si="4"/>
        <v>25.943507799331996</v>
      </c>
      <c r="K29" s="85">
        <f t="shared" si="5"/>
        <v>192.97979079022687</v>
      </c>
      <c r="L29" s="85">
        <f t="shared" si="6"/>
        <v>20.455605357049073</v>
      </c>
      <c r="M29" s="87">
        <f t="shared" si="10"/>
        <v>158.61797342135398</v>
      </c>
      <c r="N29" s="88">
        <v>163.6082258064516</v>
      </c>
      <c r="O29" s="89">
        <f t="shared" si="11"/>
        <v>24.902618866972478</v>
      </c>
      <c r="P29" s="86">
        <f t="shared" si="7"/>
        <v>229.44562343946947</v>
      </c>
      <c r="Q29" s="89">
        <f t="shared" si="12"/>
        <v>24.902618866972478</v>
      </c>
    </row>
    <row r="30" spans="1:17" x14ac:dyDescent="0.25">
      <c r="A30" s="26">
        <v>31503</v>
      </c>
      <c r="B30" s="83">
        <v>110.30661836862923</v>
      </c>
      <c r="C30" s="84">
        <v>64.736986653556613</v>
      </c>
      <c r="D30" s="85">
        <f t="shared" si="0"/>
        <v>3222.3427897286069</v>
      </c>
      <c r="E30" s="86">
        <f t="shared" si="8"/>
        <v>0.65166959154020454</v>
      </c>
      <c r="F30" s="85">
        <f t="shared" si="9"/>
        <v>-18.573739051795449</v>
      </c>
      <c r="G30" s="86">
        <f t="shared" si="1"/>
        <v>0.64795484372984535</v>
      </c>
      <c r="H30" s="85">
        <f t="shared" si="2"/>
        <v>5.1324857127574557</v>
      </c>
      <c r="I30" s="85">
        <f t="shared" si="3"/>
        <v>71.473707667412839</v>
      </c>
      <c r="J30" s="85">
        <f t="shared" si="4"/>
        <v>24.135961245801756</v>
      </c>
      <c r="K30" s="85">
        <f t="shared" si="5"/>
        <v>196.06140948780572</v>
      </c>
      <c r="L30" s="85">
        <f t="shared" si="6"/>
        <v>21.054342548222902</v>
      </c>
      <c r="M30" s="87">
        <f t="shared" si="10"/>
        <v>167.83665951815098</v>
      </c>
      <c r="N30" s="88">
        <v>142.4142333333333</v>
      </c>
      <c r="O30" s="89">
        <f t="shared" si="11"/>
        <v>646.29975312250372</v>
      </c>
      <c r="P30" s="86">
        <f t="shared" si="7"/>
        <v>36.560523418265497</v>
      </c>
      <c r="Q30" s="89">
        <f t="shared" si="12"/>
        <v>646.29975312250372</v>
      </c>
    </row>
    <row r="31" spans="1:17" x14ac:dyDescent="0.25">
      <c r="A31" s="26">
        <v>31533</v>
      </c>
      <c r="B31" s="83">
        <v>108.1081991041727</v>
      </c>
      <c r="C31" s="84">
        <v>1.1498583677860079</v>
      </c>
      <c r="D31" s="85">
        <f t="shared" si="0"/>
        <v>3132.6788572910477</v>
      </c>
      <c r="E31" s="86">
        <f t="shared" si="8"/>
        <v>0.64446855794572133</v>
      </c>
      <c r="F31" s="85">
        <f t="shared" si="9"/>
        <v>-45.985244933172908</v>
      </c>
      <c r="G31" s="86">
        <f t="shared" si="1"/>
        <v>0.63527150895908679</v>
      </c>
      <c r="H31" s="85">
        <f t="shared" si="2"/>
        <v>8.1221292150607527E-2</v>
      </c>
      <c r="I31" s="85">
        <f t="shared" si="3"/>
        <v>68.678058775757179</v>
      </c>
      <c r="J31" s="85">
        <f t="shared" si="4"/>
        <v>22.054510737437258</v>
      </c>
      <c r="K31" s="85">
        <f t="shared" si="5"/>
        <v>196.72536912691152</v>
      </c>
      <c r="L31" s="85">
        <f t="shared" si="6"/>
        <v>21.39055109833145</v>
      </c>
      <c r="M31" s="87">
        <f t="shared" si="10"/>
        <v>137.61691626176565</v>
      </c>
      <c r="N31" s="88">
        <v>137.95106451612901</v>
      </c>
      <c r="O31" s="89">
        <f t="shared" si="11"/>
        <v>0.11165505589407809</v>
      </c>
      <c r="P31" s="86">
        <f t="shared" si="7"/>
        <v>110.45376640798385</v>
      </c>
      <c r="Q31" s="89">
        <f t="shared" si="12"/>
        <v>0.11165505589407809</v>
      </c>
    </row>
    <row r="32" spans="1:17" x14ac:dyDescent="0.25">
      <c r="A32" s="26">
        <v>31564</v>
      </c>
      <c r="B32" s="83">
        <v>91.619997423477386</v>
      </c>
      <c r="C32" s="84">
        <v>0.12326204397776251</v>
      </c>
      <c r="D32" s="85">
        <f t="shared" si="0"/>
        <v>3056.802737277862</v>
      </c>
      <c r="E32" s="86">
        <f t="shared" si="8"/>
        <v>0.6265357714582096</v>
      </c>
      <c r="F32" s="85">
        <f t="shared" si="9"/>
        <v>-38.786779535106234</v>
      </c>
      <c r="G32" s="86">
        <f t="shared" si="1"/>
        <v>0.61877841555118829</v>
      </c>
      <c r="H32" s="85">
        <f t="shared" si="2"/>
        <v>7.4665940213941391E-3</v>
      </c>
      <c r="I32" s="85">
        <f t="shared" si="3"/>
        <v>56.692476838503289</v>
      </c>
      <c r="J32" s="85">
        <f t="shared" si="4"/>
        <v>19.299438624638512</v>
      </c>
      <c r="K32" s="85">
        <f t="shared" si="5"/>
        <v>194.56181780548906</v>
      </c>
      <c r="L32" s="85">
        <f t="shared" si="6"/>
        <v>21.462989946060972</v>
      </c>
      <c r="M32" s="87">
        <f t="shared" si="10"/>
        <v>137.60848271138266</v>
      </c>
      <c r="N32" s="88">
        <v>126.952</v>
      </c>
      <c r="O32" s="89">
        <f t="shared" si="11"/>
        <v>113.56062377799763</v>
      </c>
      <c r="P32" s="86">
        <f t="shared" si="7"/>
        <v>462.62689435729504</v>
      </c>
      <c r="Q32" s="89">
        <f t="shared" si="12"/>
        <v>113.56062377799763</v>
      </c>
    </row>
    <row r="33" spans="1:18" x14ac:dyDescent="0.25">
      <c r="A33" s="26">
        <v>31594</v>
      </c>
      <c r="B33" s="83">
        <v>93.072231490098574</v>
      </c>
      <c r="C33" s="84">
        <v>18.116882637310606</v>
      </c>
      <c r="D33" s="85">
        <f t="shared" si="0"/>
        <v>3000.3122663965637</v>
      </c>
      <c r="E33" s="86">
        <f t="shared" si="8"/>
        <v>0.61136054745557245</v>
      </c>
      <c r="F33" s="85">
        <f t="shared" si="9"/>
        <v>-28.875829312103555</v>
      </c>
      <c r="G33" s="86">
        <f t="shared" si="1"/>
        <v>0.60558538159315167</v>
      </c>
      <c r="H33" s="85">
        <f t="shared" si="2"/>
        <v>0.96761669063738587</v>
      </c>
      <c r="I33" s="85">
        <f t="shared" si="3"/>
        <v>56.363182822657492</v>
      </c>
      <c r="J33" s="85">
        <f t="shared" si="4"/>
        <v>17.276554005313862</v>
      </c>
      <c r="K33" s="85">
        <f t="shared" si="5"/>
        <v>190.61142808727831</v>
      </c>
      <c r="L33" s="85">
        <f t="shared" si="6"/>
        <v>21.22694372352462</v>
      </c>
      <c r="M33" s="87">
        <f t="shared" si="10"/>
        <v>142.24941036243254</v>
      </c>
      <c r="N33" s="88">
        <v>125.8744516129032</v>
      </c>
      <c r="O33" s="89">
        <f t="shared" si="11"/>
        <v>268.13927404878751</v>
      </c>
      <c r="P33" s="86">
        <f t="shared" si="7"/>
        <v>510.1414710712213</v>
      </c>
      <c r="Q33" s="89">
        <f t="shared" si="12"/>
        <v>268.13927404878751</v>
      </c>
    </row>
    <row r="34" spans="1:18" x14ac:dyDescent="0.25">
      <c r="A34" s="26">
        <v>31625</v>
      </c>
      <c r="B34" s="83">
        <v>105.25345469579236</v>
      </c>
      <c r="C34" s="84">
        <v>34.619202208289586</v>
      </c>
      <c r="D34" s="85">
        <f t="shared" si="0"/>
        <v>2954.744396472709</v>
      </c>
      <c r="E34" s="86">
        <f t="shared" si="8"/>
        <v>0.60006245327931274</v>
      </c>
      <c r="F34" s="85">
        <f t="shared" si="9"/>
        <v>-23.319591066024898</v>
      </c>
      <c r="G34" s="86">
        <f t="shared" si="1"/>
        <v>0.59539853506610785</v>
      </c>
      <c r="H34" s="85">
        <f t="shared" si="2"/>
        <v>1.6745588282328707</v>
      </c>
      <c r="I34" s="85">
        <f t="shared" si="3"/>
        <v>62.66775273652172</v>
      </c>
      <c r="J34" s="85">
        <f t="shared" si="4"/>
        <v>15.844760567389555</v>
      </c>
      <c r="K34" s="85">
        <f t="shared" si="5"/>
        <v>185.66023751324528</v>
      </c>
      <c r="L34" s="85">
        <f t="shared" si="6"/>
        <v>20.795951141422602</v>
      </c>
      <c r="M34" s="87">
        <f t="shared" si="10"/>
        <v>144.01802667319643</v>
      </c>
      <c r="N34" s="88">
        <v>121.75241935483869</v>
      </c>
      <c r="O34" s="89">
        <f t="shared" si="11"/>
        <v>495.75726925530563</v>
      </c>
      <c r="P34" s="86">
        <f t="shared" si="7"/>
        <v>713.33563090619214</v>
      </c>
      <c r="Q34" s="89">
        <f t="shared" si="12"/>
        <v>495.75726925530563</v>
      </c>
    </row>
    <row r="35" spans="1:18" x14ac:dyDescent="0.25">
      <c r="A35" s="26">
        <v>31656</v>
      </c>
      <c r="B35" s="83">
        <v>113.12136555034024</v>
      </c>
      <c r="C35" s="84">
        <v>1.0663722344058837E-4</v>
      </c>
      <c r="D35" s="85">
        <f t="shared" si="0"/>
        <v>2874.5032752638672</v>
      </c>
      <c r="E35" s="86">
        <f t="shared" si="8"/>
        <v>0.59094887929454176</v>
      </c>
      <c r="F35" s="85">
        <f t="shared" si="9"/>
        <v>-40.995848463080073</v>
      </c>
      <c r="G35" s="86">
        <f t="shared" si="1"/>
        <v>0.58274970960192574</v>
      </c>
      <c r="H35" s="85">
        <f t="shared" si="2"/>
        <v>4.5500685918332119E-6</v>
      </c>
      <c r="I35" s="85">
        <f t="shared" si="3"/>
        <v>65.921442924234057</v>
      </c>
      <c r="J35" s="85">
        <f t="shared" si="4"/>
        <v>14.319780371762008</v>
      </c>
      <c r="K35" s="85">
        <f t="shared" si="5"/>
        <v>179.72424798194317</v>
      </c>
      <c r="L35" s="85">
        <f t="shared" si="6"/>
        <v>20.255769903064127</v>
      </c>
      <c r="M35" s="87">
        <f t="shared" si="10"/>
        <v>129.82334043227976</v>
      </c>
      <c r="N35" s="88">
        <v>116.2937666666667</v>
      </c>
      <c r="O35" s="89">
        <f t="shared" si="11"/>
        <v>183.0493662791653</v>
      </c>
      <c r="P35" s="86">
        <f t="shared" si="7"/>
        <v>1034.7156659210702</v>
      </c>
      <c r="Q35" s="89">
        <f t="shared" si="12"/>
        <v>183.0493662791653</v>
      </c>
    </row>
    <row r="36" spans="1:18" x14ac:dyDescent="0.25">
      <c r="A36" s="26">
        <v>31686</v>
      </c>
      <c r="B36" s="83">
        <v>116.59933474815207</v>
      </c>
      <c r="C36" s="84">
        <v>105.63695181039462</v>
      </c>
      <c r="D36" s="85">
        <f t="shared" si="0"/>
        <v>2895.2131476640302</v>
      </c>
      <c r="E36" s="86">
        <f t="shared" si="8"/>
        <v>0.57490065505277343</v>
      </c>
      <c r="F36" s="85">
        <f t="shared" si="9"/>
        <v>10.622200794848933</v>
      </c>
      <c r="G36" s="86">
        <f t="shared" si="1"/>
        <v>0.57702509521174328</v>
      </c>
      <c r="H36" s="85">
        <f t="shared" si="2"/>
        <v>4.254819791867499</v>
      </c>
      <c r="I36" s="85">
        <f t="shared" si="3"/>
        <v>67.280742234678371</v>
      </c>
      <c r="J36" s="85">
        <f t="shared" si="4"/>
        <v>13.391517383685814</v>
      </c>
      <c r="K36" s="85">
        <f t="shared" si="5"/>
        <v>173.50761952953545</v>
      </c>
      <c r="L36" s="85">
        <f t="shared" si="6"/>
        <v>19.608145836093541</v>
      </c>
      <c r="M36" s="87">
        <f t="shared" si="10"/>
        <v>152.94255559621175</v>
      </c>
      <c r="N36" s="88">
        <v>125.8770967741935</v>
      </c>
      <c r="O36" s="89">
        <f t="shared" si="11"/>
        <v>732.53906124636512</v>
      </c>
      <c r="P36" s="86">
        <f t="shared" si="7"/>
        <v>510.02198919390219</v>
      </c>
      <c r="Q36" s="89">
        <f t="shared" si="12"/>
        <v>732.53906124636512</v>
      </c>
    </row>
    <row r="37" spans="1:18" x14ac:dyDescent="0.25">
      <c r="A37" s="26">
        <v>31717</v>
      </c>
      <c r="B37" s="83">
        <v>112.39573024954902</v>
      </c>
      <c r="C37" s="84">
        <v>84.667241199764618</v>
      </c>
      <c r="D37" s="85">
        <f t="shared" si="0"/>
        <v>2897.5816307446325</v>
      </c>
      <c r="E37" s="86">
        <f t="shared" si="8"/>
        <v>0.57904262953280605</v>
      </c>
      <c r="F37" s="85">
        <f t="shared" si="9"/>
        <v>1.2136215646781192</v>
      </c>
      <c r="G37" s="86">
        <f t="shared" si="1"/>
        <v>0.57928535384574165</v>
      </c>
      <c r="H37" s="85">
        <f t="shared" si="2"/>
        <v>3.4889790484927747</v>
      </c>
      <c r="I37" s="85">
        <f t="shared" si="3"/>
        <v>65.109200368360533</v>
      </c>
      <c r="J37" s="85">
        <f t="shared" si="4"/>
        <v>13.700578702308976</v>
      </c>
      <c r="K37" s="85">
        <f t="shared" si="5"/>
        <v>168.2782945287538</v>
      </c>
      <c r="L37" s="85">
        <f t="shared" si="6"/>
        <v>18.92990370309062</v>
      </c>
      <c r="M37" s="87">
        <f t="shared" si="10"/>
        <v>143.68713742860839</v>
      </c>
      <c r="N37" s="88">
        <v>125.4842666666667</v>
      </c>
      <c r="O37" s="89">
        <f t="shared" si="11"/>
        <v>331.34450397595185</v>
      </c>
      <c r="P37" s="86">
        <f t="shared" si="7"/>
        <v>527.91939290741539</v>
      </c>
      <c r="Q37" s="89">
        <f t="shared" si="12"/>
        <v>331.34450397595185</v>
      </c>
    </row>
    <row r="38" spans="1:18" x14ac:dyDescent="0.25">
      <c r="A38" s="26">
        <v>31747</v>
      </c>
      <c r="B38" s="83">
        <v>110.92159505110207</v>
      </c>
      <c r="C38" s="84">
        <v>172.33312552272926</v>
      </c>
      <c r="D38" s="85">
        <f t="shared" si="0"/>
        <v>2982.3205604525861</v>
      </c>
      <c r="E38" s="86">
        <f t="shared" si="8"/>
        <v>0.57951632614892656</v>
      </c>
      <c r="F38" s="85">
        <f t="shared" si="9"/>
        <v>43.600249769643831</v>
      </c>
      <c r="G38" s="86">
        <f t="shared" si="1"/>
        <v>0.58823637610285529</v>
      </c>
      <c r="H38" s="85">
        <f t="shared" si="2"/>
        <v>7.7669568567987808</v>
      </c>
      <c r="I38" s="85">
        <f t="shared" si="3"/>
        <v>65.248117104408692</v>
      </c>
      <c r="J38" s="85">
        <f t="shared" si="4"/>
        <v>14.579121853568301</v>
      </c>
      <c r="K38" s="85">
        <f t="shared" si="5"/>
        <v>164.49803874007753</v>
      </c>
      <c r="L38" s="85">
        <f t="shared" si="6"/>
        <v>18.359377642244571</v>
      </c>
      <c r="M38" s="87">
        <f t="shared" si="10"/>
        <v>167.44894280713862</v>
      </c>
      <c r="N38" s="88">
        <v>151.03025806451609</v>
      </c>
      <c r="O38" s="89">
        <f t="shared" si="11"/>
        <v>269.57320867762587</v>
      </c>
      <c r="P38" s="86">
        <f t="shared" si="7"/>
        <v>6.6023038631205297</v>
      </c>
      <c r="Q38" s="89">
        <f t="shared" si="12"/>
        <v>269.57320867762587</v>
      </c>
    </row>
    <row r="39" spans="1:18" x14ac:dyDescent="0.25">
      <c r="A39" s="29">
        <v>31778</v>
      </c>
      <c r="B39" s="83">
        <v>113.13683211119718</v>
      </c>
      <c r="C39" s="84">
        <v>26.27511186042301</v>
      </c>
      <c r="D39" s="85">
        <f t="shared" si="0"/>
        <v>2925.3101121915033</v>
      </c>
      <c r="E39" s="86">
        <f t="shared" si="8"/>
        <v>0.5964641120905172</v>
      </c>
      <c r="F39" s="85">
        <f t="shared" si="9"/>
        <v>-29.17701909945902</v>
      </c>
      <c r="G39" s="86">
        <f t="shared" si="1"/>
        <v>0.59062870827062541</v>
      </c>
      <c r="H39" s="85">
        <f t="shared" si="2"/>
        <v>1.2126152497234761</v>
      </c>
      <c r="I39" s="85">
        <f t="shared" si="3"/>
        <v>66.82186100766701</v>
      </c>
      <c r="J39" s="85">
        <f t="shared" si="4"/>
        <v>15.251083864115211</v>
      </c>
      <c r="K39" s="85">
        <f t="shared" si="5"/>
        <v>161.80217571425015</v>
      </c>
      <c r="L39" s="85">
        <f t="shared" si="6"/>
        <v>17.946946889942588</v>
      </c>
      <c r="M39" s="87">
        <f t="shared" si="10"/>
        <v>122.79749480556622</v>
      </c>
      <c r="N39" s="88">
        <v>141.44835483870969</v>
      </c>
      <c r="O39" s="89">
        <f t="shared" si="11"/>
        <v>347.85457997590856</v>
      </c>
      <c r="P39" s="86">
        <f t="shared" si="7"/>
        <v>49.173871013633665</v>
      </c>
      <c r="Q39" s="89">
        <f t="shared" si="12"/>
        <v>347.85457997590856</v>
      </c>
    </row>
    <row r="40" spans="1:18" x14ac:dyDescent="0.25">
      <c r="A40" s="26">
        <v>31809</v>
      </c>
      <c r="B40" s="83">
        <v>114.83421532667441</v>
      </c>
      <c r="C40" s="84">
        <v>40.330214284850953</v>
      </c>
      <c r="D40" s="85">
        <f t="shared" si="0"/>
        <v>2883.2778954479209</v>
      </c>
      <c r="E40" s="86">
        <f t="shared" si="8"/>
        <v>0.58506202243830063</v>
      </c>
      <c r="F40" s="85">
        <f t="shared" si="9"/>
        <v>-21.509760303104038</v>
      </c>
      <c r="G40" s="86">
        <f t="shared" si="1"/>
        <v>0.58076007037767985</v>
      </c>
      <c r="H40" s="85">
        <f t="shared" si="2"/>
        <v>1.6867994734705523</v>
      </c>
      <c r="I40" s="85">
        <f t="shared" si="3"/>
        <v>66.691126974885066</v>
      </c>
      <c r="J40" s="85">
        <f t="shared" si="4"/>
        <v>13.984504580077683</v>
      </c>
      <c r="K40" s="85">
        <f t="shared" si="5"/>
        <v>158.1338555162211</v>
      </c>
      <c r="L40" s="85">
        <f t="shared" si="6"/>
        <v>17.652824778106758</v>
      </c>
      <c r="M40" s="87">
        <f t="shared" si="10"/>
        <v>123.95154916708651</v>
      </c>
      <c r="N40" s="88">
        <v>118.8122142857143</v>
      </c>
      <c r="O40" s="89">
        <f t="shared" si="11"/>
        <v>26.412763022889077</v>
      </c>
      <c r="P40" s="86">
        <f t="shared" si="7"/>
        <v>879.03645267264483</v>
      </c>
      <c r="Q40" s="89">
        <f t="shared" si="12"/>
        <v>26.412763022889077</v>
      </c>
    </row>
    <row r="41" spans="1:18" x14ac:dyDescent="0.25">
      <c r="A41" s="26">
        <v>31837</v>
      </c>
      <c r="B41" s="83">
        <v>111.82204076442846</v>
      </c>
      <c r="C41" s="84">
        <v>165.72520489559525</v>
      </c>
      <c r="D41" s="85">
        <f t="shared" si="0"/>
        <v>2962.227628694774</v>
      </c>
      <c r="E41" s="86">
        <f t="shared" si="8"/>
        <v>0.5766555790895842</v>
      </c>
      <c r="F41" s="85">
        <f t="shared" si="9"/>
        <v>40.597135034252361</v>
      </c>
      <c r="G41" s="86">
        <f t="shared" si="1"/>
        <v>0.58477500609643462</v>
      </c>
      <c r="H41" s="85">
        <f t="shared" si="2"/>
        <v>7.2160409147909137</v>
      </c>
      <c r="I41" s="85">
        <f t="shared" si="3"/>
        <v>65.39073456973442</v>
      </c>
      <c r="J41" s="85">
        <f t="shared" si="4"/>
        <v>14.168696164216575</v>
      </c>
      <c r="K41" s="85">
        <f t="shared" si="5"/>
        <v>155.04994533820758</v>
      </c>
      <c r="L41" s="85">
        <f t="shared" si="6"/>
        <v>17.252606342230102</v>
      </c>
      <c r="M41" s="87">
        <f t="shared" si="10"/>
        <v>156.82449121437173</v>
      </c>
      <c r="N41" s="88">
        <v>139.74529032258059</v>
      </c>
      <c r="O41" s="89">
        <f t="shared" si="11"/>
        <v>291.69910310215948</v>
      </c>
      <c r="P41" s="86">
        <f t="shared" si="7"/>
        <v>75.959467462292324</v>
      </c>
      <c r="Q41" s="89">
        <f t="shared" si="12"/>
        <v>291.69910310215948</v>
      </c>
      <c r="R41" s="90"/>
    </row>
    <row r="42" spans="1:18" x14ac:dyDescent="0.25">
      <c r="A42" s="26">
        <v>31868</v>
      </c>
      <c r="B42" s="83">
        <v>113.59539428223579</v>
      </c>
      <c r="C42" s="84">
        <v>97.93032219028926</v>
      </c>
      <c r="D42" s="85">
        <f t="shared" si="0"/>
        <v>2972.6406720258537</v>
      </c>
      <c r="E42" s="86">
        <f t="shared" si="8"/>
        <v>0.59244552573895481</v>
      </c>
      <c r="F42" s="85">
        <f t="shared" si="9"/>
        <v>5.3471427314359472</v>
      </c>
      <c r="G42" s="86">
        <f t="shared" si="1"/>
        <v>0.59351495428524192</v>
      </c>
      <c r="H42" s="85">
        <f t="shared" si="2"/>
        <v>4.6501005223186205</v>
      </c>
      <c r="I42" s="85">
        <f t="shared" si="3"/>
        <v>67.42056524443521</v>
      </c>
      <c r="J42" s="85">
        <f t="shared" si="4"/>
        <v>15.446613092455692</v>
      </c>
      <c r="K42" s="85">
        <f t="shared" si="5"/>
        <v>153.58041064199449</v>
      </c>
      <c r="L42" s="85">
        <f t="shared" si="6"/>
        <v>16.916147788668773</v>
      </c>
      <c r="M42" s="87">
        <f t="shared" si="10"/>
        <v>138.22243147515806</v>
      </c>
      <c r="N42" s="88">
        <v>139.5445666666667</v>
      </c>
      <c r="O42" s="89">
        <f t="shared" si="11"/>
        <v>1.7480414646255773</v>
      </c>
      <c r="P42" s="86">
        <f t="shared" si="7"/>
        <v>79.49856060594422</v>
      </c>
      <c r="Q42" s="89">
        <f t="shared" si="12"/>
        <v>1.7480414646255773</v>
      </c>
      <c r="R42" s="90"/>
    </row>
    <row r="43" spans="1:18" x14ac:dyDescent="0.25">
      <c r="A43" s="26">
        <v>31898</v>
      </c>
      <c r="B43" s="83">
        <v>110.88336948454108</v>
      </c>
      <c r="C43" s="84">
        <v>42.050957880321121</v>
      </c>
      <c r="D43" s="85">
        <f t="shared" si="0"/>
        <v>2932.1167425637295</v>
      </c>
      <c r="E43" s="86">
        <f t="shared" si="8"/>
        <v>0.59452813440517072</v>
      </c>
      <c r="F43" s="85">
        <f t="shared" si="9"/>
        <v>-20.748042438506641</v>
      </c>
      <c r="G43" s="86">
        <f t="shared" si="1"/>
        <v>0.59037852591746942</v>
      </c>
      <c r="H43" s="85">
        <f t="shared" si="2"/>
        <v>1.9358849490117478</v>
      </c>
      <c r="I43" s="85">
        <f t="shared" si="3"/>
        <v>65.46316022504547</v>
      </c>
      <c r="J43" s="85">
        <f t="shared" si="4"/>
        <v>15.175842168388026</v>
      </c>
      <c r="K43" s="85">
        <f t="shared" si="5"/>
        <v>152.00043314080781</v>
      </c>
      <c r="L43" s="85">
        <f t="shared" si="6"/>
        <v>16.755819669574677</v>
      </c>
      <c r="M43" s="87">
        <f t="shared" si="10"/>
        <v>119.79890166989222</v>
      </c>
      <c r="N43" s="88">
        <v>129.04245161290319</v>
      </c>
      <c r="O43" s="89">
        <f t="shared" si="11"/>
        <v>85.443215548938213</v>
      </c>
      <c r="P43" s="86">
        <f t="shared" si="7"/>
        <v>377.07082486073455</v>
      </c>
      <c r="Q43" s="89">
        <f t="shared" si="12"/>
        <v>85.443215548938213</v>
      </c>
    </row>
    <row r="44" spans="1:18" x14ac:dyDescent="0.25">
      <c r="A44" s="26">
        <v>31929</v>
      </c>
      <c r="B44" s="83">
        <v>97.399163766343747</v>
      </c>
      <c r="C44" s="84">
        <v>0</v>
      </c>
      <c r="D44" s="85">
        <f t="shared" si="0"/>
        <v>2861.8255921736727</v>
      </c>
      <c r="E44" s="86">
        <f t="shared" si="8"/>
        <v>0.58642334851274591</v>
      </c>
      <c r="F44" s="85">
        <f t="shared" si="9"/>
        <v>-35.844492783595129</v>
      </c>
      <c r="G44" s="86">
        <f t="shared" si="1"/>
        <v>0.57925444995602682</v>
      </c>
      <c r="H44" s="85">
        <f t="shared" si="2"/>
        <v>0</v>
      </c>
      <c r="I44" s="85">
        <f t="shared" si="3"/>
        <v>56.418899033650426</v>
      </c>
      <c r="J44" s="85">
        <f t="shared" si="4"/>
        <v>13.872251356406066</v>
      </c>
      <c r="K44" s="85">
        <f t="shared" si="5"/>
        <v>149.28924239832807</v>
      </c>
      <c r="L44" s="85">
        <f t="shared" si="6"/>
        <v>16.58344209888579</v>
      </c>
      <c r="M44" s="87">
        <f t="shared" si="10"/>
        <v>106.28662232214398</v>
      </c>
      <c r="N44" s="88">
        <v>108.21113333333329</v>
      </c>
      <c r="O44" s="89">
        <f t="shared" si="11"/>
        <v>3.7037426321888995</v>
      </c>
      <c r="P44" s="86">
        <f t="shared" si="7"/>
        <v>1620.0327043355915</v>
      </c>
      <c r="Q44" s="89">
        <f t="shared" si="12"/>
        <v>3.7037426321888995</v>
      </c>
    </row>
    <row r="45" spans="1:18" x14ac:dyDescent="0.25">
      <c r="A45" s="26">
        <v>31959</v>
      </c>
      <c r="B45" s="83">
        <v>92.402087858476847</v>
      </c>
      <c r="C45" s="84">
        <v>0</v>
      </c>
      <c r="D45" s="85">
        <f t="shared" si="0"/>
        <v>2797.2221755773539</v>
      </c>
      <c r="E45" s="86">
        <f t="shared" si="8"/>
        <v>0.57236511843473459</v>
      </c>
      <c r="F45" s="85">
        <f t="shared" si="9"/>
        <v>-32.897346132208384</v>
      </c>
      <c r="G45" s="86">
        <f t="shared" si="1"/>
        <v>0.56578564920829288</v>
      </c>
      <c r="H45" s="85">
        <f t="shared" si="2"/>
        <v>0</v>
      </c>
      <c r="I45" s="85">
        <f t="shared" si="3"/>
        <v>52.279775267210042</v>
      </c>
      <c r="J45" s="85">
        <f t="shared" si="4"/>
        <v>12.323641329108975</v>
      </c>
      <c r="K45" s="85">
        <f t="shared" si="5"/>
        <v>145.32523601392182</v>
      </c>
      <c r="L45" s="85">
        <f t="shared" si="6"/>
        <v>16.287647713515202</v>
      </c>
      <c r="M45" s="87">
        <f t="shared" si="10"/>
        <v>104.39081649754941</v>
      </c>
      <c r="N45" s="88">
        <v>104.8192258064516</v>
      </c>
      <c r="O45" s="89">
        <f t="shared" si="11"/>
        <v>0.18353453595405156</v>
      </c>
      <c r="P45" s="86">
        <f t="shared" si="7"/>
        <v>1904.5837859986693</v>
      </c>
      <c r="Q45" s="89">
        <f t="shared" si="12"/>
        <v>0.18353453595405156</v>
      </c>
    </row>
    <row r="46" spans="1:18" x14ac:dyDescent="0.25">
      <c r="A46" s="26">
        <v>31990</v>
      </c>
      <c r="B46" s="83">
        <v>109.56530730165902</v>
      </c>
      <c r="C46" s="84">
        <v>2.1327444688117673E-4</v>
      </c>
      <c r="D46" s="85">
        <f t="shared" si="0"/>
        <v>2725.7978077792277</v>
      </c>
      <c r="E46" s="86">
        <f t="shared" si="8"/>
        <v>0.55944443511547082</v>
      </c>
      <c r="F46" s="85">
        <f t="shared" si="9"/>
        <v>-36.404969669565467</v>
      </c>
      <c r="G46" s="86">
        <f t="shared" si="1"/>
        <v>0.55216344118155769</v>
      </c>
      <c r="H46" s="85">
        <f t="shared" si="2"/>
        <v>6.6416682159419674E-6</v>
      </c>
      <c r="I46" s="85">
        <f t="shared" si="3"/>
        <v>60.49795711379889</v>
      </c>
      <c r="J46" s="85">
        <f t="shared" si="4"/>
        <v>10.926617317106306</v>
      </c>
      <c r="K46" s="85">
        <f t="shared" si="5"/>
        <v>140.39668379535152</v>
      </c>
      <c r="L46" s="85">
        <f t="shared" si="6"/>
        <v>15.855169535676604</v>
      </c>
      <c r="M46" s="87">
        <f t="shared" si="10"/>
        <v>101.6190192701748</v>
      </c>
      <c r="N46" s="88">
        <v>101.1192290322581</v>
      </c>
      <c r="O46" s="89">
        <f t="shared" si="11"/>
        <v>0.24979028191683034</v>
      </c>
      <c r="P46" s="86">
        <f t="shared" si="7"/>
        <v>2241.2208572754012</v>
      </c>
      <c r="Q46" s="89">
        <f t="shared" si="12"/>
        <v>0.24979028191683034</v>
      </c>
    </row>
    <row r="47" spans="1:18" x14ac:dyDescent="0.25">
      <c r="A47" s="26">
        <v>32021</v>
      </c>
      <c r="B47" s="83">
        <v>119.3033983961692</v>
      </c>
      <c r="C47" s="84">
        <v>41.441746061582492</v>
      </c>
      <c r="D47" s="85">
        <f t="shared" si="0"/>
        <v>2691.6021155863364</v>
      </c>
      <c r="E47" s="86">
        <f t="shared" si="8"/>
        <v>0.54515956155584555</v>
      </c>
      <c r="F47" s="85">
        <f t="shared" si="9"/>
        <v>-17.456518434582048</v>
      </c>
      <c r="G47" s="86">
        <f t="shared" si="1"/>
        <v>0.54166825786892914</v>
      </c>
      <c r="H47" s="85">
        <f t="shared" si="2"/>
        <v>1.1537014183949013</v>
      </c>
      <c r="I47" s="85">
        <f t="shared" si="3"/>
        <v>64.622863967095768</v>
      </c>
      <c r="J47" s="85">
        <f t="shared" si="4"/>
        <v>9.8608728689827885</v>
      </c>
      <c r="K47" s="85">
        <f t="shared" si="5"/>
        <v>134.940098493416</v>
      </c>
      <c r="L47" s="85">
        <f t="shared" si="6"/>
        <v>15.317458170918307</v>
      </c>
      <c r="M47" s="87">
        <f t="shared" si="10"/>
        <v>105.56698109101953</v>
      </c>
      <c r="N47" s="88">
        <v>103.5331933333333</v>
      </c>
      <c r="O47" s="89">
        <f t="shared" si="11"/>
        <v>4.1362926433143707</v>
      </c>
      <c r="P47" s="86">
        <f t="shared" si="7"/>
        <v>2018.4865340482284</v>
      </c>
      <c r="Q47" s="89">
        <f t="shared" si="12"/>
        <v>4.1362926433143707</v>
      </c>
    </row>
    <row r="48" spans="1:18" x14ac:dyDescent="0.25">
      <c r="A48" s="26">
        <v>32051</v>
      </c>
      <c r="B48" s="83">
        <v>126.92645820929586</v>
      </c>
      <c r="C48" s="84">
        <v>23.327105604372562</v>
      </c>
      <c r="D48" s="85">
        <f t="shared" si="0"/>
        <v>2637.5965101776333</v>
      </c>
      <c r="E48" s="86">
        <f t="shared" si="8"/>
        <v>0.53832042311726724</v>
      </c>
      <c r="F48" s="85">
        <f t="shared" si="9"/>
        <v>-27.562485148537306</v>
      </c>
      <c r="G48" s="86">
        <f t="shared" si="1"/>
        <v>0.53280792608755978</v>
      </c>
      <c r="H48" s="85">
        <f t="shared" si="2"/>
        <v>0.58976183174391039</v>
      </c>
      <c r="I48" s="85">
        <f t="shared" si="3"/>
        <v>67.627422964134254</v>
      </c>
      <c r="J48" s="85">
        <f t="shared" si="4"/>
        <v>9.1155262171975906</v>
      </c>
      <c r="K48" s="85">
        <f t="shared" si="5"/>
        <v>129.33348699071303</v>
      </c>
      <c r="L48" s="85">
        <f t="shared" si="6"/>
        <v>14.722137719900559</v>
      </c>
      <c r="M48" s="87">
        <f t="shared" si="10"/>
        <v>98.137049894459892</v>
      </c>
      <c r="N48" s="88">
        <v>105.5868806451613</v>
      </c>
      <c r="O48" s="89">
        <f t="shared" si="11"/>
        <v>55.499978214096316</v>
      </c>
      <c r="P48" s="86">
        <f t="shared" si="7"/>
        <v>1838.1698052535864</v>
      </c>
      <c r="Q48" s="89">
        <f t="shared" si="12"/>
        <v>55.499978214096316</v>
      </c>
    </row>
    <row r="49" spans="1:17" x14ac:dyDescent="0.25">
      <c r="A49" s="26">
        <v>32082</v>
      </c>
      <c r="B49" s="83">
        <v>114.1226955189355</v>
      </c>
      <c r="C49" s="84">
        <v>220.79722283565582</v>
      </c>
      <c r="D49" s="85">
        <f t="shared" si="0"/>
        <v>2780.7564972808759</v>
      </c>
      <c r="E49" s="86">
        <f t="shared" si="8"/>
        <v>0.52751930203552666</v>
      </c>
      <c r="F49" s="85">
        <f t="shared" si="9"/>
        <v>73.372907656380534</v>
      </c>
      <c r="G49" s="86">
        <f t="shared" si="1"/>
        <v>0.54219388356680276</v>
      </c>
      <c r="H49" s="85">
        <f t="shared" si="2"/>
        <v>6.1817225263938829</v>
      </c>
      <c r="I49" s="85">
        <f t="shared" si="3"/>
        <v>61.876627486523397</v>
      </c>
      <c r="J49" s="85">
        <f t="shared" si="4"/>
        <v>9.5788857194955206</v>
      </c>
      <c r="K49" s="85">
        <f t="shared" si="5"/>
        <v>124.801923492142</v>
      </c>
      <c r="L49" s="85">
        <f t="shared" si="6"/>
        <v>14.110449218066545</v>
      </c>
      <c r="M49" s="87">
        <f t="shared" si="10"/>
        <v>130.05661800721441</v>
      </c>
      <c r="N49" s="88">
        <v>140.5086666666667</v>
      </c>
      <c r="O49" s="89">
        <f t="shared" si="11"/>
        <v>109.24532117955837</v>
      </c>
      <c r="P49" s="86">
        <f t="shared" si="7"/>
        <v>63.235839262001562</v>
      </c>
      <c r="Q49" s="89">
        <f t="shared" si="12"/>
        <v>109.24532117955837</v>
      </c>
    </row>
    <row r="50" spans="1:17" x14ac:dyDescent="0.25">
      <c r="A50" s="26">
        <v>32112</v>
      </c>
      <c r="B50" s="83">
        <v>111.20431765930691</v>
      </c>
      <c r="C50" s="84">
        <v>382.49307486201013</v>
      </c>
      <c r="D50" s="85">
        <f t="shared" si="0"/>
        <v>3067.4984991773217</v>
      </c>
      <c r="E50" s="86">
        <f t="shared" si="8"/>
        <v>0.55615129945617514</v>
      </c>
      <c r="F50" s="85">
        <f t="shared" si="9"/>
        <v>148.52219119065035</v>
      </c>
      <c r="G50" s="86">
        <f t="shared" si="1"/>
        <v>0.58585573769430521</v>
      </c>
      <c r="H50" s="85">
        <f t="shared" si="2"/>
        <v>16.835191349307529</v>
      </c>
      <c r="I50" s="85">
        <f t="shared" si="3"/>
        <v>65.149687557085102</v>
      </c>
      <c r="J50" s="85">
        <f t="shared" si="4"/>
        <v>13.766194059171649</v>
      </c>
      <c r="K50" s="85">
        <f t="shared" si="5"/>
        <v>124.95206771976964</v>
      </c>
      <c r="L50" s="85">
        <f t="shared" si="6"/>
        <v>13.616049831543997</v>
      </c>
      <c r="M50" s="87">
        <f t="shared" si="10"/>
        <v>195.1681412899884</v>
      </c>
      <c r="N50" s="88">
        <v>263.40032258064508</v>
      </c>
      <c r="O50" s="89">
        <f t="shared" si="11"/>
        <v>4655.6305636810403</v>
      </c>
      <c r="P50" s="86">
        <f t="shared" si="7"/>
        <v>13211.102310811242</v>
      </c>
      <c r="Q50" s="89">
        <f t="shared" si="12"/>
        <v>4655.6305636810403</v>
      </c>
    </row>
    <row r="51" spans="1:17" x14ac:dyDescent="0.25">
      <c r="A51" s="26">
        <v>32143</v>
      </c>
      <c r="B51" s="83">
        <v>117.73388479670021</v>
      </c>
      <c r="C51" s="84">
        <v>43.409239963582579</v>
      </c>
      <c r="D51" s="85">
        <f t="shared" si="0"/>
        <v>3019.1984297848226</v>
      </c>
      <c r="E51" s="86">
        <f t="shared" si="8"/>
        <v>0.61349969983546437</v>
      </c>
      <c r="F51" s="85">
        <f t="shared" si="9"/>
        <v>-24.791423658967368</v>
      </c>
      <c r="G51" s="86">
        <f t="shared" si="1"/>
        <v>0.60854141510367088</v>
      </c>
      <c r="H51" s="85">
        <f t="shared" si="2"/>
        <v>2.3853658845939982</v>
      </c>
      <c r="I51" s="85">
        <f t="shared" si="3"/>
        <v>71.645944859836504</v>
      </c>
      <c r="J51" s="85">
        <f t="shared" si="4"/>
        <v>17.6779986116508</v>
      </c>
      <c r="K51" s="85">
        <f t="shared" si="5"/>
        <v>128.99763557217844</v>
      </c>
      <c r="L51" s="85">
        <f t="shared" si="6"/>
        <v>13.632430759242002</v>
      </c>
      <c r="M51" s="87">
        <f t="shared" si="10"/>
        <v>102.66128661134158</v>
      </c>
      <c r="N51" s="88">
        <v>198.6910322580645</v>
      </c>
      <c r="O51" s="89">
        <f t="shared" si="11"/>
        <v>9221.7120489742993</v>
      </c>
      <c r="P51" s="86">
        <f t="shared" si="7"/>
        <v>2523.0799297305093</v>
      </c>
      <c r="Q51" s="89">
        <f t="shared" si="12"/>
        <v>9221.7120489742993</v>
      </c>
    </row>
    <row r="52" spans="1:17" x14ac:dyDescent="0.25">
      <c r="A52" s="26">
        <v>32174</v>
      </c>
      <c r="B52" s="83">
        <v>114.12724913131404</v>
      </c>
      <c r="C52" s="84">
        <v>176.87235993534125</v>
      </c>
      <c r="D52" s="85">
        <f t="shared" si="0"/>
        <v>3098.3734837968177</v>
      </c>
      <c r="E52" s="86">
        <f t="shared" si="8"/>
        <v>0.60383968595696447</v>
      </c>
      <c r="F52" s="85">
        <f t="shared" si="9"/>
        <v>40.90047750606135</v>
      </c>
      <c r="G52" s="86">
        <f t="shared" si="1"/>
        <v>0.6120197814581767</v>
      </c>
      <c r="H52" s="85">
        <f t="shared" si="2"/>
        <v>10.04828371246094</v>
      </c>
      <c r="I52" s="85">
        <f t="shared" si="3"/>
        <v>69.848134071769707</v>
      </c>
      <c r="J52" s="85">
        <f t="shared" si="4"/>
        <v>17.800888139114935</v>
      </c>
      <c r="K52" s="85">
        <f t="shared" si="5"/>
        <v>132.72471631350334</v>
      </c>
      <c r="L52" s="85">
        <f t="shared" si="6"/>
        <v>14.073807397790036</v>
      </c>
      <c r="M52" s="87">
        <f t="shared" si="10"/>
        <v>154.60334303141161</v>
      </c>
      <c r="N52" s="88">
        <v>169.0488275862069</v>
      </c>
      <c r="O52" s="89">
        <f t="shared" si="11"/>
        <v>208.67202402282916</v>
      </c>
      <c r="P52" s="86">
        <f t="shared" si="7"/>
        <v>423.86839520542287</v>
      </c>
      <c r="Q52" s="89">
        <f t="shared" si="12"/>
        <v>208.67202402282916</v>
      </c>
    </row>
    <row r="53" spans="1:17" x14ac:dyDescent="0.25">
      <c r="A53" s="26">
        <v>32203</v>
      </c>
      <c r="B53" s="83">
        <v>117.13038361360054</v>
      </c>
      <c r="C53" s="84">
        <v>230.15489135298344</v>
      </c>
      <c r="D53" s="85">
        <f t="shared" si="0"/>
        <v>3217.9133614801117</v>
      </c>
      <c r="E53" s="86">
        <f t="shared" si="8"/>
        <v>0.6196746967593636</v>
      </c>
      <c r="F53" s="85">
        <f t="shared" si="9"/>
        <v>62.156614736211303</v>
      </c>
      <c r="G53" s="86">
        <f t="shared" si="1"/>
        <v>0.63210601970660585</v>
      </c>
      <c r="H53" s="85">
        <f t="shared" si="2"/>
        <v>15.789679748883366</v>
      </c>
      <c r="I53" s="85">
        <f t="shared" si="3"/>
        <v>74.038820572700885</v>
      </c>
      <c r="J53" s="85">
        <f t="shared" si="4"/>
        <v>20.786513348105107</v>
      </c>
      <c r="K53" s="85">
        <f t="shared" si="5"/>
        <v>139.03079297734541</v>
      </c>
      <c r="L53" s="85">
        <f t="shared" si="6"/>
        <v>14.480436684263038</v>
      </c>
      <c r="M53" s="87">
        <f t="shared" si="10"/>
        <v>194.00727628152185</v>
      </c>
      <c r="N53" s="88">
        <v>204.06329032258071</v>
      </c>
      <c r="O53" s="89">
        <f t="shared" si="11"/>
        <v>101.12341839397291</v>
      </c>
      <c r="P53" s="86">
        <f t="shared" si="7"/>
        <v>3091.6410225113682</v>
      </c>
      <c r="Q53" s="89">
        <f t="shared" si="12"/>
        <v>101.12341839397291</v>
      </c>
    </row>
    <row r="54" spans="1:17" x14ac:dyDescent="0.25">
      <c r="A54" s="26">
        <v>32234</v>
      </c>
      <c r="B54" s="83">
        <v>113.22908386659095</v>
      </c>
      <c r="C54" s="84">
        <v>79.078738907362009</v>
      </c>
      <c r="D54" s="85">
        <f t="shared" si="0"/>
        <v>3195.6094536619844</v>
      </c>
      <c r="E54" s="86">
        <f t="shared" si="8"/>
        <v>0.64358267229602228</v>
      </c>
      <c r="F54" s="85">
        <f t="shared" si="9"/>
        <v>-11.509761559380285</v>
      </c>
      <c r="G54" s="86">
        <f t="shared" si="1"/>
        <v>0.64128071998414626</v>
      </c>
      <c r="H54" s="85">
        <f t="shared" si="2"/>
        <v>5.9015927537663986</v>
      </c>
      <c r="I54" s="85">
        <f t="shared" si="3"/>
        <v>72.611628425112727</v>
      </c>
      <c r="J54" s="85">
        <f t="shared" si="4"/>
        <v>22.869425546610266</v>
      </c>
      <c r="K54" s="85">
        <f t="shared" si="5"/>
        <v>146.73178079216217</v>
      </c>
      <c r="L54" s="85">
        <f t="shared" si="6"/>
        <v>15.168437731793501</v>
      </c>
      <c r="M54" s="87">
        <f t="shared" si="10"/>
        <v>135.04207143372426</v>
      </c>
      <c r="N54" s="88">
        <v>161.68636666666669</v>
      </c>
      <c r="O54" s="89">
        <f t="shared" si="11"/>
        <v>709.91846846019848</v>
      </c>
      <c r="P54" s="86">
        <f t="shared" si="7"/>
        <v>174.91658707987526</v>
      </c>
      <c r="Q54" s="89">
        <f t="shared" si="12"/>
        <v>709.91846846019848</v>
      </c>
    </row>
    <row r="55" spans="1:17" x14ac:dyDescent="0.25">
      <c r="A55" s="26">
        <v>32264</v>
      </c>
      <c r="B55" s="83">
        <v>111.57633835742612</v>
      </c>
      <c r="C55" s="84">
        <v>1.1476636177312158E-2</v>
      </c>
      <c r="D55" s="85">
        <f t="shared" si="0"/>
        <v>3104.2336603235044</v>
      </c>
      <c r="E55" s="86">
        <f t="shared" si="8"/>
        <v>0.63912189073239689</v>
      </c>
      <c r="F55" s="85">
        <f t="shared" si="9"/>
        <v>-46.853439387966048</v>
      </c>
      <c r="G55" s="86">
        <f t="shared" si="1"/>
        <v>0.62975120285480368</v>
      </c>
      <c r="H55" s="85">
        <f t="shared" si="2"/>
        <v>7.7037012885531838E-4</v>
      </c>
      <c r="I55" s="85">
        <f t="shared" si="3"/>
        <v>70.265333290723675</v>
      </c>
      <c r="J55" s="85">
        <f t="shared" si="4"/>
        <v>21.121166313804469</v>
      </c>
      <c r="K55" s="85">
        <f t="shared" si="5"/>
        <v>151.84432173199102</v>
      </c>
      <c r="L55" s="85">
        <f t="shared" si="6"/>
        <v>16.008625373975637</v>
      </c>
      <c r="M55" s="87">
        <f t="shared" si="10"/>
        <v>102.60744355200538</v>
      </c>
      <c r="N55" s="88">
        <v>133.7485806451613</v>
      </c>
      <c r="O55" s="89">
        <f t="shared" si="11"/>
        <v>969.7704194547315</v>
      </c>
      <c r="P55" s="86">
        <f t="shared" si="7"/>
        <v>216.4483155020165</v>
      </c>
      <c r="Q55" s="89">
        <f t="shared" si="12"/>
        <v>969.7704194547315</v>
      </c>
    </row>
    <row r="56" spans="1:17" x14ac:dyDescent="0.25">
      <c r="A56" s="26">
        <v>32295</v>
      </c>
      <c r="B56" s="83">
        <v>92.947185550467594</v>
      </c>
      <c r="C56" s="84">
        <v>0</v>
      </c>
      <c r="D56" s="85">
        <f t="shared" si="0"/>
        <v>3028.8078308169006</v>
      </c>
      <c r="E56" s="86">
        <f t="shared" si="8"/>
        <v>0.62084673206470087</v>
      </c>
      <c r="F56" s="85">
        <f t="shared" si="9"/>
        <v>-38.543567375755821</v>
      </c>
      <c r="G56" s="86">
        <f t="shared" si="1"/>
        <v>0.61313801858954975</v>
      </c>
      <c r="H56" s="85">
        <f t="shared" si="2"/>
        <v>0</v>
      </c>
      <c r="I56" s="85">
        <f t="shared" si="3"/>
        <v>56.989453181888926</v>
      </c>
      <c r="J56" s="85">
        <f t="shared" si="4"/>
        <v>18.436376324714804</v>
      </c>
      <c r="K56" s="85">
        <f t="shared" si="5"/>
        <v>153.71428791263489</v>
      </c>
      <c r="L56" s="85">
        <f t="shared" si="6"/>
        <v>16.566410144070957</v>
      </c>
      <c r="M56" s="87">
        <f t="shared" si="10"/>
        <v>106.17746109144063</v>
      </c>
      <c r="N56" s="88">
        <v>124.05353333333331</v>
      </c>
      <c r="O56" s="89">
        <f t="shared" si="11"/>
        <v>319.55395879736568</v>
      </c>
      <c r="P56" s="86">
        <f t="shared" si="7"/>
        <v>595.71286972302505</v>
      </c>
      <c r="Q56" s="89">
        <f t="shared" si="12"/>
        <v>319.55395879736568</v>
      </c>
    </row>
    <row r="57" spans="1:17" x14ac:dyDescent="0.25">
      <c r="A57" s="26">
        <v>32325</v>
      </c>
      <c r="B57" s="83">
        <v>89.452673007904039</v>
      </c>
      <c r="C57" s="84">
        <v>0</v>
      </c>
      <c r="D57" s="85">
        <f t="shared" si="0"/>
        <v>2958.9136334802356</v>
      </c>
      <c r="E57" s="86">
        <f t="shared" si="8"/>
        <v>0.60576156616338017</v>
      </c>
      <c r="F57" s="85">
        <f t="shared" si="9"/>
        <v>-35.662626224548525</v>
      </c>
      <c r="G57" s="86">
        <f t="shared" si="1"/>
        <v>0.59862904091847036</v>
      </c>
      <c r="H57" s="85">
        <f t="shared" si="2"/>
        <v>0</v>
      </c>
      <c r="I57" s="85">
        <f t="shared" si="3"/>
        <v>53.548967850315137</v>
      </c>
      <c r="J57" s="85">
        <f t="shared" si="4"/>
        <v>16.345229486349961</v>
      </c>
      <c r="K57" s="85">
        <f t="shared" si="5"/>
        <v>153.28909154757142</v>
      </c>
      <c r="L57" s="85">
        <f t="shared" si="6"/>
        <v>16.770425851413417</v>
      </c>
      <c r="M57" s="87">
        <f t="shared" si="10"/>
        <v>107.48503887323</v>
      </c>
      <c r="N57" s="88">
        <v>118.66035483870969</v>
      </c>
      <c r="O57" s="89">
        <f t="shared" si="11"/>
        <v>124.88768692830543</v>
      </c>
      <c r="P57" s="86">
        <f t="shared" si="7"/>
        <v>888.06433844925766</v>
      </c>
      <c r="Q57" s="89">
        <f t="shared" si="12"/>
        <v>124.88768692830543</v>
      </c>
    </row>
    <row r="58" spans="1:17" x14ac:dyDescent="0.25">
      <c r="A58" s="26">
        <v>32356</v>
      </c>
      <c r="B58" s="83">
        <v>99.831988062242559</v>
      </c>
      <c r="C58" s="84">
        <v>0</v>
      </c>
      <c r="D58" s="85">
        <f t="shared" si="0"/>
        <v>2886.0786901892043</v>
      </c>
      <c r="E58" s="86">
        <f t="shared" si="8"/>
        <v>0.59178272669604715</v>
      </c>
      <c r="F58" s="85">
        <f t="shared" si="9"/>
        <v>-37.164418835497372</v>
      </c>
      <c r="G58" s="86">
        <f t="shared" si="1"/>
        <v>0.58434984292894765</v>
      </c>
      <c r="H58" s="85">
        <f t="shared" si="2"/>
        <v>0</v>
      </c>
      <c r="I58" s="85">
        <f t="shared" si="3"/>
        <v>58.336806543456014</v>
      </c>
      <c r="J58" s="85">
        <f t="shared" si="4"/>
        <v>14.498136747575119</v>
      </c>
      <c r="K58" s="85">
        <f t="shared" si="5"/>
        <v>151.06319191220362</v>
      </c>
      <c r="L58" s="85">
        <f t="shared" si="6"/>
        <v>16.724036382942927</v>
      </c>
      <c r="M58" s="87">
        <f t="shared" si="10"/>
        <v>107.18771942135459</v>
      </c>
      <c r="N58" s="88">
        <v>113.9985161290323</v>
      </c>
      <c r="O58" s="89">
        <f t="shared" si="11"/>
        <v>46.386951793313536</v>
      </c>
      <c r="P58" s="86">
        <f t="shared" si="7"/>
        <v>1187.6464731221336</v>
      </c>
      <c r="Q58" s="89">
        <f t="shared" si="12"/>
        <v>46.386951793313536</v>
      </c>
    </row>
    <row r="59" spans="1:17" x14ac:dyDescent="0.25">
      <c r="A59" s="26">
        <v>32387</v>
      </c>
      <c r="B59" s="83">
        <v>120.3265154552339</v>
      </c>
      <c r="C59" s="84">
        <v>0.89406566530880338</v>
      </c>
      <c r="D59" s="85">
        <f t="shared" si="0"/>
        <v>2805.7588096568034</v>
      </c>
      <c r="E59" s="86">
        <f t="shared" si="8"/>
        <v>0.57721573803784088</v>
      </c>
      <c r="F59" s="85">
        <f t="shared" si="9"/>
        <v>-41.029797522032531</v>
      </c>
      <c r="G59" s="86">
        <f t="shared" si="1"/>
        <v>0.56900977853343437</v>
      </c>
      <c r="H59" s="85">
        <f t="shared" si="2"/>
        <v>3.3185545664442873E-2</v>
      </c>
      <c r="I59" s="85">
        <f t="shared" si="3"/>
        <v>68.466963910882512</v>
      </c>
      <c r="J59" s="85">
        <f t="shared" si="4"/>
        <v>12.713796741163359</v>
      </c>
      <c r="K59" s="85">
        <f t="shared" si="5"/>
        <v>147.29580077393362</v>
      </c>
      <c r="L59" s="85">
        <f t="shared" si="6"/>
        <v>16.48118787943335</v>
      </c>
      <c r="M59" s="87">
        <f t="shared" si="10"/>
        <v>105.84394727305452</v>
      </c>
      <c r="N59" s="88">
        <v>108.19346666666669</v>
      </c>
      <c r="O59" s="89">
        <f t="shared" si="11"/>
        <v>5.5202413809596962</v>
      </c>
      <c r="P59" s="86">
        <f t="shared" si="7"/>
        <v>1621.4551700352895</v>
      </c>
      <c r="Q59" s="89">
        <f t="shared" si="12"/>
        <v>5.5202413809596962</v>
      </c>
    </row>
    <row r="60" spans="1:17" x14ac:dyDescent="0.25">
      <c r="A60" s="26">
        <v>32417</v>
      </c>
      <c r="B60" s="83">
        <v>118.78190016935984</v>
      </c>
      <c r="C60" s="84">
        <v>96.433652439220793</v>
      </c>
      <c r="D60" s="85">
        <f t="shared" si="0"/>
        <v>2820.1959469422477</v>
      </c>
      <c r="E60" s="86">
        <f t="shared" si="8"/>
        <v>0.56115176193136063</v>
      </c>
      <c r="F60" s="85">
        <f t="shared" si="9"/>
        <v>7.393818178119596</v>
      </c>
      <c r="G60" s="86">
        <f t="shared" si="1"/>
        <v>0.56263052556698456</v>
      </c>
      <c r="H60" s="85">
        <f t="shared" si="2"/>
        <v>3.3512480003538561</v>
      </c>
      <c r="I60" s="85">
        <f t="shared" si="3"/>
        <v>66.830322920132019</v>
      </c>
      <c r="J60" s="85">
        <f t="shared" si="4"/>
        <v>11.814944233290728</v>
      </c>
      <c r="K60" s="85">
        <f t="shared" si="5"/>
        <v>143.04058433024298</v>
      </c>
      <c r="L60" s="85">
        <f t="shared" si="6"/>
        <v>16.070160676981363</v>
      </c>
      <c r="M60" s="87">
        <f t="shared" si="10"/>
        <v>124.47572203304104</v>
      </c>
      <c r="N60" s="88">
        <v>126.1318709677419</v>
      </c>
      <c r="O60" s="89">
        <f t="shared" si="11"/>
        <v>2.7428292939108134</v>
      </c>
      <c r="P60" s="86">
        <f t="shared" si="7"/>
        <v>498.57942828202948</v>
      </c>
      <c r="Q60" s="89">
        <f t="shared" si="12"/>
        <v>2.7428292939108134</v>
      </c>
    </row>
    <row r="61" spans="1:17" x14ac:dyDescent="0.25">
      <c r="A61" s="26">
        <v>32448</v>
      </c>
      <c r="B61" s="83">
        <v>109.56145167473724</v>
      </c>
      <c r="C61" s="84">
        <v>162.71117648603376</v>
      </c>
      <c r="D61" s="85">
        <f t="shared" si="0"/>
        <v>2901.2303397848341</v>
      </c>
      <c r="E61" s="86">
        <f t="shared" si="8"/>
        <v>0.56403918938844955</v>
      </c>
      <c r="F61" s="85">
        <f t="shared" si="9"/>
        <v>41.590695081993886</v>
      </c>
      <c r="G61" s="86">
        <f t="shared" si="1"/>
        <v>0.57235732840484832</v>
      </c>
      <c r="H61" s="85">
        <f t="shared" si="2"/>
        <v>6.2499675408449171</v>
      </c>
      <c r="I61" s="85">
        <f t="shared" si="3"/>
        <v>62.708299776709502</v>
      </c>
      <c r="J61" s="85">
        <f t="shared" si="4"/>
        <v>12.718516325893235</v>
      </c>
      <c r="K61" s="85">
        <f t="shared" si="5"/>
        <v>140.15318954775182</v>
      </c>
      <c r="L61" s="85">
        <f t="shared" si="6"/>
        <v>15.605911108384408</v>
      </c>
      <c r="M61" s="87">
        <f t="shared" si="10"/>
        <v>140.07873067952067</v>
      </c>
      <c r="N61" s="88">
        <v>152.39490000000001</v>
      </c>
      <c r="O61" s="89">
        <f t="shared" si="11"/>
        <v>151.68802673071633</v>
      </c>
      <c r="P61" s="86">
        <f t="shared" si="7"/>
        <v>15.47743236776838</v>
      </c>
      <c r="Q61" s="89">
        <f t="shared" si="12"/>
        <v>151.68802673071633</v>
      </c>
    </row>
    <row r="62" spans="1:17" x14ac:dyDescent="0.25">
      <c r="A62" s="26">
        <v>32478</v>
      </c>
      <c r="B62" s="83">
        <v>110.70512011193372</v>
      </c>
      <c r="C62" s="84">
        <v>294.3150698223742</v>
      </c>
      <c r="D62" s="85">
        <f t="shared" si="0"/>
        <v>3098.1965493630319</v>
      </c>
      <c r="E62" s="86">
        <f t="shared" si="8"/>
        <v>0.58024606795696687</v>
      </c>
      <c r="F62" s="85">
        <f t="shared" si="9"/>
        <v>102.00618226132323</v>
      </c>
      <c r="G62" s="86">
        <f t="shared" si="1"/>
        <v>0.60064730440923153</v>
      </c>
      <c r="H62" s="85">
        <f t="shared" si="2"/>
        <v>14.985166406880925</v>
      </c>
      <c r="I62" s="85">
        <f t="shared" si="3"/>
        <v>66.494731979533199</v>
      </c>
      <c r="J62" s="85">
        <f t="shared" si="4"/>
        <v>15.868961857761882</v>
      </c>
      <c r="K62" s="85">
        <f t="shared" si="5"/>
        <v>140.73125876913397</v>
      </c>
      <c r="L62" s="85">
        <f t="shared" si="6"/>
        <v>15.290892636379727</v>
      </c>
      <c r="M62" s="87">
        <f t="shared" si="10"/>
        <v>194.04536366730429</v>
      </c>
      <c r="N62" s="88">
        <v>216.80141935483871</v>
      </c>
      <c r="O62" s="89">
        <f t="shared" si="11"/>
        <v>517.83807045416802</v>
      </c>
      <c r="P62" s="86">
        <f t="shared" si="7"/>
        <v>4670.4452837894842</v>
      </c>
      <c r="Q62" s="89">
        <f t="shared" si="12"/>
        <v>517.83807045416802</v>
      </c>
    </row>
    <row r="63" spans="1:17" x14ac:dyDescent="0.25">
      <c r="A63" s="26">
        <v>32509</v>
      </c>
      <c r="B63" s="83">
        <v>108.55706043093419</v>
      </c>
      <c r="C63" s="84">
        <v>101.83496549413552</v>
      </c>
      <c r="D63" s="85">
        <f t="shared" si="0"/>
        <v>3107.0859245678735</v>
      </c>
      <c r="E63" s="86">
        <f t="shared" si="8"/>
        <v>0.6196393098726064</v>
      </c>
      <c r="F63" s="85">
        <f t="shared" si="9"/>
        <v>4.5781727146620135</v>
      </c>
      <c r="G63" s="86">
        <f t="shared" si="1"/>
        <v>0.62055494441553871</v>
      </c>
      <c r="H63" s="85">
        <f t="shared" si="2"/>
        <v>6.2728226786715542</v>
      </c>
      <c r="I63" s="85">
        <f t="shared" si="3"/>
        <v>67.365620601632642</v>
      </c>
      <c r="J63" s="85">
        <f t="shared" si="4"/>
        <v>19.307147008989411</v>
      </c>
      <c r="K63" s="85">
        <f t="shared" si="5"/>
        <v>144.68444504868725</v>
      </c>
      <c r="L63" s="85">
        <f t="shared" si="6"/>
        <v>15.353960729436135</v>
      </c>
      <c r="M63" s="87">
        <f t="shared" si="10"/>
        <v>138.61041311169006</v>
      </c>
      <c r="N63" s="88">
        <v>152.31648387096769</v>
      </c>
      <c r="O63" s="89">
        <f t="shared" si="11"/>
        <v>187.85637565832508</v>
      </c>
      <c r="P63" s="86">
        <f t="shared" si="7"/>
        <v>14.866581899048967</v>
      </c>
      <c r="Q63" s="89">
        <f t="shared" si="12"/>
        <v>187.85637565832508</v>
      </c>
    </row>
    <row r="64" spans="1:17" x14ac:dyDescent="0.25">
      <c r="A64" s="26">
        <v>32540</v>
      </c>
      <c r="B64" s="83">
        <v>113.30915616936312</v>
      </c>
      <c r="C64" s="84">
        <v>129.92255850623579</v>
      </c>
      <c r="D64" s="85">
        <f t="shared" si="0"/>
        <v>3138.0461245000934</v>
      </c>
      <c r="E64" s="86">
        <f t="shared" si="8"/>
        <v>0.62141718491357467</v>
      </c>
      <c r="F64" s="85">
        <f t="shared" si="9"/>
        <v>15.985893005483215</v>
      </c>
      <c r="G64" s="86">
        <f t="shared" si="1"/>
        <v>0.62461436351467137</v>
      </c>
      <c r="H64" s="85">
        <f t="shared" si="2"/>
        <v>8.3136480490980382</v>
      </c>
      <c r="I64" s="85">
        <f t="shared" si="3"/>
        <v>70.77452646111125</v>
      </c>
      <c r="J64" s="85">
        <f t="shared" si="4"/>
        <v>19.874184063806862</v>
      </c>
      <c r="K64" s="85">
        <f t="shared" si="5"/>
        <v>148.77337069252869</v>
      </c>
      <c r="L64" s="85">
        <f t="shared" si="6"/>
        <v>15.785258419965421</v>
      </c>
      <c r="M64" s="87">
        <f t="shared" si="10"/>
        <v>154.45474799385073</v>
      </c>
      <c r="N64" s="88">
        <v>152.66989285714291</v>
      </c>
      <c r="O64" s="89">
        <f t="shared" si="11"/>
        <v>3.185707859032286</v>
      </c>
      <c r="P64" s="86">
        <f t="shared" si="7"/>
        <v>17.716772477759211</v>
      </c>
      <c r="Q64" s="89">
        <f t="shared" si="12"/>
        <v>3.185707859032286</v>
      </c>
    </row>
    <row r="65" spans="1:17" x14ac:dyDescent="0.25">
      <c r="A65" s="26">
        <v>32568</v>
      </c>
      <c r="B65" s="83">
        <v>112.28796777209043</v>
      </c>
      <c r="C65" s="84">
        <v>76.499345791649191</v>
      </c>
      <c r="D65" s="85">
        <f t="shared" si="0"/>
        <v>3119.1405039323308</v>
      </c>
      <c r="E65" s="86">
        <f t="shared" si="8"/>
        <v>0.62760922490001869</v>
      </c>
      <c r="F65" s="85">
        <f t="shared" si="9"/>
        <v>-9.7337081440821667</v>
      </c>
      <c r="G65" s="86">
        <f t="shared" si="1"/>
        <v>0.62566248327120222</v>
      </c>
      <c r="H65" s="85">
        <f t="shared" si="2"/>
        <v>4.9433131322917605</v>
      </c>
      <c r="I65" s="85">
        <f t="shared" si="3"/>
        <v>70.254368757762819</v>
      </c>
      <c r="J65" s="85">
        <f t="shared" si="4"/>
        <v>20.207284469357585</v>
      </c>
      <c r="K65" s="85">
        <f t="shared" si="5"/>
        <v>152.74928971274889</v>
      </c>
      <c r="L65" s="85">
        <f t="shared" si="6"/>
        <v>16.23136544913736</v>
      </c>
      <c r="M65" s="87">
        <f t="shared" si="10"/>
        <v>135.71278216892986</v>
      </c>
      <c r="N65" s="88">
        <v>144.10370967741929</v>
      </c>
      <c r="O65" s="89">
        <f t="shared" si="11"/>
        <v>70.407664452724575</v>
      </c>
      <c r="P65" s="86">
        <f t="shared" si="7"/>
        <v>18.983915391263587</v>
      </c>
      <c r="Q65" s="89">
        <f t="shared" si="12"/>
        <v>70.407664452724575</v>
      </c>
    </row>
    <row r="66" spans="1:17" x14ac:dyDescent="0.25">
      <c r="A66" s="26">
        <v>32599</v>
      </c>
      <c r="B66" s="83">
        <v>112.89098018673199</v>
      </c>
      <c r="C66" s="84">
        <v>13.611194788815721</v>
      </c>
      <c r="D66" s="85">
        <f t="shared" si="0"/>
        <v>3043.5162498388167</v>
      </c>
      <c r="E66" s="86">
        <f t="shared" si="8"/>
        <v>0.62382810078646611</v>
      </c>
      <c r="F66" s="85">
        <f t="shared" si="9"/>
        <v>-38.764488762082976</v>
      </c>
      <c r="G66" s="86">
        <f t="shared" si="1"/>
        <v>0.6160752030340495</v>
      </c>
      <c r="H66" s="85">
        <f t="shared" si="2"/>
        <v>0.80367897149495893</v>
      </c>
      <c r="I66" s="85">
        <f t="shared" si="3"/>
        <v>69.549333539253766</v>
      </c>
      <c r="J66" s="85">
        <f t="shared" si="4"/>
        <v>18.882436371580653</v>
      </c>
      <c r="K66" s="85">
        <f t="shared" si="5"/>
        <v>154.96658277351594</v>
      </c>
      <c r="L66" s="85">
        <f t="shared" si="6"/>
        <v>16.66514331081359</v>
      </c>
      <c r="M66" s="87">
        <f t="shared" si="10"/>
        <v>111.96120234032298</v>
      </c>
      <c r="N66" s="88">
        <v>118.8814666666667</v>
      </c>
      <c r="O66" s="89">
        <f t="shared" si="11"/>
        <v>47.890058346465395</v>
      </c>
      <c r="P66" s="86">
        <f t="shared" si="7"/>
        <v>874.93478335683403</v>
      </c>
      <c r="Q66" s="89">
        <f t="shared" si="12"/>
        <v>47.890058346465395</v>
      </c>
    </row>
    <row r="67" spans="1:17" x14ac:dyDescent="0.25">
      <c r="A67" s="26">
        <v>32629</v>
      </c>
      <c r="B67" s="83">
        <v>101.94706363147591</v>
      </c>
      <c r="C67" s="84">
        <v>4.8455668536499664E-2</v>
      </c>
      <c r="D67" s="85">
        <f t="shared" si="0"/>
        <v>2965.6596808371569</v>
      </c>
      <c r="E67" s="86">
        <f t="shared" si="8"/>
        <v>0.60870324996776337</v>
      </c>
      <c r="F67" s="85">
        <f t="shared" si="9"/>
        <v>-39.784087232832618</v>
      </c>
      <c r="G67" s="86">
        <f t="shared" si="1"/>
        <v>0.60074643252119686</v>
      </c>
      <c r="H67" s="85">
        <f t="shared" si="2"/>
        <v>2.4695185639053052E-3</v>
      </c>
      <c r="I67" s="85">
        <f t="shared" si="3"/>
        <v>61.244334782620605</v>
      </c>
      <c r="J67" s="85">
        <f t="shared" si="4"/>
        <v>16.658220369011673</v>
      </c>
      <c r="K67" s="85">
        <f t="shared" si="5"/>
        <v>154.71775031652581</v>
      </c>
      <c r="L67" s="85">
        <f t="shared" si="6"/>
        <v>16.907052826001806</v>
      </c>
      <c r="M67" s="87">
        <f t="shared" si="10"/>
        <v>108.37653632869527</v>
      </c>
      <c r="N67" s="88">
        <v>112.7175161290323</v>
      </c>
      <c r="O67" s="89">
        <f t="shared" si="11"/>
        <v>18.844105626934194</v>
      </c>
      <c r="P67" s="86">
        <f t="shared" si="7"/>
        <v>1277.5797111157856</v>
      </c>
      <c r="Q67" s="89">
        <f t="shared" si="12"/>
        <v>18.844105626934194</v>
      </c>
    </row>
    <row r="68" spans="1:17" x14ac:dyDescent="0.25">
      <c r="A68" s="26">
        <v>32660</v>
      </c>
      <c r="B68" s="83">
        <v>94.968523648635752</v>
      </c>
      <c r="C68" s="84">
        <v>14.497862593501821</v>
      </c>
      <c r="D68" s="85">
        <f t="shared" si="0"/>
        <v>2908.9006519463333</v>
      </c>
      <c r="E68" s="86">
        <f t="shared" si="8"/>
        <v>0.59313193616743143</v>
      </c>
      <c r="F68" s="85">
        <f t="shared" si="9"/>
        <v>-28.970726344067295</v>
      </c>
      <c r="G68" s="86">
        <f t="shared" si="1"/>
        <v>0.58733779089861793</v>
      </c>
      <c r="H68" s="85">
        <f t="shared" si="2"/>
        <v>0.64760154717138974</v>
      </c>
      <c r="I68" s="85">
        <f t="shared" si="3"/>
        <v>55.77860288469288</v>
      </c>
      <c r="J68" s="85">
        <f t="shared" si="4"/>
        <v>14.830687052460958</v>
      </c>
      <c r="K68" s="85">
        <f t="shared" si="5"/>
        <v>152.66853248301086</v>
      </c>
      <c r="L68" s="85">
        <f t="shared" si="6"/>
        <v>16.879904885975893</v>
      </c>
      <c r="M68" s="87">
        <f t="shared" si="10"/>
        <v>112.33732088913204</v>
      </c>
      <c r="N68" s="88">
        <v>109.78683333333331</v>
      </c>
      <c r="O68" s="89">
        <f t="shared" si="11"/>
        <v>6.5049867722842256</v>
      </c>
      <c r="P68" s="86">
        <f t="shared" si="7"/>
        <v>1495.6728512664422</v>
      </c>
      <c r="Q68" s="89">
        <f t="shared" si="12"/>
        <v>6.5049867722842256</v>
      </c>
    </row>
    <row r="69" spans="1:17" x14ac:dyDescent="0.25">
      <c r="A69" s="26">
        <v>32690</v>
      </c>
      <c r="B69" s="83">
        <v>88.902656410765644</v>
      </c>
      <c r="C69" s="84">
        <v>3.2453554606862016</v>
      </c>
      <c r="D69" s="85">
        <f t="shared" si="0"/>
        <v>2847.4413874116976</v>
      </c>
      <c r="E69" s="86">
        <f t="shared" si="8"/>
        <v>0.58178013038926668</v>
      </c>
      <c r="F69" s="85">
        <f t="shared" si="9"/>
        <v>-31.30879718208519</v>
      </c>
      <c r="G69" s="86">
        <f t="shared" si="1"/>
        <v>0.57551837095284963</v>
      </c>
      <c r="H69" s="85">
        <f t="shared" si="2"/>
        <v>0.12873443156928424</v>
      </c>
      <c r="I69" s="85">
        <f t="shared" si="3"/>
        <v>51.165111990904755</v>
      </c>
      <c r="J69" s="85">
        <f t="shared" si="4"/>
        <v>13.410773572847839</v>
      </c>
      <c r="K69" s="85">
        <f t="shared" si="5"/>
        <v>149.42297346232897</v>
      </c>
      <c r="L69" s="85">
        <f t="shared" si="6"/>
        <v>16.656332593529736</v>
      </c>
      <c r="M69" s="87">
        <f t="shared" si="10"/>
        <v>107.57887710588371</v>
      </c>
      <c r="N69" s="88">
        <v>107.7713225806452</v>
      </c>
      <c r="O69" s="89">
        <f t="shared" si="11"/>
        <v>3.7035260756178655E-2</v>
      </c>
      <c r="P69" s="86">
        <f t="shared" si="7"/>
        <v>1655.630577847179</v>
      </c>
      <c r="Q69" s="89">
        <f t="shared" si="12"/>
        <v>3.7035260756178655E-2</v>
      </c>
    </row>
    <row r="70" spans="1:17" x14ac:dyDescent="0.25">
      <c r="A70" s="26">
        <v>32721</v>
      </c>
      <c r="B70" s="83">
        <v>103.84658547641972</v>
      </c>
      <c r="C70" s="84">
        <v>3.8444567071628124</v>
      </c>
      <c r="D70" s="85">
        <f t="shared" si="0"/>
        <v>2780.7239747386934</v>
      </c>
      <c r="E70" s="86">
        <f t="shared" si="8"/>
        <v>0.56948827748233954</v>
      </c>
      <c r="F70" s="85">
        <f t="shared" si="9"/>
        <v>-34.012096643609468</v>
      </c>
      <c r="G70" s="86">
        <f t="shared" si="1"/>
        <v>0.56268585815361771</v>
      </c>
      <c r="H70" s="85">
        <f t="shared" si="2"/>
        <v>0.13367875848046987</v>
      </c>
      <c r="I70" s="85">
        <f t="shared" si="3"/>
        <v>58.433005065122245</v>
      </c>
      <c r="J70" s="85">
        <f t="shared" si="4"/>
        <v>11.995185556564167</v>
      </c>
      <c r="K70" s="85">
        <f t="shared" si="5"/>
        <v>145.11592107487098</v>
      </c>
      <c r="L70" s="85">
        <f t="shared" si="6"/>
        <v>16.302237944022156</v>
      </c>
      <c r="M70" s="87">
        <f t="shared" si="10"/>
        <v>105.34110232727177</v>
      </c>
      <c r="N70" s="88">
        <v>104.64822580645161</v>
      </c>
      <c r="O70" s="89">
        <f t="shared" si="11"/>
        <v>0.48007787310385508</v>
      </c>
      <c r="P70" s="86">
        <f t="shared" si="7"/>
        <v>1919.5384327869731</v>
      </c>
      <c r="Q70" s="89">
        <f t="shared" si="12"/>
        <v>0.48007787310385508</v>
      </c>
    </row>
    <row r="71" spans="1:17" x14ac:dyDescent="0.25">
      <c r="A71" s="26">
        <v>32752</v>
      </c>
      <c r="B71" s="83">
        <v>116.22810197177039</v>
      </c>
      <c r="C71" s="84">
        <v>11.371812566651984</v>
      </c>
      <c r="D71" s="85">
        <f t="shared" si="0"/>
        <v>2717.1978440924136</v>
      </c>
      <c r="E71" s="86">
        <f t="shared" si="8"/>
        <v>0.55614479494773872</v>
      </c>
      <c r="F71" s="85">
        <f t="shared" si="9"/>
        <v>-32.408007658788776</v>
      </c>
      <c r="G71" s="86">
        <f t="shared" si="1"/>
        <v>0.54966319341598091</v>
      </c>
      <c r="H71" s="85">
        <f t="shared" si="2"/>
        <v>0.34486957331271817</v>
      </c>
      <c r="I71" s="85">
        <f t="shared" si="3"/>
        <v>63.886309694481575</v>
      </c>
      <c r="J71" s="85">
        <f t="shared" si="4"/>
        <v>10.666763945137575</v>
      </c>
      <c r="K71" s="85">
        <f t="shared" si="5"/>
        <v>139.95035201249479</v>
      </c>
      <c r="L71" s="85">
        <f t="shared" si="6"/>
        <v>15.83233300751378</v>
      </c>
      <c r="M71" s="87">
        <f t="shared" si="10"/>
        <v>103.6829513851436</v>
      </c>
      <c r="N71" s="88">
        <v>103.03756666666671</v>
      </c>
      <c r="O71" s="89">
        <f t="shared" si="11"/>
        <v>0.41652143484349508</v>
      </c>
      <c r="P71" s="86">
        <f t="shared" si="7"/>
        <v>2063.2667832289944</v>
      </c>
      <c r="Q71" s="89">
        <f t="shared" si="12"/>
        <v>0.41652143484349508</v>
      </c>
    </row>
    <row r="72" spans="1:17" x14ac:dyDescent="0.25">
      <c r="A72" s="26">
        <v>32782</v>
      </c>
      <c r="B72" s="83">
        <v>115.18356680957453</v>
      </c>
      <c r="C72" s="84">
        <v>93.422424152860714</v>
      </c>
      <c r="D72" s="85">
        <f t="shared" si="0"/>
        <v>2735.0187424338674</v>
      </c>
      <c r="E72" s="86">
        <f t="shared" si="8"/>
        <v>0.54343956881848277</v>
      </c>
      <c r="F72" s="85">
        <f t="shared" si="9"/>
        <v>9.1086367478193111</v>
      </c>
      <c r="G72" s="86">
        <f t="shared" si="1"/>
        <v>0.54526129616804653</v>
      </c>
      <c r="H72" s="85">
        <f t="shared" si="2"/>
        <v>2.7032024209730774</v>
      </c>
      <c r="I72" s="85">
        <f t="shared" si="3"/>
        <v>62.80514093584739</v>
      </c>
      <c r="J72" s="85">
        <f t="shared" si="4"/>
        <v>10.093182454586994</v>
      </c>
      <c r="K72" s="85">
        <f t="shared" si="5"/>
        <v>134.77477166580786</v>
      </c>
      <c r="L72" s="85">
        <f t="shared" si="6"/>
        <v>15.268762801273931</v>
      </c>
      <c r="M72" s="87">
        <f t="shared" si="10"/>
        <v>115.18594683621292</v>
      </c>
      <c r="N72" s="88">
        <v>112.2597258064516</v>
      </c>
      <c r="O72" s="89">
        <f t="shared" si="11"/>
        <v>8.562769515017413</v>
      </c>
      <c r="P72" s="86">
        <f t="shared" si="7"/>
        <v>1310.5151083078604</v>
      </c>
      <c r="Q72" s="89">
        <f t="shared" si="12"/>
        <v>8.562769515017413</v>
      </c>
    </row>
    <row r="73" spans="1:17" x14ac:dyDescent="0.25">
      <c r="A73" s="26">
        <v>32813</v>
      </c>
      <c r="B73" s="83">
        <v>112.10579817395291</v>
      </c>
      <c r="C73" s="84">
        <v>222.30437026254012</v>
      </c>
      <c r="D73" s="85">
        <f t="shared" si="0"/>
        <v>2875.3381611601112</v>
      </c>
      <c r="E73" s="86">
        <f t="shared" si="8"/>
        <v>0.54700374848677347</v>
      </c>
      <c r="F73" s="85">
        <f t="shared" si="9"/>
        <v>72.069386518179627</v>
      </c>
      <c r="G73" s="86">
        <f t="shared" si="1"/>
        <v>0.56141762579040944</v>
      </c>
      <c r="H73" s="85">
        <f t="shared" si="2"/>
        <v>7.6287116737357934</v>
      </c>
      <c r="I73" s="85">
        <f t="shared" si="3"/>
        <v>62.938171048159461</v>
      </c>
      <c r="J73" s="85">
        <f t="shared" si="4"/>
        <v>11.41806881440105</v>
      </c>
      <c r="K73" s="85">
        <f t="shared" si="5"/>
        <v>131.4887401291262</v>
      </c>
      <c r="L73" s="85">
        <f t="shared" si="6"/>
        <v>14.704100351082719</v>
      </c>
      <c r="M73" s="87">
        <f t="shared" si="10"/>
        <v>143.13549279572084</v>
      </c>
      <c r="N73" s="88">
        <v>148.80850000000001</v>
      </c>
      <c r="O73" s="89">
        <f t="shared" si="11"/>
        <v>32.1830107398034</v>
      </c>
      <c r="P73" s="86">
        <f t="shared" si="7"/>
        <v>0.12092088266239849</v>
      </c>
      <c r="Q73" s="89">
        <f t="shared" si="12"/>
        <v>32.1830107398034</v>
      </c>
    </row>
    <row r="74" spans="1:17" x14ac:dyDescent="0.25">
      <c r="A74" s="26">
        <v>32843</v>
      </c>
      <c r="B74" s="83">
        <v>103.34208917422779</v>
      </c>
      <c r="C74" s="84">
        <v>666.21419731434946</v>
      </c>
      <c r="D74" s="85">
        <f t="shared" si="0"/>
        <v>3411.4355194713439</v>
      </c>
      <c r="E74" s="86">
        <f t="shared" si="8"/>
        <v>0.57506763223202229</v>
      </c>
      <c r="F74" s="85">
        <f t="shared" si="9"/>
        <v>283.63235352347107</v>
      </c>
      <c r="G74" s="86">
        <f t="shared" si="1"/>
        <v>0.63179410293671645</v>
      </c>
      <c r="H74" s="85">
        <f t="shared" si="2"/>
        <v>45.573760287884106</v>
      </c>
      <c r="I74" s="85">
        <f t="shared" si="3"/>
        <v>65.290922525437409</v>
      </c>
      <c r="J74" s="85">
        <f t="shared" si="4"/>
        <v>19.252156189794981</v>
      </c>
      <c r="K74" s="85">
        <f t="shared" si="5"/>
        <v>136.39530622072169</v>
      </c>
      <c r="L74" s="85">
        <f t="shared" si="6"/>
        <v>14.34559009819948</v>
      </c>
      <c r="M74" s="87">
        <f t="shared" si="10"/>
        <v>384.03519162657875</v>
      </c>
      <c r="N74" s="88">
        <v>377.35561290322579</v>
      </c>
      <c r="O74" s="89">
        <f t="shared" si="11"/>
        <v>44.616771921469571</v>
      </c>
      <c r="P74" s="86">
        <f t="shared" si="7"/>
        <v>52392.85222104947</v>
      </c>
      <c r="Q74" s="89">
        <f t="shared" si="12"/>
        <v>44.616771921469571</v>
      </c>
    </row>
    <row r="75" spans="1:17" x14ac:dyDescent="0.25">
      <c r="A75" s="26">
        <v>32874</v>
      </c>
      <c r="B75" s="83">
        <v>113.11720207463014</v>
      </c>
      <c r="C75" s="84">
        <v>79.586238737224747</v>
      </c>
      <c r="D75" s="85">
        <f t="shared" si="0"/>
        <v>3375.6064950834889</v>
      </c>
      <c r="E75" s="86">
        <f t="shared" si="8"/>
        <v>0.68228710389426883</v>
      </c>
      <c r="F75" s="85">
        <f t="shared" si="9"/>
        <v>-18.594791414587803</v>
      </c>
      <c r="G75" s="86">
        <f t="shared" si="1"/>
        <v>0.67856814561135126</v>
      </c>
      <c r="H75" s="85">
        <f t="shared" si="2"/>
        <v>8.2627381800802464</v>
      </c>
      <c r="I75" s="85">
        <f t="shared" si="3"/>
        <v>76.75773004852627</v>
      </c>
      <c r="J75" s="85">
        <f t="shared" si="4"/>
        <v>30.394794896473272</v>
      </c>
      <c r="K75" s="85">
        <f t="shared" si="5"/>
        <v>151.90919836887326</v>
      </c>
      <c r="L75" s="85">
        <f t="shared" si="6"/>
        <v>14.880902748321693</v>
      </c>
      <c r="M75" s="87">
        <f t="shared" si="10"/>
        <v>148.33225863776761</v>
      </c>
      <c r="N75" s="88">
        <v>228.69277419354839</v>
      </c>
      <c r="O75" s="89">
        <f t="shared" si="11"/>
        <v>6457.8124603908846</v>
      </c>
      <c r="P75" s="86">
        <f t="shared" si="7"/>
        <v>6437.1755882045718</v>
      </c>
      <c r="Q75" s="89">
        <f t="shared" si="12"/>
        <v>6457.8124603908846</v>
      </c>
    </row>
    <row r="76" spans="1:17" x14ac:dyDescent="0.25">
      <c r="A76" s="26">
        <v>32905</v>
      </c>
      <c r="B76" s="83">
        <v>112.59942575534647</v>
      </c>
      <c r="C76" s="84">
        <v>176.19560988066812</v>
      </c>
      <c r="D76" s="85">
        <f t="shared" si="0"/>
        <v>3426.1971925845914</v>
      </c>
      <c r="E76" s="86">
        <f t="shared" si="8"/>
        <v>0.67512129901669782</v>
      </c>
      <c r="F76" s="85">
        <f t="shared" si="9"/>
        <v>26.475760408631395</v>
      </c>
      <c r="G76" s="86">
        <f t="shared" si="1"/>
        <v>0.68041645109842397</v>
      </c>
      <c r="H76" s="85">
        <f t="shared" si="2"/>
        <v>18.585816479629099</v>
      </c>
      <c r="I76" s="85">
        <f t="shared" si="3"/>
        <v>76.614501668173318</v>
      </c>
      <c r="J76" s="85">
        <f t="shared" si="4"/>
        <v>30.404594231762928</v>
      </c>
      <c r="K76" s="85">
        <f t="shared" si="5"/>
        <v>165.74030433231863</v>
      </c>
      <c r="L76" s="85">
        <f t="shared" si="6"/>
        <v>16.573488268317554</v>
      </c>
      <c r="M76" s="87">
        <f t="shared" si="10"/>
        <v>225.34306946476744</v>
      </c>
      <c r="N76" s="88">
        <v>196.97375</v>
      </c>
      <c r="O76" s="89">
        <f t="shared" si="11"/>
        <v>804.81828689403289</v>
      </c>
      <c r="P76" s="86">
        <f t="shared" si="7"/>
        <v>2353.5098883390274</v>
      </c>
      <c r="Q76" s="89">
        <f t="shared" si="12"/>
        <v>804.81828689403289</v>
      </c>
    </row>
    <row r="77" spans="1:17" x14ac:dyDescent="0.25">
      <c r="A77" s="26">
        <v>32933</v>
      </c>
      <c r="B77" s="83">
        <v>116.80555968357972</v>
      </c>
      <c r="C77" s="84">
        <v>42.099592980424646</v>
      </c>
      <c r="D77" s="85">
        <f t="shared" si="0"/>
        <v>3354.3929175894859</v>
      </c>
      <c r="E77" s="86">
        <f t="shared" si="8"/>
        <v>0.68523943851691826</v>
      </c>
      <c r="F77" s="85">
        <f t="shared" si="9"/>
        <v>-37.156338751671825</v>
      </c>
      <c r="G77" s="86">
        <f t="shared" si="1"/>
        <v>0.67780817076658395</v>
      </c>
      <c r="H77" s="85">
        <f t="shared" si="2"/>
        <v>4.3423130327608108</v>
      </c>
      <c r="I77" s="85">
        <f t="shared" si="3"/>
        <v>79.171762744494217</v>
      </c>
      <c r="J77" s="85">
        <f t="shared" si="4"/>
        <v>30.389792198275245</v>
      </c>
      <c r="K77" s="85">
        <f t="shared" si="5"/>
        <v>178.04761687212763</v>
      </c>
      <c r="L77" s="85">
        <f t="shared" si="6"/>
        <v>18.082479658466241</v>
      </c>
      <c r="M77" s="87">
        <f t="shared" si="10"/>
        <v>143.725015422761</v>
      </c>
      <c r="N77" s="88">
        <v>176.08306451612901</v>
      </c>
      <c r="O77" s="89">
        <f t="shared" si="11"/>
        <v>1047.0433411288143</v>
      </c>
      <c r="P77" s="86">
        <f t="shared" si="7"/>
        <v>762.99153004574225</v>
      </c>
      <c r="Q77" s="89">
        <f t="shared" si="12"/>
        <v>1047.0433411288143</v>
      </c>
    </row>
    <row r="78" spans="1:17" x14ac:dyDescent="0.25">
      <c r="A78" s="26">
        <v>32964</v>
      </c>
      <c r="B78" s="83">
        <v>115.7103629170746</v>
      </c>
      <c r="C78" s="84">
        <v>13.554780274030868</v>
      </c>
      <c r="D78" s="85">
        <f t="shared" si="0"/>
        <v>3263.2060241073759</v>
      </c>
      <c r="E78" s="86">
        <f t="shared" si="8"/>
        <v>0.6708785835178972</v>
      </c>
      <c r="F78" s="85">
        <f t="shared" si="9"/>
        <v>-46.972088761360105</v>
      </c>
      <c r="G78" s="86">
        <f t="shared" si="1"/>
        <v>0.66148416576562508</v>
      </c>
      <c r="H78" s="85">
        <f t="shared" si="2"/>
        <v>1.2125280243291823</v>
      </c>
      <c r="I78" s="85">
        <f t="shared" si="3"/>
        <v>76.54057288463882</v>
      </c>
      <c r="J78" s="85">
        <f t="shared" si="4"/>
        <v>26.988572847172726</v>
      </c>
      <c r="K78" s="85">
        <f t="shared" si="5"/>
        <v>185.61096648649348</v>
      </c>
      <c r="L78" s="85">
        <f t="shared" si="6"/>
        <v>19.425223232806882</v>
      </c>
      <c r="M78" s="87">
        <f t="shared" si="10"/>
        <v>132.27150674545129</v>
      </c>
      <c r="N78" s="88">
        <v>141.94256666666669</v>
      </c>
      <c r="O78" s="89">
        <f t="shared" si="11"/>
        <v>93.529399999738857</v>
      </c>
      <c r="P78" s="86">
        <f t="shared" si="7"/>
        <v>42.486886036133654</v>
      </c>
      <c r="Q78" s="89">
        <f t="shared" si="12"/>
        <v>93.529399999738857</v>
      </c>
    </row>
    <row r="79" spans="1:17" x14ac:dyDescent="0.25">
      <c r="A79" s="26">
        <v>32994</v>
      </c>
      <c r="B79" s="83">
        <v>105.23439263482031</v>
      </c>
      <c r="C79" s="84">
        <v>7.1350919762425828</v>
      </c>
      <c r="D79" s="85">
        <f t="shared" ref="D79:D139" si="13">D78+C79-H79-I79-J79</f>
        <v>3178.4526205082016</v>
      </c>
      <c r="E79" s="86">
        <f t="shared" si="8"/>
        <v>0.65264120482147514</v>
      </c>
      <c r="F79" s="85">
        <f t="shared" si="9"/>
        <v>-43.507041952313564</v>
      </c>
      <c r="G79" s="86">
        <f t="shared" ref="G79:G139" si="14">(D78+F79)/G$3</f>
        <v>0.64393979643101251</v>
      </c>
      <c r="H79" s="85">
        <f t="shared" ref="H79:H139" si="15">C79*G79^G$4</f>
        <v>0.54551461205810325</v>
      </c>
      <c r="I79" s="85">
        <f t="shared" ref="I79:I139" si="16">B79*G79</f>
        <v>67.764613370807439</v>
      </c>
      <c r="J79" s="85">
        <f t="shared" ref="J79:J139" si="17">D78*H$5*G79^4</f>
        <v>23.578367592551434</v>
      </c>
      <c r="K79" s="85">
        <f t="shared" ref="K79:K139" si="18">K78-L79+J79</f>
        <v>188.93893970815796</v>
      </c>
      <c r="L79" s="85">
        <f t="shared" ref="L79:L139" si="19">K78*(1-H$6)</f>
        <v>20.250394370886966</v>
      </c>
      <c r="M79" s="87">
        <f t="shared" si="10"/>
        <v>133.28517148225043</v>
      </c>
      <c r="N79" s="88">
        <v>132.43741935483871</v>
      </c>
      <c r="O79" s="89">
        <f t="shared" si="11"/>
        <v>0.71868366953110341</v>
      </c>
      <c r="P79" s="86">
        <f t="shared" si="7"/>
        <v>256.74754795316676</v>
      </c>
      <c r="Q79" s="89">
        <f t="shared" si="12"/>
        <v>0.71868366953110341</v>
      </c>
    </row>
    <row r="80" spans="1:17" x14ac:dyDescent="0.25">
      <c r="A80" s="26">
        <v>33025</v>
      </c>
      <c r="B80" s="83">
        <v>94.321551210330341</v>
      </c>
      <c r="C80" s="84">
        <v>0</v>
      </c>
      <c r="D80" s="85">
        <f t="shared" si="13"/>
        <v>3098.5538199272578</v>
      </c>
      <c r="E80" s="86">
        <f t="shared" ref="E80:E139" si="20">D79/$G$3</f>
        <v>0.63569052410164029</v>
      </c>
      <c r="F80" s="85">
        <f t="shared" ref="F80:F139" si="21">0.5*(C80-C80*E80^G$4-B80*E80-D79*H$5*E80^4)</f>
        <v>-40.885441698616006</v>
      </c>
      <c r="G80" s="86">
        <f t="shared" si="14"/>
        <v>0.62751343576191709</v>
      </c>
      <c r="H80" s="85">
        <f t="shared" si="15"/>
        <v>0</v>
      </c>
      <c r="I80" s="85">
        <f t="shared" si="16"/>
        <v>59.188040666388005</v>
      </c>
      <c r="J80" s="85">
        <f t="shared" si="17"/>
        <v>20.710759914555837</v>
      </c>
      <c r="K80" s="85">
        <f t="shared" si="18"/>
        <v>189.03621910734861</v>
      </c>
      <c r="L80" s="85">
        <f t="shared" si="19"/>
        <v>20.613480515365186</v>
      </c>
      <c r="M80" s="87">
        <f t="shared" ref="M80:M139" si="22">(H80+L80)*M$6/2630</f>
        <v>132.1159506703797</v>
      </c>
      <c r="N80" s="88">
        <v>122.6015</v>
      </c>
      <c r="O80" s="89">
        <f t="shared" ref="O80:O139" si="23">(N80-M80)^2</f>
        <v>90.524771559088762</v>
      </c>
      <c r="P80" s="86">
        <f t="shared" ref="P80:P139" si="24">(N80-$N$13)^2</f>
        <v>668.70149320313658</v>
      </c>
      <c r="Q80" s="89">
        <f t="shared" ref="Q80:Q139" si="25">(M80-N80)^2</f>
        <v>90.524771559088762</v>
      </c>
    </row>
    <row r="81" spans="1:17" x14ac:dyDescent="0.25">
      <c r="A81" s="26">
        <v>33055</v>
      </c>
      <c r="B81" s="83">
        <v>95.207343895121369</v>
      </c>
      <c r="C81" s="84">
        <v>14.31605953607985</v>
      </c>
      <c r="D81" s="85">
        <f t="shared" si="13"/>
        <v>3035.2484768830864</v>
      </c>
      <c r="E81" s="86">
        <f t="shared" si="20"/>
        <v>0.61971076398545155</v>
      </c>
      <c r="F81" s="85">
        <f t="shared" si="21"/>
        <v>-32.382164042936793</v>
      </c>
      <c r="G81" s="86">
        <f t="shared" si="14"/>
        <v>0.61323433117686421</v>
      </c>
      <c r="H81" s="85">
        <f t="shared" si="15"/>
        <v>0.82278200196955842</v>
      </c>
      <c r="I81" s="85">
        <f t="shared" si="16"/>
        <v>58.384411856650459</v>
      </c>
      <c r="J81" s="85">
        <f t="shared" si="17"/>
        <v>18.414208721631454</v>
      </c>
      <c r="K81" s="85">
        <f t="shared" si="18"/>
        <v>186.82633400646466</v>
      </c>
      <c r="L81" s="85">
        <f t="shared" si="19"/>
        <v>20.624093822515423</v>
      </c>
      <c r="M81" s="87">
        <f t="shared" si="22"/>
        <v>137.45734915311169</v>
      </c>
      <c r="N81" s="88">
        <v>121.4135483870968</v>
      </c>
      <c r="O81" s="89">
        <f t="shared" si="23"/>
        <v>257.40354301958018</v>
      </c>
      <c r="P81" s="86">
        <f t="shared" si="24"/>
        <v>731.55182908958363</v>
      </c>
      <c r="Q81" s="89">
        <f t="shared" si="25"/>
        <v>257.40354301958018</v>
      </c>
    </row>
    <row r="82" spans="1:17" x14ac:dyDescent="0.25">
      <c r="A82" s="26">
        <v>33086</v>
      </c>
      <c r="B82" s="83">
        <v>100.63566831719186</v>
      </c>
      <c r="C82" s="84">
        <v>8.1243900586004578</v>
      </c>
      <c r="D82" s="85">
        <f t="shared" si="13"/>
        <v>2966.0548114199514</v>
      </c>
      <c r="E82" s="86">
        <f t="shared" si="20"/>
        <v>0.60704969537661724</v>
      </c>
      <c r="F82" s="85">
        <f t="shared" si="21"/>
        <v>-35.363902330839345</v>
      </c>
      <c r="G82" s="86">
        <f t="shared" si="14"/>
        <v>0.59997691491044947</v>
      </c>
      <c r="H82" s="85">
        <f t="shared" si="15"/>
        <v>0.41096690585722412</v>
      </c>
      <c r="I82" s="85">
        <f t="shared" si="16"/>
        <v>60.379077806900035</v>
      </c>
      <c r="J82" s="85">
        <f t="shared" si="17"/>
        <v>16.528010808978127</v>
      </c>
      <c r="K82" s="85">
        <f t="shared" si="18"/>
        <v>182.97135229019639</v>
      </c>
      <c r="L82" s="85">
        <f t="shared" si="19"/>
        <v>20.382992525246419</v>
      </c>
      <c r="M82" s="87">
        <f t="shared" si="22"/>
        <v>133.27267641162328</v>
      </c>
      <c r="N82" s="88">
        <v>113.8313548387097</v>
      </c>
      <c r="O82" s="89">
        <f t="shared" si="23"/>
        <v>377.96498450143497</v>
      </c>
      <c r="P82" s="86">
        <f t="shared" si="24"/>
        <v>1199.1959233944312</v>
      </c>
      <c r="Q82" s="89">
        <f t="shared" si="25"/>
        <v>377.96498450143497</v>
      </c>
    </row>
    <row r="83" spans="1:17" x14ac:dyDescent="0.25">
      <c r="A83" s="26">
        <v>33117</v>
      </c>
      <c r="B83" s="83">
        <v>111.137497073457</v>
      </c>
      <c r="C83" s="84">
        <v>56.498649440458237</v>
      </c>
      <c r="D83" s="85">
        <f t="shared" si="13"/>
        <v>2939.1782315518221</v>
      </c>
      <c r="E83" s="86">
        <f t="shared" si="20"/>
        <v>0.59321096228399028</v>
      </c>
      <c r="F83" s="85">
        <f t="shared" si="21"/>
        <v>-13.769495712148588</v>
      </c>
      <c r="G83" s="86">
        <f t="shared" si="14"/>
        <v>0.59045706314156055</v>
      </c>
      <c r="H83" s="85">
        <f t="shared" si="15"/>
        <v>2.603029964119981</v>
      </c>
      <c r="I83" s="85">
        <f t="shared" si="16"/>
        <v>65.621920126897194</v>
      </c>
      <c r="J83" s="85">
        <f t="shared" si="17"/>
        <v>15.150279217570404</v>
      </c>
      <c r="K83" s="85">
        <f t="shared" si="18"/>
        <v>178.1592224293108</v>
      </c>
      <c r="L83" s="85">
        <f t="shared" si="19"/>
        <v>19.962409078455995</v>
      </c>
      <c r="M83" s="87">
        <f t="shared" si="22"/>
        <v>144.62644623173733</v>
      </c>
      <c r="N83" s="88">
        <v>115.459</v>
      </c>
      <c r="O83" s="89">
        <f t="shared" si="23"/>
        <v>850.73991968128814</v>
      </c>
      <c r="P83" s="86">
        <f t="shared" si="24"/>
        <v>1089.1163742530557</v>
      </c>
      <c r="Q83" s="89">
        <f t="shared" si="25"/>
        <v>850.73991968128814</v>
      </c>
    </row>
    <row r="84" spans="1:17" x14ac:dyDescent="0.25">
      <c r="A84" s="26">
        <v>33147</v>
      </c>
      <c r="B84" s="83">
        <v>119.15973889858704</v>
      </c>
      <c r="C84" s="84">
        <v>92.64716804341414</v>
      </c>
      <c r="D84" s="85">
        <f t="shared" si="13"/>
        <v>2942.7755269180066</v>
      </c>
      <c r="E84" s="86">
        <f t="shared" si="20"/>
        <v>0.58783564631036445</v>
      </c>
      <c r="F84" s="85">
        <f t="shared" si="21"/>
        <v>1.8468505688984855</v>
      </c>
      <c r="G84" s="86">
        <f t="shared" si="14"/>
        <v>0.58820501642414413</v>
      </c>
      <c r="H84" s="85">
        <f t="shared" si="15"/>
        <v>4.174255523330622</v>
      </c>
      <c r="I84" s="85">
        <f t="shared" si="16"/>
        <v>70.090356175940116</v>
      </c>
      <c r="J84" s="85">
        <f t="shared" si="17"/>
        <v>14.785260977959338</v>
      </c>
      <c r="K84" s="85">
        <f t="shared" si="18"/>
        <v>173.50708386511189</v>
      </c>
      <c r="L84" s="85">
        <f t="shared" si="19"/>
        <v>19.437399542158229</v>
      </c>
      <c r="M84" s="87">
        <f t="shared" si="22"/>
        <v>151.33185555699359</v>
      </c>
      <c r="N84" s="88">
        <v>113.88654838709679</v>
      </c>
      <c r="O84" s="89">
        <f t="shared" si="23"/>
        <v>1402.1510290479241</v>
      </c>
      <c r="P84" s="86">
        <f t="shared" si="24"/>
        <v>1195.3763298702975</v>
      </c>
      <c r="Q84" s="89">
        <f t="shared" si="25"/>
        <v>1402.1510290479241</v>
      </c>
    </row>
    <row r="85" spans="1:17" x14ac:dyDescent="0.25">
      <c r="A85" s="26">
        <v>33178</v>
      </c>
      <c r="B85" s="83">
        <v>118.18254320950659</v>
      </c>
      <c r="C85" s="84">
        <v>146.4549935961102</v>
      </c>
      <c r="D85" s="85">
        <f t="shared" si="13"/>
        <v>2996.6184473756634</v>
      </c>
      <c r="E85" s="86">
        <f t="shared" si="20"/>
        <v>0.58855510538360134</v>
      </c>
      <c r="F85" s="85">
        <f t="shared" si="21"/>
        <v>27.718930279311632</v>
      </c>
      <c r="G85" s="86">
        <f t="shared" si="14"/>
        <v>0.59409889143946371</v>
      </c>
      <c r="H85" s="85">
        <f t="shared" si="15"/>
        <v>6.9942962549688383</v>
      </c>
      <c r="I85" s="85">
        <f t="shared" si="16"/>
        <v>70.212117908264389</v>
      </c>
      <c r="J85" s="85">
        <f t="shared" si="17"/>
        <v>15.405658975220348</v>
      </c>
      <c r="K85" s="85">
        <f t="shared" si="18"/>
        <v>169.98289757891686</v>
      </c>
      <c r="L85" s="85">
        <f t="shared" si="19"/>
        <v>18.929845261415366</v>
      </c>
      <c r="M85" s="87">
        <f t="shared" si="22"/>
        <v>166.15304723516178</v>
      </c>
      <c r="N85" s="88">
        <v>126.65940000000001</v>
      </c>
      <c r="O85" s="89">
        <f t="shared" si="23"/>
        <v>1559.7481719354012</v>
      </c>
      <c r="P85" s="86">
        <f t="shared" si="24"/>
        <v>475.29943734143984</v>
      </c>
      <c r="Q85" s="89">
        <f t="shared" si="25"/>
        <v>1559.7481719354012</v>
      </c>
    </row>
    <row r="86" spans="1:17" x14ac:dyDescent="0.25">
      <c r="A86" s="26">
        <v>33208</v>
      </c>
      <c r="B86" s="83">
        <v>114.3122509598425</v>
      </c>
      <c r="C86" s="84">
        <v>149.00481405439308</v>
      </c>
      <c r="D86" s="85">
        <f t="shared" si="13"/>
        <v>3051.6800085186705</v>
      </c>
      <c r="E86" s="86">
        <f t="shared" si="20"/>
        <v>0.5993236894751327</v>
      </c>
      <c r="F86" s="85">
        <f t="shared" si="21"/>
        <v>28.379281991893009</v>
      </c>
      <c r="G86" s="86">
        <f t="shared" si="14"/>
        <v>0.60499954587351135</v>
      </c>
      <c r="H86" s="85">
        <f t="shared" si="15"/>
        <v>7.9134320637834694</v>
      </c>
      <c r="I86" s="85">
        <f t="shared" si="16"/>
        <v>69.158859918483572</v>
      </c>
      <c r="J86" s="85">
        <f t="shared" si="17"/>
        <v>16.870960929119011</v>
      </c>
      <c r="K86" s="85">
        <f t="shared" si="18"/>
        <v>168.30850648795661</v>
      </c>
      <c r="L86" s="85">
        <f t="shared" si="19"/>
        <v>18.54535202007925</v>
      </c>
      <c r="M86" s="87">
        <f t="shared" si="22"/>
        <v>169.57967919178964</v>
      </c>
      <c r="N86" s="88">
        <v>141.59016129032261</v>
      </c>
      <c r="O86" s="89">
        <f t="shared" si="23"/>
        <v>783.41311235654302</v>
      </c>
      <c r="P86" s="86">
        <f t="shared" si="24"/>
        <v>47.205170589641831</v>
      </c>
      <c r="Q86" s="89">
        <f t="shared" si="25"/>
        <v>783.41311235654302</v>
      </c>
    </row>
    <row r="87" spans="1:17" x14ac:dyDescent="0.25">
      <c r="A87" s="26">
        <v>33239</v>
      </c>
      <c r="B87" s="83">
        <v>106.07705405838925</v>
      </c>
      <c r="C87" s="84">
        <v>317.04954457093578</v>
      </c>
      <c r="D87" s="85">
        <f t="shared" si="13"/>
        <v>3259.4931521616363</v>
      </c>
      <c r="E87" s="86">
        <f t="shared" si="20"/>
        <v>0.61033600170373414</v>
      </c>
      <c r="F87" s="85">
        <f t="shared" si="21"/>
        <v>108.39367413107686</v>
      </c>
      <c r="G87" s="86">
        <f t="shared" si="14"/>
        <v>0.63201473652994944</v>
      </c>
      <c r="H87" s="85">
        <f t="shared" si="15"/>
        <v>21.732709289840333</v>
      </c>
      <c r="I87" s="85">
        <f t="shared" si="16"/>
        <v>67.042261372586083</v>
      </c>
      <c r="J87" s="85">
        <f t="shared" si="17"/>
        <v>20.461430265543466</v>
      </c>
      <c r="K87" s="85">
        <f t="shared" si="18"/>
        <v>170.40726294777897</v>
      </c>
      <c r="L87" s="85">
        <f t="shared" si="19"/>
        <v>18.362673805721091</v>
      </c>
      <c r="M87" s="87">
        <f t="shared" si="22"/>
        <v>256.97939031764355</v>
      </c>
      <c r="N87" s="88">
        <v>188.1636451612903</v>
      </c>
      <c r="O87" s="89">
        <f t="shared" si="23"/>
        <v>4735.6067814241551</v>
      </c>
      <c r="P87" s="86">
        <f t="shared" si="24"/>
        <v>1576.3188360993033</v>
      </c>
      <c r="Q87" s="89">
        <f t="shared" si="25"/>
        <v>4735.6067814241551</v>
      </c>
    </row>
    <row r="88" spans="1:17" x14ac:dyDescent="0.25">
      <c r="A88" s="26">
        <v>33270</v>
      </c>
      <c r="B88" s="83">
        <v>110.52935394299095</v>
      </c>
      <c r="C88" s="84">
        <v>141.92434070539301</v>
      </c>
      <c r="D88" s="85">
        <f t="shared" si="13"/>
        <v>3291.7317694608146</v>
      </c>
      <c r="E88" s="86">
        <f t="shared" si="20"/>
        <v>0.65189863043232721</v>
      </c>
      <c r="F88" s="85">
        <f t="shared" si="21"/>
        <v>16.737350810596858</v>
      </c>
      <c r="G88" s="86">
        <f t="shared" si="14"/>
        <v>0.65524610059444666</v>
      </c>
      <c r="H88" s="85">
        <f t="shared" si="15"/>
        <v>12.012106441830067</v>
      </c>
      <c r="I88" s="85">
        <f t="shared" si="16"/>
        <v>72.42392817236825</v>
      </c>
      <c r="J88" s="85">
        <f t="shared" si="17"/>
        <v>25.24968879201699</v>
      </c>
      <c r="K88" s="85">
        <f t="shared" si="18"/>
        <v>177.06530091399702</v>
      </c>
      <c r="L88" s="85">
        <f t="shared" si="19"/>
        <v>18.591650825798954</v>
      </c>
      <c r="M88" s="87">
        <f t="shared" si="22"/>
        <v>196.14564762532635</v>
      </c>
      <c r="N88" s="88">
        <v>162.99339285714291</v>
      </c>
      <c r="O88" s="89">
        <f t="shared" si="23"/>
        <v>1099.0719962145415</v>
      </c>
      <c r="P88" s="86">
        <f t="shared" si="24"/>
        <v>211.19732477624967</v>
      </c>
      <c r="Q88" s="89">
        <f t="shared" si="25"/>
        <v>1099.0719962145415</v>
      </c>
    </row>
    <row r="89" spans="1:17" x14ac:dyDescent="0.25">
      <c r="A89" s="26">
        <v>33298</v>
      </c>
      <c r="B89" s="83">
        <v>111.08118770229879</v>
      </c>
      <c r="C89" s="84">
        <v>197.62018640853509</v>
      </c>
      <c r="D89" s="85">
        <f t="shared" si="13"/>
        <v>3369.5538765870565</v>
      </c>
      <c r="E89" s="86">
        <f t="shared" si="20"/>
        <v>0.65834635389216289</v>
      </c>
      <c r="F89" s="85">
        <f t="shared" si="21"/>
        <v>40.655589941584793</v>
      </c>
      <c r="G89" s="86">
        <f t="shared" si="14"/>
        <v>0.6664774718804799</v>
      </c>
      <c r="H89" s="85">
        <f t="shared" si="15"/>
        <v>18.471766740199467</v>
      </c>
      <c r="I89" s="85">
        <f t="shared" si="16"/>
        <v>74.033109153309155</v>
      </c>
      <c r="J89" s="85">
        <f t="shared" si="17"/>
        <v>27.293203388784537</v>
      </c>
      <c r="K89" s="85">
        <f t="shared" si="18"/>
        <v>185.04045300019794</v>
      </c>
      <c r="L89" s="85">
        <f t="shared" si="19"/>
        <v>19.31805130258363</v>
      </c>
      <c r="M89" s="87">
        <f t="shared" si="22"/>
        <v>242.20255927481386</v>
      </c>
      <c r="N89" s="88">
        <v>192.2841612903226</v>
      </c>
      <c r="O89" s="89">
        <f t="shared" si="23"/>
        <v>2491.8464573380616</v>
      </c>
      <c r="P89" s="86">
        <f t="shared" si="24"/>
        <v>1920.4902202570122</v>
      </c>
      <c r="Q89" s="89">
        <f t="shared" si="25"/>
        <v>2491.8464573380616</v>
      </c>
    </row>
    <row r="90" spans="1:17" x14ac:dyDescent="0.25">
      <c r="A90" s="26">
        <v>33329</v>
      </c>
      <c r="B90" s="83">
        <v>108.10069256721633</v>
      </c>
      <c r="C90" s="84">
        <v>73.231565451706871</v>
      </c>
      <c r="D90" s="85">
        <f t="shared" si="13"/>
        <v>3334.663712572949</v>
      </c>
      <c r="E90" s="86">
        <f t="shared" si="20"/>
        <v>0.67391077531741128</v>
      </c>
      <c r="F90" s="85">
        <f t="shared" si="21"/>
        <v>-18.0638591262327</v>
      </c>
      <c r="G90" s="86">
        <f t="shared" si="14"/>
        <v>0.67029800349216473</v>
      </c>
      <c r="H90" s="85">
        <f t="shared" si="15"/>
        <v>7.0774401928216841</v>
      </c>
      <c r="I90" s="85">
        <f t="shared" si="16"/>
        <v>72.459678403925395</v>
      </c>
      <c r="J90" s="85">
        <f t="shared" si="17"/>
        <v>28.584610869067426</v>
      </c>
      <c r="K90" s="85">
        <f t="shared" si="18"/>
        <v>193.43691325105146</v>
      </c>
      <c r="L90" s="85">
        <f t="shared" si="19"/>
        <v>20.1881506182139</v>
      </c>
      <c r="M90" s="87">
        <f t="shared" si="22"/>
        <v>174.75066609466845</v>
      </c>
      <c r="N90" s="88">
        <v>150.49013333333329</v>
      </c>
      <c r="O90" s="89">
        <f t="shared" si="23"/>
        <v>588.57344986381645</v>
      </c>
      <c r="P90" s="86">
        <f t="shared" si="24"/>
        <v>4.1183431414975935</v>
      </c>
      <c r="Q90" s="89">
        <f t="shared" si="25"/>
        <v>588.57344986381645</v>
      </c>
    </row>
    <row r="91" spans="1:17" x14ac:dyDescent="0.25">
      <c r="A91" s="26">
        <v>33359</v>
      </c>
      <c r="B91" s="83">
        <v>105.74865278171649</v>
      </c>
      <c r="C91" s="84">
        <v>0.18927496274097794</v>
      </c>
      <c r="D91" s="85">
        <f t="shared" si="13"/>
        <v>3239.2171312183518</v>
      </c>
      <c r="E91" s="86">
        <f t="shared" si="20"/>
        <v>0.66693274251458978</v>
      </c>
      <c r="F91" s="85">
        <f t="shared" si="21"/>
        <v>-49.040261812025051</v>
      </c>
      <c r="G91" s="86">
        <f t="shared" si="14"/>
        <v>0.65712469015218478</v>
      </c>
      <c r="H91" s="85">
        <f t="shared" si="15"/>
        <v>1.6289891262152488E-2</v>
      </c>
      <c r="I91" s="85">
        <f t="shared" si="16"/>
        <v>69.490050693196423</v>
      </c>
      <c r="J91" s="85">
        <f t="shared" si="17"/>
        <v>26.129515732879483</v>
      </c>
      <c r="K91" s="85">
        <f t="shared" si="18"/>
        <v>198.46221378926526</v>
      </c>
      <c r="L91" s="85">
        <f t="shared" si="19"/>
        <v>21.104215194665706</v>
      </c>
      <c r="M91" s="87">
        <f t="shared" si="22"/>
        <v>135.36557331917001</v>
      </c>
      <c r="N91" s="88">
        <v>127.022935483871</v>
      </c>
      <c r="O91" s="89">
        <f t="shared" si="23"/>
        <v>69.599606050962649</v>
      </c>
      <c r="P91" s="86">
        <f t="shared" si="24"/>
        <v>459.58045715016959</v>
      </c>
      <c r="Q91" s="89">
        <f t="shared" si="25"/>
        <v>69.599606050962649</v>
      </c>
    </row>
    <row r="92" spans="1:17" x14ac:dyDescent="0.25">
      <c r="A92" s="26">
        <v>33390</v>
      </c>
      <c r="B92" s="83">
        <v>96.243374782674394</v>
      </c>
      <c r="C92" s="84">
        <v>0</v>
      </c>
      <c r="D92" s="85">
        <f t="shared" si="13"/>
        <v>3154.972337501546</v>
      </c>
      <c r="E92" s="86">
        <f t="shared" si="20"/>
        <v>0.64784342624367042</v>
      </c>
      <c r="F92" s="85">
        <f t="shared" si="21"/>
        <v>-43.164194781031505</v>
      </c>
      <c r="G92" s="86">
        <f t="shared" si="14"/>
        <v>0.63921058728746405</v>
      </c>
      <c r="H92" s="85">
        <f t="shared" si="15"/>
        <v>0</v>
      </c>
      <c r="I92" s="85">
        <f t="shared" si="16"/>
        <v>61.519784117360807</v>
      </c>
      <c r="J92" s="85">
        <f t="shared" si="17"/>
        <v>22.725009599445144</v>
      </c>
      <c r="K92" s="85">
        <f t="shared" si="18"/>
        <v>199.53474146359554</v>
      </c>
      <c r="L92" s="85">
        <f t="shared" si="19"/>
        <v>21.652481925114873</v>
      </c>
      <c r="M92" s="87">
        <f t="shared" si="22"/>
        <v>138.7751200859777</v>
      </c>
      <c r="N92" s="88">
        <v>115.5506666666667</v>
      </c>
      <c r="O92" s="89">
        <f t="shared" si="23"/>
        <v>539.37523662574654</v>
      </c>
      <c r="P92" s="86">
        <f t="shared" si="24"/>
        <v>1083.0744537776534</v>
      </c>
      <c r="Q92" s="89">
        <f t="shared" si="25"/>
        <v>539.37523662574654</v>
      </c>
    </row>
    <row r="93" spans="1:17" x14ac:dyDescent="0.25">
      <c r="A93" s="26">
        <v>33420</v>
      </c>
      <c r="B93" s="83">
        <v>91.492725613224266</v>
      </c>
      <c r="C93" s="84">
        <v>0</v>
      </c>
      <c r="D93" s="85">
        <f t="shared" si="13"/>
        <v>3077.9734353189147</v>
      </c>
      <c r="E93" s="86">
        <f t="shared" si="20"/>
        <v>0.63099446750030919</v>
      </c>
      <c r="F93" s="85">
        <f t="shared" si="21"/>
        <v>-39.374569960500608</v>
      </c>
      <c r="G93" s="86">
        <f t="shared" si="14"/>
        <v>0.62311955350820913</v>
      </c>
      <c r="H93" s="85">
        <f t="shared" si="15"/>
        <v>0</v>
      </c>
      <c r="I93" s="85">
        <f t="shared" si="16"/>
        <v>57.010906333361397</v>
      </c>
      <c r="J93" s="85">
        <f t="shared" si="17"/>
        <v>19.987995849269712</v>
      </c>
      <c r="K93" s="85">
        <f t="shared" si="18"/>
        <v>197.75324124365099</v>
      </c>
      <c r="L93" s="85">
        <f t="shared" si="19"/>
        <v>21.76949606921427</v>
      </c>
      <c r="M93" s="87">
        <f t="shared" si="22"/>
        <v>139.52508731630783</v>
      </c>
      <c r="N93" s="88">
        <v>110.624064516129</v>
      </c>
      <c r="O93" s="89">
        <f t="shared" si="23"/>
        <v>835.26911889645692</v>
      </c>
      <c r="P93" s="86">
        <f t="shared" si="24"/>
        <v>1431.6157672300499</v>
      </c>
      <c r="Q93" s="89">
        <f t="shared" si="25"/>
        <v>835.26911889645692</v>
      </c>
    </row>
    <row r="94" spans="1:17" x14ac:dyDescent="0.25">
      <c r="A94" s="26">
        <v>33451</v>
      </c>
      <c r="B94" s="83">
        <v>97.515356595433914</v>
      </c>
      <c r="C94" s="84">
        <v>0.14674797253820585</v>
      </c>
      <c r="D94" s="85">
        <f t="shared" si="13"/>
        <v>3001.2013823361463</v>
      </c>
      <c r="E94" s="86">
        <f t="shared" si="20"/>
        <v>0.61559468706378295</v>
      </c>
      <c r="F94" s="85">
        <f t="shared" si="21"/>
        <v>-39.233484973837591</v>
      </c>
      <c r="G94" s="86">
        <f t="shared" si="14"/>
        <v>0.60774799006901536</v>
      </c>
      <c r="H94" s="85">
        <f t="shared" si="15"/>
        <v>8.0026752993692819E-3</v>
      </c>
      <c r="I94" s="85">
        <f t="shared" si="16"/>
        <v>59.26476197173826</v>
      </c>
      <c r="J94" s="85">
        <f t="shared" si="17"/>
        <v>17.646036308269089</v>
      </c>
      <c r="K94" s="85">
        <f t="shared" si="18"/>
        <v>193.82414544033503</v>
      </c>
      <c r="L94" s="85">
        <f t="shared" si="19"/>
        <v>21.575132111585052</v>
      </c>
      <c r="M94" s="87">
        <f t="shared" si="22"/>
        <v>138.33066030216014</v>
      </c>
      <c r="N94" s="88">
        <v>106.896064516129</v>
      </c>
      <c r="O94" s="89">
        <f t="shared" si="23"/>
        <v>988.13381223116664</v>
      </c>
      <c r="P94" s="86">
        <f t="shared" si="24"/>
        <v>1727.6241766106862</v>
      </c>
      <c r="Q94" s="89">
        <f t="shared" si="25"/>
        <v>988.13381223116664</v>
      </c>
    </row>
    <row r="95" spans="1:17" x14ac:dyDescent="0.25">
      <c r="A95" s="26">
        <v>33482</v>
      </c>
      <c r="B95" s="83">
        <v>110.94735952321486</v>
      </c>
      <c r="C95" s="84">
        <v>37.717138346346616</v>
      </c>
      <c r="D95" s="85">
        <f t="shared" si="13"/>
        <v>2955.1572136057657</v>
      </c>
      <c r="E95" s="86">
        <f t="shared" si="20"/>
        <v>0.60024027646722922</v>
      </c>
      <c r="F95" s="85">
        <f t="shared" si="21"/>
        <v>-23.581027386905077</v>
      </c>
      <c r="G95" s="86">
        <f t="shared" si="14"/>
        <v>0.59552407098984828</v>
      </c>
      <c r="H95" s="85">
        <f t="shared" si="15"/>
        <v>1.8266565975874649</v>
      </c>
      <c r="I95" s="85">
        <f t="shared" si="16"/>
        <v>66.07182320883922</v>
      </c>
      <c r="J95" s="85">
        <f t="shared" si="17"/>
        <v>15.862827270300338</v>
      </c>
      <c r="K95" s="85">
        <f t="shared" si="18"/>
        <v>188.5405099877415</v>
      </c>
      <c r="L95" s="85">
        <f t="shared" si="19"/>
        <v>21.146462722893865</v>
      </c>
      <c r="M95" s="87">
        <f t="shared" si="22"/>
        <v>147.23935128893439</v>
      </c>
      <c r="N95" s="88">
        <v>110.55766666666671</v>
      </c>
      <c r="O95" s="89">
        <f t="shared" si="23"/>
        <v>1345.5459867275092</v>
      </c>
      <c r="P95" s="86">
        <f t="shared" si="24"/>
        <v>1436.6447267510741</v>
      </c>
      <c r="Q95" s="89">
        <f t="shared" si="25"/>
        <v>1345.5459867275092</v>
      </c>
    </row>
    <row r="96" spans="1:17" x14ac:dyDescent="0.25">
      <c r="A96" s="26">
        <v>33512</v>
      </c>
      <c r="B96" s="83">
        <v>115.56601851970871</v>
      </c>
      <c r="C96" s="84">
        <v>31.798490752837957</v>
      </c>
      <c r="D96" s="85">
        <f t="shared" si="13"/>
        <v>2903.253054466375</v>
      </c>
      <c r="E96" s="86">
        <f t="shared" si="20"/>
        <v>0.59103144272115316</v>
      </c>
      <c r="F96" s="85">
        <f t="shared" si="21"/>
        <v>-26.565736789480553</v>
      </c>
      <c r="G96" s="86">
        <f t="shared" si="14"/>
        <v>0.58571829536325704</v>
      </c>
      <c r="H96" s="85">
        <f t="shared" si="15"/>
        <v>1.3976736303046053</v>
      </c>
      <c r="I96" s="85">
        <f t="shared" si="16"/>
        <v>67.689131369282379</v>
      </c>
      <c r="J96" s="85">
        <f t="shared" si="17"/>
        <v>14.61584489264188</v>
      </c>
      <c r="K96" s="85">
        <f t="shared" si="18"/>
        <v>182.58634355824663</v>
      </c>
      <c r="L96" s="85">
        <f t="shared" si="19"/>
        <v>20.570011322136764</v>
      </c>
      <c r="M96" s="87">
        <f t="shared" si="22"/>
        <v>140.79531980811493</v>
      </c>
      <c r="N96" s="88">
        <v>106.75670967741939</v>
      </c>
      <c r="O96" s="89">
        <f t="shared" si="23"/>
        <v>1158.6269796294885</v>
      </c>
      <c r="P96" s="86">
        <f t="shared" si="24"/>
        <v>1739.2280801437307</v>
      </c>
      <c r="Q96" s="89">
        <f t="shared" si="25"/>
        <v>1158.6269796294885</v>
      </c>
    </row>
    <row r="97" spans="1:17" x14ac:dyDescent="0.25">
      <c r="A97" s="26">
        <v>33543</v>
      </c>
      <c r="B97" s="83">
        <v>111.68832524659607</v>
      </c>
      <c r="C97" s="84">
        <v>269.00215097580201</v>
      </c>
      <c r="D97" s="85">
        <f t="shared" si="13"/>
        <v>3076.3237156420687</v>
      </c>
      <c r="E97" s="86">
        <f t="shared" si="20"/>
        <v>0.58065061089327497</v>
      </c>
      <c r="F97" s="85">
        <f t="shared" si="21"/>
        <v>89.521550617422221</v>
      </c>
      <c r="G97" s="86">
        <f t="shared" si="14"/>
        <v>0.59855492101675944</v>
      </c>
      <c r="H97" s="85">
        <f t="shared" si="15"/>
        <v>13.419989271541201</v>
      </c>
      <c r="I97" s="85">
        <f t="shared" si="16"/>
        <v>66.851596696470452</v>
      </c>
      <c r="J97" s="85">
        <f t="shared" si="17"/>
        <v>15.659903832096775</v>
      </c>
      <c r="K97" s="85">
        <f t="shared" si="18"/>
        <v>178.32584325807028</v>
      </c>
      <c r="L97" s="85">
        <f t="shared" si="19"/>
        <v>19.920404132273113</v>
      </c>
      <c r="M97" s="87">
        <f t="shared" si="22"/>
        <v>213.6853001115494</v>
      </c>
      <c r="N97" s="88">
        <v>157.75456666666659</v>
      </c>
      <c r="O97" s="89">
        <f t="shared" si="23"/>
        <v>3128.2469436825318</v>
      </c>
      <c r="P97" s="86">
        <f t="shared" si="24"/>
        <v>86.374782892743212</v>
      </c>
      <c r="Q97" s="89">
        <f t="shared" si="25"/>
        <v>3128.2469436825318</v>
      </c>
    </row>
    <row r="98" spans="1:17" x14ac:dyDescent="0.25">
      <c r="A98" s="26">
        <v>33573</v>
      </c>
      <c r="B98" s="83">
        <v>110.51942696594627</v>
      </c>
      <c r="C98" s="84">
        <v>266.09870965982606</v>
      </c>
      <c r="D98" s="85">
        <f t="shared" si="13"/>
        <v>3233.8496087228295</v>
      </c>
      <c r="E98" s="86">
        <f t="shared" si="20"/>
        <v>0.61526474312841373</v>
      </c>
      <c r="F98" s="85">
        <f t="shared" si="21"/>
        <v>81.991504318447767</v>
      </c>
      <c r="G98" s="86">
        <f t="shared" si="14"/>
        <v>0.63166304399210327</v>
      </c>
      <c r="H98" s="85">
        <f t="shared" si="15"/>
        <v>18.180986840049915</v>
      </c>
      <c r="I98" s="85">
        <f t="shared" si="16"/>
        <v>69.811037657572555</v>
      </c>
      <c r="J98" s="85">
        <f t="shared" si="17"/>
        <v>20.580792081442606</v>
      </c>
      <c r="K98" s="85">
        <f t="shared" si="18"/>
        <v>179.45105725135249</v>
      </c>
      <c r="L98" s="85">
        <f t="shared" si="19"/>
        <v>19.455578088160404</v>
      </c>
      <c r="M98" s="87">
        <f t="shared" si="22"/>
        <v>241.22032917980943</v>
      </c>
      <c r="N98" s="88">
        <v>172.6821612903226</v>
      </c>
      <c r="O98" s="89">
        <f t="shared" si="23"/>
        <v>4697.4804576474835</v>
      </c>
      <c r="P98" s="86">
        <f t="shared" si="24"/>
        <v>586.6761254908505</v>
      </c>
      <c r="Q98" s="89">
        <f t="shared" si="25"/>
        <v>4697.4804576474835</v>
      </c>
    </row>
    <row r="99" spans="1:17" x14ac:dyDescent="0.25">
      <c r="A99" s="26">
        <v>33604</v>
      </c>
      <c r="B99" s="83">
        <v>104.08317822079664</v>
      </c>
      <c r="C99" s="84">
        <v>202.429651012866</v>
      </c>
      <c r="D99" s="85">
        <f t="shared" si="13"/>
        <v>3325.4558624062142</v>
      </c>
      <c r="E99" s="86">
        <f t="shared" si="20"/>
        <v>0.64676992174456593</v>
      </c>
      <c r="F99" s="85">
        <f t="shared" si="21"/>
        <v>47.726830512627444</v>
      </c>
      <c r="G99" s="86">
        <f t="shared" si="14"/>
        <v>0.65631528784709148</v>
      </c>
      <c r="H99" s="85">
        <f t="shared" si="15"/>
        <v>17.297068208718407</v>
      </c>
      <c r="I99" s="85">
        <f t="shared" si="16"/>
        <v>68.311381074022265</v>
      </c>
      <c r="J99" s="85">
        <f t="shared" si="17"/>
        <v>25.21494804674052</v>
      </c>
      <c r="K99" s="85">
        <f t="shared" si="18"/>
        <v>185.0876649208991</v>
      </c>
      <c r="L99" s="85">
        <f t="shared" si="19"/>
        <v>19.578340377193921</v>
      </c>
      <c r="M99" s="87">
        <f t="shared" si="22"/>
        <v>236.3419247931009</v>
      </c>
      <c r="N99" s="88">
        <v>218.6874516129032</v>
      </c>
      <c r="O99" s="89">
        <f t="shared" si="23"/>
        <v>311.68042327031981</v>
      </c>
      <c r="P99" s="86">
        <f t="shared" si="24"/>
        <v>4931.7877655617722</v>
      </c>
      <c r="Q99" s="89">
        <f t="shared" si="25"/>
        <v>311.68042327031981</v>
      </c>
    </row>
    <row r="100" spans="1:17" x14ac:dyDescent="0.25">
      <c r="A100" s="26">
        <v>33635</v>
      </c>
      <c r="B100" s="83">
        <v>104.98160905828327</v>
      </c>
      <c r="C100" s="84">
        <v>448.32543345411545</v>
      </c>
      <c r="D100" s="85">
        <f t="shared" si="13"/>
        <v>3613.8921714808157</v>
      </c>
      <c r="E100" s="86">
        <f t="shared" si="20"/>
        <v>0.66509117248124283</v>
      </c>
      <c r="F100" s="85">
        <f t="shared" si="21"/>
        <v>154.88005662800319</v>
      </c>
      <c r="G100" s="86">
        <f t="shared" si="14"/>
        <v>0.69606718380684351</v>
      </c>
      <c r="H100" s="85">
        <f t="shared" si="15"/>
        <v>54.009572315022915</v>
      </c>
      <c r="I100" s="85">
        <f t="shared" si="16"/>
        <v>73.074252968710255</v>
      </c>
      <c r="J100" s="85">
        <f t="shared" si="17"/>
        <v>32.805299095780889</v>
      </c>
      <c r="K100" s="85">
        <f t="shared" si="18"/>
        <v>197.69966251739854</v>
      </c>
      <c r="L100" s="85">
        <f t="shared" si="19"/>
        <v>20.193301499281453</v>
      </c>
      <c r="M100" s="87">
        <f t="shared" si="22"/>
        <v>475.58117170672142</v>
      </c>
      <c r="N100" s="88">
        <v>397.68241379310348</v>
      </c>
      <c r="O100" s="89">
        <f t="shared" si="23"/>
        <v>6068.2164844844538</v>
      </c>
      <c r="P100" s="86">
        <f t="shared" si="24"/>
        <v>62111.431124772484</v>
      </c>
      <c r="Q100" s="89">
        <f t="shared" si="25"/>
        <v>6068.2164844844538</v>
      </c>
    </row>
    <row r="101" spans="1:17" x14ac:dyDescent="0.25">
      <c r="A101" s="26">
        <v>33664</v>
      </c>
      <c r="B101" s="83">
        <v>112.4802439065222</v>
      </c>
      <c r="C101" s="84">
        <v>1.880398298067532</v>
      </c>
      <c r="D101" s="85">
        <f t="shared" si="13"/>
        <v>3496.8447258195774</v>
      </c>
      <c r="E101" s="86">
        <f t="shared" si="20"/>
        <v>0.72277843429616317</v>
      </c>
      <c r="F101" s="85">
        <f t="shared" si="21"/>
        <v>-60.573151316014844</v>
      </c>
      <c r="G101" s="86">
        <f t="shared" si="14"/>
        <v>0.71066380403296014</v>
      </c>
      <c r="H101" s="85">
        <f t="shared" si="15"/>
        <v>0.25572613336123173</v>
      </c>
      <c r="I101" s="85">
        <f t="shared" si="16"/>
        <v>79.935638013164251</v>
      </c>
      <c r="J101" s="85">
        <f t="shared" si="17"/>
        <v>38.736479812779876</v>
      </c>
      <c r="K101" s="85">
        <f t="shared" si="18"/>
        <v>214.8668557263079</v>
      </c>
      <c r="L101" s="85">
        <f t="shared" si="19"/>
        <v>21.569286603870502</v>
      </c>
      <c r="M101" s="87">
        <f t="shared" si="22"/>
        <v>139.88090482940137</v>
      </c>
      <c r="N101" s="88">
        <v>194.30303225806449</v>
      </c>
      <c r="O101" s="89">
        <f t="shared" si="23"/>
        <v>2961.7679538616462</v>
      </c>
      <c r="P101" s="86">
        <f t="shared" si="24"/>
        <v>2101.5136324695131</v>
      </c>
      <c r="Q101" s="89">
        <f t="shared" si="25"/>
        <v>2961.7679538616462</v>
      </c>
    </row>
    <row r="102" spans="1:17" x14ac:dyDescent="0.25">
      <c r="A102" s="26">
        <v>33695</v>
      </c>
      <c r="B102" s="83">
        <v>110.59539428223579</v>
      </c>
      <c r="C102" s="84">
        <v>56.55614116982165</v>
      </c>
      <c r="D102" s="85">
        <f t="shared" si="13"/>
        <v>3436.1996805910039</v>
      </c>
      <c r="E102" s="86">
        <f t="shared" si="20"/>
        <v>0.69936894516391546</v>
      </c>
      <c r="F102" s="85">
        <f t="shared" si="21"/>
        <v>-31.475163439294231</v>
      </c>
      <c r="G102" s="86">
        <f t="shared" si="14"/>
        <v>0.69307391247605665</v>
      </c>
      <c r="H102" s="85">
        <f t="shared" si="15"/>
        <v>6.6439216422379976</v>
      </c>
      <c r="I102" s="85">
        <f t="shared" si="16"/>
        <v>76.650782617021264</v>
      </c>
      <c r="J102" s="85">
        <f t="shared" si="17"/>
        <v>33.906482139135889</v>
      </c>
      <c r="K102" s="85">
        <f t="shared" si="18"/>
        <v>225.33108847654881</v>
      </c>
      <c r="L102" s="85">
        <f t="shared" si="19"/>
        <v>23.442249388894975</v>
      </c>
      <c r="M102" s="87">
        <f t="shared" si="22"/>
        <v>192.82833313117249</v>
      </c>
      <c r="N102" s="88">
        <v>159.60980000000001</v>
      </c>
      <c r="O102" s="89">
        <f t="shared" si="23"/>
        <v>1103.4709433868036</v>
      </c>
      <c r="P102" s="86">
        <f t="shared" si="24"/>
        <v>124.30102158661155</v>
      </c>
      <c r="Q102" s="89">
        <f t="shared" si="25"/>
        <v>1103.4709433868036</v>
      </c>
    </row>
    <row r="103" spans="1:17" x14ac:dyDescent="0.25">
      <c r="A103" s="26">
        <v>33725</v>
      </c>
      <c r="B103" s="83">
        <v>109.51720705878637</v>
      </c>
      <c r="C103" s="84">
        <v>11.364590725919651</v>
      </c>
      <c r="D103" s="85">
        <f t="shared" si="13"/>
        <v>3341.7736283344825</v>
      </c>
      <c r="E103" s="86">
        <f t="shared" si="20"/>
        <v>0.68723993611820078</v>
      </c>
      <c r="F103" s="85">
        <f t="shared" si="21"/>
        <v>-48.690718665973648</v>
      </c>
      <c r="G103" s="86">
        <f t="shared" si="14"/>
        <v>0.67750179238500607</v>
      </c>
      <c r="H103" s="85">
        <f t="shared" si="15"/>
        <v>1.1690957536141342</v>
      </c>
      <c r="I103" s="85">
        <f t="shared" si="16"/>
        <v>74.198104079327607</v>
      </c>
      <c r="J103" s="85">
        <f t="shared" si="17"/>
        <v>30.423443149499153</v>
      </c>
      <c r="K103" s="85">
        <f t="shared" si="18"/>
        <v>231.17062103042386</v>
      </c>
      <c r="L103" s="85">
        <f t="shared" si="19"/>
        <v>24.583910595624101</v>
      </c>
      <c r="M103" s="87">
        <f t="shared" si="22"/>
        <v>165.05620746160821</v>
      </c>
      <c r="N103" s="88">
        <v>144.4136774193548</v>
      </c>
      <c r="O103" s="89">
        <f t="shared" si="23"/>
        <v>426.11404654533465</v>
      </c>
      <c r="P103" s="86">
        <f t="shared" si="24"/>
        <v>16.37890330905546</v>
      </c>
      <c r="Q103" s="89">
        <f t="shared" si="25"/>
        <v>426.11404654533465</v>
      </c>
    </row>
    <row r="104" spans="1:17" x14ac:dyDescent="0.25">
      <c r="A104" s="26">
        <v>33756</v>
      </c>
      <c r="B104" s="83">
        <v>95.443493694034956</v>
      </c>
      <c r="C104" s="84">
        <v>13.13377701602851</v>
      </c>
      <c r="D104" s="85">
        <f t="shared" si="13"/>
        <v>3264.0117836776585</v>
      </c>
      <c r="E104" s="86">
        <f t="shared" si="20"/>
        <v>0.66835472566689647</v>
      </c>
      <c r="F104" s="85">
        <f t="shared" si="21"/>
        <v>-39.962960569774012</v>
      </c>
      <c r="G104" s="86">
        <f t="shared" si="14"/>
        <v>0.66036213355294171</v>
      </c>
      <c r="H104" s="85">
        <f t="shared" si="15"/>
        <v>1.1632744815539462</v>
      </c>
      <c r="I104" s="85">
        <f t="shared" si="16"/>
        <v>63.027269129539661</v>
      </c>
      <c r="J104" s="85">
        <f t="shared" si="17"/>
        <v>26.705078061759394</v>
      </c>
      <c r="K104" s="85">
        <f t="shared" si="18"/>
        <v>232.65468800947016</v>
      </c>
      <c r="L104" s="85">
        <f t="shared" si="19"/>
        <v>25.221011082713087</v>
      </c>
      <c r="M104" s="87">
        <f t="shared" si="22"/>
        <v>169.10220316669123</v>
      </c>
      <c r="N104" s="88">
        <v>130.11500000000001</v>
      </c>
      <c r="O104" s="89">
        <f t="shared" si="23"/>
        <v>1520.0020107608575</v>
      </c>
      <c r="P104" s="86">
        <f t="shared" si="24"/>
        <v>336.56702735944441</v>
      </c>
      <c r="Q104" s="89">
        <f t="shared" si="25"/>
        <v>1520.0020107608575</v>
      </c>
    </row>
    <row r="105" spans="1:17" x14ac:dyDescent="0.25">
      <c r="A105" s="26">
        <v>33786</v>
      </c>
      <c r="B105" s="83">
        <v>93.337226297024642</v>
      </c>
      <c r="C105" s="84">
        <v>0.13891881168146181</v>
      </c>
      <c r="D105" s="85">
        <f t="shared" si="13"/>
        <v>3180.3824240834492</v>
      </c>
      <c r="E105" s="86">
        <f t="shared" si="20"/>
        <v>0.65280235673553166</v>
      </c>
      <c r="F105" s="85">
        <f t="shared" si="21"/>
        <v>-42.856473044436854</v>
      </c>
      <c r="G105" s="86">
        <f t="shared" si="14"/>
        <v>0.64423106212664438</v>
      </c>
      <c r="H105" s="85">
        <f t="shared" si="15"/>
        <v>1.064915318758051E-2</v>
      </c>
      <c r="I105" s="85">
        <f t="shared" si="16"/>
        <v>60.130740433287151</v>
      </c>
      <c r="J105" s="85">
        <f t="shared" si="17"/>
        <v>23.626888819416383</v>
      </c>
      <c r="K105" s="85">
        <f t="shared" si="18"/>
        <v>230.89865213639393</v>
      </c>
      <c r="L105" s="85">
        <f t="shared" si="19"/>
        <v>25.382924692492633</v>
      </c>
      <c r="M105" s="87">
        <f t="shared" si="22"/>
        <v>162.7525321131387</v>
      </c>
      <c r="N105" s="88">
        <v>123.267</v>
      </c>
      <c r="O105" s="89">
        <f t="shared" si="23"/>
        <v>1559.1072462577079</v>
      </c>
      <c r="P105" s="86">
        <f t="shared" si="24"/>
        <v>634.72570413506241</v>
      </c>
      <c r="Q105" s="89">
        <f t="shared" si="25"/>
        <v>1559.1072462577079</v>
      </c>
    </row>
    <row r="106" spans="1:17" x14ac:dyDescent="0.25">
      <c r="A106" s="26">
        <v>33817</v>
      </c>
      <c r="B106" s="83">
        <v>102.91167617992063</v>
      </c>
      <c r="C106" s="84">
        <v>3.368097738999114</v>
      </c>
      <c r="D106" s="85">
        <f t="shared" si="13"/>
        <v>3098.1935938232082</v>
      </c>
      <c r="E106" s="86">
        <f t="shared" si="20"/>
        <v>0.63607648481668988</v>
      </c>
      <c r="F106" s="85">
        <f t="shared" si="21"/>
        <v>-42.104568343907864</v>
      </c>
      <c r="G106" s="86">
        <f t="shared" si="14"/>
        <v>0.62765557114790826</v>
      </c>
      <c r="H106" s="85">
        <f t="shared" si="15"/>
        <v>0.22172442091629907</v>
      </c>
      <c r="I106" s="85">
        <f t="shared" si="16"/>
        <v>64.593086890496664</v>
      </c>
      <c r="J106" s="85">
        <f t="shared" si="17"/>
        <v>20.742116687827139</v>
      </c>
      <c r="K106" s="85">
        <f t="shared" si="18"/>
        <v>226.44942989647262</v>
      </c>
      <c r="L106" s="85">
        <f t="shared" si="19"/>
        <v>25.191338927748468</v>
      </c>
      <c r="M106" s="87">
        <f t="shared" si="22"/>
        <v>162.87744426530915</v>
      </c>
      <c r="N106" s="88">
        <v>118.1337419354839</v>
      </c>
      <c r="O106" s="89">
        <f t="shared" si="23"/>
        <v>2001.99889818001</v>
      </c>
      <c r="P106" s="86">
        <f t="shared" si="24"/>
        <v>919.72821872711768</v>
      </c>
      <c r="Q106" s="89">
        <f t="shared" si="25"/>
        <v>2001.99889818001</v>
      </c>
    </row>
    <row r="107" spans="1:17" x14ac:dyDescent="0.25">
      <c r="A107" s="26">
        <v>33848</v>
      </c>
      <c r="B107" s="83">
        <v>106.97561360524723</v>
      </c>
      <c r="C107" s="84">
        <v>31.190087471698114</v>
      </c>
      <c r="D107" s="85">
        <f t="shared" si="13"/>
        <v>3043.3860464765125</v>
      </c>
      <c r="E107" s="86">
        <f t="shared" si="20"/>
        <v>0.61963871876464161</v>
      </c>
      <c r="F107" s="85">
        <f t="shared" si="21"/>
        <v>-28.097117355331818</v>
      </c>
      <c r="G107" s="86">
        <f t="shared" si="14"/>
        <v>0.61401929529357535</v>
      </c>
      <c r="H107" s="85">
        <f t="shared" si="15"/>
        <v>1.8060221285737448</v>
      </c>
      <c r="I107" s="85">
        <f t="shared" si="16"/>
        <v>65.685090879491725</v>
      </c>
      <c r="J107" s="85">
        <f t="shared" si="17"/>
        <v>18.506521810328202</v>
      </c>
      <c r="K107" s="85">
        <f t="shared" si="18"/>
        <v>220.25002862870627</v>
      </c>
      <c r="L107" s="85">
        <f t="shared" si="19"/>
        <v>24.705923078094543</v>
      </c>
      <c r="M107" s="87">
        <f t="shared" si="22"/>
        <v>169.92039954092851</v>
      </c>
      <c r="N107" s="88">
        <v>117.77986666666671</v>
      </c>
      <c r="O107" s="89">
        <f t="shared" si="23"/>
        <v>2718.6351684119763</v>
      </c>
      <c r="P107" s="86">
        <f t="shared" si="24"/>
        <v>941.31741203721015</v>
      </c>
      <c r="Q107" s="89">
        <f t="shared" si="25"/>
        <v>2718.6351684119763</v>
      </c>
    </row>
    <row r="108" spans="1:17" x14ac:dyDescent="0.25">
      <c r="A108" s="26">
        <v>33878</v>
      </c>
      <c r="B108" s="83">
        <v>114.53777274008156</v>
      </c>
      <c r="C108" s="84">
        <v>137.68853805248992</v>
      </c>
      <c r="D108" s="85">
        <f t="shared" si="13"/>
        <v>3084.9204137555912</v>
      </c>
      <c r="E108" s="86">
        <f t="shared" si="20"/>
        <v>0.60867720929530256</v>
      </c>
      <c r="F108" s="85">
        <f t="shared" si="21"/>
        <v>21.42068268437481</v>
      </c>
      <c r="G108" s="86">
        <f t="shared" si="14"/>
        <v>0.61296134583217743</v>
      </c>
      <c r="H108" s="85">
        <f t="shared" si="15"/>
        <v>7.8927715079446008</v>
      </c>
      <c r="I108" s="85">
        <f t="shared" si="16"/>
        <v>70.20722732738048</v>
      </c>
      <c r="J108" s="85">
        <f t="shared" si="17"/>
        <v>18.05417193808627</v>
      </c>
      <c r="K108" s="85">
        <f t="shared" si="18"/>
        <v>214.27464011377373</v>
      </c>
      <c r="L108" s="85">
        <f t="shared" si="19"/>
        <v>24.029560453018828</v>
      </c>
      <c r="M108" s="87">
        <f t="shared" si="22"/>
        <v>204.59665855528206</v>
      </c>
      <c r="N108" s="88">
        <v>139.14458064516131</v>
      </c>
      <c r="O108" s="89">
        <f t="shared" si="23"/>
        <v>4283.9745027525169</v>
      </c>
      <c r="P108" s="86">
        <f t="shared" si="24"/>
        <v>86.791257379323582</v>
      </c>
      <c r="Q108" s="89">
        <f t="shared" si="25"/>
        <v>4283.9745027525169</v>
      </c>
    </row>
    <row r="109" spans="1:17" x14ac:dyDescent="0.25">
      <c r="A109" s="26">
        <v>33909</v>
      </c>
      <c r="B109" s="83">
        <v>107.09807577047975</v>
      </c>
      <c r="C109" s="84">
        <v>269.06042991531956</v>
      </c>
      <c r="D109" s="85">
        <f t="shared" si="13"/>
        <v>3246.4329033425811</v>
      </c>
      <c r="E109" s="86">
        <f t="shared" si="20"/>
        <v>0.61698408275111827</v>
      </c>
      <c r="F109" s="85">
        <f t="shared" si="21"/>
        <v>84.086355064761648</v>
      </c>
      <c r="G109" s="86">
        <f t="shared" si="14"/>
        <v>0.63380135376407065</v>
      </c>
      <c r="H109" s="85">
        <f t="shared" si="15"/>
        <v>18.749848477288751</v>
      </c>
      <c r="I109" s="85">
        <f t="shared" si="16"/>
        <v>67.878905408857079</v>
      </c>
      <c r="J109" s="85">
        <f t="shared" si="17"/>
        <v>20.91918644218412</v>
      </c>
      <c r="K109" s="85">
        <f t="shared" si="18"/>
        <v>211.81618864952767</v>
      </c>
      <c r="L109" s="85">
        <f t="shared" si="19"/>
        <v>23.377637906430191</v>
      </c>
      <c r="M109" s="87">
        <f t="shared" si="22"/>
        <v>270.00354980275409</v>
      </c>
      <c r="N109" s="88">
        <v>210.3424666666667</v>
      </c>
      <c r="O109" s="89">
        <f t="shared" si="23"/>
        <v>3559.4448409711322</v>
      </c>
      <c r="P109" s="86">
        <f t="shared" si="24"/>
        <v>3829.3452240411339</v>
      </c>
      <c r="Q109" s="89">
        <f t="shared" si="25"/>
        <v>3559.4448409711322</v>
      </c>
    </row>
    <row r="110" spans="1:17" x14ac:dyDescent="0.25">
      <c r="A110" s="26">
        <v>33939</v>
      </c>
      <c r="B110" s="83">
        <v>104.15006960520589</v>
      </c>
      <c r="C110" s="84">
        <v>359.32470327195273</v>
      </c>
      <c r="D110" s="85">
        <f t="shared" si="13"/>
        <v>3472.0388877017867</v>
      </c>
      <c r="E110" s="86">
        <f t="shared" si="20"/>
        <v>0.64928658066851619</v>
      </c>
      <c r="F110" s="85">
        <f t="shared" si="21"/>
        <v>119.31185090724399</v>
      </c>
      <c r="G110" s="86">
        <f t="shared" si="14"/>
        <v>0.67314895084996507</v>
      </c>
      <c r="H110" s="85">
        <f t="shared" si="15"/>
        <v>35.598519522700954</v>
      </c>
      <c r="I110" s="85">
        <f t="shared" si="16"/>
        <v>70.108510085695173</v>
      </c>
      <c r="J110" s="85">
        <f t="shared" si="17"/>
        <v>28.011689304350853</v>
      </c>
      <c r="K110" s="85">
        <f t="shared" si="18"/>
        <v>216.71846025358735</v>
      </c>
      <c r="L110" s="85">
        <f t="shared" si="19"/>
        <v>23.109417700291189</v>
      </c>
      <c r="M110" s="87">
        <f t="shared" si="22"/>
        <v>376.27100053923959</v>
      </c>
      <c r="N110" s="88">
        <v>254.9828387096774</v>
      </c>
      <c r="O110" s="89">
        <f t="shared" si="23"/>
        <v>14710.818199994068</v>
      </c>
      <c r="P110" s="86">
        <f t="shared" si="24"/>
        <v>11346.952571069582</v>
      </c>
      <c r="Q110" s="89">
        <f t="shared" si="25"/>
        <v>14710.818199994068</v>
      </c>
    </row>
    <row r="111" spans="1:17" x14ac:dyDescent="0.25">
      <c r="A111" s="26">
        <v>33970</v>
      </c>
      <c r="B111" s="83">
        <v>110.1865545000602</v>
      </c>
      <c r="C111" s="84">
        <v>98.499584037425791</v>
      </c>
      <c r="D111" s="85">
        <f t="shared" si="13"/>
        <v>3449.3472904387972</v>
      </c>
      <c r="E111" s="86">
        <f t="shared" si="20"/>
        <v>0.69440777754035732</v>
      </c>
      <c r="F111" s="85">
        <f t="shared" si="21"/>
        <v>-11.821300976469605</v>
      </c>
      <c r="G111" s="86">
        <f t="shared" si="14"/>
        <v>0.69204351734506342</v>
      </c>
      <c r="H111" s="85">
        <f t="shared" si="15"/>
        <v>11.471092562425456</v>
      </c>
      <c r="I111" s="85">
        <f t="shared" si="16"/>
        <v>76.253890740355189</v>
      </c>
      <c r="J111" s="85">
        <f t="shared" si="17"/>
        <v>33.466197997634843</v>
      </c>
      <c r="K111" s="85">
        <f t="shared" si="18"/>
        <v>226.5403964349039</v>
      </c>
      <c r="L111" s="85">
        <f t="shared" si="19"/>
        <v>23.644261816318313</v>
      </c>
      <c r="M111" s="87">
        <f t="shared" si="22"/>
        <v>225.06138269162764</v>
      </c>
      <c r="N111" s="88">
        <v>192.46390322580649</v>
      </c>
      <c r="O111" s="89">
        <f t="shared" si="23"/>
        <v>1062.5956675246316</v>
      </c>
      <c r="P111" s="86">
        <f t="shared" si="24"/>
        <v>1936.276332205159</v>
      </c>
      <c r="Q111" s="89">
        <f t="shared" si="25"/>
        <v>1062.5956675246316</v>
      </c>
    </row>
    <row r="112" spans="1:17" x14ac:dyDescent="0.25">
      <c r="A112" s="26">
        <v>34001</v>
      </c>
      <c r="B112" s="83">
        <v>106.08081745787155</v>
      </c>
      <c r="C112" s="84">
        <v>45.618592321965096</v>
      </c>
      <c r="D112" s="85">
        <f t="shared" si="13"/>
        <v>3385.9468757873274</v>
      </c>
      <c r="E112" s="86">
        <f t="shared" si="20"/>
        <v>0.68986945808775946</v>
      </c>
      <c r="F112" s="85">
        <f t="shared" si="21"/>
        <v>-32.805444915337247</v>
      </c>
      <c r="G112" s="86">
        <f t="shared" si="14"/>
        <v>0.68330836910469195</v>
      </c>
      <c r="H112" s="85">
        <f t="shared" si="15"/>
        <v>4.9327345309800066</v>
      </c>
      <c r="I112" s="85">
        <f t="shared" si="16"/>
        <v>72.485910370430744</v>
      </c>
      <c r="J112" s="85">
        <f t="shared" si="17"/>
        <v>31.600362072024573</v>
      </c>
      <c r="K112" s="85">
        <f t="shared" si="18"/>
        <v>233.42491086288476</v>
      </c>
      <c r="L112" s="85">
        <f t="shared" si="19"/>
        <v>24.71584764404373</v>
      </c>
      <c r="M112" s="87">
        <f t="shared" si="22"/>
        <v>190.02373796906278</v>
      </c>
      <c r="N112" s="88">
        <v>184.57160714285709</v>
      </c>
      <c r="O112" s="89">
        <f t="shared" si="23"/>
        <v>29.72573054606233</v>
      </c>
      <c r="P112" s="86">
        <f t="shared" si="24"/>
        <v>1303.9930503264554</v>
      </c>
      <c r="Q112" s="89">
        <f t="shared" si="25"/>
        <v>29.72573054606233</v>
      </c>
    </row>
    <row r="113" spans="1:17" x14ac:dyDescent="0.25">
      <c r="A113" s="26">
        <v>34029</v>
      </c>
      <c r="B113" s="83">
        <v>115.10983724951016</v>
      </c>
      <c r="C113" s="84">
        <v>1.1702909052738149</v>
      </c>
      <c r="D113" s="85">
        <f t="shared" si="13"/>
        <v>3282.2068921222449</v>
      </c>
      <c r="E113" s="86">
        <f t="shared" si="20"/>
        <v>0.67718937515746547</v>
      </c>
      <c r="F113" s="85">
        <f t="shared" si="21"/>
        <v>-53.412095284275495</v>
      </c>
      <c r="G113" s="86">
        <f t="shared" si="14"/>
        <v>0.66650695610061039</v>
      </c>
      <c r="H113" s="85">
        <f t="shared" si="15"/>
        <v>0.1094165925554401</v>
      </c>
      <c r="I113" s="85">
        <f t="shared" si="16"/>
        <v>76.721507242407682</v>
      </c>
      <c r="J113" s="85">
        <f t="shared" si="17"/>
        <v>28.079350735392961</v>
      </c>
      <c r="K113" s="85">
        <f t="shared" si="18"/>
        <v>236.03730460515993</v>
      </c>
      <c r="L113" s="85">
        <f t="shared" si="19"/>
        <v>25.466956993117769</v>
      </c>
      <c r="M113" s="87">
        <f t="shared" si="22"/>
        <v>163.92413248472425</v>
      </c>
      <c r="N113" s="88">
        <v>141.32329032258059</v>
      </c>
      <c r="O113" s="89">
        <f t="shared" si="23"/>
        <v>510.79806643813066</v>
      </c>
      <c r="P113" s="86">
        <f t="shared" si="24"/>
        <v>50.943519063825597</v>
      </c>
      <c r="Q113" s="89">
        <f t="shared" si="25"/>
        <v>510.79806643813066</v>
      </c>
    </row>
    <row r="114" spans="1:17" x14ac:dyDescent="0.25">
      <c r="A114" s="26">
        <v>34060</v>
      </c>
      <c r="B114" s="83">
        <v>109.88056592640646</v>
      </c>
      <c r="C114" s="84">
        <v>36.824162458684022</v>
      </c>
      <c r="D114" s="85">
        <f t="shared" si="13"/>
        <v>3220.0038718212322</v>
      </c>
      <c r="E114" s="86">
        <f t="shared" si="20"/>
        <v>0.65644137842444894</v>
      </c>
      <c r="F114" s="85">
        <f t="shared" si="21"/>
        <v>-32.033858750132254</v>
      </c>
      <c r="G114" s="86">
        <f t="shared" si="14"/>
        <v>0.65003460667442248</v>
      </c>
      <c r="H114" s="85">
        <f t="shared" si="15"/>
        <v>2.9746625854151163</v>
      </c>
      <c r="I114" s="85">
        <f t="shared" si="16"/>
        <v>71.426170453134574</v>
      </c>
      <c r="J114" s="85">
        <f t="shared" si="17"/>
        <v>24.626349721147097</v>
      </c>
      <c r="K114" s="85">
        <f t="shared" si="18"/>
        <v>234.91168182718488</v>
      </c>
      <c r="L114" s="85">
        <f t="shared" si="19"/>
        <v>25.75197249912215</v>
      </c>
      <c r="M114" s="87">
        <f t="shared" si="22"/>
        <v>184.11479327451602</v>
      </c>
      <c r="N114" s="88">
        <v>136.14256666666671</v>
      </c>
      <c r="O114" s="89">
        <f t="shared" si="23"/>
        <v>2301.3345257148453</v>
      </c>
      <c r="P114" s="86">
        <f t="shared" si="24"/>
        <v>151.73796581298964</v>
      </c>
      <c r="Q114" s="89">
        <f t="shared" si="25"/>
        <v>2301.3345257148453</v>
      </c>
    </row>
    <row r="115" spans="1:17" x14ac:dyDescent="0.25">
      <c r="A115" s="26">
        <v>34090</v>
      </c>
      <c r="B115" s="83">
        <v>101.94706363147591</v>
      </c>
      <c r="C115" s="84">
        <v>22.23335801092939</v>
      </c>
      <c r="D115" s="85">
        <f t="shared" si="13"/>
        <v>3153.3806762050231</v>
      </c>
      <c r="E115" s="86">
        <f t="shared" si="20"/>
        <v>0.64400077436424641</v>
      </c>
      <c r="F115" s="85">
        <f t="shared" si="21"/>
        <v>-34.198224446184476</v>
      </c>
      <c r="G115" s="86">
        <f t="shared" si="14"/>
        <v>0.63716112947500947</v>
      </c>
      <c r="H115" s="85">
        <f t="shared" si="15"/>
        <v>1.5979576947634075</v>
      </c>
      <c r="I115" s="85">
        <f t="shared" si="16"/>
        <v>64.956706210091852</v>
      </c>
      <c r="J115" s="85">
        <f t="shared" si="17"/>
        <v>22.301889722283168</v>
      </c>
      <c r="K115" s="85">
        <f t="shared" si="18"/>
        <v>231.58440593831341</v>
      </c>
      <c r="L115" s="85">
        <f t="shared" si="19"/>
        <v>25.629165611154637</v>
      </c>
      <c r="M115" s="87">
        <f t="shared" si="22"/>
        <v>174.5041201023634</v>
      </c>
      <c r="N115" s="88">
        <v>128.646935483871</v>
      </c>
      <c r="O115" s="89">
        <f t="shared" si="23"/>
        <v>2102.8813811344958</v>
      </c>
      <c r="P115" s="86">
        <f t="shared" si="24"/>
        <v>392.58776873092904</v>
      </c>
      <c r="Q115" s="89">
        <f t="shared" si="25"/>
        <v>2102.8813811344958</v>
      </c>
    </row>
    <row r="116" spans="1:17" x14ac:dyDescent="0.25">
      <c r="A116" s="26">
        <v>34121</v>
      </c>
      <c r="B116" s="83">
        <v>92.321551210330313</v>
      </c>
      <c r="C116" s="84">
        <v>0.12487958359206204</v>
      </c>
      <c r="D116" s="85">
        <f t="shared" si="13"/>
        <v>3076.0697521945417</v>
      </c>
      <c r="E116" s="86">
        <f t="shared" si="20"/>
        <v>0.63067613524100463</v>
      </c>
      <c r="F116" s="85">
        <f t="shared" si="21"/>
        <v>-39.536673733787623</v>
      </c>
      <c r="G116" s="86">
        <f t="shared" si="14"/>
        <v>0.6227688004942471</v>
      </c>
      <c r="H116" s="85">
        <f t="shared" si="15"/>
        <v>7.854015159504138E-3</v>
      </c>
      <c r="I116" s="85">
        <f t="shared" si="16"/>
        <v>57.494981707025616</v>
      </c>
      <c r="J116" s="85">
        <f t="shared" si="17"/>
        <v>19.932967871888721</v>
      </c>
      <c r="K116" s="85">
        <f t="shared" si="18"/>
        <v>226.25121826362408</v>
      </c>
      <c r="L116" s="85">
        <f t="shared" si="19"/>
        <v>25.26615554657802</v>
      </c>
      <c r="M116" s="87">
        <f t="shared" si="22"/>
        <v>161.98622052264642</v>
      </c>
      <c r="N116" s="88">
        <v>118.76713333333331</v>
      </c>
      <c r="O116" s="89">
        <f t="shared" si="23"/>
        <v>1867.8894974774489</v>
      </c>
      <c r="P116" s="86">
        <f t="shared" si="24"/>
        <v>881.71165460837744</v>
      </c>
      <c r="Q116" s="89">
        <f t="shared" si="25"/>
        <v>1867.8894974774489</v>
      </c>
    </row>
    <row r="117" spans="1:17" x14ac:dyDescent="0.25">
      <c r="A117" s="26">
        <v>34151</v>
      </c>
      <c r="B117" s="83">
        <v>95.341228732422181</v>
      </c>
      <c r="C117" s="84">
        <v>0</v>
      </c>
      <c r="D117" s="85">
        <f t="shared" si="13"/>
        <v>3000.5443080061077</v>
      </c>
      <c r="E117" s="86">
        <f t="shared" si="20"/>
        <v>0.61521395043890836</v>
      </c>
      <c r="F117" s="85">
        <f t="shared" si="21"/>
        <v>-38.586519856649325</v>
      </c>
      <c r="G117" s="86">
        <f t="shared" si="14"/>
        <v>0.6074966464675785</v>
      </c>
      <c r="H117" s="85">
        <f t="shared" si="15"/>
        <v>0</v>
      </c>
      <c r="I117" s="85">
        <f t="shared" si="16"/>
        <v>57.919476725044817</v>
      </c>
      <c r="J117" s="85">
        <f t="shared" si="17"/>
        <v>17.605967463389163</v>
      </c>
      <c r="K117" s="85">
        <f t="shared" si="18"/>
        <v>219.17288779214198</v>
      </c>
      <c r="L117" s="85">
        <f t="shared" si="19"/>
        <v>24.684297934871271</v>
      </c>
      <c r="M117" s="87">
        <f t="shared" si="22"/>
        <v>158.20663986683542</v>
      </c>
      <c r="N117" s="88">
        <v>113.9488387096774</v>
      </c>
      <c r="O117" s="89">
        <f t="shared" si="23"/>
        <v>1958.7529632665371</v>
      </c>
      <c r="P117" s="86">
        <f t="shared" si="24"/>
        <v>1191.0729319673562</v>
      </c>
      <c r="Q117" s="89">
        <f t="shared" si="25"/>
        <v>1958.7529632665371</v>
      </c>
    </row>
    <row r="118" spans="1:17" x14ac:dyDescent="0.25">
      <c r="A118" s="26">
        <v>34182</v>
      </c>
      <c r="B118" s="83">
        <v>101.23012783137808</v>
      </c>
      <c r="C118" s="84">
        <v>2.8101736555329503E-2</v>
      </c>
      <c r="D118" s="85">
        <f t="shared" si="13"/>
        <v>2925.0729224247661</v>
      </c>
      <c r="E118" s="86">
        <f t="shared" si="20"/>
        <v>0.60010886160122157</v>
      </c>
      <c r="F118" s="85">
        <f t="shared" si="21"/>
        <v>-38.537915218875533</v>
      </c>
      <c r="G118" s="86">
        <f t="shared" si="14"/>
        <v>0.5924012785574464</v>
      </c>
      <c r="H118" s="85">
        <f t="shared" si="15"/>
        <v>1.3198169056534584E-3</v>
      </c>
      <c r="I118" s="85">
        <f t="shared" si="16"/>
        <v>59.968857155842116</v>
      </c>
      <c r="J118" s="85">
        <f t="shared" si="17"/>
        <v>15.529310345149179</v>
      </c>
      <c r="K118" s="85">
        <f t="shared" si="18"/>
        <v>210.79015513028489</v>
      </c>
      <c r="L118" s="85">
        <f t="shared" si="19"/>
        <v>23.912043007006275</v>
      </c>
      <c r="M118" s="87">
        <f t="shared" si="22"/>
        <v>153.26556138114992</v>
      </c>
      <c r="N118" s="88">
        <v>110.4816774193548</v>
      </c>
      <c r="O118" s="89">
        <f t="shared" si="23"/>
        <v>1830.4607268563502</v>
      </c>
      <c r="P118" s="86">
        <f t="shared" si="24"/>
        <v>1442.4109566693701</v>
      </c>
      <c r="Q118" s="89">
        <f t="shared" si="25"/>
        <v>1830.4607268563502</v>
      </c>
    </row>
    <row r="119" spans="1:17" x14ac:dyDescent="0.25">
      <c r="A119" s="26">
        <v>34213</v>
      </c>
      <c r="B119" s="83">
        <v>117.12757011438613</v>
      </c>
      <c r="C119" s="84">
        <v>16.88123190821506</v>
      </c>
      <c r="D119" s="85">
        <f t="shared" si="13"/>
        <v>2859.7744414634144</v>
      </c>
      <c r="E119" s="86">
        <f t="shared" si="20"/>
        <v>0.58501458448495325</v>
      </c>
      <c r="F119" s="85">
        <f t="shared" si="21"/>
        <v>-33.387281447423398</v>
      </c>
      <c r="G119" s="86">
        <f t="shared" si="14"/>
        <v>0.57833712819546856</v>
      </c>
      <c r="H119" s="85">
        <f t="shared" si="15"/>
        <v>0.68901892488619554</v>
      </c>
      <c r="I119" s="85">
        <f t="shared" si="16"/>
        <v>67.739222532467465</v>
      </c>
      <c r="J119" s="85">
        <f t="shared" si="17"/>
        <v>13.751471412212911</v>
      </c>
      <c r="K119" s="85">
        <f t="shared" si="18"/>
        <v>201.54415041438696</v>
      </c>
      <c r="L119" s="85">
        <f t="shared" si="19"/>
        <v>22.997476128110822</v>
      </c>
      <c r="M119" s="87">
        <f t="shared" si="22"/>
        <v>151.81152011875602</v>
      </c>
      <c r="N119" s="88">
        <v>108.4668666666667</v>
      </c>
      <c r="O119" s="89">
        <f t="shared" si="23"/>
        <v>1878.7589828817183</v>
      </c>
      <c r="P119" s="86">
        <f t="shared" si="24"/>
        <v>1599.5117598513245</v>
      </c>
      <c r="Q119" s="89">
        <f t="shared" si="25"/>
        <v>1878.7589828817183</v>
      </c>
    </row>
    <row r="120" spans="1:17" x14ac:dyDescent="0.25">
      <c r="A120" s="26">
        <v>34243</v>
      </c>
      <c r="B120" s="83">
        <v>118.5563869238109</v>
      </c>
      <c r="C120" s="84">
        <v>47.645962262807345</v>
      </c>
      <c r="D120" s="85">
        <f t="shared" si="13"/>
        <v>2825.715686633529</v>
      </c>
      <c r="E120" s="86">
        <f t="shared" si="20"/>
        <v>0.57195488829268293</v>
      </c>
      <c r="F120" s="85">
        <f t="shared" si="21"/>
        <v>-17.423180293219065</v>
      </c>
      <c r="G120" s="86">
        <f t="shared" si="14"/>
        <v>0.56847025223403902</v>
      </c>
      <c r="H120" s="85">
        <f t="shared" si="15"/>
        <v>1.7587297434996558</v>
      </c>
      <c r="I120" s="85">
        <f t="shared" si="16"/>
        <v>67.395779178535108</v>
      </c>
      <c r="J120" s="85">
        <f t="shared" si="17"/>
        <v>12.550208170657534</v>
      </c>
      <c r="K120" s="85">
        <f t="shared" si="18"/>
        <v>192.10563342351861</v>
      </c>
      <c r="L120" s="85">
        <f t="shared" si="19"/>
        <v>21.988725161525888</v>
      </c>
      <c r="M120" s="87">
        <f t="shared" si="22"/>
        <v>152.20222409509188</v>
      </c>
      <c r="N120" s="88">
        <v>118.92051612903229</v>
      </c>
      <c r="O120" s="89">
        <f t="shared" si="23"/>
        <v>1107.672085138074</v>
      </c>
      <c r="P120" s="86">
        <f t="shared" si="24"/>
        <v>872.62619696385264</v>
      </c>
      <c r="Q120" s="89">
        <f t="shared" si="25"/>
        <v>1107.672085138074</v>
      </c>
    </row>
    <row r="121" spans="1:17" x14ac:dyDescent="0.25">
      <c r="A121" s="26">
        <v>34274</v>
      </c>
      <c r="B121" s="83">
        <v>115.55714070828336</v>
      </c>
      <c r="C121" s="84">
        <v>59.743352175354701</v>
      </c>
      <c r="D121" s="85">
        <f t="shared" si="13"/>
        <v>2806.3498682009649</v>
      </c>
      <c r="E121" s="86">
        <f t="shared" si="20"/>
        <v>0.56514313732670585</v>
      </c>
      <c r="F121" s="85">
        <f t="shared" si="21"/>
        <v>-9.903439601044532</v>
      </c>
      <c r="G121" s="86">
        <f t="shared" si="14"/>
        <v>0.56316244940649685</v>
      </c>
      <c r="H121" s="85">
        <f t="shared" si="15"/>
        <v>2.0876841742889281</v>
      </c>
      <c r="I121" s="85">
        <f t="shared" si="16"/>
        <v>65.077442407688068</v>
      </c>
      <c r="J121" s="85">
        <f t="shared" si="17"/>
        <v>11.944044025941677</v>
      </c>
      <c r="K121" s="85">
        <f t="shared" si="18"/>
        <v>183.09070659049232</v>
      </c>
      <c r="L121" s="85">
        <f t="shared" si="19"/>
        <v>20.958970858967966</v>
      </c>
      <c r="M121" s="87">
        <f t="shared" si="22"/>
        <v>147.7106564910969</v>
      </c>
      <c r="N121" s="88">
        <v>113.3575</v>
      </c>
      <c r="O121" s="89">
        <f t="shared" si="23"/>
        <v>1180.1393609017928</v>
      </c>
      <c r="P121" s="86">
        <f t="shared" si="24"/>
        <v>1232.2390872291014</v>
      </c>
      <c r="Q121" s="89">
        <f t="shared" si="25"/>
        <v>1180.1393609017928</v>
      </c>
    </row>
    <row r="122" spans="1:17" x14ac:dyDescent="0.25">
      <c r="A122" s="26">
        <v>34304</v>
      </c>
      <c r="B122" s="83">
        <v>109.22562394759481</v>
      </c>
      <c r="C122" s="84">
        <v>163.57671464587537</v>
      </c>
      <c r="D122" s="85">
        <f t="shared" si="13"/>
        <v>2889.1461738640987</v>
      </c>
      <c r="E122" s="86">
        <f t="shared" si="20"/>
        <v>0.56126997364019293</v>
      </c>
      <c r="F122" s="85">
        <f t="shared" si="21"/>
        <v>42.481673518788305</v>
      </c>
      <c r="G122" s="86">
        <f t="shared" si="14"/>
        <v>0.56976630834395059</v>
      </c>
      <c r="H122" s="85">
        <f t="shared" si="15"/>
        <v>6.1188761722364413</v>
      </c>
      <c r="I122" s="85">
        <f t="shared" si="16"/>
        <v>62.233080533185699</v>
      </c>
      <c r="J122" s="85">
        <f t="shared" si="17"/>
        <v>12.428452277318954</v>
      </c>
      <c r="K122" s="85">
        <f t="shared" si="18"/>
        <v>175.5437280821975</v>
      </c>
      <c r="L122" s="85">
        <f t="shared" si="19"/>
        <v>19.975430785613742</v>
      </c>
      <c r="M122" s="87">
        <f t="shared" si="22"/>
        <v>167.24367184141227</v>
      </c>
      <c r="N122" s="88">
        <v>149.28506451612901</v>
      </c>
      <c r="O122" s="89">
        <f t="shared" si="23"/>
        <v>322.51157706371731</v>
      </c>
      <c r="P122" s="86">
        <f t="shared" si="24"/>
        <v>0.6794726611662204</v>
      </c>
      <c r="Q122" s="89">
        <f t="shared" si="25"/>
        <v>322.51157706371731</v>
      </c>
    </row>
    <row r="123" spans="1:17" x14ac:dyDescent="0.25">
      <c r="A123" s="26">
        <v>34335</v>
      </c>
      <c r="B123" s="83">
        <v>106.55361625073715</v>
      </c>
      <c r="C123" s="84">
        <v>95.211439280401777</v>
      </c>
      <c r="D123" s="85">
        <f t="shared" si="13"/>
        <v>2904.9969066766748</v>
      </c>
      <c r="E123" s="86">
        <f t="shared" si="20"/>
        <v>0.57782923477281978</v>
      </c>
      <c r="F123" s="85">
        <f t="shared" si="21"/>
        <v>8.1202483666833167</v>
      </c>
      <c r="G123" s="86">
        <f t="shared" si="14"/>
        <v>0.5794532844461564</v>
      </c>
      <c r="H123" s="85">
        <f t="shared" si="15"/>
        <v>3.9301342852169703</v>
      </c>
      <c r="I123" s="85">
        <f t="shared" si="16"/>
        <v>61.74284290610499</v>
      </c>
      <c r="J123" s="85">
        <f t="shared" si="17"/>
        <v>13.687729276503786</v>
      </c>
      <c r="K123" s="85">
        <f t="shared" si="18"/>
        <v>170.07941160250982</v>
      </c>
      <c r="L123" s="85">
        <f t="shared" si="19"/>
        <v>19.15204575619147</v>
      </c>
      <c r="M123" s="87">
        <f t="shared" si="22"/>
        <v>147.93834342737222</v>
      </c>
      <c r="N123" s="88">
        <v>201.73561290322581</v>
      </c>
      <c r="O123" s="89">
        <f t="shared" si="23"/>
        <v>2894.146203057609</v>
      </c>
      <c r="P123" s="86">
        <f t="shared" si="24"/>
        <v>2838.2096109914073</v>
      </c>
      <c r="Q123" s="89">
        <f t="shared" si="25"/>
        <v>2894.146203057609</v>
      </c>
    </row>
    <row r="124" spans="1:17" x14ac:dyDescent="0.25">
      <c r="A124" s="26">
        <v>34366</v>
      </c>
      <c r="B124" s="83">
        <v>114.9592254686541</v>
      </c>
      <c r="C124" s="84">
        <v>41.259991214188332</v>
      </c>
      <c r="D124" s="85">
        <f t="shared" si="13"/>
        <v>2864.7593221399807</v>
      </c>
      <c r="E124" s="86">
        <f t="shared" si="20"/>
        <v>0.58099938133533502</v>
      </c>
      <c r="F124" s="85">
        <f t="shared" si="21"/>
        <v>-20.585696870907704</v>
      </c>
      <c r="G124" s="86">
        <f t="shared" si="14"/>
        <v>0.57688224196115345</v>
      </c>
      <c r="H124" s="85">
        <f t="shared" si="15"/>
        <v>1.6594582087742626</v>
      </c>
      <c r="I124" s="85">
        <f t="shared" si="16"/>
        <v>66.317935722474914</v>
      </c>
      <c r="J124" s="85">
        <f t="shared" si="17"/>
        <v>13.520181819633352</v>
      </c>
      <c r="K124" s="85">
        <f t="shared" si="18"/>
        <v>165.04371159837251</v>
      </c>
      <c r="L124" s="85">
        <f t="shared" si="19"/>
        <v>18.555881823770676</v>
      </c>
      <c r="M124" s="87">
        <f t="shared" si="22"/>
        <v>129.56418808235134</v>
      </c>
      <c r="N124" s="88">
        <v>148.67471428571429</v>
      </c>
      <c r="O124" s="89">
        <f t="shared" si="23"/>
        <v>365.21221176942197</v>
      </c>
      <c r="P124" s="86">
        <f t="shared" si="24"/>
        <v>4.5775067440193141E-2</v>
      </c>
      <c r="Q124" s="89">
        <f t="shared" si="25"/>
        <v>365.21221176942197</v>
      </c>
    </row>
    <row r="125" spans="1:17" x14ac:dyDescent="0.25">
      <c r="A125" s="26">
        <v>34394</v>
      </c>
      <c r="B125" s="83">
        <v>108.96283555342796</v>
      </c>
      <c r="C125" s="84">
        <v>113.82999478245678</v>
      </c>
      <c r="D125" s="85">
        <f t="shared" si="13"/>
        <v>2897.9501023775661</v>
      </c>
      <c r="E125" s="86">
        <f t="shared" si="20"/>
        <v>0.57295186442799617</v>
      </c>
      <c r="F125" s="85">
        <f t="shared" si="21"/>
        <v>17.01365696960503</v>
      </c>
      <c r="G125" s="86">
        <f t="shared" si="14"/>
        <v>0.57635459582191717</v>
      </c>
      <c r="H125" s="85">
        <f t="shared" si="15"/>
        <v>4.5537848970440518</v>
      </c>
      <c r="I125" s="85">
        <f t="shared" si="16"/>
        <v>62.801231045005999</v>
      </c>
      <c r="J125" s="85">
        <f t="shared" si="17"/>
        <v>13.284198602821744</v>
      </c>
      <c r="K125" s="85">
        <f t="shared" si="18"/>
        <v>160.32142970293563</v>
      </c>
      <c r="L125" s="85">
        <f t="shared" si="19"/>
        <v>18.006480498258597</v>
      </c>
      <c r="M125" s="87">
        <f t="shared" si="22"/>
        <v>144.59328728376445</v>
      </c>
      <c r="N125" s="88">
        <v>240.23725806451611</v>
      </c>
      <c r="O125" s="89">
        <f t="shared" si="23"/>
        <v>9147.7691467092773</v>
      </c>
      <c r="P125" s="86">
        <f t="shared" si="24"/>
        <v>8422.9250097717813</v>
      </c>
      <c r="Q125" s="89">
        <f t="shared" si="25"/>
        <v>9147.7691467092773</v>
      </c>
    </row>
    <row r="126" spans="1:17" x14ac:dyDescent="0.25">
      <c r="A126" s="26">
        <v>34425</v>
      </c>
      <c r="B126" s="83">
        <v>108.93733375871295</v>
      </c>
      <c r="C126" s="84">
        <v>37.308091318140271</v>
      </c>
      <c r="D126" s="85">
        <f t="shared" si="13"/>
        <v>2857.7312065031051</v>
      </c>
      <c r="E126" s="86">
        <f t="shared" si="20"/>
        <v>0.57959002047551322</v>
      </c>
      <c r="F126" s="85">
        <f t="shared" si="21"/>
        <v>-20.557714509756856</v>
      </c>
      <c r="G126" s="86">
        <f t="shared" si="14"/>
        <v>0.57547847757356185</v>
      </c>
      <c r="H126" s="85">
        <f t="shared" si="15"/>
        <v>1.4793114739022475</v>
      </c>
      <c r="I126" s="85">
        <f t="shared" si="16"/>
        <v>62.691090982387117</v>
      </c>
      <c r="J126" s="85">
        <f t="shared" si="17"/>
        <v>13.356584736311362</v>
      </c>
      <c r="K126" s="85">
        <f t="shared" si="18"/>
        <v>156.18674094908323</v>
      </c>
      <c r="L126" s="85">
        <f t="shared" si="19"/>
        <v>17.491273490163763</v>
      </c>
      <c r="M126" s="87">
        <f t="shared" si="22"/>
        <v>121.58630200429258</v>
      </c>
      <c r="N126" s="88">
        <v>166.1162333333333</v>
      </c>
      <c r="O126" s="89">
        <f t="shared" si="23"/>
        <v>1982.9147841690824</v>
      </c>
      <c r="P126" s="86">
        <f t="shared" si="24"/>
        <v>311.71562565888604</v>
      </c>
      <c r="Q126" s="89">
        <f t="shared" si="25"/>
        <v>1982.9147841690824</v>
      </c>
    </row>
    <row r="127" spans="1:17" x14ac:dyDescent="0.25">
      <c r="A127" s="26">
        <v>34455</v>
      </c>
      <c r="B127" s="83">
        <v>107.53603951978909</v>
      </c>
      <c r="C127" s="84">
        <v>1.1410182908142955E-3</v>
      </c>
      <c r="D127" s="85">
        <f t="shared" si="13"/>
        <v>2784.907597300135</v>
      </c>
      <c r="E127" s="86">
        <f t="shared" si="20"/>
        <v>0.57154624130062104</v>
      </c>
      <c r="F127" s="85">
        <f t="shared" si="21"/>
        <v>-37.137808225444751</v>
      </c>
      <c r="G127" s="86">
        <f t="shared" si="14"/>
        <v>0.56411867965553208</v>
      </c>
      <c r="H127" s="85">
        <f t="shared" si="15"/>
        <v>4.0269073999955642E-5</v>
      </c>
      <c r="I127" s="85">
        <f t="shared" si="16"/>
        <v>60.663088629288538</v>
      </c>
      <c r="J127" s="85">
        <f t="shared" si="17"/>
        <v>12.161621322898739</v>
      </c>
      <c r="K127" s="85">
        <f t="shared" si="18"/>
        <v>151.3081886249542</v>
      </c>
      <c r="L127" s="85">
        <f t="shared" si="19"/>
        <v>17.040173647027743</v>
      </c>
      <c r="M127" s="87">
        <f t="shared" si="22"/>
        <v>109.21416494775444</v>
      </c>
      <c r="N127" s="88">
        <v>130.70225806451609</v>
      </c>
      <c r="O127" s="89">
        <f t="shared" si="23"/>
        <v>461.73814579461924</v>
      </c>
      <c r="P127" s="86">
        <f t="shared" si="24"/>
        <v>315.36450461697228</v>
      </c>
      <c r="Q127" s="89">
        <f t="shared" si="25"/>
        <v>461.73814579461924</v>
      </c>
    </row>
    <row r="128" spans="1:17" x14ac:dyDescent="0.25">
      <c r="A128" s="26">
        <v>34486</v>
      </c>
      <c r="B128" s="83">
        <v>91.594457458710025</v>
      </c>
      <c r="C128" s="84">
        <v>3.5070430462497719</v>
      </c>
      <c r="D128" s="85">
        <f t="shared" si="13"/>
        <v>2727.035230940724</v>
      </c>
      <c r="E128" s="86">
        <f t="shared" si="20"/>
        <v>0.55698151946002694</v>
      </c>
      <c r="F128" s="85">
        <f t="shared" si="21"/>
        <v>-29.443742506034393</v>
      </c>
      <c r="G128" s="86">
        <f t="shared" si="14"/>
        <v>0.55109277095882003</v>
      </c>
      <c r="H128" s="85">
        <f t="shared" si="15"/>
        <v>0.10798305533859347</v>
      </c>
      <c r="I128" s="85">
        <f t="shared" si="16"/>
        <v>50.477043365390266</v>
      </c>
      <c r="J128" s="85">
        <f t="shared" si="17"/>
        <v>10.794382984931799</v>
      </c>
      <c r="K128" s="85">
        <f t="shared" si="18"/>
        <v>145.59465427504014</v>
      </c>
      <c r="L128" s="85">
        <f t="shared" si="19"/>
        <v>16.507917334845839</v>
      </c>
      <c r="M128" s="87">
        <f t="shared" si="22"/>
        <v>106.49465405210147</v>
      </c>
      <c r="N128" s="88">
        <v>124.4072666666667</v>
      </c>
      <c r="O128" s="89">
        <f t="shared" si="23"/>
        <v>320.86169067948151</v>
      </c>
      <c r="P128" s="86">
        <f t="shared" si="24"/>
        <v>578.57069543839361</v>
      </c>
      <c r="Q128" s="89">
        <f t="shared" si="25"/>
        <v>320.86169067948151</v>
      </c>
    </row>
    <row r="129" spans="1:17" x14ac:dyDescent="0.25">
      <c r="A129" s="26">
        <v>34516</v>
      </c>
      <c r="B129" s="83">
        <v>89.511248726734408</v>
      </c>
      <c r="C129" s="84">
        <v>0</v>
      </c>
      <c r="D129" s="85">
        <f t="shared" si="13"/>
        <v>2669.033804188919</v>
      </c>
      <c r="E129" s="86">
        <f t="shared" si="20"/>
        <v>0.54540704618814484</v>
      </c>
      <c r="F129" s="85">
        <f t="shared" si="21"/>
        <v>-29.480312456220318</v>
      </c>
      <c r="G129" s="86">
        <f t="shared" si="14"/>
        <v>0.53951098369690076</v>
      </c>
      <c r="H129" s="85">
        <f t="shared" si="15"/>
        <v>0</v>
      </c>
      <c r="I129" s="85">
        <f t="shared" si="16"/>
        <v>48.292301852498433</v>
      </c>
      <c r="J129" s="85">
        <f t="shared" si="17"/>
        <v>9.7091248993065982</v>
      </c>
      <c r="K129" s="85">
        <f t="shared" si="18"/>
        <v>139.41921576102573</v>
      </c>
      <c r="L129" s="85">
        <f t="shared" si="19"/>
        <v>15.884563413321011</v>
      </c>
      <c r="M129" s="87">
        <f t="shared" si="22"/>
        <v>101.80736798768882</v>
      </c>
      <c r="N129" s="88">
        <v>119.27261290322581</v>
      </c>
      <c r="O129" s="89">
        <f t="shared" si="23"/>
        <v>305.03477995969052</v>
      </c>
      <c r="P129" s="86">
        <f t="shared" si="24"/>
        <v>851.9481176977115</v>
      </c>
      <c r="Q129" s="89">
        <f t="shared" si="25"/>
        <v>305.03477995969052</v>
      </c>
    </row>
    <row r="130" spans="1:17" x14ac:dyDescent="0.25">
      <c r="A130" s="26">
        <v>34547</v>
      </c>
      <c r="B130" s="83">
        <v>99.951979420448311</v>
      </c>
      <c r="C130" s="84">
        <v>8.5468484473090349</v>
      </c>
      <c r="D130" s="85">
        <f t="shared" si="13"/>
        <v>2615.8176273988029</v>
      </c>
      <c r="E130" s="86">
        <f t="shared" si="20"/>
        <v>0.53380676083778378</v>
      </c>
      <c r="F130" s="85">
        <f t="shared" si="21"/>
        <v>-27.066860742011269</v>
      </c>
      <c r="G130" s="86">
        <f t="shared" si="14"/>
        <v>0.52839338868938157</v>
      </c>
      <c r="H130" s="85">
        <f t="shared" si="15"/>
        <v>0.20583319285807278</v>
      </c>
      <c r="I130" s="85">
        <f t="shared" si="16"/>
        <v>52.813965112182011</v>
      </c>
      <c r="J130" s="85">
        <f t="shared" si="17"/>
        <v>8.7432269323853138</v>
      </c>
      <c r="K130" s="85">
        <f t="shared" si="18"/>
        <v>132.95162753801452</v>
      </c>
      <c r="L130" s="85">
        <f t="shared" si="19"/>
        <v>15.210815155396521</v>
      </c>
      <c r="M130" s="87">
        <f t="shared" si="22"/>
        <v>98.80840604100726</v>
      </c>
      <c r="N130" s="88">
        <v>110.5552258064516</v>
      </c>
      <c r="O130" s="89">
        <f t="shared" si="23"/>
        <v>137.98777460183388</v>
      </c>
      <c r="P130" s="86">
        <f t="shared" si="24"/>
        <v>1436.8297650295835</v>
      </c>
      <c r="Q130" s="89">
        <f t="shared" si="25"/>
        <v>137.98777460183388</v>
      </c>
    </row>
    <row r="131" spans="1:17" x14ac:dyDescent="0.25">
      <c r="A131" s="26">
        <v>34578</v>
      </c>
      <c r="B131" s="83">
        <v>116.93036525961971</v>
      </c>
      <c r="C131" s="84">
        <v>0</v>
      </c>
      <c r="D131" s="85">
        <f t="shared" si="13"/>
        <v>2547.6492420669174</v>
      </c>
      <c r="E131" s="86">
        <f t="shared" si="20"/>
        <v>0.52316352547976053</v>
      </c>
      <c r="F131" s="85">
        <f t="shared" si="21"/>
        <v>-34.704179137000899</v>
      </c>
      <c r="G131" s="86">
        <f t="shared" si="14"/>
        <v>0.5162226896523604</v>
      </c>
      <c r="H131" s="85">
        <f t="shared" si="15"/>
        <v>0</v>
      </c>
      <c r="I131" s="85">
        <f t="shared" si="16"/>
        <v>60.362107656353807</v>
      </c>
      <c r="J131" s="85">
        <f t="shared" si="17"/>
        <v>7.806277675532022</v>
      </c>
      <c r="K131" s="85">
        <f t="shared" si="18"/>
        <v>126.25271222382098</v>
      </c>
      <c r="L131" s="85">
        <f t="shared" si="19"/>
        <v>14.505192989725552</v>
      </c>
      <c r="M131" s="87">
        <f t="shared" si="22"/>
        <v>92.966704970879036</v>
      </c>
      <c r="N131" s="88">
        <v>105.06</v>
      </c>
      <c r="O131" s="89">
        <f t="shared" si="23"/>
        <v>146.24778466136186</v>
      </c>
      <c r="P131" s="86">
        <f t="shared" si="24"/>
        <v>1883.6262462690672</v>
      </c>
      <c r="Q131" s="89">
        <f t="shared" si="25"/>
        <v>146.24778466136186</v>
      </c>
    </row>
    <row r="132" spans="1:17" x14ac:dyDescent="0.25">
      <c r="A132" s="26">
        <v>34608</v>
      </c>
      <c r="B132" s="83">
        <v>121.76724993710208</v>
      </c>
      <c r="C132" s="84">
        <v>5.076293878374381</v>
      </c>
      <c r="D132" s="85">
        <f t="shared" si="13"/>
        <v>2484.5136074025413</v>
      </c>
      <c r="E132" s="86">
        <f t="shared" si="20"/>
        <v>0.50952984841338345</v>
      </c>
      <c r="F132" s="85">
        <f t="shared" si="21"/>
        <v>-32.141390389385471</v>
      </c>
      <c r="G132" s="86">
        <f t="shared" si="14"/>
        <v>0.5031015703355064</v>
      </c>
      <c r="H132" s="85">
        <f t="shared" si="15"/>
        <v>9.1796561871640175E-2</v>
      </c>
      <c r="I132" s="85">
        <f t="shared" si="16"/>
        <v>61.261294658792146</v>
      </c>
      <c r="J132" s="85">
        <f t="shared" si="17"/>
        <v>6.8588373220872088</v>
      </c>
      <c r="K132" s="85">
        <f t="shared" si="18"/>
        <v>119.33721680403046</v>
      </c>
      <c r="L132" s="85">
        <f t="shared" si="19"/>
        <v>13.774332741877725</v>
      </c>
      <c r="M132" s="87">
        <f t="shared" si="22"/>
        <v>88.870817022760477</v>
      </c>
      <c r="N132" s="88">
        <v>101.7965161290323</v>
      </c>
      <c r="O132" s="89">
        <f t="shared" si="23"/>
        <v>167.07369738587616</v>
      </c>
      <c r="P132" s="86">
        <f t="shared" si="24"/>
        <v>2177.5519546213914</v>
      </c>
      <c r="Q132" s="89">
        <f t="shared" si="25"/>
        <v>167.07369738587616</v>
      </c>
    </row>
    <row r="133" spans="1:17" x14ac:dyDescent="0.25">
      <c r="A133" s="26">
        <v>34639</v>
      </c>
      <c r="B133" s="83">
        <v>119.39687682635029</v>
      </c>
      <c r="C133" s="84">
        <v>185.21345054417429</v>
      </c>
      <c r="D133" s="85">
        <f t="shared" si="13"/>
        <v>2598.4591037285545</v>
      </c>
      <c r="E133" s="86">
        <f t="shared" si="20"/>
        <v>0.49690272148050824</v>
      </c>
      <c r="F133" s="85">
        <f t="shared" si="21"/>
        <v>58.202133233182252</v>
      </c>
      <c r="G133" s="86">
        <f t="shared" si="14"/>
        <v>0.50854314812714474</v>
      </c>
      <c r="H133" s="85">
        <f t="shared" si="15"/>
        <v>3.5665108158543197</v>
      </c>
      <c r="I133" s="85">
        <f t="shared" si="16"/>
        <v>60.718463617821115</v>
      </c>
      <c r="J133" s="85">
        <f t="shared" si="17"/>
        <v>6.9829797844858081</v>
      </c>
      <c r="K133" s="85">
        <f t="shared" si="18"/>
        <v>113.3003532616323</v>
      </c>
      <c r="L133" s="85">
        <f t="shared" si="19"/>
        <v>13.019843326883969</v>
      </c>
      <c r="M133" s="87">
        <f t="shared" si="22"/>
        <v>106.30528619803236</v>
      </c>
      <c r="N133" s="88">
        <v>135.94943666666671</v>
      </c>
      <c r="O133" s="89">
        <f t="shared" si="23"/>
        <v>878.77565700703417</v>
      </c>
      <c r="P133" s="86">
        <f t="shared" si="24"/>
        <v>156.53329160252821</v>
      </c>
      <c r="Q133" s="89">
        <f t="shared" si="25"/>
        <v>878.77565700703417</v>
      </c>
    </row>
    <row r="134" spans="1:17" x14ac:dyDescent="0.25">
      <c r="A134" s="26">
        <v>34669</v>
      </c>
      <c r="B134" s="83">
        <v>111.13019358476748</v>
      </c>
      <c r="C134" s="84">
        <v>126.14639752844566</v>
      </c>
      <c r="D134" s="85">
        <f t="shared" si="13"/>
        <v>2654.9458969252141</v>
      </c>
      <c r="E134" s="86">
        <f t="shared" si="20"/>
        <v>0.51969182074571085</v>
      </c>
      <c r="F134" s="85">
        <f t="shared" si="21"/>
        <v>28.83538298045929</v>
      </c>
      <c r="G134" s="86">
        <f t="shared" si="14"/>
        <v>0.52545889734180273</v>
      </c>
      <c r="H134" s="85">
        <f t="shared" si="15"/>
        <v>2.9407379991553753</v>
      </c>
      <c r="I134" s="85">
        <f t="shared" si="16"/>
        <v>58.394348982433002</v>
      </c>
      <c r="J134" s="85">
        <f t="shared" si="17"/>
        <v>8.3245173501977501</v>
      </c>
      <c r="K134" s="85">
        <f t="shared" si="18"/>
        <v>109.26365683583357</v>
      </c>
      <c r="L134" s="85">
        <f t="shared" si="19"/>
        <v>12.361213775996475</v>
      </c>
      <c r="M134" s="87">
        <f t="shared" si="22"/>
        <v>98.073292590233706</v>
      </c>
      <c r="N134" s="88">
        <v>174.02432258064519</v>
      </c>
      <c r="O134" s="89">
        <f t="shared" si="23"/>
        <v>5768.5589566043845</v>
      </c>
      <c r="P134" s="86">
        <f t="shared" si="24"/>
        <v>653.49556825101013</v>
      </c>
      <c r="Q134" s="89">
        <f t="shared" si="25"/>
        <v>5768.5589566043845</v>
      </c>
    </row>
    <row r="135" spans="1:17" x14ac:dyDescent="0.25">
      <c r="A135" s="26">
        <v>34700</v>
      </c>
      <c r="B135" s="83">
        <v>115.49996856952927</v>
      </c>
      <c r="C135" s="84">
        <v>116.95686556463754</v>
      </c>
      <c r="D135" s="85">
        <f t="shared" si="13"/>
        <v>2697.8598782261029</v>
      </c>
      <c r="E135" s="86">
        <f t="shared" si="20"/>
        <v>0.53098917938504286</v>
      </c>
      <c r="F135" s="85">
        <f t="shared" si="21"/>
        <v>21.929965223410829</v>
      </c>
      <c r="G135" s="86">
        <f t="shared" si="14"/>
        <v>0.53537517242972499</v>
      </c>
      <c r="H135" s="85">
        <f t="shared" si="15"/>
        <v>3.0411339364927907</v>
      </c>
      <c r="I135" s="85">
        <f t="shared" si="16"/>
        <v>61.835815588539553</v>
      </c>
      <c r="J135" s="85">
        <f t="shared" si="17"/>
        <v>9.1659347387167021</v>
      </c>
      <c r="K135" s="85">
        <f t="shared" si="18"/>
        <v>106.50878655308675</v>
      </c>
      <c r="L135" s="85">
        <f t="shared" si="19"/>
        <v>11.920805021463524</v>
      </c>
      <c r="M135" s="87">
        <f t="shared" si="22"/>
        <v>95.894081925134316</v>
      </c>
      <c r="N135" s="88">
        <v>137.69480645161289</v>
      </c>
      <c r="O135" s="89">
        <f t="shared" si="23"/>
        <v>1747.3005709385475</v>
      </c>
      <c r="P135" s="86">
        <f t="shared" si="24"/>
        <v>115.9058246899327</v>
      </c>
      <c r="Q135" s="89">
        <f t="shared" si="25"/>
        <v>1747.3005709385475</v>
      </c>
    </row>
    <row r="136" spans="1:17" x14ac:dyDescent="0.25">
      <c r="A136" s="26">
        <v>34731</v>
      </c>
      <c r="B136" s="83">
        <v>113.89556991962633</v>
      </c>
      <c r="C136" s="84">
        <v>201.12010607635094</v>
      </c>
      <c r="D136" s="85">
        <f t="shared" si="13"/>
        <v>2819.3235374518686</v>
      </c>
      <c r="E136" s="86">
        <f t="shared" si="20"/>
        <v>0.53957197564522053</v>
      </c>
      <c r="F136" s="85">
        <f t="shared" si="21"/>
        <v>62.291019851278733</v>
      </c>
      <c r="G136" s="86">
        <f t="shared" si="14"/>
        <v>0.55203017961547629</v>
      </c>
      <c r="H136" s="85">
        <f t="shared" si="15"/>
        <v>6.2543403928670251</v>
      </c>
      <c r="I136" s="85">
        <f t="shared" si="16"/>
        <v>62.873791920138359</v>
      </c>
      <c r="J136" s="85">
        <f t="shared" si="17"/>
        <v>10.528314537579648</v>
      </c>
      <c r="K136" s="85">
        <f t="shared" si="18"/>
        <v>105.41685594840764</v>
      </c>
      <c r="L136" s="85">
        <f t="shared" si="19"/>
        <v>11.62024514225876</v>
      </c>
      <c r="M136" s="87">
        <f t="shared" si="22"/>
        <v>114.5618207974096</v>
      </c>
      <c r="N136" s="88">
        <v>171.2188214285714</v>
      </c>
      <c r="O136" s="89">
        <f t="shared" si="23"/>
        <v>3210.0157205194696</v>
      </c>
      <c r="P136" s="86">
        <f t="shared" si="24"/>
        <v>517.9292143735388</v>
      </c>
      <c r="Q136" s="89">
        <f t="shared" si="25"/>
        <v>3210.0157205194696</v>
      </c>
    </row>
    <row r="137" spans="1:17" x14ac:dyDescent="0.25">
      <c r="A137" s="26">
        <v>34759</v>
      </c>
      <c r="B137" s="83">
        <v>114.99326261346278</v>
      </c>
      <c r="C137" s="84">
        <v>110.06528526112216</v>
      </c>
      <c r="D137" s="85">
        <f t="shared" si="13"/>
        <v>2847.988671906955</v>
      </c>
      <c r="E137" s="86">
        <f t="shared" si="20"/>
        <v>0.56386470749037376</v>
      </c>
      <c r="F137" s="85">
        <f t="shared" si="21"/>
        <v>14.686910212925486</v>
      </c>
      <c r="G137" s="86">
        <f t="shared" si="14"/>
        <v>0.56680208953295874</v>
      </c>
      <c r="H137" s="85">
        <f t="shared" si="15"/>
        <v>3.9936325917298641</v>
      </c>
      <c r="I137" s="85">
        <f t="shared" si="16"/>
        <v>65.178421531522972</v>
      </c>
      <c r="J137" s="85">
        <f t="shared" si="17"/>
        <v>12.228096682783072</v>
      </c>
      <c r="K137" s="85">
        <f t="shared" si="18"/>
        <v>106.14383851760425</v>
      </c>
      <c r="L137" s="85">
        <f t="shared" si="19"/>
        <v>11.501114113586475</v>
      </c>
      <c r="M137" s="87">
        <f t="shared" si="22"/>
        <v>99.308954149868157</v>
      </c>
      <c r="N137" s="88">
        <v>138.11661290322581</v>
      </c>
      <c r="O137" s="89">
        <f t="shared" si="23"/>
        <v>1506.0343779170571</v>
      </c>
      <c r="P137" s="86">
        <f t="shared" si="24"/>
        <v>107.00144534475768</v>
      </c>
      <c r="Q137" s="89">
        <f t="shared" si="25"/>
        <v>1506.0343779170571</v>
      </c>
    </row>
    <row r="138" spans="1:17" x14ac:dyDescent="0.25">
      <c r="A138" s="26">
        <v>34790</v>
      </c>
      <c r="B138" s="83">
        <v>108.99605218365048</v>
      </c>
      <c r="C138" s="84">
        <v>97.36872891704391</v>
      </c>
      <c r="D138" s="85">
        <f t="shared" si="13"/>
        <v>2866.5909497346165</v>
      </c>
      <c r="E138" s="86">
        <f t="shared" si="20"/>
        <v>0.56959773438139105</v>
      </c>
      <c r="F138" s="85">
        <f t="shared" si="21"/>
        <v>9.5254639303237276</v>
      </c>
      <c r="G138" s="86">
        <f t="shared" si="14"/>
        <v>0.57150282716745582</v>
      </c>
      <c r="H138" s="85">
        <f t="shared" si="15"/>
        <v>3.7075725686886618</v>
      </c>
      <c r="I138" s="85">
        <f t="shared" si="16"/>
        <v>62.291551973047795</v>
      </c>
      <c r="J138" s="85">
        <f t="shared" si="17"/>
        <v>12.767326547646066</v>
      </c>
      <c r="K138" s="85">
        <f t="shared" si="18"/>
        <v>107.33073622147487</v>
      </c>
      <c r="L138" s="85">
        <f t="shared" si="19"/>
        <v>11.580428843775454</v>
      </c>
      <c r="M138" s="87">
        <f t="shared" si="22"/>
        <v>97.983881904478196</v>
      </c>
      <c r="N138" s="88">
        <v>145.40246666666661</v>
      </c>
      <c r="O138" s="89">
        <f t="shared" si="23"/>
        <v>2248.5221808488473</v>
      </c>
      <c r="P138" s="86">
        <f t="shared" si="24"/>
        <v>9.3531776806263043</v>
      </c>
      <c r="Q138" s="89">
        <f t="shared" si="25"/>
        <v>2248.5221808488473</v>
      </c>
    </row>
    <row r="139" spans="1:17" x14ac:dyDescent="0.25">
      <c r="A139" s="26">
        <v>34820</v>
      </c>
      <c r="B139" s="83">
        <v>105.23732535045851</v>
      </c>
      <c r="C139" s="84">
        <v>25.076997743589697</v>
      </c>
      <c r="D139" s="85">
        <f t="shared" si="13"/>
        <v>2818.3534429267152</v>
      </c>
      <c r="E139" s="86">
        <f t="shared" si="20"/>
        <v>0.5733181899469233</v>
      </c>
      <c r="F139" s="85">
        <f t="shared" si="21"/>
        <v>-24.622490594682183</v>
      </c>
      <c r="G139" s="86">
        <f t="shared" si="14"/>
        <v>0.56839369182798682</v>
      </c>
      <c r="H139" s="85">
        <f t="shared" si="15"/>
        <v>0.92492574175393294</v>
      </c>
      <c r="I139" s="85">
        <f t="shared" si="16"/>
        <v>59.816231874050096</v>
      </c>
      <c r="J139" s="85">
        <f t="shared" si="17"/>
        <v>12.573346935686729</v>
      </c>
      <c r="K139" s="85">
        <f t="shared" si="18"/>
        <v>108.19416225245757</v>
      </c>
      <c r="L139" s="85">
        <f t="shared" si="19"/>
        <v>11.709920904704026</v>
      </c>
      <c r="M139" s="87">
        <f t="shared" si="22"/>
        <v>80.979278342975149</v>
      </c>
      <c r="N139" s="88">
        <v>126.1934193548387</v>
      </c>
      <c r="O139" s="89">
        <f t="shared" si="23"/>
        <v>2044.3185474406812</v>
      </c>
      <c r="P139" s="86">
        <f t="shared" si="24"/>
        <v>495.8346018809807</v>
      </c>
      <c r="Q139" s="89">
        <f t="shared" si="25"/>
        <v>2044.3185474406812</v>
      </c>
    </row>
    <row r="140" spans="1:17" x14ac:dyDescent="0.25">
      <c r="A140" s="26">
        <v>34851</v>
      </c>
      <c r="B140" s="83">
        <v>91.443493694034942</v>
      </c>
      <c r="C140" s="83">
        <v>0.24903258722802815</v>
      </c>
      <c r="D140" s="85">
        <f t="shared" ref="D140:D203" si="26">D139+C140-H140-I140-J140</f>
        <v>2756.2005017152856</v>
      </c>
      <c r="E140" s="86">
        <f t="shared" ref="E140:E203" si="27">D139/$G$3</f>
        <v>0.56367068858534308</v>
      </c>
      <c r="F140" s="85">
        <f t="shared" ref="F140:F203" si="28">0.5*(C140-C140*E140^G$4-B140*E140-D139*H$5*E140^4)</f>
        <v>-31.629859912857555</v>
      </c>
      <c r="G140" s="86">
        <f t="shared" ref="G140:G203" si="29">(D139+F140)/G$3</f>
        <v>0.55734471660277152</v>
      </c>
      <c r="H140" s="85">
        <f t="shared" ref="H140:H203" si="30">C140*G140^G$4</f>
        <v>8.190082370603164E-3</v>
      </c>
      <c r="I140" s="85">
        <f t="shared" ref="I140:I203" si="31">B140*G140</f>
        <v>50.965548078069226</v>
      </c>
      <c r="J140" s="85">
        <f t="shared" ref="J140:J203" si="32">D139*H$5*G140^4</f>
        <v>11.42823563821778</v>
      </c>
      <c r="K140" s="85">
        <f t="shared" ref="K140:K203" si="33">K139-L140+J140</f>
        <v>107.81827609920012</v>
      </c>
      <c r="L140" s="85">
        <f t="shared" ref="L140:L203" si="34">K139*(1-H$6)</f>
        <v>11.804121791475239</v>
      </c>
      <c r="M140" s="87">
        <f t="shared" ref="M140:M203" si="35">(H140+L140)*M$6/2630</f>
        <v>75.707487227346121</v>
      </c>
      <c r="N140" s="88">
        <v>110.66063333333329</v>
      </c>
      <c r="O140" s="89">
        <f t="shared" ref="O140:O203" si="36">(N140-M140)^2</f>
        <v>1221.7224227064862</v>
      </c>
      <c r="P140" s="86">
        <f t="shared" ref="P140:P203" si="37">(N140-$N$13)^2</f>
        <v>1428.8498178729342</v>
      </c>
      <c r="Q140" s="89">
        <f t="shared" ref="Q140:Q203" si="38">(M140-N140)^2</f>
        <v>1221.7224227064862</v>
      </c>
    </row>
    <row r="141" spans="1:17" x14ac:dyDescent="0.25">
      <c r="A141" s="26">
        <v>34881</v>
      </c>
      <c r="B141" s="83">
        <v>96.58819390806427</v>
      </c>
      <c r="C141" s="83">
        <v>7.5322318599276294E-2</v>
      </c>
      <c r="D141" s="85">
        <f t="shared" si="26"/>
        <v>2693.439751885197</v>
      </c>
      <c r="E141" s="86">
        <f t="shared" si="27"/>
        <v>0.55124010034305715</v>
      </c>
      <c r="F141" s="85">
        <f t="shared" si="28"/>
        <v>-31.932414174173523</v>
      </c>
      <c r="G141" s="86">
        <f t="shared" si="29"/>
        <v>0.54485361750822237</v>
      </c>
      <c r="H141" s="85">
        <f t="shared" si="30"/>
        <v>2.1699696881780626E-3</v>
      </c>
      <c r="I141" s="85">
        <f t="shared" si="31"/>
        <v>52.626426859394464</v>
      </c>
      <c r="J141" s="85">
        <f t="shared" si="32"/>
        <v>10.207475319605345</v>
      </c>
      <c r="K141" s="85">
        <f t="shared" si="33"/>
        <v>106.26263928848391</v>
      </c>
      <c r="L141" s="85">
        <f t="shared" si="34"/>
        <v>11.763112130321554</v>
      </c>
      <c r="M141" s="87">
        <f t="shared" si="35"/>
        <v>75.406063929347539</v>
      </c>
      <c r="N141" s="88">
        <v>106.4966129032258</v>
      </c>
      <c r="O141" s="89">
        <f t="shared" si="36"/>
        <v>966.62223549712235</v>
      </c>
      <c r="P141" s="86">
        <f t="shared" si="37"/>
        <v>1760.9899100592777</v>
      </c>
      <c r="Q141" s="89">
        <f t="shared" si="38"/>
        <v>966.62223549712235</v>
      </c>
    </row>
    <row r="142" spans="1:17" x14ac:dyDescent="0.25">
      <c r="A142" s="26">
        <v>34912</v>
      </c>
      <c r="B142" s="83">
        <v>107.69355490165982</v>
      </c>
      <c r="C142" s="83">
        <v>0</v>
      </c>
      <c r="D142" s="85">
        <f t="shared" si="26"/>
        <v>2627.0919239400423</v>
      </c>
      <c r="E142" s="86">
        <f t="shared" si="27"/>
        <v>0.53868795037703943</v>
      </c>
      <c r="F142" s="85">
        <f t="shared" si="28"/>
        <v>-33.772176202370879</v>
      </c>
      <c r="G142" s="86">
        <f t="shared" si="29"/>
        <v>0.53193351513656528</v>
      </c>
      <c r="H142" s="85">
        <f t="shared" si="30"/>
        <v>0</v>
      </c>
      <c r="I142" s="85">
        <f t="shared" si="31"/>
        <v>57.285811216392588</v>
      </c>
      <c r="J142" s="85">
        <f t="shared" si="32"/>
        <v>9.062016728761888</v>
      </c>
      <c r="K142" s="85">
        <f t="shared" si="33"/>
        <v>103.73126585708145</v>
      </c>
      <c r="L142" s="85">
        <f t="shared" si="34"/>
        <v>11.593390160164342</v>
      </c>
      <c r="M142" s="87">
        <f t="shared" si="35"/>
        <v>74.30437384705786</v>
      </c>
      <c r="N142" s="88">
        <v>101.2834193548387</v>
      </c>
      <c r="O142" s="89">
        <f t="shared" si="36"/>
        <v>727.86889651090951</v>
      </c>
      <c r="P142" s="86">
        <f t="shared" si="37"/>
        <v>2225.7017722047844</v>
      </c>
      <c r="Q142" s="89">
        <f t="shared" si="38"/>
        <v>727.86889651090951</v>
      </c>
    </row>
    <row r="143" spans="1:17" x14ac:dyDescent="0.25">
      <c r="A143" s="26">
        <v>34943</v>
      </c>
      <c r="B143" s="83">
        <v>119.1845337805207</v>
      </c>
      <c r="C143" s="83">
        <v>0</v>
      </c>
      <c r="D143" s="85">
        <f t="shared" si="26"/>
        <v>2557.34901788551</v>
      </c>
      <c r="E143" s="86">
        <f t="shared" si="27"/>
        <v>0.52541838478800851</v>
      </c>
      <c r="F143" s="85">
        <f t="shared" si="28"/>
        <v>-35.517698233810073</v>
      </c>
      <c r="G143" s="86">
        <f t="shared" si="29"/>
        <v>0.51831484514124637</v>
      </c>
      <c r="H143" s="85">
        <f t="shared" si="30"/>
        <v>0</v>
      </c>
      <c r="I143" s="85">
        <f t="shared" si="31"/>
        <v>61.775113169682228</v>
      </c>
      <c r="J143" s="85">
        <f t="shared" si="32"/>
        <v>7.967792884850069</v>
      </c>
      <c r="K143" s="85">
        <f t="shared" si="33"/>
        <v>100.38184466799868</v>
      </c>
      <c r="L143" s="85">
        <f t="shared" si="34"/>
        <v>11.317214073932846</v>
      </c>
      <c r="M143" s="87">
        <f t="shared" si="35"/>
        <v>72.534305655143285</v>
      </c>
      <c r="N143" s="88">
        <v>96.819389999999984</v>
      </c>
      <c r="O143" s="89">
        <f t="shared" si="36"/>
        <v>589.76532163680395</v>
      </c>
      <c r="P143" s="86">
        <f t="shared" si="37"/>
        <v>2666.8314258943351</v>
      </c>
      <c r="Q143" s="89">
        <f t="shared" si="38"/>
        <v>589.76532163680395</v>
      </c>
    </row>
    <row r="144" spans="1:17" x14ac:dyDescent="0.25">
      <c r="A144" s="26">
        <v>34973</v>
      </c>
      <c r="B144" s="83">
        <v>121.18927161086977</v>
      </c>
      <c r="C144" s="83">
        <v>53.933988331589482</v>
      </c>
      <c r="D144" s="85">
        <f t="shared" si="26"/>
        <v>2541.1838932256364</v>
      </c>
      <c r="E144" s="86">
        <f t="shared" si="27"/>
        <v>0.51146980357710203</v>
      </c>
      <c r="F144" s="85">
        <f t="shared" si="28"/>
        <v>-8.2396086673995441</v>
      </c>
      <c r="G144" s="86">
        <f t="shared" si="29"/>
        <v>0.50982188184362209</v>
      </c>
      <c r="H144" s="85">
        <f t="shared" si="30"/>
        <v>1.0539122777227914</v>
      </c>
      <c r="I144" s="85">
        <f t="shared" si="31"/>
        <v>61.784942511911474</v>
      </c>
      <c r="J144" s="85">
        <f t="shared" si="32"/>
        <v>7.2602582018282806</v>
      </c>
      <c r="K144" s="85">
        <f t="shared" si="33"/>
        <v>96.690314941110955</v>
      </c>
      <c r="L144" s="85">
        <f t="shared" si="34"/>
        <v>10.951787928716005</v>
      </c>
      <c r="M144" s="87">
        <f t="shared" si="35"/>
        <v>76.946952022727629</v>
      </c>
      <c r="N144" s="88">
        <v>100.5165967741935</v>
      </c>
      <c r="O144" s="89">
        <f t="shared" si="36"/>
        <v>555.52815371030272</v>
      </c>
      <c r="P144" s="86">
        <f t="shared" si="37"/>
        <v>2298.6430941843396</v>
      </c>
      <c r="Q144" s="89">
        <f t="shared" si="38"/>
        <v>555.52815371030272</v>
      </c>
    </row>
    <row r="145" spans="1:17" x14ac:dyDescent="0.25">
      <c r="A145" s="26">
        <v>35004</v>
      </c>
      <c r="B145" s="83">
        <v>111.79887652689763</v>
      </c>
      <c r="C145" s="83">
        <v>157.95836779791631</v>
      </c>
      <c r="D145" s="85">
        <f t="shared" si="26"/>
        <v>2630.2936773495398</v>
      </c>
      <c r="E145" s="86">
        <f t="shared" si="27"/>
        <v>0.50823677864512729</v>
      </c>
      <c r="F145" s="85">
        <f t="shared" si="28"/>
        <v>45.491006281758601</v>
      </c>
      <c r="G145" s="86">
        <f t="shared" si="29"/>
        <v>0.51733497990147903</v>
      </c>
      <c r="H145" s="85">
        <f t="shared" si="30"/>
        <v>3.361991069584775</v>
      </c>
      <c r="I145" s="85">
        <f t="shared" si="31"/>
        <v>57.837469541050524</v>
      </c>
      <c r="J145" s="85">
        <f t="shared" si="32"/>
        <v>7.6491230633773197</v>
      </c>
      <c r="K145" s="85">
        <f t="shared" si="33"/>
        <v>93.790400700998759</v>
      </c>
      <c r="L145" s="85">
        <f t="shared" si="34"/>
        <v>10.549037303489511</v>
      </c>
      <c r="M145" s="87">
        <f t="shared" si="35"/>
        <v>89.158584206165315</v>
      </c>
      <c r="N145" s="88">
        <v>138.32923333333329</v>
      </c>
      <c r="O145" s="89">
        <f t="shared" si="36"/>
        <v>2417.7527355870648</v>
      </c>
      <c r="P145" s="86">
        <f t="shared" si="37"/>
        <v>102.64789742202335</v>
      </c>
      <c r="Q145" s="89">
        <f t="shared" si="38"/>
        <v>2417.7527355870648</v>
      </c>
    </row>
    <row r="146" spans="1:17" x14ac:dyDescent="0.25">
      <c r="A146" s="26">
        <v>35034</v>
      </c>
      <c r="B146" s="83">
        <v>109.87379113920662</v>
      </c>
      <c r="C146" s="83">
        <v>247.87822636992661</v>
      </c>
      <c r="D146" s="85">
        <f t="shared" si="26"/>
        <v>2801.7371228959873</v>
      </c>
      <c r="E146" s="86">
        <f t="shared" si="27"/>
        <v>0.526058735469908</v>
      </c>
      <c r="F146" s="85">
        <f t="shared" si="28"/>
        <v>87.897954937088073</v>
      </c>
      <c r="G146" s="86">
        <f t="shared" si="29"/>
        <v>0.54363832645732557</v>
      </c>
      <c r="H146" s="85">
        <f t="shared" si="30"/>
        <v>7.0486124663587626</v>
      </c>
      <c r="I146" s="85">
        <f t="shared" si="31"/>
        <v>59.73160393644001</v>
      </c>
      <c r="J146" s="85">
        <f t="shared" si="32"/>
        <v>9.6545644206804848</v>
      </c>
      <c r="K146" s="85">
        <f t="shared" si="33"/>
        <v>93.212312179069059</v>
      </c>
      <c r="L146" s="85">
        <f t="shared" si="34"/>
        <v>10.232652942610187</v>
      </c>
      <c r="M146" s="87">
        <f t="shared" si="35"/>
        <v>110.7591125424572</v>
      </c>
      <c r="N146" s="88">
        <v>194.08890322580649</v>
      </c>
      <c r="O146" s="89">
        <f t="shared" si="36"/>
        <v>6943.8540153308059</v>
      </c>
      <c r="P146" s="86">
        <f t="shared" si="37"/>
        <v>2081.9271622917786</v>
      </c>
      <c r="Q146" s="89">
        <f t="shared" si="38"/>
        <v>6943.8540153308059</v>
      </c>
    </row>
    <row r="147" spans="1:17" x14ac:dyDescent="0.25">
      <c r="A147" s="26">
        <v>35065</v>
      </c>
      <c r="B147" s="83">
        <v>112.50984679814754</v>
      </c>
      <c r="C147" s="83">
        <v>36.292483474951659</v>
      </c>
      <c r="D147" s="85">
        <f t="shared" si="26"/>
        <v>2762.9657135858361</v>
      </c>
      <c r="E147" s="86">
        <f t="shared" si="27"/>
        <v>0.56034742457919751</v>
      </c>
      <c r="F147" s="85">
        <f t="shared" si="28"/>
        <v>-19.795708896557844</v>
      </c>
      <c r="G147" s="86">
        <f t="shared" si="29"/>
        <v>0.55638828279988595</v>
      </c>
      <c r="H147" s="85">
        <f t="shared" si="30"/>
        <v>1.1816576489192336</v>
      </c>
      <c r="I147" s="85">
        <f t="shared" si="31"/>
        <v>62.599160458099554</v>
      </c>
      <c r="J147" s="85">
        <f t="shared" si="32"/>
        <v>11.283074678084011</v>
      </c>
      <c r="K147" s="85">
        <f t="shared" si="33"/>
        <v>94.325804113313765</v>
      </c>
      <c r="L147" s="85">
        <f t="shared" si="34"/>
        <v>10.1695827438393</v>
      </c>
      <c r="M147" s="87">
        <f t="shared" si="35"/>
        <v>72.752387189511936</v>
      </c>
      <c r="N147" s="88">
        <v>133.38167741935479</v>
      </c>
      <c r="O147" s="89">
        <f t="shared" si="36"/>
        <v>3675.9108337745179</v>
      </c>
      <c r="P147" s="86">
        <f t="shared" si="37"/>
        <v>227.37882795455232</v>
      </c>
      <c r="Q147" s="89">
        <f t="shared" si="38"/>
        <v>3675.9108337745179</v>
      </c>
    </row>
    <row r="148" spans="1:17" x14ac:dyDescent="0.25">
      <c r="A148" s="26">
        <v>35096</v>
      </c>
      <c r="B148" s="83">
        <v>116.09037218350167</v>
      </c>
      <c r="C148" s="83">
        <v>53.132631014189059</v>
      </c>
      <c r="D148" s="85">
        <f t="shared" si="26"/>
        <v>2739.9558158042851</v>
      </c>
      <c r="E148" s="86">
        <f t="shared" si="27"/>
        <v>0.5525931427171672</v>
      </c>
      <c r="F148" s="85">
        <f t="shared" si="28"/>
        <v>-11.753356400206847</v>
      </c>
      <c r="G148" s="86">
        <f t="shared" si="29"/>
        <v>0.55024247143712579</v>
      </c>
      <c r="H148" s="85">
        <f t="shared" si="30"/>
        <v>1.6212822501675928</v>
      </c>
      <c r="I148" s="85">
        <f t="shared" si="31"/>
        <v>63.877853300305723</v>
      </c>
      <c r="J148" s="85">
        <f t="shared" si="32"/>
        <v>10.643393245266948</v>
      </c>
      <c r="K148" s="85">
        <f t="shared" si="33"/>
        <v>94.678131217374926</v>
      </c>
      <c r="L148" s="85">
        <f t="shared" si="34"/>
        <v>10.291066141205791</v>
      </c>
      <c r="M148" s="87">
        <f t="shared" si="35"/>
        <v>76.34864142763044</v>
      </c>
      <c r="N148" s="88">
        <v>110.8534827586207</v>
      </c>
      <c r="O148" s="89">
        <f t="shared" si="36"/>
        <v>1190.5840752768138</v>
      </c>
      <c r="P148" s="86">
        <f t="shared" si="37"/>
        <v>1414.3075421329422</v>
      </c>
      <c r="Q148" s="89">
        <f t="shared" si="38"/>
        <v>1190.5840752768138</v>
      </c>
    </row>
    <row r="149" spans="1:17" x14ac:dyDescent="0.25">
      <c r="A149" s="26">
        <v>35125</v>
      </c>
      <c r="B149" s="83">
        <v>114.64589017196681</v>
      </c>
      <c r="C149" s="83">
        <v>39.462340424480452</v>
      </c>
      <c r="D149" s="85">
        <f t="shared" si="26"/>
        <v>2705.740095451225</v>
      </c>
      <c r="E149" s="86">
        <f t="shared" si="27"/>
        <v>0.54799116316085705</v>
      </c>
      <c r="F149" s="85">
        <f t="shared" si="28"/>
        <v>-17.460661037015779</v>
      </c>
      <c r="G149" s="86">
        <f t="shared" si="29"/>
        <v>0.54449903095345387</v>
      </c>
      <c r="H149" s="85">
        <f t="shared" si="30"/>
        <v>1.1325602842659963</v>
      </c>
      <c r="I149" s="85">
        <f t="shared" si="31"/>
        <v>62.424576101432031</v>
      </c>
      <c r="J149" s="85">
        <f t="shared" si="32"/>
        <v>10.1209243918418</v>
      </c>
      <c r="K149" s="85">
        <f t="shared" si="33"/>
        <v>94.469550129323963</v>
      </c>
      <c r="L149" s="85">
        <f t="shared" si="34"/>
        <v>10.329505479892765</v>
      </c>
      <c r="M149" s="87">
        <f t="shared" si="35"/>
        <v>73.46268932844599</v>
      </c>
      <c r="N149" s="88">
        <v>122.07238709677419</v>
      </c>
      <c r="O149" s="89">
        <f t="shared" si="36"/>
        <v>2362.9027171282119</v>
      </c>
      <c r="P149" s="86">
        <f t="shared" si="37"/>
        <v>696.34639332066627</v>
      </c>
      <c r="Q149" s="89">
        <f t="shared" si="38"/>
        <v>2362.9027171282119</v>
      </c>
    </row>
    <row r="150" spans="1:17" x14ac:dyDescent="0.25">
      <c r="A150" s="26">
        <v>35156</v>
      </c>
      <c r="B150" s="83">
        <v>108.30557676189179</v>
      </c>
      <c r="C150" s="83">
        <v>14.504924436720572</v>
      </c>
      <c r="D150" s="85">
        <f t="shared" si="26"/>
        <v>2652.4791612768008</v>
      </c>
      <c r="E150" s="86">
        <f t="shared" si="27"/>
        <v>0.54114801909024501</v>
      </c>
      <c r="F150" s="85">
        <f t="shared" si="28"/>
        <v>-27.128364851043536</v>
      </c>
      <c r="G150" s="86">
        <f t="shared" si="29"/>
        <v>0.53572234612003633</v>
      </c>
      <c r="H150" s="85">
        <f t="shared" si="30"/>
        <v>0.37859060153591573</v>
      </c>
      <c r="I150" s="85">
        <f t="shared" si="31"/>
        <v>58.021717680764354</v>
      </c>
      <c r="J150" s="85">
        <f t="shared" si="32"/>
        <v>9.3655503288447708</v>
      </c>
      <c r="K150" s="85">
        <f t="shared" si="33"/>
        <v>93.528351442354023</v>
      </c>
      <c r="L150" s="85">
        <f t="shared" si="34"/>
        <v>10.306749015814722</v>
      </c>
      <c r="M150" s="87">
        <f t="shared" si="35"/>
        <v>68.484494926990806</v>
      </c>
      <c r="N150" s="88">
        <v>110.99079999999999</v>
      </c>
      <c r="O150" s="89">
        <f t="shared" si="36"/>
        <v>1806.7859709597267</v>
      </c>
      <c r="P150" s="86">
        <f t="shared" si="37"/>
        <v>1403.998142145979</v>
      </c>
      <c r="Q150" s="89">
        <f t="shared" si="38"/>
        <v>1806.7859709597267</v>
      </c>
    </row>
    <row r="151" spans="1:17" x14ac:dyDescent="0.25">
      <c r="A151" s="26">
        <v>35186</v>
      </c>
      <c r="B151" s="83">
        <v>104.88873302430443</v>
      </c>
      <c r="C151" s="83">
        <v>29.318409282237408</v>
      </c>
      <c r="D151" s="85">
        <f t="shared" si="26"/>
        <v>2617.2445436938078</v>
      </c>
      <c r="E151" s="86">
        <f t="shared" si="27"/>
        <v>0.53049583225536012</v>
      </c>
      <c r="F151" s="85">
        <f t="shared" si="28"/>
        <v>-17.937692978579793</v>
      </c>
      <c r="G151" s="86">
        <f t="shared" si="29"/>
        <v>0.5269082936596442</v>
      </c>
      <c r="H151" s="85">
        <f t="shared" si="30"/>
        <v>0.69455996505296935</v>
      </c>
      <c r="I151" s="85">
        <f t="shared" si="31"/>
        <v>55.266743341958218</v>
      </c>
      <c r="J151" s="85">
        <f t="shared" si="32"/>
        <v>8.5917235582190123</v>
      </c>
      <c r="K151" s="85">
        <f t="shared" si="33"/>
        <v>91.916011967991366</v>
      </c>
      <c r="L151" s="85">
        <f t="shared" si="34"/>
        <v>10.204063032581672</v>
      </c>
      <c r="M151" s="87">
        <f t="shared" si="35"/>
        <v>69.851471092292414</v>
      </c>
      <c r="N151" s="88">
        <v>101.4319193548387</v>
      </c>
      <c r="O151" s="89">
        <f t="shared" si="36"/>
        <v>997.32471246336263</v>
      </c>
      <c r="P151" s="86">
        <f t="shared" si="37"/>
        <v>2211.7121533330228</v>
      </c>
      <c r="Q151" s="89">
        <f t="shared" si="38"/>
        <v>997.32471246336263</v>
      </c>
    </row>
    <row r="152" spans="1:17" x14ac:dyDescent="0.25">
      <c r="A152" s="26">
        <v>35217</v>
      </c>
      <c r="B152" s="83">
        <v>90.511571023969964</v>
      </c>
      <c r="C152" s="83">
        <v>0</v>
      </c>
      <c r="D152" s="85">
        <f t="shared" si="26"/>
        <v>2562.4582745820562</v>
      </c>
      <c r="E152" s="86">
        <f t="shared" si="27"/>
        <v>0.5234489087387616</v>
      </c>
      <c r="F152" s="85">
        <f t="shared" si="28"/>
        <v>-27.817661789499624</v>
      </c>
      <c r="G152" s="86">
        <f t="shared" si="29"/>
        <v>0.51788537638086163</v>
      </c>
      <c r="H152" s="85">
        <f t="shared" si="30"/>
        <v>0</v>
      </c>
      <c r="I152" s="85">
        <f t="shared" si="31"/>
        <v>46.874619026571771</v>
      </c>
      <c r="J152" s="85">
        <f t="shared" si="32"/>
        <v>7.911650085179458</v>
      </c>
      <c r="K152" s="85">
        <f t="shared" si="33"/>
        <v>89.799507324035048</v>
      </c>
      <c r="L152" s="85">
        <f t="shared" si="34"/>
        <v>10.028154729135775</v>
      </c>
      <c r="M152" s="87">
        <f t="shared" si="35"/>
        <v>64.27246454192337</v>
      </c>
      <c r="N152" s="88">
        <v>97.701953333333321</v>
      </c>
      <c r="O152" s="89">
        <f t="shared" si="36"/>
        <v>1117.5307208550037</v>
      </c>
      <c r="P152" s="86">
        <f t="shared" si="37"/>
        <v>2576.4567789945668</v>
      </c>
      <c r="Q152" s="89">
        <f t="shared" si="38"/>
        <v>1117.5307208550037</v>
      </c>
    </row>
    <row r="153" spans="1:17" x14ac:dyDescent="0.25">
      <c r="A153" s="26">
        <v>35247</v>
      </c>
      <c r="B153" s="83">
        <v>93.159042427073032</v>
      </c>
      <c r="C153" s="83">
        <v>0</v>
      </c>
      <c r="D153" s="85">
        <f t="shared" si="26"/>
        <v>2508.1154160686278</v>
      </c>
      <c r="E153" s="86">
        <f t="shared" si="27"/>
        <v>0.51249165491641124</v>
      </c>
      <c r="F153" s="85">
        <f t="shared" si="28"/>
        <v>-27.585789309014455</v>
      </c>
      <c r="G153" s="86">
        <f t="shared" si="29"/>
        <v>0.50697449705460829</v>
      </c>
      <c r="H153" s="85">
        <f t="shared" si="30"/>
        <v>0</v>
      </c>
      <c r="I153" s="85">
        <f t="shared" si="31"/>
        <v>47.229258680554267</v>
      </c>
      <c r="J153" s="85">
        <f t="shared" si="32"/>
        <v>7.1135998328742831</v>
      </c>
      <c r="K153" s="85">
        <f t="shared" si="33"/>
        <v>87.115865797491125</v>
      </c>
      <c r="L153" s="85">
        <f t="shared" si="34"/>
        <v>9.7972413594182157</v>
      </c>
      <c r="M153" s="87">
        <f t="shared" si="35"/>
        <v>62.792494221530546</v>
      </c>
      <c r="N153" s="88">
        <v>95.70600967741936</v>
      </c>
      <c r="O153" s="89">
        <f t="shared" si="36"/>
        <v>1083.2994996650318</v>
      </c>
      <c r="P153" s="86">
        <f t="shared" si="37"/>
        <v>2783.0640191390066</v>
      </c>
      <c r="Q153" s="89">
        <f t="shared" si="38"/>
        <v>1083.2994996650318</v>
      </c>
    </row>
    <row r="154" spans="1:17" x14ac:dyDescent="0.25">
      <c r="A154" s="26">
        <v>35278</v>
      </c>
      <c r="B154" s="83">
        <v>102.97381789596717</v>
      </c>
      <c r="C154" s="83">
        <v>3.7993343360368135</v>
      </c>
      <c r="D154" s="85">
        <f t="shared" si="26"/>
        <v>2454.3719861462127</v>
      </c>
      <c r="E154" s="86">
        <f t="shared" si="27"/>
        <v>0.50162308321372562</v>
      </c>
      <c r="F154" s="85">
        <f t="shared" si="28"/>
        <v>-27.297810898136635</v>
      </c>
      <c r="G154" s="86">
        <f t="shared" si="29"/>
        <v>0.49616352103409828</v>
      </c>
      <c r="H154" s="85">
        <f t="shared" si="30"/>
        <v>6.3351832450203316E-2</v>
      </c>
      <c r="I154" s="85">
        <f t="shared" si="31"/>
        <v>51.091852061587112</v>
      </c>
      <c r="J154" s="85">
        <f t="shared" si="32"/>
        <v>6.3875603644147594</v>
      </c>
      <c r="K154" s="85">
        <f t="shared" si="33"/>
        <v>83.998973533085419</v>
      </c>
      <c r="L154" s="85">
        <f t="shared" si="34"/>
        <v>9.5044526288204576</v>
      </c>
      <c r="M154" s="87">
        <f t="shared" si="35"/>
        <v>61.321986904969776</v>
      </c>
      <c r="N154" s="88">
        <v>95.063235483870969</v>
      </c>
      <c r="O154" s="89">
        <f t="shared" si="36"/>
        <v>1138.4718556632017</v>
      </c>
      <c r="P154" s="86">
        <f t="shared" si="37"/>
        <v>2851.2959661044529</v>
      </c>
      <c r="Q154" s="89">
        <f t="shared" si="38"/>
        <v>1138.4718556632017</v>
      </c>
    </row>
    <row r="155" spans="1:17" x14ac:dyDescent="0.25">
      <c r="A155" s="26">
        <v>35309</v>
      </c>
      <c r="B155" s="83">
        <v>115.78361361452689</v>
      </c>
      <c r="C155" s="83">
        <v>10.909619368225357</v>
      </c>
      <c r="D155" s="85">
        <f t="shared" si="26"/>
        <v>2403.1506561765736</v>
      </c>
      <c r="E155" s="86">
        <f t="shared" si="27"/>
        <v>0.49087439722924253</v>
      </c>
      <c r="F155" s="85">
        <f t="shared" si="28"/>
        <v>-26.042427602177906</v>
      </c>
      <c r="G155" s="86">
        <f t="shared" si="29"/>
        <v>0.48566591170880691</v>
      </c>
      <c r="H155" s="85">
        <f t="shared" si="30"/>
        <v>0.16055056685326677</v>
      </c>
      <c r="I155" s="85">
        <f t="shared" si="31"/>
        <v>56.232154267039427</v>
      </c>
      <c r="J155" s="85">
        <f t="shared" si="32"/>
        <v>5.7382445039718348</v>
      </c>
      <c r="K155" s="85">
        <f t="shared" si="33"/>
        <v>80.572822349701909</v>
      </c>
      <c r="L155" s="85">
        <f t="shared" si="34"/>
        <v>9.1643956873553343</v>
      </c>
      <c r="M155" s="87">
        <f t="shared" si="35"/>
        <v>59.765459714901532</v>
      </c>
      <c r="N155" s="88">
        <v>92.937339999999992</v>
      </c>
      <c r="O155" s="89">
        <f t="shared" si="36"/>
        <v>1100.3736416489039</v>
      </c>
      <c r="P155" s="86">
        <f t="shared" si="37"/>
        <v>3082.8505237523887</v>
      </c>
      <c r="Q155" s="89">
        <f t="shared" si="38"/>
        <v>1100.3736416489039</v>
      </c>
    </row>
    <row r="156" spans="1:17" x14ac:dyDescent="0.25">
      <c r="A156" s="26">
        <v>35339</v>
      </c>
      <c r="B156" s="83">
        <v>119.36594346182692</v>
      </c>
      <c r="C156" s="83">
        <v>186.38000556823735</v>
      </c>
      <c r="D156" s="85">
        <f t="shared" si="26"/>
        <v>2521.7778314802104</v>
      </c>
      <c r="E156" s="86">
        <f t="shared" si="27"/>
        <v>0.48063013123531473</v>
      </c>
      <c r="F156" s="85">
        <f t="shared" si="28"/>
        <v>60.519620215555896</v>
      </c>
      <c r="G156" s="86">
        <f t="shared" si="29"/>
        <v>0.4927340552784259</v>
      </c>
      <c r="H156" s="85">
        <f t="shared" si="30"/>
        <v>2.9843895393051669</v>
      </c>
      <c r="I156" s="85">
        <f t="shared" si="31"/>
        <v>58.815665384081285</v>
      </c>
      <c r="J156" s="85">
        <f t="shared" si="32"/>
        <v>5.9527753412143873</v>
      </c>
      <c r="K156" s="85">
        <f t="shared" si="33"/>
        <v>77.7349994895131</v>
      </c>
      <c r="L156" s="85">
        <f t="shared" si="34"/>
        <v>8.7905982014031991</v>
      </c>
      <c r="M156" s="87">
        <f t="shared" si="35"/>
        <v>75.468269336474663</v>
      </c>
      <c r="N156" s="88">
        <v>108.9189709677419</v>
      </c>
      <c r="O156" s="89">
        <f t="shared" si="36"/>
        <v>1118.9494396240646</v>
      </c>
      <c r="P156" s="86">
        <f t="shared" si="37"/>
        <v>1563.5533328721872</v>
      </c>
      <c r="Q156" s="89">
        <f t="shared" si="38"/>
        <v>1118.9494396240646</v>
      </c>
    </row>
    <row r="157" spans="1:17" x14ac:dyDescent="0.25">
      <c r="A157" s="26">
        <v>35370</v>
      </c>
      <c r="B157" s="83">
        <v>106.56054816183374</v>
      </c>
      <c r="C157" s="83">
        <v>83.820503515842958</v>
      </c>
      <c r="D157" s="85">
        <f t="shared" si="26"/>
        <v>2543.0701127511334</v>
      </c>
      <c r="E157" s="86">
        <f t="shared" si="27"/>
        <v>0.50435556629604206</v>
      </c>
      <c r="F157" s="85">
        <f t="shared" si="28"/>
        <v>10.840504502245643</v>
      </c>
      <c r="G157" s="86">
        <f t="shared" si="29"/>
        <v>0.50652366719649122</v>
      </c>
      <c r="H157" s="85">
        <f t="shared" si="30"/>
        <v>1.5769834446280977</v>
      </c>
      <c r="I157" s="85">
        <f t="shared" si="31"/>
        <v>53.975439633400349</v>
      </c>
      <c r="J157" s="85">
        <f t="shared" si="32"/>
        <v>6.9757991668917496</v>
      </c>
      <c r="K157" s="85">
        <f t="shared" si="33"/>
        <v>76.229810566738891</v>
      </c>
      <c r="L157" s="85">
        <f t="shared" si="34"/>
        <v>8.4809880896659511</v>
      </c>
      <c r="M157" s="87">
        <f t="shared" si="35"/>
        <v>64.463566454892529</v>
      </c>
      <c r="N157" s="88">
        <v>145.3714333333333</v>
      </c>
      <c r="O157" s="89">
        <f t="shared" si="36"/>
        <v>6546.0829228194934</v>
      </c>
      <c r="P157" s="86">
        <f t="shared" si="37"/>
        <v>9.5439590198536859</v>
      </c>
      <c r="Q157" s="89">
        <f t="shared" si="38"/>
        <v>6546.0829228194934</v>
      </c>
    </row>
    <row r="158" spans="1:17" x14ac:dyDescent="0.25">
      <c r="A158" s="26">
        <v>35400</v>
      </c>
      <c r="B158" s="83">
        <v>113.33068687486325</v>
      </c>
      <c r="C158" s="83">
        <v>45.649772164898181</v>
      </c>
      <c r="D158" s="85">
        <f t="shared" si="26"/>
        <v>2523.4059221055691</v>
      </c>
      <c r="E158" s="86">
        <f t="shared" si="27"/>
        <v>0.5086140225502267</v>
      </c>
      <c r="F158" s="85">
        <f t="shared" si="28"/>
        <v>-10.011553233847158</v>
      </c>
      <c r="G158" s="86">
        <f t="shared" si="29"/>
        <v>0.50661171190345722</v>
      </c>
      <c r="H158" s="85">
        <f t="shared" si="30"/>
        <v>0.8597187593047303</v>
      </c>
      <c r="I158" s="85">
        <f t="shared" si="31"/>
        <v>57.41465328886914</v>
      </c>
      <c r="J158" s="85">
        <f t="shared" si="32"/>
        <v>7.0395907622886726</v>
      </c>
      <c r="K158" s="85">
        <f t="shared" si="33"/>
        <v>74.952631280277231</v>
      </c>
      <c r="L158" s="85">
        <f t="shared" si="34"/>
        <v>8.3167700487503229</v>
      </c>
      <c r="M158" s="87">
        <f t="shared" si="35"/>
        <v>58.813966025223415</v>
      </c>
      <c r="N158" s="88">
        <v>130.86203225806449</v>
      </c>
      <c r="O158" s="89">
        <f t="shared" si="36"/>
        <v>5190.9238478918551</v>
      </c>
      <c r="P158" s="86">
        <f t="shared" si="37"/>
        <v>309.71533073687237</v>
      </c>
      <c r="Q158" s="89">
        <f t="shared" si="38"/>
        <v>5190.9238478918551</v>
      </c>
    </row>
    <row r="159" spans="1:17" x14ac:dyDescent="0.25">
      <c r="A159" s="26">
        <v>35431</v>
      </c>
      <c r="B159" s="83">
        <v>113.92911562379102</v>
      </c>
      <c r="C159" s="83">
        <v>70.975005205337382</v>
      </c>
      <c r="D159" s="85">
        <f t="shared" si="26"/>
        <v>2528.5993745162523</v>
      </c>
      <c r="E159" s="86">
        <f t="shared" si="27"/>
        <v>0.50468118442111376</v>
      </c>
      <c r="F159" s="85">
        <f t="shared" si="28"/>
        <v>2.6453226143214676</v>
      </c>
      <c r="G159" s="86">
        <f t="shared" si="29"/>
        <v>0.50521024894397815</v>
      </c>
      <c r="H159" s="85">
        <f t="shared" si="30"/>
        <v>1.3152118193359879</v>
      </c>
      <c r="I159" s="85">
        <f t="shared" si="31"/>
        <v>57.558156866262735</v>
      </c>
      <c r="J159" s="85">
        <f t="shared" si="32"/>
        <v>6.9081841090551013</v>
      </c>
      <c r="K159" s="85">
        <f t="shared" si="33"/>
        <v>73.683387237899581</v>
      </c>
      <c r="L159" s="85">
        <f t="shared" si="34"/>
        <v>8.1774281514327498</v>
      </c>
      <c r="M159" s="87">
        <f t="shared" si="35"/>
        <v>60.840242538126233</v>
      </c>
      <c r="N159" s="88">
        <v>152.17387096774189</v>
      </c>
      <c r="O159" s="89">
        <f t="shared" si="36"/>
        <v>8341.8316821190983</v>
      </c>
      <c r="P159" s="86">
        <f t="shared" si="37"/>
        <v>13.787169301145413</v>
      </c>
      <c r="Q159" s="89">
        <f t="shared" si="38"/>
        <v>8341.8316821190983</v>
      </c>
    </row>
    <row r="160" spans="1:17" x14ac:dyDescent="0.25">
      <c r="A160" s="26">
        <v>35462</v>
      </c>
      <c r="B160" s="83">
        <v>114.67293364966848</v>
      </c>
      <c r="C160" s="83">
        <v>57.998218015188918</v>
      </c>
      <c r="D160" s="85">
        <f t="shared" si="26"/>
        <v>2520.7197738807249</v>
      </c>
      <c r="E160" s="86">
        <f t="shared" si="27"/>
        <v>0.50571987490325043</v>
      </c>
      <c r="F160" s="85">
        <f t="shared" si="28"/>
        <v>-4.0128157395002226</v>
      </c>
      <c r="G160" s="86">
        <f t="shared" si="29"/>
        <v>0.50491731175535037</v>
      </c>
      <c r="H160" s="85">
        <f t="shared" si="30"/>
        <v>1.0711087029305817</v>
      </c>
      <c r="I160" s="85">
        <f t="shared" si="31"/>
        <v>57.900349389490266</v>
      </c>
      <c r="J160" s="85">
        <f t="shared" si="32"/>
        <v>6.9063605582957042</v>
      </c>
      <c r="K160" s="85">
        <f t="shared" si="33"/>
        <v>72.550795796778672</v>
      </c>
      <c r="L160" s="85">
        <f t="shared" si="34"/>
        <v>8.0389519994166108</v>
      </c>
      <c r="M160" s="87">
        <f t="shared" si="35"/>
        <v>58.388214909089257</v>
      </c>
      <c r="N160" s="88">
        <v>124.64525</v>
      </c>
      <c r="O160" s="89">
        <f t="shared" si="36"/>
        <v>4389.9946990381777</v>
      </c>
      <c r="P160" s="86">
        <f t="shared" si="37"/>
        <v>567.1786689390932</v>
      </c>
      <c r="Q160" s="89">
        <f t="shared" si="38"/>
        <v>4389.9946990381777</v>
      </c>
    </row>
    <row r="161" spans="1:17" x14ac:dyDescent="0.25">
      <c r="A161" s="26">
        <v>35490</v>
      </c>
      <c r="B161" s="83">
        <v>110.49031290536824</v>
      </c>
      <c r="C161" s="83">
        <v>310.04952217176015</v>
      </c>
      <c r="D161" s="85">
        <f t="shared" si="26"/>
        <v>2756.6796683295706</v>
      </c>
      <c r="E161" s="86">
        <f t="shared" si="27"/>
        <v>0.50414395477614493</v>
      </c>
      <c r="F161" s="85">
        <f t="shared" si="28"/>
        <v>120.914400886842</v>
      </c>
      <c r="G161" s="86">
        <f t="shared" si="29"/>
        <v>0.5283268349535134</v>
      </c>
      <c r="H161" s="85">
        <f t="shared" si="30"/>
        <v>7.4614103575835786</v>
      </c>
      <c r="I161" s="85">
        <f t="shared" si="31"/>
        <v>58.374997310316537</v>
      </c>
      <c r="J161" s="85">
        <f t="shared" si="32"/>
        <v>8.2532200550139532</v>
      </c>
      <c r="K161" s="85">
        <f t="shared" si="33"/>
        <v>72.888631030425586</v>
      </c>
      <c r="L161" s="85">
        <f t="shared" si="34"/>
        <v>7.9153848213670388</v>
      </c>
      <c r="M161" s="87">
        <f t="shared" si="35"/>
        <v>98.552979047691025</v>
      </c>
      <c r="N161" s="88">
        <v>186.0742580645161</v>
      </c>
      <c r="O161" s="89">
        <f t="shared" si="36"/>
        <v>7659.9742807409457</v>
      </c>
      <c r="P161" s="86">
        <f t="shared" si="37"/>
        <v>1414.7749959865976</v>
      </c>
      <c r="Q161" s="89">
        <f t="shared" si="38"/>
        <v>7659.9742807409457</v>
      </c>
    </row>
    <row r="162" spans="1:17" x14ac:dyDescent="0.25">
      <c r="A162" s="26">
        <v>35521</v>
      </c>
      <c r="B162" s="83">
        <v>104.25495313764942</v>
      </c>
      <c r="C162" s="83">
        <v>72.016094051768505</v>
      </c>
      <c r="D162" s="85">
        <f t="shared" si="26"/>
        <v>2758.2562168474255</v>
      </c>
      <c r="E162" s="86">
        <f t="shared" si="27"/>
        <v>0.55133593366591416</v>
      </c>
      <c r="F162" s="85">
        <f t="shared" si="28"/>
        <v>0.80481454065780689</v>
      </c>
      <c r="G162" s="86">
        <f t="shared" si="29"/>
        <v>0.55149689657404566</v>
      </c>
      <c r="H162" s="85">
        <f t="shared" si="30"/>
        <v>2.2269153477738786</v>
      </c>
      <c r="I162" s="85">
        <f t="shared" si="31"/>
        <v>57.496283107886221</v>
      </c>
      <c r="J162" s="85">
        <f t="shared" si="32"/>
        <v>10.716347078254074</v>
      </c>
      <c r="K162" s="85">
        <f t="shared" si="33"/>
        <v>75.652735030264381</v>
      </c>
      <c r="L162" s="85">
        <f t="shared" si="34"/>
        <v>7.9522430784152744</v>
      </c>
      <c r="M162" s="87">
        <f t="shared" si="35"/>
        <v>65.240277666741292</v>
      </c>
      <c r="N162" s="88">
        <v>178.45983333333331</v>
      </c>
      <c r="O162" s="89">
        <f t="shared" si="36"/>
        <v>12818.667785340527</v>
      </c>
      <c r="P162" s="86">
        <f t="shared" si="37"/>
        <v>899.94420891539005</v>
      </c>
      <c r="Q162" s="89">
        <f t="shared" si="38"/>
        <v>12818.667785340527</v>
      </c>
    </row>
    <row r="163" spans="1:17" x14ac:dyDescent="0.25">
      <c r="A163" s="26">
        <v>35551</v>
      </c>
      <c r="B163" s="83">
        <v>98.705086227501511</v>
      </c>
      <c r="C163" s="83">
        <v>5.6169033931654884</v>
      </c>
      <c r="D163" s="85">
        <f t="shared" si="26"/>
        <v>2699.5717946668756</v>
      </c>
      <c r="E163" s="86">
        <f t="shared" si="27"/>
        <v>0.55165124336948512</v>
      </c>
      <c r="F163" s="85">
        <f t="shared" si="28"/>
        <v>-29.871168580717974</v>
      </c>
      <c r="G163" s="86">
        <f t="shared" si="29"/>
        <v>0.54567700965334154</v>
      </c>
      <c r="H163" s="85">
        <f t="shared" si="30"/>
        <v>0.16325172313969577</v>
      </c>
      <c r="I163" s="85">
        <f t="shared" si="31"/>
        <v>53.861096290198248</v>
      </c>
      <c r="J163" s="85">
        <f t="shared" si="32"/>
        <v>10.276977560377402</v>
      </c>
      <c r="K163" s="85">
        <f t="shared" si="33"/>
        <v>77.675902222650677</v>
      </c>
      <c r="L163" s="85">
        <f t="shared" si="34"/>
        <v>8.2538103679911021</v>
      </c>
      <c r="M163" s="87">
        <f t="shared" si="35"/>
        <v>53.946647156090862</v>
      </c>
      <c r="N163" s="88">
        <v>141.01396774193549</v>
      </c>
      <c r="O163" s="89">
        <f t="shared" si="36"/>
        <v>7580.7183139982435</v>
      </c>
      <c r="P163" s="86">
        <f t="shared" si="37"/>
        <v>55.454762581654947</v>
      </c>
      <c r="Q163" s="89">
        <f t="shared" si="38"/>
        <v>7580.7183139982435</v>
      </c>
    </row>
    <row r="164" spans="1:17" x14ac:dyDescent="0.25">
      <c r="A164" s="26">
        <v>35582</v>
      </c>
      <c r="B164" s="83">
        <v>90.481102774845127</v>
      </c>
      <c r="C164" s="83">
        <v>22.698735649300122</v>
      </c>
      <c r="D164" s="85">
        <f t="shared" si="26"/>
        <v>2663.7692568360344</v>
      </c>
      <c r="E164" s="86">
        <f t="shared" si="27"/>
        <v>0.53991435893337514</v>
      </c>
      <c r="F164" s="85">
        <f t="shared" si="28"/>
        <v>-18.206743907039829</v>
      </c>
      <c r="G164" s="86">
        <f t="shared" si="29"/>
        <v>0.53627301015196716</v>
      </c>
      <c r="H164" s="85">
        <f t="shared" si="30"/>
        <v>0.59602199500047859</v>
      </c>
      <c r="I164" s="85">
        <f t="shared" si="31"/>
        <v>48.522573346935701</v>
      </c>
      <c r="J164" s="85">
        <f t="shared" si="32"/>
        <v>9.3826781382051649</v>
      </c>
      <c r="K164" s="85">
        <f t="shared" si="33"/>
        <v>78.584039858758985</v>
      </c>
      <c r="L164" s="85">
        <f t="shared" si="34"/>
        <v>8.4745405020968594</v>
      </c>
      <c r="M164" s="87">
        <f t="shared" si="35"/>
        <v>58.135062951928575</v>
      </c>
      <c r="N164" s="88">
        <v>120.6470666666667</v>
      </c>
      <c r="O164" s="89">
        <f t="shared" si="36"/>
        <v>3907.7506084314336</v>
      </c>
      <c r="P164" s="86">
        <f t="shared" si="37"/>
        <v>773.60171480131339</v>
      </c>
      <c r="Q164" s="89">
        <f t="shared" si="38"/>
        <v>3907.7506084314336</v>
      </c>
    </row>
    <row r="165" spans="1:17" x14ac:dyDescent="0.25">
      <c r="A165" s="26">
        <v>35612</v>
      </c>
      <c r="B165" s="83">
        <v>92.373228613480507</v>
      </c>
      <c r="C165" s="83">
        <v>0.10668402831012867</v>
      </c>
      <c r="D165" s="85">
        <f t="shared" si="26"/>
        <v>2606.5676922634225</v>
      </c>
      <c r="E165" s="86">
        <f t="shared" si="27"/>
        <v>0.53275385136720688</v>
      </c>
      <c r="F165" s="85">
        <f t="shared" si="28"/>
        <v>-29.062904558631402</v>
      </c>
      <c r="G165" s="86">
        <f t="shared" si="29"/>
        <v>0.52694127045548056</v>
      </c>
      <c r="H165" s="85">
        <f t="shared" si="30"/>
        <v>2.5282936511080711E-3</v>
      </c>
      <c r="I165" s="85">
        <f t="shared" si="31"/>
        <v>48.675266441661968</v>
      </c>
      <c r="J165" s="85">
        <f t="shared" si="32"/>
        <v>8.6304538656088159</v>
      </c>
      <c r="K165" s="85">
        <f t="shared" si="33"/>
        <v>78.640874242066516</v>
      </c>
      <c r="L165" s="85">
        <f t="shared" si="34"/>
        <v>8.573619482301277</v>
      </c>
      <c r="M165" s="87">
        <f t="shared" si="35"/>
        <v>54.966259369204792</v>
      </c>
      <c r="N165" s="88">
        <v>109.1125161290323</v>
      </c>
      <c r="O165" s="89">
        <f t="shared" si="36"/>
        <v>2931.8171211011663</v>
      </c>
      <c r="P165" s="86">
        <f t="shared" si="37"/>
        <v>1548.2845474913656</v>
      </c>
      <c r="Q165" s="89">
        <f t="shared" si="38"/>
        <v>2931.8171211011663</v>
      </c>
    </row>
    <row r="166" spans="1:17" x14ac:dyDescent="0.25">
      <c r="A166" s="26">
        <v>35643</v>
      </c>
      <c r="B166" s="83">
        <v>104.37067124002604</v>
      </c>
      <c r="C166" s="83">
        <v>0</v>
      </c>
      <c r="D166" s="85">
        <f t="shared" si="26"/>
        <v>2545.1011218763256</v>
      </c>
      <c r="E166" s="86">
        <f t="shared" si="27"/>
        <v>0.52131353845268447</v>
      </c>
      <c r="F166" s="85">
        <f t="shared" si="28"/>
        <v>-31.249965531408535</v>
      </c>
      <c r="G166" s="86">
        <f t="shared" si="29"/>
        <v>0.51506354534640275</v>
      </c>
      <c r="H166" s="85">
        <f t="shared" si="30"/>
        <v>0</v>
      </c>
      <c r="I166" s="85">
        <f t="shared" si="31"/>
        <v>53.757527959071645</v>
      </c>
      <c r="J166" s="85">
        <f t="shared" si="32"/>
        <v>7.7090424280252465</v>
      </c>
      <c r="K166" s="85">
        <f t="shared" si="33"/>
        <v>77.770096483717921</v>
      </c>
      <c r="L166" s="85">
        <f t="shared" si="34"/>
        <v>8.5798201863738317</v>
      </c>
      <c r="M166" s="87">
        <f t="shared" si="35"/>
        <v>54.989796587663342</v>
      </c>
      <c r="N166" s="88">
        <v>103.5934838709677</v>
      </c>
      <c r="O166" s="89">
        <f t="shared" si="36"/>
        <v>2362.3184175332422</v>
      </c>
      <c r="P166" s="86">
        <f t="shared" si="37"/>
        <v>2013.0727543135217</v>
      </c>
      <c r="Q166" s="89">
        <f t="shared" si="38"/>
        <v>2362.3184175332422</v>
      </c>
    </row>
    <row r="167" spans="1:17" x14ac:dyDescent="0.25">
      <c r="A167" s="26">
        <v>35674</v>
      </c>
      <c r="B167" s="83">
        <v>122.20202311953335</v>
      </c>
      <c r="C167" s="83">
        <v>18.128764363947663</v>
      </c>
      <c r="D167" s="85">
        <f t="shared" si="26"/>
        <v>2494.4331221077678</v>
      </c>
      <c r="E167" s="86">
        <f t="shared" si="27"/>
        <v>0.50902022437526506</v>
      </c>
      <c r="F167" s="85">
        <f t="shared" si="28"/>
        <v>-25.802846615277403</v>
      </c>
      <c r="G167" s="86">
        <f t="shared" si="29"/>
        <v>0.50385965505220964</v>
      </c>
      <c r="H167" s="85">
        <f t="shared" si="30"/>
        <v>0.33072541001623412</v>
      </c>
      <c r="I167" s="85">
        <f t="shared" si="31"/>
        <v>61.572669215690219</v>
      </c>
      <c r="J167" s="85">
        <f t="shared" si="32"/>
        <v>6.8933695067987237</v>
      </c>
      <c r="K167" s="85">
        <f t="shared" si="33"/>
        <v>76.178648773793526</v>
      </c>
      <c r="L167" s="85">
        <f t="shared" si="34"/>
        <v>8.4848172167231191</v>
      </c>
      <c r="M167" s="87">
        <f t="shared" si="35"/>
        <v>56.500589210967249</v>
      </c>
      <c r="N167" s="88">
        <v>102.4663666666667</v>
      </c>
      <c r="O167" s="89">
        <f t="shared" si="36"/>
        <v>2112.8526971068882</v>
      </c>
      <c r="P167" s="86">
        <f t="shared" si="37"/>
        <v>2115.4845123877085</v>
      </c>
      <c r="Q167" s="89">
        <f t="shared" si="38"/>
        <v>2112.8526971068882</v>
      </c>
    </row>
    <row r="168" spans="1:17" x14ac:dyDescent="0.25">
      <c r="A168" s="26">
        <v>35704</v>
      </c>
      <c r="B168" s="83">
        <v>125.82080983951668</v>
      </c>
      <c r="C168" s="83">
        <v>41.365771320850563</v>
      </c>
      <c r="D168" s="85">
        <f t="shared" si="26"/>
        <v>2466.3542601686727</v>
      </c>
      <c r="E168" s="86">
        <f t="shared" si="27"/>
        <v>0.49888662442155357</v>
      </c>
      <c r="F168" s="85">
        <f t="shared" si="28"/>
        <v>-14.305019086785961</v>
      </c>
      <c r="G168" s="86">
        <f t="shared" si="29"/>
        <v>0.4960256206041963</v>
      </c>
      <c r="H168" s="85">
        <f t="shared" si="30"/>
        <v>0.68863267074734003</v>
      </c>
      <c r="I168" s="85">
        <f t="shared" si="31"/>
        <v>62.41034528556883</v>
      </c>
      <c r="J168" s="85">
        <f t="shared" si="32"/>
        <v>6.3456553036293384</v>
      </c>
      <c r="K168" s="85">
        <f t="shared" si="33"/>
        <v>74.213115845865119</v>
      </c>
      <c r="L168" s="85">
        <f t="shared" si="34"/>
        <v>8.311188231557745</v>
      </c>
      <c r="M168" s="87">
        <f t="shared" si="35"/>
        <v>57.68166581499429</v>
      </c>
      <c r="N168" s="88">
        <v>105.9580903225806</v>
      </c>
      <c r="O168" s="89">
        <f t="shared" si="36"/>
        <v>2330.6131632366805</v>
      </c>
      <c r="P168" s="86">
        <f t="shared" si="37"/>
        <v>1806.4772016530346</v>
      </c>
      <c r="Q168" s="89">
        <f t="shared" si="38"/>
        <v>2330.6131632366805</v>
      </c>
    </row>
    <row r="169" spans="1:17" x14ac:dyDescent="0.25">
      <c r="A169" s="26">
        <v>35735</v>
      </c>
      <c r="B169" s="83">
        <v>120.53907594878339</v>
      </c>
      <c r="C169" s="83">
        <v>49.770531758928897</v>
      </c>
      <c r="D169" s="85">
        <f t="shared" si="26"/>
        <v>2450.026726722168</v>
      </c>
      <c r="E169" s="86">
        <f t="shared" si="27"/>
        <v>0.49327085203373455</v>
      </c>
      <c r="F169" s="85">
        <f t="shared" si="28"/>
        <v>-8.3129561976062547</v>
      </c>
      <c r="G169" s="86">
        <f t="shared" si="29"/>
        <v>0.49160826079421333</v>
      </c>
      <c r="H169" s="85">
        <f t="shared" si="30"/>
        <v>0.78636771092882607</v>
      </c>
      <c r="I169" s="85">
        <f t="shared" si="31"/>
        <v>59.25800548492299</v>
      </c>
      <c r="J169" s="85">
        <f t="shared" si="32"/>
        <v>6.0536920095815407</v>
      </c>
      <c r="K169" s="85">
        <f t="shared" si="33"/>
        <v>72.170061785863268</v>
      </c>
      <c r="L169" s="85">
        <f t="shared" si="34"/>
        <v>8.0967460695833839</v>
      </c>
      <c r="M169" s="87">
        <f t="shared" si="35"/>
        <v>56.933666352498065</v>
      </c>
      <c r="N169" s="88">
        <v>113.96510000000001</v>
      </c>
      <c r="O169" s="89">
        <f t="shared" si="36"/>
        <v>3252.5844238894165</v>
      </c>
      <c r="P169" s="86">
        <f t="shared" si="37"/>
        <v>1189.9507795494887</v>
      </c>
      <c r="Q169" s="89">
        <f t="shared" si="38"/>
        <v>3252.5844238894165</v>
      </c>
    </row>
    <row r="170" spans="1:17" x14ac:dyDescent="0.25">
      <c r="A170" s="26">
        <v>35765</v>
      </c>
      <c r="B170" s="83">
        <v>116.12582549842847</v>
      </c>
      <c r="C170" s="83">
        <v>143.74415560436958</v>
      </c>
      <c r="D170" s="85">
        <f t="shared" si="26"/>
        <v>2527.1833813254102</v>
      </c>
      <c r="E170" s="86">
        <f t="shared" si="27"/>
        <v>0.49000534534443357</v>
      </c>
      <c r="F170" s="85">
        <f t="shared" si="28"/>
        <v>39.33904506864689</v>
      </c>
      <c r="G170" s="86">
        <f t="shared" si="29"/>
        <v>0.49787315435816298</v>
      </c>
      <c r="H170" s="85">
        <f t="shared" si="30"/>
        <v>2.4455022456660642</v>
      </c>
      <c r="I170" s="85">
        <f t="shared" si="31"/>
        <v>57.815931043348179</v>
      </c>
      <c r="J170" s="85">
        <f t="shared" si="32"/>
        <v>6.326067712113181</v>
      </c>
      <c r="K170" s="85">
        <f t="shared" si="33"/>
        <v>70.622283245247857</v>
      </c>
      <c r="L170" s="85">
        <f t="shared" si="34"/>
        <v>7.8738462527285984</v>
      </c>
      <c r="M170" s="87">
        <f t="shared" si="35"/>
        <v>66.138784090737687</v>
      </c>
      <c r="N170" s="88">
        <v>154.33538709677421</v>
      </c>
      <c r="O170" s="89">
        <f t="shared" si="36"/>
        <v>7778.6407818044108</v>
      </c>
      <c r="P170" s="86">
        <f t="shared" si="37"/>
        <v>34.511205938486803</v>
      </c>
      <c r="Q170" s="89">
        <f t="shared" si="38"/>
        <v>7778.6407818044108</v>
      </c>
    </row>
    <row r="171" spans="1:17" x14ac:dyDescent="0.25">
      <c r="A171" s="26">
        <v>35796</v>
      </c>
      <c r="B171" s="83">
        <v>115.71623718067066</v>
      </c>
      <c r="C171" s="83">
        <v>227.97908380227017</v>
      </c>
      <c r="D171" s="85">
        <f t="shared" si="26"/>
        <v>2681.9302532335114</v>
      </c>
      <c r="E171" s="86">
        <f t="shared" si="27"/>
        <v>0.50543667626508204</v>
      </c>
      <c r="F171" s="85">
        <f t="shared" si="28"/>
        <v>79.162623902826226</v>
      </c>
      <c r="G171" s="86">
        <f t="shared" si="29"/>
        <v>0.52126920104564722</v>
      </c>
      <c r="H171" s="85">
        <f t="shared" si="30"/>
        <v>5.0718699436491246</v>
      </c>
      <c r="I171" s="85">
        <f t="shared" si="31"/>
        <v>60.319310503176816</v>
      </c>
      <c r="J171" s="85">
        <f t="shared" si="32"/>
        <v>7.8410314473426164</v>
      </c>
      <c r="K171" s="85">
        <f t="shared" si="33"/>
        <v>70.758333062677892</v>
      </c>
      <c r="L171" s="85">
        <f t="shared" si="34"/>
        <v>7.7049816299125817</v>
      </c>
      <c r="M171" s="87">
        <f t="shared" si="35"/>
        <v>81.889416537745575</v>
      </c>
      <c r="N171" s="88">
        <v>149.14996774193551</v>
      </c>
      <c r="O171" s="89">
        <f t="shared" si="36"/>
        <v>4523.9817482914568</v>
      </c>
      <c r="P171" s="86">
        <f t="shared" si="37"/>
        <v>0.47500290179024007</v>
      </c>
      <c r="Q171" s="89">
        <f t="shared" si="38"/>
        <v>4523.9817482914568</v>
      </c>
    </row>
    <row r="172" spans="1:17" x14ac:dyDescent="0.25">
      <c r="A172" s="26">
        <v>35827</v>
      </c>
      <c r="B172" s="83">
        <v>119.95229526682913</v>
      </c>
      <c r="C172" s="83">
        <v>166.99462014910037</v>
      </c>
      <c r="D172" s="85">
        <f t="shared" si="26"/>
        <v>2768.7208648862988</v>
      </c>
      <c r="E172" s="86">
        <f t="shared" si="27"/>
        <v>0.53638605064670231</v>
      </c>
      <c r="F172" s="85">
        <f t="shared" si="28"/>
        <v>44.467160616567625</v>
      </c>
      <c r="G172" s="86">
        <f t="shared" si="29"/>
        <v>0.54527948277001581</v>
      </c>
      <c r="H172" s="85">
        <f t="shared" si="30"/>
        <v>4.8329747710910729</v>
      </c>
      <c r="I172" s="85">
        <f t="shared" si="31"/>
        <v>65.407525520172797</v>
      </c>
      <c r="J172" s="85">
        <f t="shared" si="32"/>
        <v>9.9635082050492478</v>
      </c>
      <c r="K172" s="85">
        <f t="shared" si="33"/>
        <v>73.002016428336162</v>
      </c>
      <c r="L172" s="85">
        <f t="shared" si="34"/>
        <v>7.719824839390971</v>
      </c>
      <c r="M172" s="87">
        <f t="shared" si="35"/>
        <v>80.453422355211956</v>
      </c>
      <c r="N172" s="88">
        <v>167.26360714285721</v>
      </c>
      <c r="O172" s="89">
        <f t="shared" si="36"/>
        <v>7536.0081828651155</v>
      </c>
      <c r="P172" s="86">
        <f t="shared" si="37"/>
        <v>353.54694037124472</v>
      </c>
      <c r="Q172" s="89">
        <f t="shared" si="38"/>
        <v>7536.0081828651155</v>
      </c>
    </row>
    <row r="173" spans="1:17" x14ac:dyDescent="0.25">
      <c r="A173" s="26">
        <v>35855</v>
      </c>
      <c r="B173" s="83">
        <v>116.56204906221484</v>
      </c>
      <c r="C173" s="83">
        <v>31.55596746606081</v>
      </c>
      <c r="D173" s="85">
        <f t="shared" si="26"/>
        <v>2724.713242196493</v>
      </c>
      <c r="E173" s="86">
        <f t="shared" si="27"/>
        <v>0.55374417297725975</v>
      </c>
      <c r="F173" s="85">
        <f t="shared" si="28"/>
        <v>-22.464249006085836</v>
      </c>
      <c r="G173" s="86">
        <f t="shared" si="29"/>
        <v>0.54925132317604253</v>
      </c>
      <c r="H173" s="85">
        <f t="shared" si="30"/>
        <v>0.9528073080276811</v>
      </c>
      <c r="I173" s="85">
        <f t="shared" si="31"/>
        <v>64.021859679532284</v>
      </c>
      <c r="J173" s="85">
        <f t="shared" si="32"/>
        <v>10.588923168306978</v>
      </c>
      <c r="K173" s="85">
        <f t="shared" si="33"/>
        <v>75.62632602597165</v>
      </c>
      <c r="L173" s="85">
        <f t="shared" si="34"/>
        <v>7.964613570671486</v>
      </c>
      <c r="M173" s="87">
        <f t="shared" si="35"/>
        <v>57.153547458376011</v>
      </c>
      <c r="N173" s="88">
        <v>136.1502258064516</v>
      </c>
      <c r="O173" s="89">
        <f t="shared" si="36"/>
        <v>6240.4751900293149</v>
      </c>
      <c r="P173" s="86">
        <f t="shared" si="37"/>
        <v>151.54933089713171</v>
      </c>
      <c r="Q173" s="89">
        <f t="shared" si="38"/>
        <v>6240.4751900293149</v>
      </c>
    </row>
    <row r="174" spans="1:17" x14ac:dyDescent="0.25">
      <c r="A174" s="26">
        <v>35886</v>
      </c>
      <c r="B174" s="83">
        <v>121.50809945224427</v>
      </c>
      <c r="C174" s="83">
        <v>7.0537960321069137</v>
      </c>
      <c r="D174" s="85">
        <f t="shared" si="26"/>
        <v>2656.6150050571805</v>
      </c>
      <c r="E174" s="86">
        <f t="shared" si="27"/>
        <v>0.54494264843929863</v>
      </c>
      <c r="F174" s="85">
        <f t="shared" si="28"/>
        <v>-34.731008937934909</v>
      </c>
      <c r="G174" s="86">
        <f t="shared" si="29"/>
        <v>0.53799644665171165</v>
      </c>
      <c r="H174" s="85">
        <f t="shared" si="30"/>
        <v>0.18872228423206694</v>
      </c>
      <c r="I174" s="85">
        <f t="shared" si="31"/>
        <v>65.370925744710206</v>
      </c>
      <c r="J174" s="85">
        <f t="shared" si="32"/>
        <v>9.5923851424770543</v>
      </c>
      <c r="K174" s="85">
        <f t="shared" si="33"/>
        <v>76.967782056678573</v>
      </c>
      <c r="L174" s="85">
        <f t="shared" si="34"/>
        <v>8.2509291117701284</v>
      </c>
      <c r="M174" s="87">
        <f t="shared" si="35"/>
        <v>54.091426563228978</v>
      </c>
      <c r="N174" s="88">
        <v>107.1900666666667</v>
      </c>
      <c r="O174" s="89">
        <f t="shared" si="36"/>
        <v>2819.4655808344041</v>
      </c>
      <c r="P174" s="86">
        <f t="shared" si="37"/>
        <v>1703.2703922766857</v>
      </c>
      <c r="Q174" s="89">
        <f t="shared" si="38"/>
        <v>2819.4655808344041</v>
      </c>
    </row>
    <row r="175" spans="1:17" x14ac:dyDescent="0.25">
      <c r="A175" s="26">
        <v>35916</v>
      </c>
      <c r="B175" s="83">
        <v>109.26856118900029</v>
      </c>
      <c r="C175" s="83">
        <v>2.8824130687817235</v>
      </c>
      <c r="D175" s="85">
        <f t="shared" si="26"/>
        <v>2593.5993827220459</v>
      </c>
      <c r="E175" s="86">
        <f t="shared" si="27"/>
        <v>0.53132300101143615</v>
      </c>
      <c r="F175" s="85">
        <f t="shared" si="28"/>
        <v>-32.071669763039928</v>
      </c>
      <c r="G175" s="86">
        <f t="shared" si="29"/>
        <v>0.5249086670588281</v>
      </c>
      <c r="H175" s="85">
        <f t="shared" si="30"/>
        <v>6.6785144126400464E-2</v>
      </c>
      <c r="I175" s="85">
        <f t="shared" si="31"/>
        <v>57.356014805154139</v>
      </c>
      <c r="J175" s="85">
        <f t="shared" si="32"/>
        <v>8.4752354546356266</v>
      </c>
      <c r="K175" s="85">
        <f t="shared" si="33"/>
        <v>77.045733827035576</v>
      </c>
      <c r="L175" s="85">
        <f t="shared" si="34"/>
        <v>8.3972836842786265</v>
      </c>
      <c r="M175" s="87">
        <f t="shared" si="35"/>
        <v>54.247922808121992</v>
      </c>
      <c r="N175" s="88">
        <v>101.890435483871</v>
      </c>
      <c r="O175" s="89">
        <f t="shared" si="36"/>
        <v>2269.8090140589052</v>
      </c>
      <c r="P175" s="86">
        <f t="shared" si="37"/>
        <v>2168.7954235088851</v>
      </c>
      <c r="Q175" s="89">
        <f t="shared" si="38"/>
        <v>2269.8090140589052</v>
      </c>
    </row>
    <row r="176" spans="1:17" x14ac:dyDescent="0.25">
      <c r="A176" s="26">
        <v>35947</v>
      </c>
      <c r="B176" s="83">
        <v>97.387112517435455</v>
      </c>
      <c r="C176" s="83">
        <v>0.39178061001850456</v>
      </c>
      <c r="D176" s="85">
        <f t="shared" si="26"/>
        <v>2536.4880406126399</v>
      </c>
      <c r="E176" s="86">
        <f t="shared" si="27"/>
        <v>0.51871987654440921</v>
      </c>
      <c r="F176" s="85">
        <f t="shared" si="28"/>
        <v>-29.012074620335195</v>
      </c>
      <c r="G176" s="86">
        <f t="shared" si="29"/>
        <v>0.51291746162034213</v>
      </c>
      <c r="H176" s="85">
        <f t="shared" si="30"/>
        <v>7.9312516704842882E-3</v>
      </c>
      <c r="I176" s="85">
        <f t="shared" si="31"/>
        <v>49.951550546977643</v>
      </c>
      <c r="J176" s="85">
        <f t="shared" si="32"/>
        <v>7.543640920776526</v>
      </c>
      <c r="K176" s="85">
        <f t="shared" si="33"/>
        <v>76.183586425464298</v>
      </c>
      <c r="L176" s="85">
        <f t="shared" si="34"/>
        <v>8.4057883223478047</v>
      </c>
      <c r="M176" s="87">
        <f t="shared" si="35"/>
        <v>53.925224290329695</v>
      </c>
      <c r="N176" s="88">
        <v>97.892649999999989</v>
      </c>
      <c r="O176" s="89">
        <f t="shared" si="36"/>
        <v>1933.1345235353765</v>
      </c>
      <c r="P176" s="86">
        <f t="shared" si="37"/>
        <v>2557.1340725224859</v>
      </c>
      <c r="Q176" s="89">
        <f t="shared" si="38"/>
        <v>1933.1345235353765</v>
      </c>
    </row>
    <row r="177" spans="1:17" x14ac:dyDescent="0.25">
      <c r="A177" s="26">
        <v>35977</v>
      </c>
      <c r="B177" s="83">
        <v>98.92898624010833</v>
      </c>
      <c r="C177" s="83">
        <v>0</v>
      </c>
      <c r="D177" s="85">
        <f t="shared" si="26"/>
        <v>2480.1217547040233</v>
      </c>
      <c r="E177" s="86">
        <f t="shared" si="27"/>
        <v>0.507297608122528</v>
      </c>
      <c r="F177" s="85">
        <f t="shared" si="28"/>
        <v>-28.622955321828183</v>
      </c>
      <c r="G177" s="86">
        <f t="shared" si="29"/>
        <v>0.50157301705816237</v>
      </c>
      <c r="H177" s="85">
        <f t="shared" si="30"/>
        <v>0</v>
      </c>
      <c r="I177" s="85">
        <f t="shared" si="31"/>
        <v>49.620110102956566</v>
      </c>
      <c r="J177" s="85">
        <f t="shared" si="32"/>
        <v>6.7461758056600809</v>
      </c>
      <c r="K177" s="85">
        <f t="shared" si="33"/>
        <v>74.618035295439981</v>
      </c>
      <c r="L177" s="85">
        <f t="shared" si="34"/>
        <v>8.311726935684403</v>
      </c>
      <c r="M177" s="87">
        <f t="shared" si="35"/>
        <v>53.271532917598265</v>
      </c>
      <c r="N177" s="88">
        <v>95.454151612903232</v>
      </c>
      <c r="O177" s="89">
        <f t="shared" si="36"/>
        <v>1779.373319993492</v>
      </c>
      <c r="P177" s="86">
        <f t="shared" si="37"/>
        <v>2809.7008718556876</v>
      </c>
      <c r="Q177" s="89">
        <f t="shared" si="38"/>
        <v>1779.373319993492</v>
      </c>
    </row>
    <row r="178" spans="1:17" x14ac:dyDescent="0.25">
      <c r="A178" s="26">
        <v>36008</v>
      </c>
      <c r="B178" s="83">
        <v>114.34557675365814</v>
      </c>
      <c r="C178" s="83">
        <v>0</v>
      </c>
      <c r="D178" s="85">
        <f t="shared" si="26"/>
        <v>2418.1296811939737</v>
      </c>
      <c r="E178" s="86">
        <f t="shared" si="27"/>
        <v>0.49602435094080466</v>
      </c>
      <c r="F178" s="85">
        <f t="shared" si="28"/>
        <v>-31.513687063168923</v>
      </c>
      <c r="G178" s="86">
        <f t="shared" si="29"/>
        <v>0.48972161352817084</v>
      </c>
      <c r="H178" s="85">
        <f t="shared" si="30"/>
        <v>0</v>
      </c>
      <c r="I178" s="85">
        <f t="shared" si="31"/>
        <v>55.997500347610767</v>
      </c>
      <c r="J178" s="85">
        <f t="shared" si="32"/>
        <v>5.994573162438849</v>
      </c>
      <c r="K178" s="85">
        <f t="shared" si="33"/>
        <v>72.471685157296918</v>
      </c>
      <c r="L178" s="85">
        <f t="shared" si="34"/>
        <v>8.1409233005819104</v>
      </c>
      <c r="M178" s="87">
        <f t="shared" si="35"/>
        <v>52.176817999721983</v>
      </c>
      <c r="N178" s="88">
        <v>92.681209677419346</v>
      </c>
      <c r="O178" s="89">
        <f t="shared" si="36"/>
        <v>1640.6057451803194</v>
      </c>
      <c r="P178" s="86">
        <f t="shared" si="37"/>
        <v>3111.3585910840957</v>
      </c>
      <c r="Q178" s="89">
        <f t="shared" si="38"/>
        <v>1640.6057451803194</v>
      </c>
    </row>
    <row r="179" spans="1:17" x14ac:dyDescent="0.25">
      <c r="A179" s="26">
        <v>36039</v>
      </c>
      <c r="B179" s="83">
        <v>125.55536304269026</v>
      </c>
      <c r="C179" s="83">
        <v>0</v>
      </c>
      <c r="D179" s="85">
        <f t="shared" si="26"/>
        <v>2352.979466635933</v>
      </c>
      <c r="E179" s="86">
        <f t="shared" si="27"/>
        <v>0.48362593623879474</v>
      </c>
      <c r="F179" s="85">
        <f t="shared" si="28"/>
        <v>-33.140475314742908</v>
      </c>
      <c r="G179" s="86">
        <f t="shared" si="29"/>
        <v>0.47699784117584615</v>
      </c>
      <c r="H179" s="85">
        <f t="shared" si="30"/>
        <v>0</v>
      </c>
      <c r="I179" s="85">
        <f t="shared" si="31"/>
        <v>59.889637119412875</v>
      </c>
      <c r="J179" s="85">
        <f t="shared" si="32"/>
        <v>5.2605774386278377</v>
      </c>
      <c r="K179" s="85">
        <f t="shared" si="33"/>
        <v>69.825508846733911</v>
      </c>
      <c r="L179" s="85">
        <f t="shared" si="34"/>
        <v>7.906753749190842</v>
      </c>
      <c r="M179" s="87">
        <f t="shared" si="35"/>
        <v>50.675978154794933</v>
      </c>
      <c r="N179" s="88">
        <v>88.976256666666657</v>
      </c>
      <c r="O179" s="89">
        <f t="shared" si="36"/>
        <v>1466.911334086943</v>
      </c>
      <c r="P179" s="86">
        <f t="shared" si="37"/>
        <v>3538.4065174135667</v>
      </c>
      <c r="Q179" s="89">
        <f t="shared" si="38"/>
        <v>1466.911334086943</v>
      </c>
    </row>
    <row r="180" spans="1:17" x14ac:dyDescent="0.25">
      <c r="A180" s="26">
        <v>36069</v>
      </c>
      <c r="B180" s="83">
        <v>124.16375827438161</v>
      </c>
      <c r="C180" s="83">
        <v>73.318340084146357</v>
      </c>
      <c r="D180" s="85">
        <f t="shared" si="26"/>
        <v>2361.9582907126241</v>
      </c>
      <c r="E180" s="86">
        <f t="shared" si="27"/>
        <v>0.4705958933271866</v>
      </c>
      <c r="F180" s="85">
        <f t="shared" si="28"/>
        <v>4.57016570818136</v>
      </c>
      <c r="G180" s="86">
        <f t="shared" si="29"/>
        <v>0.47150992646882289</v>
      </c>
      <c r="H180" s="85">
        <f t="shared" si="30"/>
        <v>0.90776386809328991</v>
      </c>
      <c r="I180" s="85">
        <f t="shared" si="31"/>
        <v>58.54444453404637</v>
      </c>
      <c r="J180" s="85">
        <f t="shared" si="32"/>
        <v>4.8873076053156002</v>
      </c>
      <c r="K180" s="85">
        <f t="shared" si="33"/>
        <v>67.094763930367762</v>
      </c>
      <c r="L180" s="85">
        <f t="shared" si="34"/>
        <v>7.6180525216817498</v>
      </c>
      <c r="M180" s="87">
        <f t="shared" si="35"/>
        <v>54.643675372367312</v>
      </c>
      <c r="N180" s="88">
        <v>98.269161290322586</v>
      </c>
      <c r="O180" s="89">
        <f t="shared" si="36"/>
        <v>1903.1830215777138</v>
      </c>
      <c r="P180" s="86">
        <f t="shared" si="37"/>
        <v>2519.1969021746409</v>
      </c>
      <c r="Q180" s="89">
        <f t="shared" si="38"/>
        <v>1903.1830215777138</v>
      </c>
    </row>
    <row r="181" spans="1:17" x14ac:dyDescent="0.25">
      <c r="A181" s="26">
        <v>36100</v>
      </c>
      <c r="B181" s="83">
        <v>114.14842004004296</v>
      </c>
      <c r="C181" s="83">
        <v>361.27891842228587</v>
      </c>
      <c r="D181" s="85">
        <f t="shared" si="26"/>
        <v>2653.1379663547746</v>
      </c>
      <c r="E181" s="86">
        <f t="shared" si="27"/>
        <v>0.47239165814252482</v>
      </c>
      <c r="F181" s="85">
        <f t="shared" si="28"/>
        <v>148.94563820723249</v>
      </c>
      <c r="G181" s="86">
        <f t="shared" si="29"/>
        <v>0.5021807857839713</v>
      </c>
      <c r="H181" s="85">
        <f t="shared" si="30"/>
        <v>6.4636085631418805</v>
      </c>
      <c r="I181" s="85">
        <f t="shared" si="31"/>
        <v>57.323143271707593</v>
      </c>
      <c r="J181" s="85">
        <f t="shared" si="32"/>
        <v>6.3124909452859521</v>
      </c>
      <c r="K181" s="85">
        <f t="shared" si="33"/>
        <v>66.087130124779264</v>
      </c>
      <c r="L181" s="85">
        <f t="shared" si="34"/>
        <v>7.3201247508744514</v>
      </c>
      <c r="M181" s="87">
        <f t="shared" si="35"/>
        <v>88.342724520046431</v>
      </c>
      <c r="N181" s="88">
        <v>156.15354333333329</v>
      </c>
      <c r="O181" s="89">
        <f t="shared" si="36"/>
        <v>4598.3071481284187</v>
      </c>
      <c r="P181" s="86">
        <f t="shared" si="37"/>
        <v>59.178866192818681</v>
      </c>
      <c r="Q181" s="89">
        <f t="shared" si="38"/>
        <v>4598.3071481284187</v>
      </c>
    </row>
    <row r="182" spans="1:17" x14ac:dyDescent="0.25">
      <c r="A182" s="26">
        <v>36130</v>
      </c>
      <c r="B182" s="83">
        <v>112.21520061761927</v>
      </c>
      <c r="C182" s="83">
        <v>209.59523874026132</v>
      </c>
      <c r="D182" s="85">
        <f t="shared" si="26"/>
        <v>2785.8831033250754</v>
      </c>
      <c r="E182" s="86">
        <f t="shared" si="27"/>
        <v>0.53062759327095488</v>
      </c>
      <c r="F182" s="85">
        <f t="shared" si="28"/>
        <v>68.019024414146756</v>
      </c>
      <c r="G182" s="86">
        <f t="shared" si="29"/>
        <v>0.5442313981537843</v>
      </c>
      <c r="H182" s="85">
        <f t="shared" si="30"/>
        <v>5.9980859085466092</v>
      </c>
      <c r="I182" s="85">
        <f t="shared" si="31"/>
        <v>61.07103552623434</v>
      </c>
      <c r="J182" s="85">
        <f t="shared" si="32"/>
        <v>9.7809803351794606</v>
      </c>
      <c r="K182" s="85">
        <f t="shared" si="33"/>
        <v>68.657919848919107</v>
      </c>
      <c r="L182" s="85">
        <f t="shared" si="34"/>
        <v>7.2101906110396179</v>
      </c>
      <c r="M182" s="87">
        <f t="shared" si="35"/>
        <v>84.654505957965554</v>
      </c>
      <c r="N182" s="88">
        <v>178.11948387096771</v>
      </c>
      <c r="O182" s="89">
        <f t="shared" si="36"/>
        <v>8735.7020962779807</v>
      </c>
      <c r="P182" s="86">
        <f t="shared" si="37"/>
        <v>879.63971188865139</v>
      </c>
      <c r="Q182" s="89">
        <f t="shared" si="38"/>
        <v>8735.7020962779807</v>
      </c>
    </row>
    <row r="183" spans="1:17" x14ac:dyDescent="0.25">
      <c r="A183" s="26">
        <v>36161</v>
      </c>
      <c r="B183" s="83">
        <v>113.94208320022264</v>
      </c>
      <c r="C183" s="83">
        <v>150.08050044592937</v>
      </c>
      <c r="D183" s="85">
        <f t="shared" si="26"/>
        <v>2854.5098340819463</v>
      </c>
      <c r="E183" s="86">
        <f t="shared" si="27"/>
        <v>0.55717662066501505</v>
      </c>
      <c r="F183" s="85">
        <f t="shared" si="28"/>
        <v>35.192294963032289</v>
      </c>
      <c r="G183" s="86">
        <f t="shared" si="29"/>
        <v>0.56421507965762152</v>
      </c>
      <c r="H183" s="85">
        <f t="shared" si="30"/>
        <v>5.3019640721928569</v>
      </c>
      <c r="I183" s="85">
        <f t="shared" si="31"/>
        <v>64.287841549168959</v>
      </c>
      <c r="J183" s="85">
        <f t="shared" si="32"/>
        <v>11.863964067696648</v>
      </c>
      <c r="K183" s="85">
        <f t="shared" si="33"/>
        <v>73.031216851280831</v>
      </c>
      <c r="L183" s="85">
        <f t="shared" si="34"/>
        <v>7.4906670653349181</v>
      </c>
      <c r="M183" s="87">
        <f t="shared" si="35"/>
        <v>81.990550943116219</v>
      </c>
      <c r="N183" s="88">
        <v>139.6618387096774</v>
      </c>
      <c r="O183" s="89">
        <f t="shared" si="36"/>
        <v>3325.9774326535089</v>
      </c>
      <c r="P183" s="86">
        <f t="shared" si="37"/>
        <v>77.421072171516627</v>
      </c>
      <c r="Q183" s="89">
        <f t="shared" si="38"/>
        <v>3325.9774326535089</v>
      </c>
    </row>
    <row r="184" spans="1:17" x14ac:dyDescent="0.25">
      <c r="A184" s="26">
        <v>36192</v>
      </c>
      <c r="B184" s="83">
        <v>116.09012231084205</v>
      </c>
      <c r="C184" s="83">
        <v>177.29696612633762</v>
      </c>
      <c r="D184" s="85">
        <f t="shared" si="26"/>
        <v>2943.5242084010815</v>
      </c>
      <c r="E184" s="86">
        <f t="shared" si="27"/>
        <v>0.57090196681638927</v>
      </c>
      <c r="F184" s="85">
        <f t="shared" si="28"/>
        <v>45.784180247525818</v>
      </c>
      <c r="G184" s="86">
        <f t="shared" si="29"/>
        <v>0.5800588028658944</v>
      </c>
      <c r="H184" s="85">
        <f t="shared" si="30"/>
        <v>7.3632431017871722</v>
      </c>
      <c r="I184" s="85">
        <f t="shared" si="31"/>
        <v>67.339097372182295</v>
      </c>
      <c r="J184" s="85">
        <f t="shared" si="32"/>
        <v>13.580251333233072</v>
      </c>
      <c r="K184" s="85">
        <f t="shared" si="33"/>
        <v>78.643668810268309</v>
      </c>
      <c r="L184" s="85">
        <f t="shared" si="34"/>
        <v>7.9677993742455939</v>
      </c>
      <c r="M184" s="87">
        <f t="shared" si="35"/>
        <v>98.259740754564092</v>
      </c>
      <c r="N184" s="88">
        <v>116.8791785714286</v>
      </c>
      <c r="O184" s="89">
        <f t="shared" si="36"/>
        <v>346.68346461608405</v>
      </c>
      <c r="P184" s="86">
        <f t="shared" si="37"/>
        <v>997.39648759820136</v>
      </c>
      <c r="Q184" s="89">
        <f t="shared" si="38"/>
        <v>346.68346461608405</v>
      </c>
    </row>
    <row r="185" spans="1:17" x14ac:dyDescent="0.25">
      <c r="A185" s="26">
        <v>36220</v>
      </c>
      <c r="B185" s="83">
        <v>115.49491954455496</v>
      </c>
      <c r="C185" s="83">
        <v>197.77498834343808</v>
      </c>
      <c r="D185" s="85">
        <f t="shared" si="26"/>
        <v>3046.1876165630561</v>
      </c>
      <c r="E185" s="86">
        <f t="shared" si="27"/>
        <v>0.58870484168021631</v>
      </c>
      <c r="F185" s="85">
        <f t="shared" si="28"/>
        <v>52.984950296271293</v>
      </c>
      <c r="G185" s="86">
        <f t="shared" si="29"/>
        <v>0.59930183173947049</v>
      </c>
      <c r="H185" s="85">
        <f t="shared" si="30"/>
        <v>9.9387423238889845</v>
      </c>
      <c r="I185" s="85">
        <f t="shared" si="31"/>
        <v>69.216316839654553</v>
      </c>
      <c r="J185" s="85">
        <f t="shared" si="32"/>
        <v>15.956521017919647</v>
      </c>
      <c r="K185" s="85">
        <f t="shared" si="33"/>
        <v>86.020064750841058</v>
      </c>
      <c r="L185" s="85">
        <f t="shared" si="34"/>
        <v>8.5801250773468922</v>
      </c>
      <c r="M185" s="87">
        <f t="shared" si="35"/>
        <v>118.69115311357878</v>
      </c>
      <c r="N185" s="88">
        <v>188.78025806451609</v>
      </c>
      <c r="O185" s="89">
        <f t="shared" si="36"/>
        <v>4912.4826328235049</v>
      </c>
      <c r="P185" s="86">
        <f t="shared" si="37"/>
        <v>1625.6616661979347</v>
      </c>
      <c r="Q185" s="89">
        <f t="shared" si="38"/>
        <v>4912.4826328235049</v>
      </c>
    </row>
    <row r="186" spans="1:17" x14ac:dyDescent="0.25">
      <c r="A186" s="26">
        <v>36251</v>
      </c>
      <c r="B186" s="83">
        <v>113.06865626603387</v>
      </c>
      <c r="C186" s="83">
        <v>21.013165809093412</v>
      </c>
      <c r="D186" s="85">
        <f t="shared" si="26"/>
        <v>2981.1026308952446</v>
      </c>
      <c r="E186" s="86">
        <f t="shared" si="27"/>
        <v>0.60923752331261116</v>
      </c>
      <c r="F186" s="85">
        <f t="shared" si="28"/>
        <v>-33.335286674432766</v>
      </c>
      <c r="G186" s="86">
        <f t="shared" si="29"/>
        <v>0.60257046597772468</v>
      </c>
      <c r="H186" s="85">
        <f t="shared" si="30"/>
        <v>1.0900592281301114</v>
      </c>
      <c r="I186" s="85">
        <f t="shared" si="31"/>
        <v>68.131832893699212</v>
      </c>
      <c r="J186" s="85">
        <f t="shared" si="32"/>
        <v>16.876259355075728</v>
      </c>
      <c r="K186" s="85">
        <f t="shared" si="33"/>
        <v>93.51142477594901</v>
      </c>
      <c r="L186" s="85">
        <f t="shared" si="34"/>
        <v>9.3848993299677765</v>
      </c>
      <c r="M186" s="87">
        <f t="shared" si="35"/>
        <v>67.136120322056897</v>
      </c>
      <c r="N186" s="88">
        <v>115.4199666666667</v>
      </c>
      <c r="O186" s="89">
        <f t="shared" si="36"/>
        <v>2331.3298178298892</v>
      </c>
      <c r="P186" s="86">
        <f t="shared" si="37"/>
        <v>1091.6942355012459</v>
      </c>
      <c r="Q186" s="89">
        <f t="shared" si="38"/>
        <v>2331.3298178298892</v>
      </c>
    </row>
    <row r="187" spans="1:17" x14ac:dyDescent="0.25">
      <c r="A187" s="26">
        <v>36281</v>
      </c>
      <c r="B187" s="83">
        <v>102.71575943013673</v>
      </c>
      <c r="C187" s="83">
        <v>0.58526152704623025</v>
      </c>
      <c r="D187" s="85">
        <f t="shared" si="26"/>
        <v>2906.1727987142458</v>
      </c>
      <c r="E187" s="86">
        <f t="shared" si="27"/>
        <v>0.59622052617904897</v>
      </c>
      <c r="F187" s="85">
        <f t="shared" si="28"/>
        <v>-38.257477194620357</v>
      </c>
      <c r="G187" s="86">
        <f t="shared" si="29"/>
        <v>0.5885690307401249</v>
      </c>
      <c r="H187" s="85">
        <f t="shared" si="30"/>
        <v>2.6464659802329159E-2</v>
      </c>
      <c r="I187" s="85">
        <f t="shared" si="31"/>
        <v>60.455314969531415</v>
      </c>
      <c r="J187" s="85">
        <f t="shared" si="32"/>
        <v>15.033314078710974</v>
      </c>
      <c r="K187" s="85">
        <f t="shared" si="33"/>
        <v>98.342522543080705</v>
      </c>
      <c r="L187" s="85">
        <f t="shared" si="34"/>
        <v>10.202216311579274</v>
      </c>
      <c r="M187" s="87">
        <f t="shared" si="35"/>
        <v>65.557677638708213</v>
      </c>
      <c r="N187" s="88">
        <v>104.38929032258061</v>
      </c>
      <c r="O187" s="89">
        <f t="shared" si="36"/>
        <v>1507.8941436302794</v>
      </c>
      <c r="P187" s="86">
        <f t="shared" si="37"/>
        <v>1942.2947215105721</v>
      </c>
      <c r="Q187" s="89">
        <f t="shared" si="38"/>
        <v>1507.8941436302794</v>
      </c>
    </row>
    <row r="188" spans="1:17" x14ac:dyDescent="0.25">
      <c r="A188" s="26">
        <v>36312</v>
      </c>
      <c r="B188" s="83">
        <v>97.716680619951276</v>
      </c>
      <c r="C188" s="83">
        <v>0</v>
      </c>
      <c r="D188" s="85">
        <f t="shared" si="26"/>
        <v>2836.7954319399005</v>
      </c>
      <c r="E188" s="86">
        <f t="shared" si="27"/>
        <v>0.58123455974284921</v>
      </c>
      <c r="F188" s="85">
        <f t="shared" si="28"/>
        <v>-35.367394481015523</v>
      </c>
      <c r="G188" s="86">
        <f t="shared" si="29"/>
        <v>0.57416108084664597</v>
      </c>
      <c r="H188" s="85">
        <f t="shared" si="30"/>
        <v>0</v>
      </c>
      <c r="I188" s="85">
        <f t="shared" si="31"/>
        <v>56.105114961497726</v>
      </c>
      <c r="J188" s="85">
        <f t="shared" si="32"/>
        <v>13.272251812847783</v>
      </c>
      <c r="K188" s="85">
        <f t="shared" si="33"/>
        <v>100.8854790851658</v>
      </c>
      <c r="L188" s="85">
        <f t="shared" si="34"/>
        <v>10.729295270762687</v>
      </c>
      <c r="M188" s="87">
        <f t="shared" si="35"/>
        <v>68.766215567692015</v>
      </c>
      <c r="N188" s="88">
        <v>99.759349999999998</v>
      </c>
      <c r="O188" s="89">
        <f t="shared" si="36"/>
        <v>960.57438193911469</v>
      </c>
      <c r="P188" s="86">
        <f t="shared" si="37"/>
        <v>2371.8276475947623</v>
      </c>
      <c r="Q188" s="89">
        <f t="shared" si="38"/>
        <v>960.57438193911469</v>
      </c>
    </row>
    <row r="189" spans="1:17" x14ac:dyDescent="0.25">
      <c r="A189" s="26">
        <v>36342</v>
      </c>
      <c r="B189" s="83">
        <v>98.577862935496341</v>
      </c>
      <c r="C189" s="83">
        <v>1.6626440041628405E-2</v>
      </c>
      <c r="D189" s="85">
        <f t="shared" si="26"/>
        <v>2769.7869342035638</v>
      </c>
      <c r="E189" s="86">
        <f t="shared" si="27"/>
        <v>0.56735908638798005</v>
      </c>
      <c r="F189" s="85">
        <f t="shared" si="28"/>
        <v>-34.132669292142289</v>
      </c>
      <c r="G189" s="86">
        <f t="shared" si="29"/>
        <v>0.56053255252955159</v>
      </c>
      <c r="H189" s="85">
        <f t="shared" si="30"/>
        <v>5.6532733315899813E-4</v>
      </c>
      <c r="I189" s="85">
        <f t="shared" si="31"/>
        <v>55.256101134142042</v>
      </c>
      <c r="J189" s="85">
        <f t="shared" si="32"/>
        <v>11.768457714902803</v>
      </c>
      <c r="K189" s="85">
        <f t="shared" si="33"/>
        <v>101.64720171085102</v>
      </c>
      <c r="L189" s="85">
        <f t="shared" si="34"/>
        <v>11.006735089217582</v>
      </c>
      <c r="M189" s="87">
        <f t="shared" si="35"/>
        <v>70.548006570898323</v>
      </c>
      <c r="N189" s="88">
        <v>97.134741935483859</v>
      </c>
      <c r="O189" s="89">
        <f t="shared" si="36"/>
        <v>706.85449734650319</v>
      </c>
      <c r="P189" s="86">
        <f t="shared" si="37"/>
        <v>2634.3604587587515</v>
      </c>
      <c r="Q189" s="89">
        <f t="shared" si="38"/>
        <v>706.85449734650319</v>
      </c>
    </row>
    <row r="190" spans="1:17" x14ac:dyDescent="0.25">
      <c r="A190" s="26">
        <v>36373</v>
      </c>
      <c r="B190" s="83">
        <v>102.85756715172897</v>
      </c>
      <c r="C190" s="83">
        <v>0</v>
      </c>
      <c r="D190" s="85">
        <f t="shared" si="26"/>
        <v>2703.0741869818544</v>
      </c>
      <c r="E190" s="86">
        <f t="shared" si="27"/>
        <v>0.55395738684071272</v>
      </c>
      <c r="F190" s="85">
        <f t="shared" si="28"/>
        <v>-33.969725747457943</v>
      </c>
      <c r="G190" s="86">
        <f t="shared" si="29"/>
        <v>0.54716344169122111</v>
      </c>
      <c r="H190" s="85">
        <f t="shared" si="30"/>
        <v>0</v>
      </c>
      <c r="I190" s="85">
        <f t="shared" si="31"/>
        <v>56.279900446725918</v>
      </c>
      <c r="J190" s="85">
        <f t="shared" si="32"/>
        <v>10.432846774983478</v>
      </c>
      <c r="K190" s="85">
        <f t="shared" si="33"/>
        <v>100.99020848173315</v>
      </c>
      <c r="L190" s="85">
        <f t="shared" si="34"/>
        <v>11.089840004101346</v>
      </c>
      <c r="M190" s="87">
        <f t="shared" si="35"/>
        <v>71.077019420963154</v>
      </c>
      <c r="N190" s="88">
        <v>94.328274193548381</v>
      </c>
      <c r="O190" s="89">
        <f t="shared" si="36"/>
        <v>540.62084849966732</v>
      </c>
      <c r="P190" s="86">
        <f t="shared" si="37"/>
        <v>2930.3263659420472</v>
      </c>
      <c r="Q190" s="89">
        <f t="shared" si="38"/>
        <v>540.62084849966732</v>
      </c>
    </row>
    <row r="191" spans="1:17" x14ac:dyDescent="0.25">
      <c r="A191" s="26">
        <v>36404</v>
      </c>
      <c r="B191" s="83">
        <v>119.09367824699984</v>
      </c>
      <c r="C191" s="83">
        <v>7.957941421690319</v>
      </c>
      <c r="D191" s="85">
        <f t="shared" si="26"/>
        <v>2637.9994841722382</v>
      </c>
      <c r="E191" s="86">
        <f t="shared" si="27"/>
        <v>0.54061483739637084</v>
      </c>
      <c r="F191" s="85">
        <f t="shared" si="28"/>
        <v>-33.173862718987095</v>
      </c>
      <c r="G191" s="86">
        <f t="shared" si="29"/>
        <v>0.53398006485257343</v>
      </c>
      <c r="H191" s="85">
        <f t="shared" si="30"/>
        <v>0.20379395318532495</v>
      </c>
      <c r="I191" s="85">
        <f t="shared" si="31"/>
        <v>63.593650033864492</v>
      </c>
      <c r="J191" s="85">
        <f t="shared" si="32"/>
        <v>9.2352002442570917</v>
      </c>
      <c r="K191" s="85">
        <f t="shared" si="33"/>
        <v>99.207247525358767</v>
      </c>
      <c r="L191" s="85">
        <f t="shared" si="34"/>
        <v>11.018161200631468</v>
      </c>
      <c r="M191" s="87">
        <f t="shared" si="35"/>
        <v>71.923772039455002</v>
      </c>
      <c r="N191" s="88">
        <v>93.343639999999994</v>
      </c>
      <c r="O191" s="89">
        <f t="shared" si="36"/>
        <v>458.81074344718184</v>
      </c>
      <c r="P191" s="86">
        <f t="shared" si="37"/>
        <v>3037.8972697507556</v>
      </c>
      <c r="Q191" s="89">
        <f t="shared" si="38"/>
        <v>458.81074344718184</v>
      </c>
    </row>
    <row r="192" spans="1:17" x14ac:dyDescent="0.25">
      <c r="A192" s="26">
        <v>36434</v>
      </c>
      <c r="B192" s="83">
        <v>119.33604434195605</v>
      </c>
      <c r="C192" s="83">
        <v>120.42984529981405</v>
      </c>
      <c r="D192" s="85">
        <f t="shared" si="26"/>
        <v>2683.0008445546164</v>
      </c>
      <c r="E192" s="86">
        <f t="shared" si="27"/>
        <v>0.52759989683444763</v>
      </c>
      <c r="F192" s="85">
        <f t="shared" si="28"/>
        <v>23.001716201752032</v>
      </c>
      <c r="G192" s="86">
        <f t="shared" si="29"/>
        <v>0.53220024007479805</v>
      </c>
      <c r="H192" s="85">
        <f t="shared" si="30"/>
        <v>3.0245092847878197</v>
      </c>
      <c r="I192" s="85">
        <f t="shared" si="31"/>
        <v>63.510671448365756</v>
      </c>
      <c r="J192" s="85">
        <f t="shared" si="32"/>
        <v>8.8933041842824458</v>
      </c>
      <c r="K192" s="85">
        <f t="shared" si="33"/>
        <v>97.276913834855918</v>
      </c>
      <c r="L192" s="85">
        <f t="shared" si="34"/>
        <v>10.823637874785296</v>
      </c>
      <c r="M192" s="87">
        <f t="shared" si="35"/>
        <v>88.755565836956805</v>
      </c>
      <c r="N192" s="88">
        <v>99.41552903225805</v>
      </c>
      <c r="O192" s="89">
        <f t="shared" si="36"/>
        <v>113.63481532517713</v>
      </c>
      <c r="P192" s="86">
        <f t="shared" si="37"/>
        <v>2405.4349944856885</v>
      </c>
      <c r="Q192" s="89">
        <f t="shared" si="38"/>
        <v>113.63481532517713</v>
      </c>
    </row>
    <row r="193" spans="1:17" x14ac:dyDescent="0.25">
      <c r="A193" s="26">
        <v>36465</v>
      </c>
      <c r="B193" s="83">
        <v>109.6367186393508</v>
      </c>
      <c r="C193" s="83">
        <v>225.05915200722396</v>
      </c>
      <c r="D193" s="85">
        <f t="shared" si="26"/>
        <v>2830.1550143616241</v>
      </c>
      <c r="E193" s="86">
        <f t="shared" si="27"/>
        <v>0.53660016891092333</v>
      </c>
      <c r="F193" s="85">
        <f t="shared" si="28"/>
        <v>75.474765314813908</v>
      </c>
      <c r="G193" s="86">
        <f t="shared" si="29"/>
        <v>0.55169512197388604</v>
      </c>
      <c r="H193" s="85">
        <f t="shared" si="30"/>
        <v>6.974008667655605</v>
      </c>
      <c r="I193" s="85">
        <f t="shared" si="31"/>
        <v>60.486042862553269</v>
      </c>
      <c r="J193" s="85">
        <f t="shared" si="32"/>
        <v>10.444930670007141</v>
      </c>
      <c r="K193" s="85">
        <f t="shared" si="33"/>
        <v>97.108808510128512</v>
      </c>
      <c r="L193" s="85">
        <f t="shared" si="34"/>
        <v>10.613035994734545</v>
      </c>
      <c r="M193" s="87">
        <f t="shared" si="35"/>
        <v>112.71891339854784</v>
      </c>
      <c r="N193" s="88">
        <v>145.67956666666669</v>
      </c>
      <c r="O193" s="89">
        <f t="shared" si="36"/>
        <v>1086.4046638611537</v>
      </c>
      <c r="P193" s="86">
        <f t="shared" si="37"/>
        <v>7.7350541523211991</v>
      </c>
      <c r="Q193" s="89">
        <f t="shared" si="38"/>
        <v>1086.4046638611537</v>
      </c>
    </row>
    <row r="194" spans="1:17" x14ac:dyDescent="0.25">
      <c r="A194" s="26">
        <v>36495</v>
      </c>
      <c r="B194" s="83">
        <v>113.33043700220364</v>
      </c>
      <c r="C194" s="83">
        <v>274.61570507895055</v>
      </c>
      <c r="D194" s="85">
        <f t="shared" si="26"/>
        <v>3012.6022798856397</v>
      </c>
      <c r="E194" s="86">
        <f t="shared" si="27"/>
        <v>0.56603100287232477</v>
      </c>
      <c r="F194" s="85">
        <f t="shared" si="28"/>
        <v>94.186727592871179</v>
      </c>
      <c r="G194" s="86">
        <f t="shared" si="29"/>
        <v>0.58486834839089907</v>
      </c>
      <c r="H194" s="85">
        <f t="shared" si="30"/>
        <v>11.968526736958568</v>
      </c>
      <c r="I194" s="85">
        <f t="shared" si="31"/>
        <v>66.283385511897677</v>
      </c>
      <c r="J194" s="85">
        <f t="shared" si="32"/>
        <v>13.916527306078512</v>
      </c>
      <c r="K194" s="85">
        <f t="shared" si="33"/>
        <v>100.43064032788767</v>
      </c>
      <c r="L194" s="85">
        <f t="shared" si="34"/>
        <v>10.594695488319351</v>
      </c>
      <c r="M194" s="87">
        <f t="shared" si="35"/>
        <v>144.61223820293904</v>
      </c>
      <c r="N194" s="88">
        <v>203.9195483870968</v>
      </c>
      <c r="O194" s="89">
        <f t="shared" si="36"/>
        <v>3517.3570412799022</v>
      </c>
      <c r="P194" s="86">
        <f t="shared" si="37"/>
        <v>3075.6768545223485</v>
      </c>
      <c r="Q194" s="89">
        <f t="shared" si="38"/>
        <v>3517.3570412799022</v>
      </c>
    </row>
    <row r="195" spans="1:17" x14ac:dyDescent="0.25">
      <c r="A195" s="26">
        <v>36526</v>
      </c>
      <c r="B195" s="83">
        <v>110.37473439312477</v>
      </c>
      <c r="C195" s="83">
        <v>251.99818885815475</v>
      </c>
      <c r="D195" s="85">
        <f t="shared" si="26"/>
        <v>3162.7340444938309</v>
      </c>
      <c r="E195" s="86">
        <f t="shared" si="27"/>
        <v>0.602520455977128</v>
      </c>
      <c r="F195" s="85">
        <f t="shared" si="28"/>
        <v>77.872208184931154</v>
      </c>
      <c r="G195" s="86">
        <f t="shared" si="29"/>
        <v>0.61809489761411418</v>
      </c>
      <c r="H195" s="85">
        <f t="shared" si="30"/>
        <v>15.166549264002436</v>
      </c>
      <c r="I195" s="85">
        <f t="shared" si="31"/>
        <v>68.222060153903499</v>
      </c>
      <c r="J195" s="85">
        <f t="shared" si="32"/>
        <v>18.477814832058058</v>
      </c>
      <c r="K195" s="85">
        <f t="shared" si="33"/>
        <v>107.95134356218665</v>
      </c>
      <c r="L195" s="85">
        <f t="shared" si="34"/>
        <v>10.957111597759082</v>
      </c>
      <c r="M195" s="87">
        <f t="shared" si="35"/>
        <v>167.43180692700554</v>
      </c>
      <c r="N195" s="88">
        <v>208.34735483870969</v>
      </c>
      <c r="O195" s="89">
        <f t="shared" si="36"/>
        <v>1674.082060914958</v>
      </c>
      <c r="P195" s="86">
        <f t="shared" si="37"/>
        <v>3586.4038582028638</v>
      </c>
      <c r="Q195" s="89">
        <f t="shared" si="38"/>
        <v>1674.082060914958</v>
      </c>
    </row>
    <row r="196" spans="1:17" x14ac:dyDescent="0.25">
      <c r="A196" s="26">
        <v>36557</v>
      </c>
      <c r="B196" s="83">
        <v>112.55589798057383</v>
      </c>
      <c r="C196" s="83">
        <v>101.68768737800501</v>
      </c>
      <c r="D196" s="85">
        <f t="shared" si="26"/>
        <v>3164.8737175347574</v>
      </c>
      <c r="E196" s="86">
        <f t="shared" si="27"/>
        <v>0.63254680889876613</v>
      </c>
      <c r="F196" s="85">
        <f t="shared" si="28"/>
        <v>1.1042810567925443</v>
      </c>
      <c r="G196" s="86">
        <f t="shared" si="29"/>
        <v>0.63276766511012461</v>
      </c>
      <c r="H196" s="85">
        <f t="shared" si="30"/>
        <v>7.0190040352603704</v>
      </c>
      <c r="I196" s="85">
        <f t="shared" si="31"/>
        <v>71.221732759541098</v>
      </c>
      <c r="J196" s="85">
        <f t="shared" si="32"/>
        <v>21.307277542277042</v>
      </c>
      <c r="K196" s="85">
        <f t="shared" si="33"/>
        <v>117.4809911433565</v>
      </c>
      <c r="L196" s="85">
        <f t="shared" si="34"/>
        <v>11.777629961107197</v>
      </c>
      <c r="M196" s="87">
        <f t="shared" si="35"/>
        <v>120.47141519755552</v>
      </c>
      <c r="N196" s="88">
        <v>163.59093103448271</v>
      </c>
      <c r="O196" s="89">
        <f t="shared" si="36"/>
        <v>1859.292646011015</v>
      </c>
      <c r="P196" s="86">
        <f t="shared" si="37"/>
        <v>228.92197872520589</v>
      </c>
      <c r="Q196" s="89">
        <f t="shared" si="38"/>
        <v>1859.292646011015</v>
      </c>
    </row>
    <row r="197" spans="1:17" x14ac:dyDescent="0.25">
      <c r="A197" s="26">
        <v>36586</v>
      </c>
      <c r="B197" s="83">
        <v>113.11417797249109</v>
      </c>
      <c r="C197" s="83">
        <v>203.32047176283831</v>
      </c>
      <c r="D197" s="85">
        <f t="shared" si="26"/>
        <v>3257.4696388459347</v>
      </c>
      <c r="E197" s="86">
        <f t="shared" si="27"/>
        <v>0.63297474350695149</v>
      </c>
      <c r="F197" s="85">
        <f t="shared" si="28"/>
        <v>48.155684664594006</v>
      </c>
      <c r="G197" s="86">
        <f t="shared" si="29"/>
        <v>0.64260588043987033</v>
      </c>
      <c r="H197" s="85">
        <f t="shared" si="30"/>
        <v>15.35774362317281</v>
      </c>
      <c r="I197" s="85">
        <f t="shared" si="31"/>
        <v>72.68783592624483</v>
      </c>
      <c r="J197" s="85">
        <f t="shared" si="32"/>
        <v>22.67897090224341</v>
      </c>
      <c r="K197" s="85">
        <f t="shared" si="33"/>
        <v>127.34263531771627</v>
      </c>
      <c r="L197" s="85">
        <f t="shared" si="34"/>
        <v>12.817326727883643</v>
      </c>
      <c r="M197" s="87">
        <f t="shared" si="35"/>
        <v>180.57970374580907</v>
      </c>
      <c r="N197" s="88">
        <v>194.62993548387101</v>
      </c>
      <c r="O197" s="89">
        <f t="shared" si="36"/>
        <v>197.40901189324302</v>
      </c>
      <c r="P197" s="86">
        <f t="shared" si="37"/>
        <v>2131.5924694558521</v>
      </c>
      <c r="Q197" s="89">
        <f t="shared" si="38"/>
        <v>197.40901189324302</v>
      </c>
    </row>
    <row r="198" spans="1:17" x14ac:dyDescent="0.25">
      <c r="A198" s="26">
        <v>36617</v>
      </c>
      <c r="B198" s="83">
        <v>109.00338109864964</v>
      </c>
      <c r="C198" s="83">
        <v>3.5893347355542722</v>
      </c>
      <c r="D198" s="85">
        <f t="shared" si="26"/>
        <v>3167.48896734862</v>
      </c>
      <c r="E198" s="86">
        <f t="shared" si="27"/>
        <v>0.65149392776918691</v>
      </c>
      <c r="F198" s="85">
        <f t="shared" si="28"/>
        <v>-46.19021992315006</v>
      </c>
      <c r="G198" s="86">
        <f t="shared" si="29"/>
        <v>0.642255883784557</v>
      </c>
      <c r="H198" s="85">
        <f t="shared" si="30"/>
        <v>0.27025777135991408</v>
      </c>
      <c r="I198" s="85">
        <f t="shared" si="31"/>
        <v>70.008062863018097</v>
      </c>
      <c r="J198" s="85">
        <f t="shared" si="32"/>
        <v>23.291685598491068</v>
      </c>
      <c r="K198" s="85">
        <f t="shared" si="33"/>
        <v>136.74107616765718</v>
      </c>
      <c r="L198" s="85">
        <f t="shared" si="34"/>
        <v>13.893244748550149</v>
      </c>
      <c r="M198" s="87">
        <f t="shared" si="35"/>
        <v>90.776741892056279</v>
      </c>
      <c r="N198" s="88">
        <v>129.8431333333333</v>
      </c>
      <c r="O198" s="89">
        <f t="shared" si="36"/>
        <v>1526.1829402430824</v>
      </c>
      <c r="P198" s="86">
        <f t="shared" si="37"/>
        <v>346.61614182071065</v>
      </c>
      <c r="Q198" s="89">
        <f t="shared" si="38"/>
        <v>1526.1829402430824</v>
      </c>
    </row>
    <row r="199" spans="1:17" x14ac:dyDescent="0.25">
      <c r="A199" s="26">
        <v>36647</v>
      </c>
      <c r="B199" s="83">
        <v>106.33827371928174</v>
      </c>
      <c r="C199" s="83">
        <v>0</v>
      </c>
      <c r="D199" s="85">
        <f t="shared" si="26"/>
        <v>3080.8072695956785</v>
      </c>
      <c r="E199" s="86">
        <f t="shared" si="27"/>
        <v>0.63349779346972401</v>
      </c>
      <c r="F199" s="85">
        <f t="shared" si="28"/>
        <v>-44.401517225092761</v>
      </c>
      <c r="G199" s="86">
        <f t="shared" si="29"/>
        <v>0.62461749002470546</v>
      </c>
      <c r="H199" s="85">
        <f t="shared" si="30"/>
        <v>0</v>
      </c>
      <c r="I199" s="85">
        <f t="shared" si="31"/>
        <v>66.420745624097862</v>
      </c>
      <c r="J199" s="85">
        <f t="shared" si="32"/>
        <v>20.260952128843861</v>
      </c>
      <c r="K199" s="85">
        <f t="shared" si="33"/>
        <v>142.08340160374013</v>
      </c>
      <c r="L199" s="85">
        <f t="shared" si="34"/>
        <v>14.918626692760903</v>
      </c>
      <c r="M199" s="87">
        <f t="shared" si="35"/>
        <v>95.616484889169712</v>
      </c>
      <c r="N199" s="88">
        <v>117.30029032258069</v>
      </c>
      <c r="O199" s="89">
        <f t="shared" si="36"/>
        <v>470.18741807402358</v>
      </c>
      <c r="P199" s="86">
        <f t="shared" si="37"/>
        <v>970.97506989168028</v>
      </c>
      <c r="Q199" s="89">
        <f t="shared" si="38"/>
        <v>470.18741807402358</v>
      </c>
    </row>
    <row r="200" spans="1:17" x14ac:dyDescent="0.25">
      <c r="A200" s="26">
        <v>36678</v>
      </c>
      <c r="B200" s="83">
        <v>94.321899991916837</v>
      </c>
      <c r="C200" s="83">
        <v>0</v>
      </c>
      <c r="D200" s="85">
        <f t="shared" si="26"/>
        <v>3005.6659853610436</v>
      </c>
      <c r="E200" s="86">
        <f t="shared" si="27"/>
        <v>0.61616145391913568</v>
      </c>
      <c r="F200" s="85">
        <f t="shared" si="28"/>
        <v>-38.389171390296859</v>
      </c>
      <c r="G200" s="86">
        <f t="shared" si="29"/>
        <v>0.60848361964107633</v>
      </c>
      <c r="H200" s="85">
        <f t="shared" si="30"/>
        <v>0</v>
      </c>
      <c r="I200" s="85">
        <f t="shared" si="31"/>
        <v>57.393331118505166</v>
      </c>
      <c r="J200" s="85">
        <f t="shared" si="32"/>
        <v>17.74795311612986</v>
      </c>
      <c r="K200" s="85">
        <f t="shared" si="33"/>
        <v>144.32987347392097</v>
      </c>
      <c r="L200" s="85">
        <f t="shared" si="34"/>
        <v>15.501481245949023</v>
      </c>
      <c r="M200" s="87">
        <f t="shared" si="35"/>
        <v>99.35211717793382</v>
      </c>
      <c r="N200" s="88">
        <v>111.026</v>
      </c>
      <c r="O200" s="89">
        <f t="shared" si="36"/>
        <v>136.27954014333173</v>
      </c>
      <c r="P200" s="86">
        <f t="shared" si="37"/>
        <v>1401.3614957767584</v>
      </c>
      <c r="Q200" s="89">
        <f t="shared" si="38"/>
        <v>136.27954014333173</v>
      </c>
    </row>
    <row r="201" spans="1:17" x14ac:dyDescent="0.25">
      <c r="A201" s="26">
        <v>36708</v>
      </c>
      <c r="B201" s="83">
        <v>92.747218386465761</v>
      </c>
      <c r="C201" s="83">
        <v>6.8603280413445189E-4</v>
      </c>
      <c r="D201" s="85">
        <f t="shared" si="26"/>
        <v>2934.8685280192262</v>
      </c>
      <c r="E201" s="86">
        <f t="shared" si="27"/>
        <v>0.60113319707220869</v>
      </c>
      <c r="F201" s="85">
        <f t="shared" si="28"/>
        <v>-36.123119914465761</v>
      </c>
      <c r="G201" s="86">
        <f t="shared" si="29"/>
        <v>0.59390857308931555</v>
      </c>
      <c r="H201" s="85">
        <f t="shared" si="30"/>
        <v>3.2701819612713579E-5</v>
      </c>
      <c r="I201" s="85">
        <f t="shared" si="31"/>
        <v>55.083368129909012</v>
      </c>
      <c r="J201" s="85">
        <f t="shared" si="32"/>
        <v>15.71474254289271</v>
      </c>
      <c r="K201" s="85">
        <f t="shared" si="33"/>
        <v>144.29804181016627</v>
      </c>
      <c r="L201" s="85">
        <f t="shared" si="34"/>
        <v>15.746574206647422</v>
      </c>
      <c r="M201" s="87">
        <f t="shared" si="35"/>
        <v>100.92317694695895</v>
      </c>
      <c r="N201" s="88">
        <v>107.4840967741935</v>
      </c>
      <c r="O201" s="89">
        <f t="shared" si="36"/>
        <v>43.045668979399522</v>
      </c>
      <c r="P201" s="86">
        <f t="shared" si="37"/>
        <v>1679.0871913025105</v>
      </c>
      <c r="Q201" s="89">
        <f t="shared" si="38"/>
        <v>43.045668979399522</v>
      </c>
    </row>
    <row r="202" spans="1:17" x14ac:dyDescent="0.25">
      <c r="A202" s="26">
        <v>36739</v>
      </c>
      <c r="B202" s="83">
        <v>107.91259250744396</v>
      </c>
      <c r="C202" s="83">
        <v>0.58272873520691337</v>
      </c>
      <c r="D202" s="85">
        <f t="shared" si="26"/>
        <v>2859.0378821861955</v>
      </c>
      <c r="E202" s="86">
        <f t="shared" si="27"/>
        <v>0.58697370560384521</v>
      </c>
      <c r="F202" s="85">
        <f t="shared" si="28"/>
        <v>-38.712704859818608</v>
      </c>
      <c r="G202" s="86">
        <f t="shared" si="29"/>
        <v>0.57923116463188151</v>
      </c>
      <c r="H202" s="85">
        <f t="shared" si="30"/>
        <v>2.4000045584923642E-2</v>
      </c>
      <c r="I202" s="85">
        <f t="shared" si="31"/>
        <v>62.506336636532417</v>
      </c>
      <c r="J202" s="85">
        <f t="shared" si="32"/>
        <v>13.883037886119629</v>
      </c>
      <c r="K202" s="85">
        <f t="shared" si="33"/>
        <v>142.43797836495784</v>
      </c>
      <c r="L202" s="85">
        <f t="shared" si="34"/>
        <v>15.743101331328058</v>
      </c>
      <c r="M202" s="87">
        <f t="shared" si="35"/>
        <v>101.054530125293</v>
      </c>
      <c r="N202" s="88">
        <v>103.0310322580645</v>
      </c>
      <c r="O202" s="89">
        <f t="shared" si="36"/>
        <v>3.9065606808502902</v>
      </c>
      <c r="P202" s="86">
        <f t="shared" si="37"/>
        <v>2063.8604533798134</v>
      </c>
      <c r="Q202" s="89">
        <f t="shared" si="38"/>
        <v>3.9065606808502902</v>
      </c>
    </row>
    <row r="203" spans="1:17" x14ac:dyDescent="0.25">
      <c r="A203" s="26">
        <v>36770</v>
      </c>
      <c r="B203" s="83">
        <v>113.9989000531845</v>
      </c>
      <c r="C203" s="83">
        <v>33.239444037219783</v>
      </c>
      <c r="D203" s="85">
        <f t="shared" si="26"/>
        <v>2813.970581910261</v>
      </c>
      <c r="E203" s="86">
        <f t="shared" si="27"/>
        <v>0.57180757643723912</v>
      </c>
      <c r="F203" s="85">
        <f t="shared" si="28"/>
        <v>-23.029918672603653</v>
      </c>
      <c r="G203" s="86">
        <f t="shared" si="29"/>
        <v>0.5672015927027183</v>
      </c>
      <c r="H203" s="85">
        <f t="shared" si="30"/>
        <v>1.2110412315634576</v>
      </c>
      <c r="I203" s="85">
        <f t="shared" si="31"/>
        <v>64.660357676524242</v>
      </c>
      <c r="J203" s="85">
        <f t="shared" si="32"/>
        <v>12.435345405066974</v>
      </c>
      <c r="K203" s="85">
        <f t="shared" si="33"/>
        <v>139.3331577449093</v>
      </c>
      <c r="L203" s="85">
        <f t="shared" si="34"/>
        <v>15.540166025115521</v>
      </c>
      <c r="M203" s="87">
        <f t="shared" si="35"/>
        <v>107.3618630266282</v>
      </c>
      <c r="N203" s="88">
        <v>101.9833133333333</v>
      </c>
      <c r="O203" s="89">
        <f t="shared" si="36"/>
        <v>28.928796803242665</v>
      </c>
      <c r="P203" s="86">
        <f t="shared" si="37"/>
        <v>2160.1533460299061</v>
      </c>
      <c r="Q203" s="89">
        <f t="shared" si="38"/>
        <v>28.928796803242665</v>
      </c>
    </row>
    <row r="204" spans="1:17" x14ac:dyDescent="0.25">
      <c r="A204" s="26">
        <v>36800</v>
      </c>
      <c r="B204" s="83">
        <v>126.20657509835816</v>
      </c>
      <c r="C204" s="83">
        <v>18.107529993133184</v>
      </c>
      <c r="D204" s="85">
        <f t="shared" ref="D204:D267" si="39">D203+C204-H204-I204-J204</f>
        <v>2749.965341028606</v>
      </c>
      <c r="E204" s="86">
        <f t="shared" ref="E204:E267" si="40">D203/$G$3</f>
        <v>0.56279411638205223</v>
      </c>
      <c r="F204" s="85">
        <f t="shared" ref="F204:F267" si="41">0.5*(C204-C204*E204^G$4-B204*E204-D203*H$5*E204^4)</f>
        <v>-32.707219423519852</v>
      </c>
      <c r="G204" s="86">
        <f t="shared" ref="G204:G267" si="42">(D203+F204)/G$3</f>
        <v>0.55625267249734822</v>
      </c>
      <c r="H204" s="85">
        <f t="shared" ref="H204:H267" si="43">C204*G204^G$4</f>
        <v>0.58872951206366142</v>
      </c>
      <c r="I204" s="85">
        <f t="shared" ref="I204:I267" si="44">B204*G204</f>
        <v>70.202744685199008</v>
      </c>
      <c r="J204" s="85">
        <f t="shared" ref="J204:J267" si="45">D203*H$5*G204^4</f>
        <v>11.321296677525558</v>
      </c>
      <c r="K204" s="85">
        <f t="shared" ref="K204:K267" si="46">K203-L204+J204</f>
        <v>135.45302830691094</v>
      </c>
      <c r="L204" s="85">
        <f t="shared" ref="L204:L267" si="47">K203*(1-H$6)</f>
        <v>15.201426115523919</v>
      </c>
      <c r="M204" s="87">
        <f t="shared" ref="M204:M267" si="48">(H204+L204)*M$6/2630</f>
        <v>101.20228946378015</v>
      </c>
      <c r="N204" s="88">
        <v>96.078764516129027</v>
      </c>
      <c r="O204" s="89">
        <f t="shared" ref="O204:O267" si="49">(N204-M204)^2</f>
        <v>26.250507889203412</v>
      </c>
      <c r="P204" s="86">
        <f t="shared" ref="P204:P267" si="50">(N204-$N$13)^2</f>
        <v>2743.8737860284627</v>
      </c>
      <c r="Q204" s="89">
        <f t="shared" ref="Q204:Q267" si="51">(M204-N204)^2</f>
        <v>26.250507889203412</v>
      </c>
    </row>
    <row r="205" spans="1:17" x14ac:dyDescent="0.25">
      <c r="A205" s="26">
        <v>36831</v>
      </c>
      <c r="B205" s="83">
        <v>107.45384540296857</v>
      </c>
      <c r="C205" s="83">
        <v>215.05930994463256</v>
      </c>
      <c r="D205" s="85">
        <f t="shared" si="39"/>
        <v>2885.179935545993</v>
      </c>
      <c r="E205" s="86">
        <f t="shared" si="40"/>
        <v>0.54999306820572125</v>
      </c>
      <c r="F205" s="85">
        <f t="shared" si="41"/>
        <v>69.420691321639708</v>
      </c>
      <c r="G205" s="86">
        <f t="shared" si="42"/>
        <v>0.56387720647004913</v>
      </c>
      <c r="H205" s="85">
        <f t="shared" si="43"/>
        <v>7.5709633717357478</v>
      </c>
      <c r="I205" s="85">
        <f t="shared" si="44"/>
        <v>60.590774170290445</v>
      </c>
      <c r="J205" s="85">
        <f t="shared" si="45"/>
        <v>11.682977885219966</v>
      </c>
      <c r="K205" s="85">
        <f t="shared" si="46"/>
        <v>132.35790717207402</v>
      </c>
      <c r="L205" s="85">
        <f t="shared" si="47"/>
        <v>14.778099020056892</v>
      </c>
      <c r="M205" s="87">
        <f t="shared" si="48"/>
        <v>143.23964467244681</v>
      </c>
      <c r="N205" s="88">
        <v>126.4098333333333</v>
      </c>
      <c r="O205" s="89">
        <f t="shared" si="49"/>
        <v>283.24254971015398</v>
      </c>
      <c r="P205" s="86">
        <f t="shared" si="50"/>
        <v>486.24350794735739</v>
      </c>
      <c r="Q205" s="89">
        <f t="shared" si="51"/>
        <v>283.24254971015398</v>
      </c>
    </row>
    <row r="206" spans="1:17" x14ac:dyDescent="0.25">
      <c r="A206" s="26">
        <v>36861</v>
      </c>
      <c r="B206" s="83">
        <v>111.32001367222804</v>
      </c>
      <c r="C206" s="83">
        <v>250.11002632230603</v>
      </c>
      <c r="D206" s="85">
        <f t="shared" si="39"/>
        <v>3042.3789904533241</v>
      </c>
      <c r="E206" s="86">
        <f t="shared" si="40"/>
        <v>0.57703598710919857</v>
      </c>
      <c r="F206" s="85">
        <f t="shared" si="41"/>
        <v>81.178559022547503</v>
      </c>
      <c r="G206" s="86">
        <f t="shared" si="42"/>
        <v>0.59327169891370812</v>
      </c>
      <c r="H206" s="85">
        <f t="shared" si="43"/>
        <v>11.847761582254797</v>
      </c>
      <c r="I206" s="85">
        <f t="shared" si="44"/>
        <v>66.04301363441995</v>
      </c>
      <c r="J206" s="85">
        <f t="shared" si="45"/>
        <v>15.020196198300098</v>
      </c>
      <c r="K206" s="85">
        <f t="shared" si="46"/>
        <v>132.93768603363884</v>
      </c>
      <c r="L206" s="85">
        <f t="shared" si="47"/>
        <v>14.440417336735258</v>
      </c>
      <c r="M206" s="87">
        <f t="shared" si="48"/>
        <v>168.48623630961225</v>
      </c>
      <c r="N206" s="88">
        <v>214.83906451612901</v>
      </c>
      <c r="O206" s="89">
        <f t="shared" si="49"/>
        <v>2148.5846827428559</v>
      </c>
      <c r="P206" s="86">
        <f t="shared" si="50"/>
        <v>4406.0788857270854</v>
      </c>
      <c r="Q206" s="89">
        <f t="shared" si="51"/>
        <v>2148.5846827428559</v>
      </c>
    </row>
    <row r="207" spans="1:17" x14ac:dyDescent="0.25">
      <c r="A207" s="26">
        <v>36892</v>
      </c>
      <c r="B207" s="83">
        <v>113.13349613066336</v>
      </c>
      <c r="C207" s="83">
        <v>54.888172491037793</v>
      </c>
      <c r="D207" s="85">
        <f t="shared" si="39"/>
        <v>3008.7709063296961</v>
      </c>
      <c r="E207" s="86">
        <f t="shared" si="40"/>
        <v>0.60847579809066488</v>
      </c>
      <c r="F207" s="85">
        <f t="shared" si="41"/>
        <v>-17.245368587640506</v>
      </c>
      <c r="G207" s="86">
        <f t="shared" si="42"/>
        <v>0.60502672437313676</v>
      </c>
      <c r="H207" s="85">
        <f t="shared" si="43"/>
        <v>2.9157971710040012</v>
      </c>
      <c r="I207" s="85">
        <f t="shared" si="44"/>
        <v>68.448788580816199</v>
      </c>
      <c r="J207" s="85">
        <f t="shared" si="45"/>
        <v>17.131670862845461</v>
      </c>
      <c r="K207" s="85">
        <f t="shared" si="46"/>
        <v>135.56568494275717</v>
      </c>
      <c r="L207" s="85">
        <f t="shared" si="47"/>
        <v>14.503671953727114</v>
      </c>
      <c r="M207" s="87">
        <f t="shared" si="48"/>
        <v>111.64488800771582</v>
      </c>
      <c r="N207" s="88">
        <v>131.3135483870968</v>
      </c>
      <c r="O207" s="89">
        <f t="shared" si="49"/>
        <v>386.8562011194312</v>
      </c>
      <c r="P207" s="86">
        <f t="shared" si="50"/>
        <v>294.02697581084459</v>
      </c>
      <c r="Q207" s="89">
        <f t="shared" si="51"/>
        <v>386.8562011194312</v>
      </c>
    </row>
    <row r="208" spans="1:17" x14ac:dyDescent="0.25">
      <c r="A208" s="26">
        <v>36923</v>
      </c>
      <c r="B208" s="83">
        <v>117.52712716200463</v>
      </c>
      <c r="C208" s="83">
        <v>116.96232989174743</v>
      </c>
      <c r="D208" s="85">
        <f t="shared" si="39"/>
        <v>3031.7330049546154</v>
      </c>
      <c r="E208" s="86">
        <f t="shared" si="40"/>
        <v>0.60175418126593927</v>
      </c>
      <c r="F208" s="85">
        <f t="shared" si="41"/>
        <v>11.820745461914248</v>
      </c>
      <c r="G208" s="86">
        <f t="shared" si="42"/>
        <v>0.60411833035832208</v>
      </c>
      <c r="H208" s="85">
        <f t="shared" si="43"/>
        <v>6.159037342334317</v>
      </c>
      <c r="I208" s="85">
        <f t="shared" si="44"/>
        <v>71.000291832920439</v>
      </c>
      <c r="J208" s="85">
        <f t="shared" si="45"/>
        <v>16.840902091573486</v>
      </c>
      <c r="K208" s="85">
        <f t="shared" si="46"/>
        <v>137.61619703089295</v>
      </c>
      <c r="L208" s="85">
        <f t="shared" si="47"/>
        <v>14.790390003437714</v>
      </c>
      <c r="M208" s="87">
        <f t="shared" si="48"/>
        <v>134.269101606769</v>
      </c>
      <c r="N208" s="88">
        <v>107.7218214285714</v>
      </c>
      <c r="O208" s="89">
        <f t="shared" si="49"/>
        <v>704.758084859723</v>
      </c>
      <c r="P208" s="86">
        <f t="shared" si="50"/>
        <v>1659.6613765869452</v>
      </c>
      <c r="Q208" s="89">
        <f t="shared" si="51"/>
        <v>704.758084859723</v>
      </c>
    </row>
    <row r="209" spans="1:17" x14ac:dyDescent="0.25">
      <c r="A209" s="26">
        <v>36951</v>
      </c>
      <c r="B209" s="83">
        <v>113.5544274607083</v>
      </c>
      <c r="C209" s="83">
        <v>108.74746360893111</v>
      </c>
      <c r="D209" s="85">
        <f t="shared" si="39"/>
        <v>3048.0766208497689</v>
      </c>
      <c r="E209" s="86">
        <f t="shared" si="40"/>
        <v>0.60634660099092308</v>
      </c>
      <c r="F209" s="85">
        <f t="shared" si="41"/>
        <v>8.4109998084067019</v>
      </c>
      <c r="G209" s="86">
        <f t="shared" si="42"/>
        <v>0.60802880095260448</v>
      </c>
      <c r="H209" s="85">
        <f t="shared" si="43"/>
        <v>5.9463998108680149</v>
      </c>
      <c r="I209" s="85">
        <f t="shared" si="44"/>
        <v>69.044362371793966</v>
      </c>
      <c r="J209" s="85">
        <f t="shared" si="45"/>
        <v>17.413085531115389</v>
      </c>
      <c r="K209" s="85">
        <f t="shared" si="46"/>
        <v>140.01517906128629</v>
      </c>
      <c r="L209" s="85">
        <f t="shared" si="47"/>
        <v>15.014103500722056</v>
      </c>
      <c r="M209" s="87">
        <f t="shared" si="48"/>
        <v>134.34008970373557</v>
      </c>
      <c r="N209" s="88">
        <v>129.5556451612903</v>
      </c>
      <c r="O209" s="89">
        <f t="shared" si="49"/>
        <v>22.890909579734345</v>
      </c>
      <c r="P209" s="86">
        <f t="shared" si="50"/>
        <v>357.40348802557133</v>
      </c>
      <c r="Q209" s="89">
        <f t="shared" si="51"/>
        <v>22.890909579734345</v>
      </c>
    </row>
    <row r="210" spans="1:17" x14ac:dyDescent="0.25">
      <c r="A210" s="26">
        <v>36982</v>
      </c>
      <c r="B210" s="83">
        <v>116.77822323078409</v>
      </c>
      <c r="C210" s="83">
        <v>18.756737796453415</v>
      </c>
      <c r="D210" s="85">
        <f t="shared" si="39"/>
        <v>2978.6235855755331</v>
      </c>
      <c r="E210" s="86">
        <f t="shared" si="40"/>
        <v>0.60961532416995379</v>
      </c>
      <c r="F210" s="85">
        <f t="shared" si="41"/>
        <v>-35.58240893456987</v>
      </c>
      <c r="G210" s="86">
        <f t="shared" si="42"/>
        <v>0.60249884238303986</v>
      </c>
      <c r="H210" s="85">
        <f t="shared" si="43"/>
        <v>0.97233150907692545</v>
      </c>
      <c r="I210" s="85">
        <f t="shared" si="44"/>
        <v>70.358744312095624</v>
      </c>
      <c r="J210" s="85">
        <f t="shared" si="45"/>
        <v>16.878697249516613</v>
      </c>
      <c r="K210" s="85">
        <f t="shared" si="46"/>
        <v>141.61804079540664</v>
      </c>
      <c r="L210" s="85">
        <f t="shared" si="47"/>
        <v>15.275835515396261</v>
      </c>
      <c r="M210" s="87">
        <f t="shared" si="48"/>
        <v>104.13777680529466</v>
      </c>
      <c r="N210" s="88">
        <v>101.5628833333333</v>
      </c>
      <c r="O210" s="89">
        <f t="shared" si="49"/>
        <v>6.6300763919492276</v>
      </c>
      <c r="P210" s="86">
        <f t="shared" si="50"/>
        <v>2199.4111359089798</v>
      </c>
      <c r="Q210" s="89">
        <f t="shared" si="51"/>
        <v>6.6300763919492276</v>
      </c>
    </row>
    <row r="211" spans="1:17" x14ac:dyDescent="0.25">
      <c r="A211" s="26">
        <v>37012</v>
      </c>
      <c r="B211" s="83">
        <v>109.25200098849125</v>
      </c>
      <c r="C211" s="83">
        <v>31.324705784566255</v>
      </c>
      <c r="D211" s="85">
        <f t="shared" si="39"/>
        <v>2928.7449939572857</v>
      </c>
      <c r="E211" s="86">
        <f t="shared" si="40"/>
        <v>0.59572471711510666</v>
      </c>
      <c r="F211" s="85">
        <f t="shared" si="41"/>
        <v>-25.522094411581971</v>
      </c>
      <c r="G211" s="86">
        <f t="shared" si="42"/>
        <v>0.59062029823279028</v>
      </c>
      <c r="H211" s="85">
        <f t="shared" si="43"/>
        <v>1.4455373909499856</v>
      </c>
      <c r="I211" s="85">
        <f t="shared" si="44"/>
        <v>64.526449406351801</v>
      </c>
      <c r="J211" s="85">
        <f t="shared" si="45"/>
        <v>15.231310605511542</v>
      </c>
      <c r="K211" s="85">
        <f t="shared" si="46"/>
        <v>141.39864161568559</v>
      </c>
      <c r="L211" s="85">
        <f t="shared" si="47"/>
        <v>15.450709785232592</v>
      </c>
      <c r="M211" s="87">
        <f t="shared" si="48"/>
        <v>108.29145309930371</v>
      </c>
      <c r="N211" s="88">
        <v>95.003554838709675</v>
      </c>
      <c r="O211" s="89">
        <f t="shared" si="49"/>
        <v>176.56824018389796</v>
      </c>
      <c r="P211" s="86">
        <f t="shared" si="50"/>
        <v>2857.673125691992</v>
      </c>
      <c r="Q211" s="89">
        <f t="shared" si="51"/>
        <v>176.56824018389796</v>
      </c>
    </row>
    <row r="212" spans="1:17" x14ac:dyDescent="0.25">
      <c r="A212" s="26">
        <v>37043</v>
      </c>
      <c r="B212" s="83">
        <v>92.275521890689859</v>
      </c>
      <c r="C212" s="83">
        <v>2.2433409817209746</v>
      </c>
      <c r="D212" s="85">
        <f t="shared" si="39"/>
        <v>2863.6159667963793</v>
      </c>
      <c r="E212" s="86">
        <f t="shared" si="40"/>
        <v>0.58574899879145714</v>
      </c>
      <c r="F212" s="85">
        <f t="shared" si="41"/>
        <v>-33.196919290834757</v>
      </c>
      <c r="G212" s="86">
        <f t="shared" si="42"/>
        <v>0.57910961493329027</v>
      </c>
      <c r="H212" s="85">
        <f t="shared" si="43"/>
        <v>9.2280198045602294E-2</v>
      </c>
      <c r="I212" s="85">
        <f t="shared" si="44"/>
        <v>53.437641949885801</v>
      </c>
      <c r="J212" s="85">
        <f t="shared" si="45"/>
        <v>13.842445994695803</v>
      </c>
      <c r="K212" s="85">
        <f t="shared" si="46"/>
        <v>139.81431455689531</v>
      </c>
      <c r="L212" s="85">
        <f t="shared" si="47"/>
        <v>15.426773053486066</v>
      </c>
      <c r="M212" s="87">
        <f t="shared" si="48"/>
        <v>99.46473970283958</v>
      </c>
      <c r="N212" s="88">
        <v>93.071456666666663</v>
      </c>
      <c r="O212" s="89">
        <f t="shared" si="49"/>
        <v>40.874067980616395</v>
      </c>
      <c r="P212" s="86">
        <f t="shared" si="50"/>
        <v>3067.9752781498792</v>
      </c>
      <c r="Q212" s="89">
        <f t="shared" si="51"/>
        <v>40.874067980616395</v>
      </c>
    </row>
    <row r="213" spans="1:17" x14ac:dyDescent="0.25">
      <c r="A213" s="26">
        <v>37073</v>
      </c>
      <c r="B213" s="83">
        <v>99.662396103477818</v>
      </c>
      <c r="C213" s="83">
        <v>2.3779527808469303</v>
      </c>
      <c r="D213" s="85">
        <f t="shared" si="39"/>
        <v>2797.1589267754407</v>
      </c>
      <c r="E213" s="86">
        <f t="shared" si="40"/>
        <v>0.57272319335927591</v>
      </c>
      <c r="F213" s="85">
        <f t="shared" si="41"/>
        <v>-33.870039650057002</v>
      </c>
      <c r="G213" s="86">
        <f t="shared" si="42"/>
        <v>0.56594918542926442</v>
      </c>
      <c r="H213" s="85">
        <f t="shared" si="43"/>
        <v>8.5526507356063708E-2</v>
      </c>
      <c r="I213" s="85">
        <f t="shared" si="44"/>
        <v>56.403851892691968</v>
      </c>
      <c r="J213" s="85">
        <f t="shared" si="45"/>
        <v>12.345614401737738</v>
      </c>
      <c r="K213" s="85">
        <f t="shared" si="46"/>
        <v>136.90600801814594</v>
      </c>
      <c r="L213" s="85">
        <f t="shared" si="47"/>
        <v>15.253920940487101</v>
      </c>
      <c r="M213" s="87">
        <f t="shared" si="48"/>
        <v>98.313609912674508</v>
      </c>
      <c r="N213" s="88">
        <v>88.379764516129029</v>
      </c>
      <c r="O213" s="89">
        <f t="shared" si="49"/>
        <v>98.681284362467807</v>
      </c>
      <c r="P213" s="86">
        <f t="shared" si="50"/>
        <v>3609.7264027496863</v>
      </c>
      <c r="Q213" s="89">
        <f t="shared" si="51"/>
        <v>98.681284362467807</v>
      </c>
    </row>
    <row r="214" spans="1:17" x14ac:dyDescent="0.25">
      <c r="A214" s="26">
        <v>37104</v>
      </c>
      <c r="B214" s="83">
        <v>102.53631946686424</v>
      </c>
      <c r="C214" s="83">
        <v>0.33299015120991565</v>
      </c>
      <c r="D214" s="85">
        <f t="shared" si="39"/>
        <v>2729.8632496770897</v>
      </c>
      <c r="E214" s="86">
        <f t="shared" si="40"/>
        <v>0.5594317853550882</v>
      </c>
      <c r="F214" s="85">
        <f t="shared" si="41"/>
        <v>-34.276710675786006</v>
      </c>
      <c r="G214" s="86">
        <f t="shared" si="42"/>
        <v>0.55257644321993094</v>
      </c>
      <c r="H214" s="85">
        <f t="shared" si="43"/>
        <v>1.0415173729596366E-2</v>
      </c>
      <c r="I214" s="85">
        <f t="shared" si="44"/>
        <v>56.659154711862406</v>
      </c>
      <c r="J214" s="85">
        <f t="shared" si="45"/>
        <v>10.95909736396859</v>
      </c>
      <c r="K214" s="85">
        <f t="shared" si="46"/>
        <v>132.92848441304582</v>
      </c>
      <c r="L214" s="85">
        <f t="shared" si="47"/>
        <v>14.936620969068711</v>
      </c>
      <c r="M214" s="87">
        <f t="shared" si="48"/>
        <v>95.798566779557731</v>
      </c>
      <c r="N214" s="88">
        <v>84.771077419354839</v>
      </c>
      <c r="O214" s="89">
        <f t="shared" si="49"/>
        <v>121.605521589388</v>
      </c>
      <c r="P214" s="86">
        <f t="shared" si="50"/>
        <v>4056.3760747295914</v>
      </c>
      <c r="Q214" s="89">
        <f t="shared" si="51"/>
        <v>121.605521589388</v>
      </c>
    </row>
    <row r="215" spans="1:17" x14ac:dyDescent="0.25">
      <c r="A215" s="26">
        <v>37135</v>
      </c>
      <c r="B215" s="83">
        <v>116.61519198175256</v>
      </c>
      <c r="C215" s="83">
        <v>2.5307864283859591</v>
      </c>
      <c r="D215" s="85">
        <f t="shared" si="39"/>
        <v>2659.8193239809639</v>
      </c>
      <c r="E215" s="86">
        <f t="shared" si="40"/>
        <v>0.54597264993541794</v>
      </c>
      <c r="F215" s="85">
        <f t="shared" si="41"/>
        <v>-35.702478202898085</v>
      </c>
      <c r="G215" s="86">
        <f t="shared" si="42"/>
        <v>0.53883215429483833</v>
      </c>
      <c r="H215" s="85">
        <f t="shared" si="43"/>
        <v>6.8327162941475811E-2</v>
      </c>
      <c r="I215" s="85">
        <f t="shared" si="44"/>
        <v>62.836015119033888</v>
      </c>
      <c r="J215" s="85">
        <f t="shared" si="45"/>
        <v>9.6703698425361768</v>
      </c>
      <c r="K215" s="85">
        <f t="shared" si="46"/>
        <v>128.09618621045678</v>
      </c>
      <c r="L215" s="85">
        <f t="shared" si="47"/>
        <v>14.50266804512523</v>
      </c>
      <c r="M215" s="87">
        <f t="shared" si="48"/>
        <v>93.388444648750578</v>
      </c>
      <c r="N215" s="88">
        <v>81.543830000000014</v>
      </c>
      <c r="O215" s="89">
        <f t="shared" si="49"/>
        <v>140.29489617739645</v>
      </c>
      <c r="P215" s="86">
        <f t="shared" si="50"/>
        <v>4477.8759487800789</v>
      </c>
      <c r="Q215" s="89">
        <f t="shared" si="51"/>
        <v>140.29489617739645</v>
      </c>
    </row>
    <row r="216" spans="1:17" x14ac:dyDescent="0.25">
      <c r="A216" s="26">
        <v>37165</v>
      </c>
      <c r="B216" s="83">
        <v>114.2248699110004</v>
      </c>
      <c r="C216" s="83">
        <v>95.55518385811331</v>
      </c>
      <c r="D216" s="85">
        <f t="shared" si="39"/>
        <v>2682.7775102314395</v>
      </c>
      <c r="E216" s="86">
        <f t="shared" si="40"/>
        <v>0.53196386479619273</v>
      </c>
      <c r="F216" s="85">
        <f t="shared" si="41"/>
        <v>11.723577950403261</v>
      </c>
      <c r="G216" s="86">
        <f t="shared" si="42"/>
        <v>0.53430858038627338</v>
      </c>
      <c r="H216" s="85">
        <f t="shared" si="43"/>
        <v>2.4558681609338304</v>
      </c>
      <c r="I216" s="85">
        <f t="shared" si="44"/>
        <v>61.031328086953373</v>
      </c>
      <c r="J216" s="85">
        <f t="shared" si="45"/>
        <v>9.109801359750616</v>
      </c>
      <c r="K216" s="85">
        <f t="shared" si="46"/>
        <v>123.23052945331277</v>
      </c>
      <c r="L216" s="85">
        <f t="shared" si="47"/>
        <v>13.975458116894631</v>
      </c>
      <c r="M216" s="87">
        <f t="shared" si="48"/>
        <v>105.31168137046848</v>
      </c>
      <c r="N216" s="88">
        <v>96.179322580645163</v>
      </c>
      <c r="O216" s="89">
        <f t="shared" si="49"/>
        <v>83.399977066063144</v>
      </c>
      <c r="P216" s="86">
        <f t="shared" si="50"/>
        <v>2733.3490331466987</v>
      </c>
      <c r="Q216" s="89">
        <f t="shared" si="51"/>
        <v>83.399977066063144</v>
      </c>
    </row>
    <row r="217" spans="1:17" x14ac:dyDescent="0.25">
      <c r="A217" s="26">
        <v>37196</v>
      </c>
      <c r="B217" s="83">
        <v>113.41413251943619</v>
      </c>
      <c r="C217" s="83">
        <v>224.372938747424</v>
      </c>
      <c r="D217" s="85">
        <f t="shared" si="39"/>
        <v>2827.265807371622</v>
      </c>
      <c r="E217" s="86">
        <f t="shared" si="40"/>
        <v>0.53655550204628788</v>
      </c>
      <c r="F217" s="85">
        <f t="shared" si="41"/>
        <v>74.133134711935114</v>
      </c>
      <c r="G217" s="86">
        <f t="shared" si="42"/>
        <v>0.551382128988675</v>
      </c>
      <c r="H217" s="85">
        <f t="shared" si="43"/>
        <v>6.9297352720254537</v>
      </c>
      <c r="I217" s="85">
        <f t="shared" si="44"/>
        <v>62.53452584597045</v>
      </c>
      <c r="J217" s="85">
        <f t="shared" si="45"/>
        <v>10.420380489245336</v>
      </c>
      <c r="K217" s="85">
        <f t="shared" si="46"/>
        <v>120.20630121495699</v>
      </c>
      <c r="L217" s="85">
        <f t="shared" si="47"/>
        <v>13.4446087276011</v>
      </c>
      <c r="M217" s="87">
        <f t="shared" si="48"/>
        <v>130.58327655000195</v>
      </c>
      <c r="N217" s="88">
        <v>133.08798333333331</v>
      </c>
      <c r="O217" s="89">
        <f t="shared" si="49"/>
        <v>6.2735560704661166</v>
      </c>
      <c r="P217" s="86">
        <f t="shared" si="50"/>
        <v>236.3223608029916</v>
      </c>
      <c r="Q217" s="89">
        <f t="shared" si="51"/>
        <v>6.2735560704661166</v>
      </c>
    </row>
    <row r="218" spans="1:17" x14ac:dyDescent="0.25">
      <c r="A218" s="26">
        <v>37226</v>
      </c>
      <c r="B218" s="83">
        <v>112.8335336366969</v>
      </c>
      <c r="C218" s="83">
        <v>172.95072601134331</v>
      </c>
      <c r="D218" s="85">
        <f t="shared" si="39"/>
        <v>2915.651992024204</v>
      </c>
      <c r="E218" s="86">
        <f t="shared" si="40"/>
        <v>0.56545316147432445</v>
      </c>
      <c r="F218" s="85">
        <f t="shared" si="41"/>
        <v>45.406888659693621</v>
      </c>
      <c r="G218" s="86">
        <f t="shared" si="42"/>
        <v>0.57453453920626318</v>
      </c>
      <c r="H218" s="85">
        <f t="shared" si="43"/>
        <v>6.7922624996303576</v>
      </c>
      <c r="I218" s="85">
        <f t="shared" si="44"/>
        <v>64.826762254974057</v>
      </c>
      <c r="J218" s="85">
        <f t="shared" si="45"/>
        <v>12.94551660415676</v>
      </c>
      <c r="K218" s="85">
        <f t="shared" si="46"/>
        <v>120.03715626895345</v>
      </c>
      <c r="L218" s="85">
        <f t="shared" si="47"/>
        <v>13.114661550160301</v>
      </c>
      <c r="M218" s="87">
        <f t="shared" si="48"/>
        <v>127.58748789660889</v>
      </c>
      <c r="N218" s="88">
        <v>126.6496322580645</v>
      </c>
      <c r="O218" s="89">
        <f t="shared" si="49"/>
        <v>0.87957319874950823</v>
      </c>
      <c r="P218" s="86">
        <f t="shared" si="50"/>
        <v>475.72543292936547</v>
      </c>
      <c r="Q218" s="89">
        <f t="shared" si="51"/>
        <v>0.87957319874950823</v>
      </c>
    </row>
    <row r="219" spans="1:17" x14ac:dyDescent="0.25">
      <c r="A219" s="26">
        <v>37257</v>
      </c>
      <c r="B219" s="83">
        <v>110.05148240394986</v>
      </c>
      <c r="C219" s="83">
        <v>191.10821722865751</v>
      </c>
      <c r="D219" s="85">
        <f t="shared" si="39"/>
        <v>3017.142524439616</v>
      </c>
      <c r="E219" s="86">
        <f t="shared" si="40"/>
        <v>0.58313039840484082</v>
      </c>
      <c r="F219" s="85">
        <f t="shared" si="41"/>
        <v>52.290534874320102</v>
      </c>
      <c r="G219" s="86">
        <f t="shared" si="42"/>
        <v>0.59358850537970487</v>
      </c>
      <c r="H219" s="85">
        <f t="shared" si="43"/>
        <v>9.0811087645099349</v>
      </c>
      <c r="I219" s="85">
        <f t="shared" si="44"/>
        <v>65.325294954981487</v>
      </c>
      <c r="J219" s="85">
        <f t="shared" si="45"/>
        <v>15.211281093754256</v>
      </c>
      <c r="K219" s="85">
        <f t="shared" si="46"/>
        <v>122.15222974297647</v>
      </c>
      <c r="L219" s="85">
        <f t="shared" si="47"/>
        <v>13.096207619731231</v>
      </c>
      <c r="M219" s="87">
        <f t="shared" si="48"/>
        <v>142.13888989963723</v>
      </c>
      <c r="N219" s="88">
        <v>146.749</v>
      </c>
      <c r="O219" s="89">
        <f t="shared" si="49"/>
        <v>21.253115137466743</v>
      </c>
      <c r="P219" s="86">
        <f t="shared" si="50"/>
        <v>2.9301332499790296</v>
      </c>
      <c r="Q219" s="89">
        <f t="shared" si="51"/>
        <v>21.253115137466743</v>
      </c>
    </row>
    <row r="220" spans="1:17" x14ac:dyDescent="0.25">
      <c r="A220" s="26">
        <v>37288</v>
      </c>
      <c r="B220" s="83">
        <v>114.40755868066249</v>
      </c>
      <c r="C220" s="83">
        <v>190.81771560441959</v>
      </c>
      <c r="D220" s="85">
        <f t="shared" si="39"/>
        <v>3109.0074139993358</v>
      </c>
      <c r="E220" s="86">
        <f t="shared" si="40"/>
        <v>0.60342850488792321</v>
      </c>
      <c r="F220" s="85">
        <f t="shared" si="41"/>
        <v>47.494437887536094</v>
      </c>
      <c r="G220" s="86">
        <f t="shared" si="42"/>
        <v>0.61292739246543038</v>
      </c>
      <c r="H220" s="85">
        <f t="shared" si="43"/>
        <v>10.934776435866791</v>
      </c>
      <c r="I220" s="85">
        <f t="shared" si="44"/>
        <v>70.123526620474181</v>
      </c>
      <c r="J220" s="85">
        <f t="shared" si="45"/>
        <v>17.894522988359022</v>
      </c>
      <c r="K220" s="85">
        <f t="shared" si="46"/>
        <v>126.71978788436098</v>
      </c>
      <c r="L220" s="85">
        <f t="shared" si="47"/>
        <v>13.326964846974509</v>
      </c>
      <c r="M220" s="87">
        <f t="shared" si="48"/>
        <v>155.49838912997322</v>
      </c>
      <c r="N220" s="88">
        <v>136.84275</v>
      </c>
      <c r="O220" s="89">
        <f t="shared" si="49"/>
        <v>348.0328713477881</v>
      </c>
      <c r="P220" s="86">
        <f t="shared" si="50"/>
        <v>134.97823069572397</v>
      </c>
      <c r="Q220" s="89">
        <f t="shared" si="51"/>
        <v>348.0328713477881</v>
      </c>
    </row>
    <row r="221" spans="1:17" x14ac:dyDescent="0.25">
      <c r="A221" s="26">
        <v>37316</v>
      </c>
      <c r="B221" s="83">
        <v>117.64411946850005</v>
      </c>
      <c r="C221" s="83">
        <v>106.61220956911595</v>
      </c>
      <c r="D221" s="85">
        <f t="shared" si="39"/>
        <v>3116.0701339781203</v>
      </c>
      <c r="E221" s="86">
        <f t="shared" si="40"/>
        <v>0.62180148279986713</v>
      </c>
      <c r="F221" s="85">
        <f t="shared" si="41"/>
        <v>3.6428686988481633</v>
      </c>
      <c r="G221" s="86">
        <f t="shared" si="42"/>
        <v>0.62253005653963678</v>
      </c>
      <c r="H221" s="85">
        <f t="shared" si="43"/>
        <v>6.6901295612157217</v>
      </c>
      <c r="I221" s="85">
        <f t="shared" si="44"/>
        <v>73.237000344281114</v>
      </c>
      <c r="J221" s="85">
        <f t="shared" si="45"/>
        <v>19.622359684834471</v>
      </c>
      <c r="K221" s="85">
        <f t="shared" si="46"/>
        <v>132.51685627402736</v>
      </c>
      <c r="L221" s="85">
        <f t="shared" si="47"/>
        <v>13.825291295168087</v>
      </c>
      <c r="M221" s="87">
        <f t="shared" si="48"/>
        <v>131.48746655489612</v>
      </c>
      <c r="N221" s="88">
        <v>113.8779451612903</v>
      </c>
      <c r="O221" s="89">
        <f t="shared" si="49"/>
        <v>310.09524371186097</v>
      </c>
      <c r="P221" s="86">
        <f t="shared" si="50"/>
        <v>1195.9713034400127</v>
      </c>
      <c r="Q221" s="89">
        <f t="shared" si="51"/>
        <v>310.09524371186097</v>
      </c>
    </row>
    <row r="222" spans="1:17" x14ac:dyDescent="0.25">
      <c r="A222" s="26">
        <v>37347</v>
      </c>
      <c r="B222" s="83">
        <v>115.88725120478259</v>
      </c>
      <c r="C222" s="83">
        <v>18.506944065948122</v>
      </c>
      <c r="D222" s="85">
        <f t="shared" si="39"/>
        <v>3043.3060092774222</v>
      </c>
      <c r="E222" s="86">
        <f t="shared" si="40"/>
        <v>0.6232140267956241</v>
      </c>
      <c r="F222" s="85">
        <f t="shared" si="41"/>
        <v>-37.318973715919135</v>
      </c>
      <c r="G222" s="86">
        <f t="shared" si="42"/>
        <v>0.61575023205244028</v>
      </c>
      <c r="H222" s="85">
        <f t="shared" si="43"/>
        <v>1.0893879429393167</v>
      </c>
      <c r="I222" s="85">
        <f t="shared" si="44"/>
        <v>71.357601821264311</v>
      </c>
      <c r="J222" s="85">
        <f t="shared" si="45"/>
        <v>18.82407900244235</v>
      </c>
      <c r="K222" s="85">
        <f t="shared" si="46"/>
        <v>136.88317638896089</v>
      </c>
      <c r="L222" s="85">
        <f t="shared" si="47"/>
        <v>14.45775888750881</v>
      </c>
      <c r="M222" s="87">
        <f t="shared" si="48"/>
        <v>99.64479711155883</v>
      </c>
      <c r="N222" s="88">
        <v>102.29389999999999</v>
      </c>
      <c r="O222" s="89">
        <f t="shared" si="49"/>
        <v>7.0177461135473145</v>
      </c>
      <c r="P222" s="86">
        <f t="shared" si="50"/>
        <v>2131.3792576494297</v>
      </c>
      <c r="Q222" s="89">
        <f t="shared" si="51"/>
        <v>7.0177461135473145</v>
      </c>
    </row>
    <row r="223" spans="1:17" x14ac:dyDescent="0.25">
      <c r="A223" s="26">
        <v>37377</v>
      </c>
      <c r="B223" s="83">
        <v>111.15857555616162</v>
      </c>
      <c r="C223" s="83">
        <v>22.083525311098171</v>
      </c>
      <c r="D223" s="85">
        <f t="shared" si="39"/>
        <v>2980.483169778016</v>
      </c>
      <c r="E223" s="86">
        <f t="shared" si="40"/>
        <v>0.60866120185548445</v>
      </c>
      <c r="F223" s="85">
        <f t="shared" si="41"/>
        <v>-32.170838783285106</v>
      </c>
      <c r="G223" s="86">
        <f t="shared" si="42"/>
        <v>0.60222703409882739</v>
      </c>
      <c r="H223" s="85">
        <f t="shared" si="43"/>
        <v>1.1417755456008982</v>
      </c>
      <c r="I223" s="85">
        <f t="shared" si="44"/>
        <v>66.942699271837625</v>
      </c>
      <c r="J223" s="85">
        <f t="shared" si="45"/>
        <v>16.821889993065771</v>
      </c>
      <c r="K223" s="85">
        <f t="shared" si="46"/>
        <v>138.77093637296898</v>
      </c>
      <c r="L223" s="85">
        <f t="shared" si="47"/>
        <v>14.934130009057679</v>
      </c>
      <c r="M223" s="87">
        <f t="shared" si="48"/>
        <v>103.03371833096422</v>
      </c>
      <c r="N223" s="88">
        <v>90.529512903225807</v>
      </c>
      <c r="O223" s="89">
        <f t="shared" si="49"/>
        <v>156.35515337908276</v>
      </c>
      <c r="P223" s="86">
        <f t="shared" si="50"/>
        <v>3356.0297608495166</v>
      </c>
      <c r="Q223" s="89">
        <f t="shared" si="51"/>
        <v>156.35515337908276</v>
      </c>
    </row>
    <row r="224" spans="1:17" x14ac:dyDescent="0.25">
      <c r="A224" s="26">
        <v>37408</v>
      </c>
      <c r="B224" s="83">
        <v>99.426158031264308</v>
      </c>
      <c r="C224" s="83">
        <v>0</v>
      </c>
      <c r="D224" s="85">
        <f t="shared" si="39"/>
        <v>2906.9299025740356</v>
      </c>
      <c r="E224" s="86">
        <f t="shared" si="40"/>
        <v>0.59609663395560319</v>
      </c>
      <c r="F224" s="85">
        <f t="shared" si="41"/>
        <v>-37.540795304062783</v>
      </c>
      <c r="G224" s="86">
        <f t="shared" si="42"/>
        <v>0.58858847489479071</v>
      </c>
      <c r="H224" s="85">
        <f t="shared" si="43"/>
        <v>0</v>
      </c>
      <c r="I224" s="85">
        <f t="shared" si="44"/>
        <v>58.521090720270308</v>
      </c>
      <c r="J224" s="85">
        <f t="shared" si="45"/>
        <v>15.032176483710019</v>
      </c>
      <c r="K224" s="85">
        <f t="shared" si="46"/>
        <v>138.66302581352267</v>
      </c>
      <c r="L224" s="85">
        <f t="shared" si="47"/>
        <v>15.140087043156333</v>
      </c>
      <c r="M224" s="87">
        <f t="shared" si="48"/>
        <v>97.035868903745921</v>
      </c>
      <c r="N224" s="88">
        <v>87.409779999999998</v>
      </c>
      <c r="O224" s="89">
        <f t="shared" si="49"/>
        <v>92.661587582820403</v>
      </c>
      <c r="P224" s="86">
        <f t="shared" si="50"/>
        <v>3727.2225495834227</v>
      </c>
      <c r="Q224" s="89">
        <f t="shared" si="51"/>
        <v>92.661587582820403</v>
      </c>
    </row>
    <row r="225" spans="1:17" x14ac:dyDescent="0.25">
      <c r="A225" s="26">
        <v>37438</v>
      </c>
      <c r="B225" s="83">
        <v>100.61594729027198</v>
      </c>
      <c r="C225" s="83">
        <v>2.1942795172995524</v>
      </c>
      <c r="D225" s="85">
        <f t="shared" si="39"/>
        <v>2837.9560452562159</v>
      </c>
      <c r="E225" s="86">
        <f t="shared" si="40"/>
        <v>0.58138598051480717</v>
      </c>
      <c r="F225" s="85">
        <f t="shared" si="41"/>
        <v>-35.175709289451454</v>
      </c>
      <c r="G225" s="86">
        <f t="shared" si="42"/>
        <v>0.57435083865691683</v>
      </c>
      <c r="H225" s="85">
        <f t="shared" si="43"/>
        <v>8.6014717102141286E-2</v>
      </c>
      <c r="I225" s="85">
        <f t="shared" si="44"/>
        <v>57.788853708427844</v>
      </c>
      <c r="J225" s="85">
        <f t="shared" si="45"/>
        <v>13.293268409589423</v>
      </c>
      <c r="K225" s="85">
        <f t="shared" si="46"/>
        <v>136.82798036031755</v>
      </c>
      <c r="L225" s="85">
        <f t="shared" si="47"/>
        <v>15.128313862794547</v>
      </c>
      <c r="M225" s="87">
        <f t="shared" si="48"/>
        <v>97.511697873937109</v>
      </c>
      <c r="N225" s="88">
        <v>85.146922580645153</v>
      </c>
      <c r="O225" s="89">
        <f t="shared" si="49"/>
        <v>152.88766805360316</v>
      </c>
      <c r="P225" s="86">
        <f t="shared" si="50"/>
        <v>4008.6424138659804</v>
      </c>
      <c r="Q225" s="89">
        <f t="shared" si="51"/>
        <v>152.88766805360316</v>
      </c>
    </row>
    <row r="226" spans="1:17" x14ac:dyDescent="0.25">
      <c r="A226" s="26">
        <v>37469</v>
      </c>
      <c r="B226" s="83">
        <v>111.00217651265892</v>
      </c>
      <c r="C226" s="83">
        <v>0</v>
      </c>
      <c r="D226" s="85">
        <f t="shared" si="39"/>
        <v>2764.0558963876078</v>
      </c>
      <c r="E226" s="86">
        <f t="shared" si="40"/>
        <v>0.56759120905124316</v>
      </c>
      <c r="F226" s="85">
        <f t="shared" si="41"/>
        <v>-37.6907303419286</v>
      </c>
      <c r="G226" s="86">
        <f t="shared" si="42"/>
        <v>0.56005306298285751</v>
      </c>
      <c r="H226" s="85">
        <f t="shared" si="43"/>
        <v>0</v>
      </c>
      <c r="I226" s="85">
        <f t="shared" si="44"/>
        <v>62.167108953678429</v>
      </c>
      <c r="J226" s="85">
        <f t="shared" si="45"/>
        <v>11.733039914929725</v>
      </c>
      <c r="K226" s="85">
        <f t="shared" si="46"/>
        <v>133.63291222366814</v>
      </c>
      <c r="L226" s="85">
        <f t="shared" si="47"/>
        <v>14.928108051579128</v>
      </c>
      <c r="M226" s="87">
        <f t="shared" si="48"/>
        <v>95.677252828527799</v>
      </c>
      <c r="N226" s="88">
        <v>80.646893548387098</v>
      </c>
      <c r="O226" s="89">
        <f t="shared" si="49"/>
        <v>225.91170009011168</v>
      </c>
      <c r="P226" s="86">
        <f t="shared" si="50"/>
        <v>4598.7209170112474</v>
      </c>
      <c r="Q226" s="89">
        <f t="shared" si="51"/>
        <v>225.91170009011168</v>
      </c>
    </row>
    <row r="227" spans="1:17" x14ac:dyDescent="0.25">
      <c r="A227" s="26">
        <v>37500</v>
      </c>
      <c r="B227" s="83">
        <v>116.22983225876007</v>
      </c>
      <c r="C227" s="83">
        <v>25.480304348946998</v>
      </c>
      <c r="D227" s="85">
        <f t="shared" si="39"/>
        <v>2714.654324011306</v>
      </c>
      <c r="E227" s="86">
        <f t="shared" si="40"/>
        <v>0.55281117927752155</v>
      </c>
      <c r="F227" s="85">
        <f t="shared" si="41"/>
        <v>-25.20980335561309</v>
      </c>
      <c r="G227" s="86">
        <f t="shared" si="42"/>
        <v>0.54776921860639893</v>
      </c>
      <c r="H227" s="85">
        <f t="shared" si="43"/>
        <v>0.75730964693924097</v>
      </c>
      <c r="I227" s="85">
        <f t="shared" si="44"/>
        <v>63.667124395133825</v>
      </c>
      <c r="J227" s="85">
        <f t="shared" si="45"/>
        <v>10.457442683175984</v>
      </c>
      <c r="K227" s="85">
        <f t="shared" si="46"/>
        <v>129.51083288460239</v>
      </c>
      <c r="L227" s="85">
        <f t="shared" si="47"/>
        <v>14.579522022241719</v>
      </c>
      <c r="M227" s="87">
        <f t="shared" si="48"/>
        <v>98.296844860094339</v>
      </c>
      <c r="N227" s="88">
        <v>81.047066666666666</v>
      </c>
      <c r="O227" s="89">
        <f t="shared" si="49"/>
        <v>297.55484772245285</v>
      </c>
      <c r="P227" s="86">
        <f t="shared" si="50"/>
        <v>4544.6064801743369</v>
      </c>
      <c r="Q227" s="89">
        <f t="shared" si="51"/>
        <v>297.55484772245285</v>
      </c>
    </row>
    <row r="228" spans="1:17" x14ac:dyDescent="0.25">
      <c r="A228" s="26">
        <v>37530</v>
      </c>
      <c r="B228" s="83">
        <v>129.56602149365716</v>
      </c>
      <c r="C228" s="83">
        <v>14.967132734644609</v>
      </c>
      <c r="D228" s="85">
        <f t="shared" si="39"/>
        <v>2650.2929147954246</v>
      </c>
      <c r="E228" s="86">
        <f t="shared" si="40"/>
        <v>0.54293086480226116</v>
      </c>
      <c r="F228" s="85">
        <f t="shared" si="41"/>
        <v>-32.856541281723743</v>
      </c>
      <c r="G228" s="86">
        <f t="shared" si="42"/>
        <v>0.53635955654591649</v>
      </c>
      <c r="H228" s="85">
        <f t="shared" si="43"/>
        <v>0.39337667555576095</v>
      </c>
      <c r="I228" s="85">
        <f t="shared" si="44"/>
        <v>69.493973831756634</v>
      </c>
      <c r="J228" s="85">
        <f t="shared" si="45"/>
        <v>9.4411914432134942</v>
      </c>
      <c r="K228" s="85">
        <f t="shared" si="46"/>
        <v>124.82222644539347</v>
      </c>
      <c r="L228" s="85">
        <f t="shared" si="47"/>
        <v>14.129797882422423</v>
      </c>
      <c r="M228" s="87">
        <f t="shared" si="48"/>
        <v>93.081952465472199</v>
      </c>
      <c r="N228" s="88">
        <v>76.49305161290323</v>
      </c>
      <c r="O228" s="89">
        <f t="shared" si="49"/>
        <v>275.19163149636347</v>
      </c>
      <c r="P228" s="86">
        <f t="shared" si="50"/>
        <v>5179.3515109618183</v>
      </c>
      <c r="Q228" s="89">
        <f t="shared" si="51"/>
        <v>275.19163149636347</v>
      </c>
    </row>
    <row r="229" spans="1:17" x14ac:dyDescent="0.25">
      <c r="A229" s="26">
        <v>37561</v>
      </c>
      <c r="B229" s="83">
        <v>117.55641161155403</v>
      </c>
      <c r="C229" s="83">
        <v>146.43962049771062</v>
      </c>
      <c r="D229" s="85">
        <f t="shared" si="39"/>
        <v>2720.4142335308065</v>
      </c>
      <c r="E229" s="86">
        <f t="shared" si="40"/>
        <v>0.53005858295908492</v>
      </c>
      <c r="F229" s="85">
        <f t="shared" si="41"/>
        <v>35.871963383193311</v>
      </c>
      <c r="G229" s="86">
        <f t="shared" si="42"/>
        <v>0.53723297563572359</v>
      </c>
      <c r="H229" s="85">
        <f t="shared" si="43"/>
        <v>3.8855838424642641</v>
      </c>
      <c r="I229" s="85">
        <f t="shared" si="44"/>
        <v>63.1551808151331</v>
      </c>
      <c r="J229" s="85">
        <f t="shared" si="45"/>
        <v>9.2775371047313975</v>
      </c>
      <c r="K229" s="85">
        <f t="shared" si="46"/>
        <v>120.4814986403556</v>
      </c>
      <c r="L229" s="85">
        <f t="shared" si="47"/>
        <v>13.61826490976927</v>
      </c>
      <c r="M229" s="87">
        <f t="shared" si="48"/>
        <v>112.18569404463837</v>
      </c>
      <c r="N229" s="88">
        <v>110.4356566666667</v>
      </c>
      <c r="O229" s="89">
        <f t="shared" si="49"/>
        <v>3.0626308242979414</v>
      </c>
      <c r="P229" s="86">
        <f t="shared" si="50"/>
        <v>1445.9087268070321</v>
      </c>
      <c r="Q229" s="89">
        <f t="shared" si="51"/>
        <v>3.0626308242979414</v>
      </c>
    </row>
    <row r="230" spans="1:17" x14ac:dyDescent="0.25">
      <c r="A230" s="26">
        <v>37591</v>
      </c>
      <c r="B230" s="83">
        <v>116.33593204782176</v>
      </c>
      <c r="C230" s="83">
        <v>268.96437652263933</v>
      </c>
      <c r="D230" s="85">
        <f t="shared" si="39"/>
        <v>2903.0484913289406</v>
      </c>
      <c r="E230" s="86">
        <f t="shared" si="40"/>
        <v>0.54408284670616136</v>
      </c>
      <c r="F230" s="85">
        <f t="shared" si="41"/>
        <v>93.982560782423732</v>
      </c>
      <c r="G230" s="86">
        <f t="shared" si="42"/>
        <v>0.56287935886264606</v>
      </c>
      <c r="H230" s="85">
        <f t="shared" si="43"/>
        <v>9.3711832832968334</v>
      </c>
      <c r="I230" s="85">
        <f t="shared" si="44"/>
        <v>65.483094843766267</v>
      </c>
      <c r="J230" s="85">
        <f t="shared" si="45"/>
        <v>11.47584059744233</v>
      </c>
      <c r="K230" s="85">
        <f t="shared" si="46"/>
        <v>118.81265329576216</v>
      </c>
      <c r="L230" s="85">
        <f t="shared" si="47"/>
        <v>13.144685942035766</v>
      </c>
      <c r="M230" s="87">
        <f t="shared" si="48"/>
        <v>144.30874328366974</v>
      </c>
      <c r="N230" s="88">
        <v>139.1549548387097</v>
      </c>
      <c r="O230" s="89">
        <f t="shared" si="49"/>
        <v>26.561535335403654</v>
      </c>
      <c r="P230" s="86">
        <f t="shared" si="50"/>
        <v>86.5980692413209</v>
      </c>
      <c r="Q230" s="89">
        <f t="shared" si="51"/>
        <v>26.561535335403654</v>
      </c>
    </row>
    <row r="231" spans="1:17" x14ac:dyDescent="0.25">
      <c r="A231" s="26">
        <v>37622</v>
      </c>
      <c r="B231" s="83">
        <v>110.11603633750045</v>
      </c>
      <c r="C231" s="83">
        <v>107.49066305668006</v>
      </c>
      <c r="D231" s="85">
        <f t="shared" si="39"/>
        <v>2927.6171781398853</v>
      </c>
      <c r="E231" s="86">
        <f t="shared" si="40"/>
        <v>0.58060969826578812</v>
      </c>
      <c r="F231" s="85">
        <f t="shared" si="41"/>
        <v>12.601769734109553</v>
      </c>
      <c r="G231" s="86">
        <f t="shared" si="42"/>
        <v>0.58313005221261005</v>
      </c>
      <c r="H231" s="85">
        <f t="shared" si="43"/>
        <v>4.6039970610073881</v>
      </c>
      <c r="I231" s="85">
        <f t="shared" si="44"/>
        <v>64.211970018932305</v>
      </c>
      <c r="J231" s="85">
        <f t="shared" si="45"/>
        <v>14.106009165795957</v>
      </c>
      <c r="K231" s="85">
        <f t="shared" si="46"/>
        <v>119.95604968584301</v>
      </c>
      <c r="L231" s="85">
        <f t="shared" si="47"/>
        <v>12.962612775715096</v>
      </c>
      <c r="M231" s="87">
        <f t="shared" si="48"/>
        <v>112.58794248279906</v>
      </c>
      <c r="N231" s="88">
        <v>153.9201612903226</v>
      </c>
      <c r="O231" s="89">
        <f t="shared" si="49"/>
        <v>1708.352311553002</v>
      </c>
      <c r="P231" s="86">
        <f t="shared" si="50"/>
        <v>29.80502751785188</v>
      </c>
      <c r="Q231" s="89">
        <f t="shared" si="51"/>
        <v>1708.352311553002</v>
      </c>
    </row>
    <row r="232" spans="1:17" x14ac:dyDescent="0.25">
      <c r="A232" s="26">
        <v>37653</v>
      </c>
      <c r="B232" s="83">
        <v>118.2438609431927</v>
      </c>
      <c r="C232" s="83">
        <v>39.691722492434025</v>
      </c>
      <c r="D232" s="85">
        <f t="shared" si="39"/>
        <v>2882.9382435186417</v>
      </c>
      <c r="E232" s="86">
        <f t="shared" si="40"/>
        <v>0.58552343562797704</v>
      </c>
      <c r="F232" s="85">
        <f t="shared" si="41"/>
        <v>-22.872215633032329</v>
      </c>
      <c r="G232" s="86">
        <f t="shared" si="42"/>
        <v>0.58094899250137055</v>
      </c>
      <c r="H232" s="85">
        <f t="shared" si="43"/>
        <v>1.6632517129620434</v>
      </c>
      <c r="I232" s="85">
        <f t="shared" si="44"/>
        <v>68.693651884419964</v>
      </c>
      <c r="J232" s="85">
        <f t="shared" si="45"/>
        <v>14.013753516295859</v>
      </c>
      <c r="K232" s="85">
        <f t="shared" si="46"/>
        <v>120.88244441459226</v>
      </c>
      <c r="L232" s="85">
        <f t="shared" si="47"/>
        <v>13.087358787546625</v>
      </c>
      <c r="M232" s="87">
        <f t="shared" si="48"/>
        <v>94.539635254248765</v>
      </c>
      <c r="N232" s="88">
        <v>118.464</v>
      </c>
      <c r="O232" s="89">
        <f t="shared" si="49"/>
        <v>572.37522848774449</v>
      </c>
      <c r="P232" s="86">
        <f t="shared" si="50"/>
        <v>899.80580242613871</v>
      </c>
      <c r="Q232" s="89">
        <f t="shared" si="51"/>
        <v>572.37522848774449</v>
      </c>
    </row>
    <row r="233" spans="1:17" x14ac:dyDescent="0.25">
      <c r="A233" s="26">
        <v>37681</v>
      </c>
      <c r="B233" s="83">
        <v>114.13034622074439</v>
      </c>
      <c r="C233" s="83">
        <v>147.18862552954667</v>
      </c>
      <c r="D233" s="85">
        <f t="shared" si="39"/>
        <v>2943.3525004850444</v>
      </c>
      <c r="E233" s="86">
        <f t="shared" si="40"/>
        <v>0.57658764870372836</v>
      </c>
      <c r="F233" s="85">
        <f t="shared" si="41"/>
        <v>31.045061213992071</v>
      </c>
      <c r="G233" s="86">
        <f t="shared" si="42"/>
        <v>0.58279666094652671</v>
      </c>
      <c r="H233" s="85">
        <f t="shared" si="43"/>
        <v>6.2832992907815273</v>
      </c>
      <c r="I233" s="85">
        <f t="shared" si="44"/>
        <v>66.514784690120877</v>
      </c>
      <c r="J233" s="85">
        <f t="shared" si="45"/>
        <v>13.97628458224176</v>
      </c>
      <c r="K233" s="85">
        <f t="shared" si="46"/>
        <v>121.67029935687282</v>
      </c>
      <c r="L233" s="85">
        <f t="shared" si="47"/>
        <v>13.1884296399612</v>
      </c>
      <c r="M233" s="87">
        <f t="shared" si="48"/>
        <v>124.79823467771315</v>
      </c>
      <c r="N233" s="88">
        <v>117.7593516129032</v>
      </c>
      <c r="O233" s="89">
        <f t="shared" si="49"/>
        <v>49.545874800068333</v>
      </c>
      <c r="P233" s="86">
        <f t="shared" si="50"/>
        <v>942.57667338839406</v>
      </c>
      <c r="Q233" s="89">
        <f t="shared" si="51"/>
        <v>49.545874800068333</v>
      </c>
    </row>
    <row r="234" spans="1:17" x14ac:dyDescent="0.25">
      <c r="A234" s="26">
        <v>37712</v>
      </c>
      <c r="B234" s="83">
        <v>114.89106860165576</v>
      </c>
      <c r="C234" s="83">
        <v>41.313589642935582</v>
      </c>
      <c r="D234" s="85">
        <f t="shared" si="39"/>
        <v>2901.3125673562499</v>
      </c>
      <c r="E234" s="86">
        <f t="shared" si="40"/>
        <v>0.58867050009700883</v>
      </c>
      <c r="F234" s="85">
        <f t="shared" si="41"/>
        <v>-21.521299010401435</v>
      </c>
      <c r="G234" s="86">
        <f t="shared" si="42"/>
        <v>0.58436624029492856</v>
      </c>
      <c r="H234" s="85">
        <f t="shared" si="43"/>
        <v>1.7915521020584706</v>
      </c>
      <c r="I234" s="85">
        <f t="shared" si="44"/>
        <v>67.138461802216298</v>
      </c>
      <c r="J234" s="85">
        <f t="shared" si="45"/>
        <v>14.423508867455411</v>
      </c>
      <c r="K234" s="85">
        <f t="shared" si="46"/>
        <v>122.81942260024475</v>
      </c>
      <c r="L234" s="85">
        <f t="shared" si="47"/>
        <v>13.274385624083479</v>
      </c>
      <c r="M234" s="87">
        <f t="shared" si="48"/>
        <v>96.560630988362718</v>
      </c>
      <c r="N234" s="88">
        <v>117.51409</v>
      </c>
      <c r="O234" s="89">
        <f t="shared" si="49"/>
        <v>439.04744455236346</v>
      </c>
      <c r="P234" s="86">
        <f t="shared" si="50"/>
        <v>957.69658209525619</v>
      </c>
      <c r="Q234" s="89">
        <f t="shared" si="51"/>
        <v>439.04744455236346</v>
      </c>
    </row>
    <row r="235" spans="1:17" x14ac:dyDescent="0.25">
      <c r="A235" s="26">
        <v>37742</v>
      </c>
      <c r="B235" s="83">
        <v>106.67196509557867</v>
      </c>
      <c r="C235" s="83">
        <v>9.5919840424033893</v>
      </c>
      <c r="D235" s="85">
        <f t="shared" si="39"/>
        <v>2836.1440522739404</v>
      </c>
      <c r="E235" s="86">
        <f t="shared" si="40"/>
        <v>0.58026251347125002</v>
      </c>
      <c r="F235" s="85">
        <f t="shared" si="41"/>
        <v>-33.263625480273397</v>
      </c>
      <c r="G235" s="86">
        <f t="shared" si="42"/>
        <v>0.57360978837519538</v>
      </c>
      <c r="H235" s="85">
        <f t="shared" si="43"/>
        <v>0.37317626172503132</v>
      </c>
      <c r="I235" s="85">
        <f t="shared" si="44"/>
        <v>61.188083324041109</v>
      </c>
      <c r="J235" s="85">
        <f t="shared" si="45"/>
        <v>13.199239538947115</v>
      </c>
      <c r="K235" s="85">
        <f t="shared" si="46"/>
        <v>122.61890569624177</v>
      </c>
      <c r="L235" s="85">
        <f t="shared" si="47"/>
        <v>13.399756442950087</v>
      </c>
      <c r="M235" s="87">
        <f t="shared" si="48"/>
        <v>88.27350123822994</v>
      </c>
      <c r="N235" s="88">
        <v>92.11396451612903</v>
      </c>
      <c r="O235" s="89">
        <f t="shared" si="49"/>
        <v>14.749158188891425</v>
      </c>
      <c r="P235" s="86">
        <f t="shared" si="50"/>
        <v>3174.9617218253798</v>
      </c>
      <c r="Q235" s="89">
        <f t="shared" si="51"/>
        <v>14.749158188891425</v>
      </c>
    </row>
    <row r="236" spans="1:17" x14ac:dyDescent="0.25">
      <c r="A236" s="26">
        <v>37773</v>
      </c>
      <c r="B236" s="83">
        <v>102.74791784926877</v>
      </c>
      <c r="C236" s="83">
        <v>0.17994380676787336</v>
      </c>
      <c r="D236" s="85">
        <f t="shared" si="39"/>
        <v>2767.0236093131284</v>
      </c>
      <c r="E236" s="86">
        <f t="shared" si="40"/>
        <v>0.56722881045478812</v>
      </c>
      <c r="F236" s="85">
        <f t="shared" si="41"/>
        <v>-35.223165128302838</v>
      </c>
      <c r="G236" s="86">
        <f t="shared" si="42"/>
        <v>0.56018417742912752</v>
      </c>
      <c r="H236" s="85">
        <f t="shared" si="43"/>
        <v>6.0962175673727557E-3</v>
      </c>
      <c r="I236" s="85">
        <f t="shared" si="44"/>
        <v>57.557757842948199</v>
      </c>
      <c r="J236" s="85">
        <f t="shared" si="45"/>
        <v>11.736532707063931</v>
      </c>
      <c r="K236" s="85">
        <f t="shared" si="46"/>
        <v>120.97755861161687</v>
      </c>
      <c r="L236" s="85">
        <f t="shared" si="47"/>
        <v>13.377879791688832</v>
      </c>
      <c r="M236" s="87">
        <f t="shared" si="48"/>
        <v>85.780599394381923</v>
      </c>
      <c r="N236" s="88">
        <v>86.965760000000003</v>
      </c>
      <c r="O236" s="89">
        <f t="shared" si="49"/>
        <v>1.4046056611090139</v>
      </c>
      <c r="P236" s="86">
        <f t="shared" si="50"/>
        <v>3781.635418463999</v>
      </c>
      <c r="Q236" s="89">
        <f t="shared" si="51"/>
        <v>1.4046056611090139</v>
      </c>
    </row>
    <row r="237" spans="1:17" x14ac:dyDescent="0.25">
      <c r="A237" s="26">
        <v>37803</v>
      </c>
      <c r="B237" s="83">
        <v>98.779830513863942</v>
      </c>
      <c r="C237" s="83">
        <v>0</v>
      </c>
      <c r="D237" s="85">
        <f t="shared" si="39"/>
        <v>2702.6077049143883</v>
      </c>
      <c r="E237" s="86">
        <f t="shared" si="40"/>
        <v>0.55340472186262568</v>
      </c>
      <c r="F237" s="85">
        <f t="shared" si="41"/>
        <v>-32.78570007273116</v>
      </c>
      <c r="G237" s="86">
        <f t="shared" si="42"/>
        <v>0.54684758184807947</v>
      </c>
      <c r="H237" s="85">
        <f t="shared" si="43"/>
        <v>0</v>
      </c>
      <c r="I237" s="85">
        <f t="shared" si="44"/>
        <v>54.01751145186963</v>
      </c>
      <c r="J237" s="85">
        <f t="shared" si="45"/>
        <v>10.398392946870558</v>
      </c>
      <c r="K237" s="85">
        <f t="shared" si="46"/>
        <v>118.17714483770779</v>
      </c>
      <c r="L237" s="85">
        <f t="shared" si="47"/>
        <v>13.198806720779638</v>
      </c>
      <c r="M237" s="87">
        <f t="shared" si="48"/>
        <v>84.593812109051612</v>
      </c>
      <c r="N237" s="88">
        <v>82.804387096774192</v>
      </c>
      <c r="O237" s="89">
        <f t="shared" si="49"/>
        <v>3.2020418745640433</v>
      </c>
      <c r="P237" s="86">
        <f t="shared" si="50"/>
        <v>4310.7597228971918</v>
      </c>
      <c r="Q237" s="89">
        <f t="shared" si="51"/>
        <v>3.2020418745640433</v>
      </c>
    </row>
    <row r="238" spans="1:17" x14ac:dyDescent="0.25">
      <c r="A238" s="26">
        <v>37834</v>
      </c>
      <c r="B238" s="83">
        <v>105.66755802628792</v>
      </c>
      <c r="C238" s="83">
        <v>6.2216624796720934</v>
      </c>
      <c r="D238" s="85">
        <f t="shared" si="39"/>
        <v>2642.9298149869251</v>
      </c>
      <c r="E238" s="86">
        <f t="shared" si="40"/>
        <v>0.54052154098287764</v>
      </c>
      <c r="F238" s="85">
        <f t="shared" si="41"/>
        <v>-30.379727132530569</v>
      </c>
      <c r="G238" s="86">
        <f t="shared" si="42"/>
        <v>0.5344455955563715</v>
      </c>
      <c r="H238" s="85">
        <f t="shared" si="43"/>
        <v>0.16014290238057452</v>
      </c>
      <c r="I238" s="85">
        <f t="shared" si="44"/>
        <v>56.473560980346889</v>
      </c>
      <c r="J238" s="85">
        <f t="shared" si="45"/>
        <v>9.2658485244077955</v>
      </c>
      <c r="K238" s="85">
        <f t="shared" si="46"/>
        <v>114.54971537380688</v>
      </c>
      <c r="L238" s="85">
        <f t="shared" si="47"/>
        <v>12.893277988308707</v>
      </c>
      <c r="M238" s="87">
        <f t="shared" si="48"/>
        <v>83.662005025717363</v>
      </c>
      <c r="N238" s="88">
        <v>80.474287096774205</v>
      </c>
      <c r="O238" s="89">
        <f t="shared" si="49"/>
        <v>10.161545594505657</v>
      </c>
      <c r="P238" s="86">
        <f t="shared" si="50"/>
        <v>4622.1609328195018</v>
      </c>
      <c r="Q238" s="89">
        <f t="shared" si="51"/>
        <v>10.161545594505657</v>
      </c>
    </row>
    <row r="239" spans="1:17" x14ac:dyDescent="0.25">
      <c r="A239" s="26">
        <v>37865</v>
      </c>
      <c r="B239" s="83">
        <v>115.42895365225922</v>
      </c>
      <c r="C239" s="83">
        <v>2.643187337189937</v>
      </c>
      <c r="D239" s="85">
        <f t="shared" si="39"/>
        <v>2577.0358906633383</v>
      </c>
      <c r="E239" s="86">
        <f t="shared" si="40"/>
        <v>0.52858596299738503</v>
      </c>
      <c r="F239" s="85">
        <f t="shared" si="41"/>
        <v>-33.55253613116296</v>
      </c>
      <c r="G239" s="86">
        <f t="shared" si="42"/>
        <v>0.52187545577115246</v>
      </c>
      <c r="H239" s="85">
        <f t="shared" si="43"/>
        <v>5.9203826696138162E-2</v>
      </c>
      <c r="I239" s="85">
        <f t="shared" si="44"/>
        <v>60.239537796460013</v>
      </c>
      <c r="J239" s="85">
        <f t="shared" si="45"/>
        <v>8.2383700376208058</v>
      </c>
      <c r="K239" s="85">
        <f t="shared" si="46"/>
        <v>110.29056462748608</v>
      </c>
      <c r="L239" s="85">
        <f t="shared" si="47"/>
        <v>12.497520783941615</v>
      </c>
      <c r="M239" s="87">
        <f t="shared" si="48"/>
        <v>80.478578472179507</v>
      </c>
      <c r="N239" s="88">
        <v>76.292413333333329</v>
      </c>
      <c r="O239" s="89">
        <f t="shared" si="49"/>
        <v>17.523978569691042</v>
      </c>
      <c r="P239" s="86">
        <f t="shared" si="50"/>
        <v>5208.2707223555435</v>
      </c>
      <c r="Q239" s="89">
        <f t="shared" si="51"/>
        <v>17.523978569691042</v>
      </c>
    </row>
    <row r="240" spans="1:17" x14ac:dyDescent="0.25">
      <c r="A240" s="26">
        <v>37895</v>
      </c>
      <c r="B240" s="83">
        <v>119.91911148626227</v>
      </c>
      <c r="C240" s="83">
        <v>35.91293507734116</v>
      </c>
      <c r="D240" s="85">
        <f t="shared" si="39"/>
        <v>2543.3927549267787</v>
      </c>
      <c r="E240" s="86">
        <f t="shared" si="40"/>
        <v>0.51540717813266768</v>
      </c>
      <c r="F240" s="85">
        <f t="shared" si="41"/>
        <v>-17.142089985743162</v>
      </c>
      <c r="G240" s="86">
        <f t="shared" si="42"/>
        <v>0.51197876013551902</v>
      </c>
      <c r="H240" s="85">
        <f t="shared" si="43"/>
        <v>0.71928781104059814</v>
      </c>
      <c r="I240" s="85">
        <f t="shared" si="44"/>
        <v>61.396038015289633</v>
      </c>
      <c r="J240" s="85">
        <f t="shared" si="45"/>
        <v>7.440744987570425</v>
      </c>
      <c r="K240" s="85">
        <f t="shared" si="46"/>
        <v>105.69846763717202</v>
      </c>
      <c r="L240" s="85">
        <f t="shared" si="47"/>
        <v>12.032841977884486</v>
      </c>
      <c r="M240" s="87">
        <f t="shared" si="48"/>
        <v>81.730969638052855</v>
      </c>
      <c r="N240" s="88">
        <v>74.754951612903227</v>
      </c>
      <c r="O240" s="89">
        <f t="shared" si="49"/>
        <v>48.664827487212513</v>
      </c>
      <c r="P240" s="86">
        <f t="shared" si="50"/>
        <v>5432.546661587945</v>
      </c>
      <c r="Q240" s="89">
        <f t="shared" si="51"/>
        <v>48.664827487212513</v>
      </c>
    </row>
    <row r="241" spans="1:17" x14ac:dyDescent="0.25">
      <c r="A241" s="26">
        <v>37926</v>
      </c>
      <c r="B241" s="83">
        <v>116.13760960988283</v>
      </c>
      <c r="C241" s="83">
        <v>105.72413725514595</v>
      </c>
      <c r="D241" s="85">
        <f t="shared" si="39"/>
        <v>2580.1077598827032</v>
      </c>
      <c r="E241" s="86">
        <f t="shared" si="40"/>
        <v>0.50867855098535575</v>
      </c>
      <c r="F241" s="85">
        <f t="shared" si="41"/>
        <v>18.726164378191118</v>
      </c>
      <c r="G241" s="86">
        <f t="shared" si="42"/>
        <v>0.51242378386099396</v>
      </c>
      <c r="H241" s="85">
        <f t="shared" si="43"/>
        <v>2.1282864402662476</v>
      </c>
      <c r="I241" s="85">
        <f t="shared" si="44"/>
        <v>59.511673364867093</v>
      </c>
      <c r="J241" s="85">
        <f t="shared" si="45"/>
        <v>7.3691724940884082</v>
      </c>
      <c r="K241" s="85">
        <f t="shared" si="46"/>
        <v>101.53580182144309</v>
      </c>
      <c r="L241" s="85">
        <f t="shared" si="47"/>
        <v>11.531838309817331</v>
      </c>
      <c r="M241" s="87">
        <f t="shared" si="48"/>
        <v>87.550492324090811</v>
      </c>
      <c r="N241" s="88">
        <v>94.552053333333333</v>
      </c>
      <c r="O241" s="89">
        <f t="shared" si="49"/>
        <v>49.021856566145161</v>
      </c>
      <c r="P241" s="86">
        <f t="shared" si="50"/>
        <v>2906.1489993972646</v>
      </c>
      <c r="Q241" s="89">
        <f t="shared" si="51"/>
        <v>49.021856566145161</v>
      </c>
    </row>
    <row r="242" spans="1:17" x14ac:dyDescent="0.25">
      <c r="A242" s="26">
        <v>37956</v>
      </c>
      <c r="B242" s="83">
        <v>120.38604484791317</v>
      </c>
      <c r="C242" s="83">
        <v>116.86630251831154</v>
      </c>
      <c r="D242" s="85">
        <f t="shared" si="39"/>
        <v>2623.7811850108196</v>
      </c>
      <c r="E242" s="86">
        <f t="shared" si="40"/>
        <v>0.51602155197654065</v>
      </c>
      <c r="F242" s="85">
        <f t="shared" si="41"/>
        <v>22.303033962774339</v>
      </c>
      <c r="G242" s="86">
        <f t="shared" si="42"/>
        <v>0.52048215876909554</v>
      </c>
      <c r="H242" s="85">
        <f t="shared" si="43"/>
        <v>2.5770879276586549</v>
      </c>
      <c r="I242" s="85">
        <f t="shared" si="44"/>
        <v>62.658788508114995</v>
      </c>
      <c r="J242" s="85">
        <f t="shared" si="45"/>
        <v>7.9570009544212095</v>
      </c>
      <c r="K242" s="85">
        <f t="shared" si="46"/>
        <v>98.415116642496372</v>
      </c>
      <c r="L242" s="85">
        <f t="shared" si="47"/>
        <v>11.077686133367916</v>
      </c>
      <c r="M242" s="87">
        <f t="shared" si="48"/>
        <v>87.51619867964871</v>
      </c>
      <c r="N242" s="88">
        <v>95.341535483870956</v>
      </c>
      <c r="O242" s="89">
        <f t="shared" si="49"/>
        <v>61.235896099515237</v>
      </c>
      <c r="P242" s="86">
        <f t="shared" si="50"/>
        <v>2821.6523530681275</v>
      </c>
      <c r="Q242" s="89">
        <f t="shared" si="51"/>
        <v>61.235896099515237</v>
      </c>
    </row>
    <row r="243" spans="1:17" x14ac:dyDescent="0.25">
      <c r="A243" s="26">
        <v>37987</v>
      </c>
      <c r="B243" s="83">
        <v>110.7099657095081</v>
      </c>
      <c r="C243" s="83">
        <v>303.1387735087892</v>
      </c>
      <c r="D243" s="85">
        <f t="shared" si="39"/>
        <v>2847.3528415112096</v>
      </c>
      <c r="E243" s="86">
        <f t="shared" si="40"/>
        <v>0.52475623700216389</v>
      </c>
      <c r="F243" s="85">
        <f t="shared" si="41"/>
        <v>114.83523919997414</v>
      </c>
      <c r="G243" s="86">
        <f t="shared" si="42"/>
        <v>0.54772328484215882</v>
      </c>
      <c r="H243" s="85">
        <f t="shared" si="43"/>
        <v>9.0052884478924273</v>
      </c>
      <c r="I243" s="85">
        <f t="shared" si="44"/>
        <v>60.638426083174537</v>
      </c>
      <c r="J243" s="85">
        <f t="shared" si="45"/>
        <v>9.9234024773322744</v>
      </c>
      <c r="K243" s="85">
        <f t="shared" si="46"/>
        <v>97.601303739764262</v>
      </c>
      <c r="L243" s="85">
        <f t="shared" si="47"/>
        <v>10.737215380064384</v>
      </c>
      <c r="M243" s="87">
        <f t="shared" si="48"/>
        <v>126.53368556076258</v>
      </c>
      <c r="N243" s="88">
        <v>149.75635483870971</v>
      </c>
      <c r="O243" s="89">
        <f t="shared" si="49"/>
        <v>539.29236839290968</v>
      </c>
      <c r="P243" s="86">
        <f t="shared" si="50"/>
        <v>1.6785576964858417</v>
      </c>
      <c r="Q243" s="89">
        <f t="shared" si="51"/>
        <v>539.29236839290968</v>
      </c>
    </row>
    <row r="244" spans="1:17" x14ac:dyDescent="0.25">
      <c r="A244" s="26">
        <v>38018</v>
      </c>
      <c r="B244" s="83">
        <v>110.83132119151192</v>
      </c>
      <c r="C244" s="83">
        <v>271.66962272274299</v>
      </c>
      <c r="D244" s="85">
        <f t="shared" si="39"/>
        <v>3027.3170290435237</v>
      </c>
      <c r="E244" s="86">
        <f t="shared" si="40"/>
        <v>0.56947056830224196</v>
      </c>
      <c r="F244" s="85">
        <f t="shared" si="41"/>
        <v>92.919528419645928</v>
      </c>
      <c r="G244" s="86">
        <f t="shared" si="42"/>
        <v>0.58805447398617106</v>
      </c>
      <c r="H244" s="85">
        <f t="shared" si="43"/>
        <v>12.221896725419979</v>
      </c>
      <c r="I244" s="85">
        <f t="shared" si="44"/>
        <v>65.174854284466917</v>
      </c>
      <c r="J244" s="85">
        <f t="shared" si="45"/>
        <v>14.308684180541841</v>
      </c>
      <c r="K244" s="85">
        <f t="shared" si="46"/>
        <v>101.26156057112372</v>
      </c>
      <c r="L244" s="85">
        <f t="shared" si="47"/>
        <v>10.648427349182379</v>
      </c>
      <c r="M244" s="87">
        <f t="shared" si="48"/>
        <v>146.5805158427043</v>
      </c>
      <c r="N244" s="88">
        <v>199.4402068965517</v>
      </c>
      <c r="O244" s="89">
        <f t="shared" si="49"/>
        <v>2794.1469383081949</v>
      </c>
      <c r="P244" s="86">
        <f t="shared" si="50"/>
        <v>2598.90367969611</v>
      </c>
      <c r="Q244" s="89">
        <f t="shared" si="51"/>
        <v>2794.1469383081949</v>
      </c>
    </row>
    <row r="245" spans="1:17" x14ac:dyDescent="0.25">
      <c r="A245" s="26">
        <v>38047</v>
      </c>
      <c r="B245" s="83">
        <v>111.74346831882769</v>
      </c>
      <c r="C245" s="83">
        <v>244.79263007582912</v>
      </c>
      <c r="D245" s="85">
        <f t="shared" si="39"/>
        <v>3168.9700542894898</v>
      </c>
      <c r="E245" s="86">
        <f t="shared" si="40"/>
        <v>0.60546340580870472</v>
      </c>
      <c r="F245" s="85">
        <f t="shared" si="41"/>
        <v>73.490503124616922</v>
      </c>
      <c r="G245" s="86">
        <f t="shared" si="42"/>
        <v>0.62016150643362822</v>
      </c>
      <c r="H245" s="85">
        <f t="shared" si="43"/>
        <v>15.022960758949155</v>
      </c>
      <c r="I245" s="85">
        <f t="shared" si="44"/>
        <v>69.298997646722597</v>
      </c>
      <c r="J245" s="85">
        <f t="shared" si="45"/>
        <v>18.817646424191292</v>
      </c>
      <c r="K245" s="85">
        <f t="shared" si="46"/>
        <v>109.03144093389574</v>
      </c>
      <c r="L245" s="85">
        <f t="shared" si="47"/>
        <v>11.047766061419276</v>
      </c>
      <c r="M245" s="87">
        <f t="shared" si="48"/>
        <v>167.09254198840091</v>
      </c>
      <c r="N245" s="88">
        <v>223.6831612903226</v>
      </c>
      <c r="O245" s="89">
        <f t="shared" si="49"/>
        <v>3202.498192975032</v>
      </c>
      <c r="P245" s="86">
        <f t="shared" si="50"/>
        <v>5658.4091745861988</v>
      </c>
      <c r="Q245" s="89">
        <f t="shared" si="51"/>
        <v>3202.498192975032</v>
      </c>
    </row>
    <row r="246" spans="1:17" x14ac:dyDescent="0.25">
      <c r="A246" s="26">
        <v>38078</v>
      </c>
      <c r="B246" s="83">
        <v>112.70601736385463</v>
      </c>
      <c r="C246" s="83">
        <v>94.575172865726813</v>
      </c>
      <c r="D246" s="85">
        <f t="shared" si="39"/>
        <v>3164.1869344420948</v>
      </c>
      <c r="E246" s="86">
        <f t="shared" si="40"/>
        <v>0.63379401085789799</v>
      </c>
      <c r="F246" s="85">
        <f t="shared" si="41"/>
        <v>-2.4677611336635401</v>
      </c>
      <c r="G246" s="86">
        <f t="shared" si="42"/>
        <v>0.63330045863116524</v>
      </c>
      <c r="H246" s="85">
        <f t="shared" si="43"/>
        <v>6.5602351087099073</v>
      </c>
      <c r="I246" s="85">
        <f t="shared" si="44"/>
        <v>71.376772487021213</v>
      </c>
      <c r="J246" s="85">
        <f t="shared" si="45"/>
        <v>21.421285117390447</v>
      </c>
      <c r="K246" s="85">
        <f t="shared" si="46"/>
        <v>118.55725608239229</v>
      </c>
      <c r="L246" s="85">
        <f t="shared" si="47"/>
        <v>11.895469968893909</v>
      </c>
      <c r="M246" s="87">
        <f t="shared" si="48"/>
        <v>118.28633305289182</v>
      </c>
      <c r="N246" s="88">
        <v>192.08296666666669</v>
      </c>
      <c r="O246" s="89">
        <f t="shared" si="49"/>
        <v>5445.9431327257271</v>
      </c>
      <c r="P246" s="86">
        <f t="shared" si="50"/>
        <v>1902.896635361049</v>
      </c>
      <c r="Q246" s="89">
        <f t="shared" si="51"/>
        <v>5445.9431327257271</v>
      </c>
    </row>
    <row r="247" spans="1:17" x14ac:dyDescent="0.25">
      <c r="A247" s="26">
        <v>38108</v>
      </c>
      <c r="B247" s="83">
        <v>111.35097686224292</v>
      </c>
      <c r="C247" s="83">
        <v>0.28594052215086146</v>
      </c>
      <c r="D247" s="85">
        <f t="shared" si="39"/>
        <v>3074.8876486613581</v>
      </c>
      <c r="E247" s="86">
        <f t="shared" si="40"/>
        <v>0.63283738688841895</v>
      </c>
      <c r="F247" s="85">
        <f t="shared" si="41"/>
        <v>-45.763666496466925</v>
      </c>
      <c r="G247" s="86">
        <f t="shared" si="42"/>
        <v>0.6236846535891255</v>
      </c>
      <c r="H247" s="85">
        <f t="shared" si="43"/>
        <v>1.8138609172906373E-2</v>
      </c>
      <c r="I247" s="85">
        <f t="shared" si="44"/>
        <v>69.447895431138704</v>
      </c>
      <c r="J247" s="85">
        <f t="shared" si="45"/>
        <v>20.119192262575783</v>
      </c>
      <c r="K247" s="85">
        <f t="shared" si="46"/>
        <v>125.741699732615</v>
      </c>
      <c r="L247" s="85">
        <f t="shared" si="47"/>
        <v>12.934748612353056</v>
      </c>
      <c r="M247" s="87">
        <f t="shared" si="48"/>
        <v>83.017664480412904</v>
      </c>
      <c r="N247" s="88">
        <v>121.2293225806452</v>
      </c>
      <c r="O247" s="89">
        <f t="shared" si="49"/>
        <v>1460.1308147690486</v>
      </c>
      <c r="P247" s="86">
        <f t="shared" si="50"/>
        <v>741.55135815938786</v>
      </c>
      <c r="Q247" s="89">
        <f t="shared" si="51"/>
        <v>1460.1308147690486</v>
      </c>
    </row>
    <row r="248" spans="1:17" x14ac:dyDescent="0.25">
      <c r="A248" s="26">
        <v>38139</v>
      </c>
      <c r="B248" s="83">
        <v>98.502337926752418</v>
      </c>
      <c r="C248" s="83">
        <v>0.1688939636008038</v>
      </c>
      <c r="D248" s="85">
        <f t="shared" si="39"/>
        <v>2997.6960070757973</v>
      </c>
      <c r="E248" s="86">
        <f t="shared" si="40"/>
        <v>0.6149775297322716</v>
      </c>
      <c r="F248" s="85">
        <f t="shared" si="41"/>
        <v>-39.4499658125089</v>
      </c>
      <c r="G248" s="86">
        <f t="shared" si="42"/>
        <v>0.60708753656976988</v>
      </c>
      <c r="H248" s="85">
        <f t="shared" si="43"/>
        <v>9.1520601639585916E-3</v>
      </c>
      <c r="I248" s="85">
        <f t="shared" si="44"/>
        <v>59.799541678315137</v>
      </c>
      <c r="J248" s="85">
        <f t="shared" si="45"/>
        <v>17.551841810682781</v>
      </c>
      <c r="K248" s="85">
        <f t="shared" si="46"/>
        <v>129.57496091925694</v>
      </c>
      <c r="L248" s="85">
        <f t="shared" si="47"/>
        <v>13.718580624040856</v>
      </c>
      <c r="M248" s="87">
        <f t="shared" si="48"/>
        <v>87.98380519828639</v>
      </c>
      <c r="N248" s="88">
        <v>110.9239666666667</v>
      </c>
      <c r="O248" s="89">
        <f t="shared" si="49"/>
        <v>526.25100819536067</v>
      </c>
      <c r="P248" s="86">
        <f t="shared" si="50"/>
        <v>1409.0110939213741</v>
      </c>
      <c r="Q248" s="89">
        <f t="shared" si="51"/>
        <v>526.25100819536067</v>
      </c>
    </row>
    <row r="249" spans="1:17" x14ac:dyDescent="0.25">
      <c r="A249" s="26">
        <v>38169</v>
      </c>
      <c r="B249" s="83">
        <v>93.894931091236231</v>
      </c>
      <c r="C249" s="83">
        <v>0.21032143531440206</v>
      </c>
      <c r="D249" s="85">
        <f t="shared" si="39"/>
        <v>2926.7780914668997</v>
      </c>
      <c r="E249" s="86">
        <f t="shared" si="40"/>
        <v>0.59953920141515948</v>
      </c>
      <c r="F249" s="85">
        <f t="shared" si="41"/>
        <v>-36.184952626294262</v>
      </c>
      <c r="G249" s="86">
        <f t="shared" si="42"/>
        <v>0.59230221088990054</v>
      </c>
      <c r="H249" s="85">
        <f t="shared" si="43"/>
        <v>9.8682420116329647E-3</v>
      </c>
      <c r="I249" s="85">
        <f t="shared" si="44"/>
        <v>55.614175276694084</v>
      </c>
      <c r="J249" s="85">
        <f t="shared" si="45"/>
        <v>15.504193525506125</v>
      </c>
      <c r="K249" s="85">
        <f t="shared" si="46"/>
        <v>130.9423601115567</v>
      </c>
      <c r="L249" s="85">
        <f t="shared" si="47"/>
        <v>14.136794333206375</v>
      </c>
      <c r="M249" s="87">
        <f t="shared" si="48"/>
        <v>90.668811292923877</v>
      </c>
      <c r="N249" s="88">
        <v>101.6368225806452</v>
      </c>
      <c r="O249" s="89">
        <f t="shared" si="49"/>
        <v>120.29727160758239</v>
      </c>
      <c r="P249" s="86">
        <f t="shared" si="50"/>
        <v>2192.4814150456677</v>
      </c>
      <c r="Q249" s="89">
        <f t="shared" si="51"/>
        <v>120.29727160758239</v>
      </c>
    </row>
    <row r="250" spans="1:17" x14ac:dyDescent="0.25">
      <c r="A250" s="26">
        <v>38200</v>
      </c>
      <c r="B250" s="83">
        <v>104.3590190680019</v>
      </c>
      <c r="C250" s="83">
        <v>1.5181901847193682</v>
      </c>
      <c r="D250" s="85">
        <f t="shared" si="39"/>
        <v>2854.1979574345023</v>
      </c>
      <c r="E250" s="86">
        <f t="shared" si="40"/>
        <v>0.5853556182933799</v>
      </c>
      <c r="F250" s="85">
        <f t="shared" si="41"/>
        <v>-37.03755161145444</v>
      </c>
      <c r="G250" s="86">
        <f t="shared" si="42"/>
        <v>0.57794810797108898</v>
      </c>
      <c r="H250" s="85">
        <f t="shared" si="43"/>
        <v>6.1722882827340682E-2</v>
      </c>
      <c r="I250" s="85">
        <f t="shared" si="44"/>
        <v>60.314097620070498</v>
      </c>
      <c r="J250" s="85">
        <f t="shared" si="45"/>
        <v>13.72250371421881</v>
      </c>
      <c r="K250" s="85">
        <f t="shared" si="46"/>
        <v>130.37888448787535</v>
      </c>
      <c r="L250" s="85">
        <f t="shared" si="47"/>
        <v>14.285979337900143</v>
      </c>
      <c r="M250" s="87">
        <f t="shared" si="48"/>
        <v>91.957314894686931</v>
      </c>
      <c r="N250" s="88">
        <v>95.554035483870962</v>
      </c>
      <c r="O250" s="89">
        <f t="shared" si="49"/>
        <v>12.936398996660321</v>
      </c>
      <c r="P250" s="86">
        <f t="shared" si="50"/>
        <v>2799.1218375391318</v>
      </c>
      <c r="Q250" s="89">
        <f t="shared" si="51"/>
        <v>12.936398996660321</v>
      </c>
    </row>
    <row r="251" spans="1:17" x14ac:dyDescent="0.25">
      <c r="A251" s="26">
        <v>38231</v>
      </c>
      <c r="B251" s="83">
        <v>127.45677413042884</v>
      </c>
      <c r="C251" s="83">
        <v>0</v>
      </c>
      <c r="D251" s="85">
        <f t="shared" si="39"/>
        <v>2770.5403822459302</v>
      </c>
      <c r="E251" s="86">
        <f t="shared" si="40"/>
        <v>0.57083959148690044</v>
      </c>
      <c r="F251" s="85">
        <f t="shared" si="41"/>
        <v>-42.746621388059438</v>
      </c>
      <c r="G251" s="86">
        <f t="shared" si="42"/>
        <v>0.56229026720928854</v>
      </c>
      <c r="H251" s="85">
        <f t="shared" si="43"/>
        <v>0</v>
      </c>
      <c r="I251" s="85">
        <f t="shared" si="44"/>
        <v>71.667703583432768</v>
      </c>
      <c r="J251" s="85">
        <f t="shared" si="45"/>
        <v>11.989871605139363</v>
      </c>
      <c r="K251" s="85">
        <f t="shared" si="46"/>
        <v>128.14425266795487</v>
      </c>
      <c r="L251" s="85">
        <f t="shared" si="47"/>
        <v>14.224503425059837</v>
      </c>
      <c r="M251" s="87">
        <f t="shared" si="48"/>
        <v>91.167708986119251</v>
      </c>
      <c r="N251" s="88">
        <v>88.076740000000001</v>
      </c>
      <c r="O251" s="89">
        <f t="shared" si="49"/>
        <v>9.5540892731510674</v>
      </c>
      <c r="P251" s="86">
        <f t="shared" si="50"/>
        <v>3646.2302577160062</v>
      </c>
      <c r="Q251" s="89">
        <f t="shared" si="51"/>
        <v>9.5540892731510674</v>
      </c>
    </row>
    <row r="252" spans="1:17" x14ac:dyDescent="0.25">
      <c r="A252" s="26">
        <v>38261</v>
      </c>
      <c r="B252" s="83">
        <v>123.53571916929472</v>
      </c>
      <c r="C252" s="83">
        <v>43.689846433467146</v>
      </c>
      <c r="D252" s="85">
        <f t="shared" si="39"/>
        <v>2734.2169826352197</v>
      </c>
      <c r="E252" s="86">
        <f t="shared" si="40"/>
        <v>0.55410807644918603</v>
      </c>
      <c r="F252" s="85">
        <f t="shared" si="41"/>
        <v>-18.563372415224798</v>
      </c>
      <c r="G252" s="86">
        <f t="shared" si="42"/>
        <v>0.55039540196614112</v>
      </c>
      <c r="H252" s="85">
        <f t="shared" si="43"/>
        <v>1.3353121476143894</v>
      </c>
      <c r="I252" s="85">
        <f t="shared" si="44"/>
        <v>67.993491809360293</v>
      </c>
      <c r="J252" s="85">
        <f t="shared" si="45"/>
        <v>10.684442087202974</v>
      </c>
      <c r="K252" s="85">
        <f t="shared" si="46"/>
        <v>124.84799252613573</v>
      </c>
      <c r="L252" s="85">
        <f t="shared" si="47"/>
        <v>13.980702229022125</v>
      </c>
      <c r="M252" s="87">
        <f t="shared" si="48"/>
        <v>98.163422637057195</v>
      </c>
      <c r="N252" s="88">
        <v>87.082177419354849</v>
      </c>
      <c r="O252" s="89">
        <f t="shared" si="49"/>
        <v>122.79399557485111</v>
      </c>
      <c r="P252" s="86">
        <f t="shared" si="50"/>
        <v>3767.3307923282009</v>
      </c>
      <c r="Q252" s="89">
        <f t="shared" si="51"/>
        <v>122.79399557485111</v>
      </c>
    </row>
    <row r="253" spans="1:17" x14ac:dyDescent="0.25">
      <c r="A253" s="26">
        <v>38292</v>
      </c>
      <c r="B253" s="83">
        <v>115.70839667381632</v>
      </c>
      <c r="C253" s="83">
        <v>101.00822694568426</v>
      </c>
      <c r="D253" s="85">
        <f t="shared" si="39"/>
        <v>2758.156258700717</v>
      </c>
      <c r="E253" s="86">
        <f t="shared" si="40"/>
        <v>0.54684339652704395</v>
      </c>
      <c r="F253" s="85">
        <f t="shared" si="41"/>
        <v>12.243238560273999</v>
      </c>
      <c r="G253" s="86">
        <f t="shared" si="42"/>
        <v>0.54929204423909883</v>
      </c>
      <c r="H253" s="85">
        <f t="shared" si="43"/>
        <v>3.0511840153196776</v>
      </c>
      <c r="I253" s="85">
        <f t="shared" si="44"/>
        <v>63.55770174458911</v>
      </c>
      <c r="J253" s="85">
        <f t="shared" si="45"/>
        <v>10.460065120278228</v>
      </c>
      <c r="K253" s="85">
        <f t="shared" si="46"/>
        <v>121.68698162420721</v>
      </c>
      <c r="L253" s="85">
        <f t="shared" si="47"/>
        <v>13.621076022206749</v>
      </c>
      <c r="M253" s="87">
        <f t="shared" si="48"/>
        <v>106.85587438956388</v>
      </c>
      <c r="N253" s="88">
        <v>97.981489999999994</v>
      </c>
      <c r="O253" s="89">
        <f t="shared" si="49"/>
        <v>78.754698293735188</v>
      </c>
      <c r="P253" s="86">
        <f t="shared" si="50"/>
        <v>2548.1570227148595</v>
      </c>
      <c r="Q253" s="89">
        <f t="shared" si="51"/>
        <v>78.754698293735188</v>
      </c>
    </row>
    <row r="254" spans="1:17" x14ac:dyDescent="0.25">
      <c r="A254" s="26">
        <v>38322</v>
      </c>
      <c r="B254" s="83">
        <v>114.67584209556686</v>
      </c>
      <c r="C254" s="83">
        <v>109.21463915922472</v>
      </c>
      <c r="D254" s="85">
        <f t="shared" si="39"/>
        <v>2789.2668495907219</v>
      </c>
      <c r="E254" s="86">
        <f t="shared" si="40"/>
        <v>0.55163125174014338</v>
      </c>
      <c r="F254" s="85">
        <f t="shared" si="41"/>
        <v>15.92066324860027</v>
      </c>
      <c r="G254" s="86">
        <f t="shared" si="42"/>
        <v>0.55481538438986344</v>
      </c>
      <c r="H254" s="85">
        <f t="shared" si="43"/>
        <v>3.4976316283712214</v>
      </c>
      <c r="I254" s="85">
        <f t="shared" si="44"/>
        <v>63.623921412483213</v>
      </c>
      <c r="J254" s="85">
        <f t="shared" si="45"/>
        <v>10.982495228365092</v>
      </c>
      <c r="K254" s="85">
        <f t="shared" si="46"/>
        <v>119.39327117173832</v>
      </c>
      <c r="L254" s="85">
        <f t="shared" si="47"/>
        <v>13.276205680833986</v>
      </c>
      <c r="M254" s="87">
        <f t="shared" si="48"/>
        <v>107.50690359369764</v>
      </c>
      <c r="N254" s="88">
        <v>118.1790322580645</v>
      </c>
      <c r="O254" s="89">
        <f t="shared" si="49"/>
        <v>113.89433022880061</v>
      </c>
      <c r="P254" s="86">
        <f t="shared" si="50"/>
        <v>916.98322878855652</v>
      </c>
      <c r="Q254" s="89">
        <f t="shared" si="51"/>
        <v>113.89433022880061</v>
      </c>
    </row>
    <row r="255" spans="1:17" x14ac:dyDescent="0.25">
      <c r="A255" s="26">
        <v>38353</v>
      </c>
      <c r="B255" s="83">
        <v>115.72062749239824</v>
      </c>
      <c r="C255" s="83">
        <v>164.52962985213506</v>
      </c>
      <c r="D255" s="85">
        <f t="shared" si="39"/>
        <v>2870.303591388416</v>
      </c>
      <c r="E255" s="86">
        <f t="shared" si="40"/>
        <v>0.55785336991814438</v>
      </c>
      <c r="F255" s="85">
        <f t="shared" si="41"/>
        <v>41.591478941959338</v>
      </c>
      <c r="G255" s="86">
        <f t="shared" si="42"/>
        <v>0.56617166570653621</v>
      </c>
      <c r="H255" s="85">
        <f t="shared" si="43"/>
        <v>5.9311470974868445</v>
      </c>
      <c r="I255" s="85">
        <f t="shared" si="44"/>
        <v>65.517740423976704</v>
      </c>
      <c r="J255" s="85">
        <f t="shared" si="45"/>
        <v>12.044000532977982</v>
      </c>
      <c r="K255" s="85">
        <f t="shared" si="46"/>
        <v>118.41131277446158</v>
      </c>
      <c r="L255" s="85">
        <f t="shared" si="47"/>
        <v>13.025958930254728</v>
      </c>
      <c r="M255" s="87">
        <f t="shared" si="48"/>
        <v>121.49991278510171</v>
      </c>
      <c r="N255" s="88">
        <v>121.78222580645161</v>
      </c>
      <c r="O255" s="89">
        <f t="shared" si="49"/>
        <v>7.9700642023705012E-2</v>
      </c>
      <c r="P255" s="86">
        <f t="shared" si="50"/>
        <v>711.74435741383661</v>
      </c>
      <c r="Q255" s="89">
        <f t="shared" si="51"/>
        <v>7.9700642023705012E-2</v>
      </c>
    </row>
    <row r="256" spans="1:17" x14ac:dyDescent="0.25">
      <c r="A256" s="26">
        <v>38384</v>
      </c>
      <c r="B256" s="83">
        <v>117.24740549944241</v>
      </c>
      <c r="C256" s="83">
        <v>211.59969088304132</v>
      </c>
      <c r="D256" s="85">
        <f t="shared" si="39"/>
        <v>2989.5374041119626</v>
      </c>
      <c r="E256" s="86">
        <f t="shared" si="40"/>
        <v>0.57406071827768324</v>
      </c>
      <c r="F256" s="85">
        <f t="shared" si="41"/>
        <v>61.461560257118677</v>
      </c>
      <c r="G256" s="86">
        <f t="shared" si="42"/>
        <v>0.58635303032910702</v>
      </c>
      <c r="H256" s="85">
        <f t="shared" si="43"/>
        <v>9.3597004694751735</v>
      </c>
      <c r="I256" s="85">
        <f t="shared" si="44"/>
        <v>68.748371512823667</v>
      </c>
      <c r="J256" s="85">
        <f t="shared" si="45"/>
        <v>14.257806177195548</v>
      </c>
      <c r="K256" s="85">
        <f t="shared" si="46"/>
        <v>119.75029294127815</v>
      </c>
      <c r="L256" s="85">
        <f t="shared" si="47"/>
        <v>12.918826010378977</v>
      </c>
      <c r="M256" s="87">
        <f t="shared" si="48"/>
        <v>142.7875657983717</v>
      </c>
      <c r="N256" s="88">
        <v>149.21935714285709</v>
      </c>
      <c r="O256" s="89">
        <f t="shared" si="49"/>
        <v>41.367939898997179</v>
      </c>
      <c r="P256" s="86">
        <f t="shared" si="50"/>
        <v>0.57546477142253283</v>
      </c>
      <c r="Q256" s="89">
        <f t="shared" si="51"/>
        <v>41.367939898997179</v>
      </c>
    </row>
    <row r="257" spans="1:17" x14ac:dyDescent="0.25">
      <c r="A257" s="26">
        <v>38412</v>
      </c>
      <c r="B257" s="83">
        <v>113.96283555342799</v>
      </c>
      <c r="C257" s="83">
        <v>242.55707421277941</v>
      </c>
      <c r="D257" s="85">
        <f t="shared" si="39"/>
        <v>3130.7527609833633</v>
      </c>
      <c r="E257" s="86">
        <f t="shared" si="40"/>
        <v>0.59790748082239253</v>
      </c>
      <c r="F257" s="85">
        <f t="shared" si="41"/>
        <v>73.168872278781805</v>
      </c>
      <c r="G257" s="86">
        <f t="shared" si="42"/>
        <v>0.61254125527814884</v>
      </c>
      <c r="H257" s="85">
        <f t="shared" si="43"/>
        <v>13.848619199502565</v>
      </c>
      <c r="I257" s="85">
        <f t="shared" si="44"/>
        <v>69.806938344954034</v>
      </c>
      <c r="J257" s="85">
        <f t="shared" si="45"/>
        <v>17.686159796921736</v>
      </c>
      <c r="K257" s="85">
        <f t="shared" si="46"/>
        <v>124.37154227523655</v>
      </c>
      <c r="L257" s="85">
        <f t="shared" si="47"/>
        <v>13.064910462963327</v>
      </c>
      <c r="M257" s="87">
        <f t="shared" si="48"/>
        <v>172.49423524580135</v>
      </c>
      <c r="N257" s="88">
        <v>174.56506451612901</v>
      </c>
      <c r="O257" s="89">
        <f t="shared" si="49"/>
        <v>4.2883338668458055</v>
      </c>
      <c r="P257" s="86">
        <f t="shared" si="50"/>
        <v>681.43454724740695</v>
      </c>
      <c r="Q257" s="89">
        <f t="shared" si="51"/>
        <v>4.2883338668458055</v>
      </c>
    </row>
    <row r="258" spans="1:17" x14ac:dyDescent="0.25">
      <c r="A258" s="26">
        <v>38443</v>
      </c>
      <c r="B258" s="83">
        <v>117.0918318672208</v>
      </c>
      <c r="C258" s="83">
        <v>42.040894243917961</v>
      </c>
      <c r="D258" s="85">
        <f t="shared" si="39"/>
        <v>3077.9859036684397</v>
      </c>
      <c r="E258" s="86">
        <f t="shared" si="40"/>
        <v>0.62615055219667271</v>
      </c>
      <c r="F258" s="85">
        <f t="shared" si="41"/>
        <v>-27.114282334803832</v>
      </c>
      <c r="G258" s="86">
        <f t="shared" si="42"/>
        <v>0.62072769572971187</v>
      </c>
      <c r="H258" s="85">
        <f t="shared" si="43"/>
        <v>2.5938457725400887</v>
      </c>
      <c r="I258" s="85">
        <f t="shared" si="44"/>
        <v>72.682142983710818</v>
      </c>
      <c r="J258" s="85">
        <f t="shared" si="45"/>
        <v>19.531762802590382</v>
      </c>
      <c r="K258" s="85">
        <f t="shared" si="46"/>
        <v>130.33421038873564</v>
      </c>
      <c r="L258" s="85">
        <f t="shared" si="47"/>
        <v>13.569094689091292</v>
      </c>
      <c r="M258" s="87">
        <f t="shared" si="48"/>
        <v>103.59154258910679</v>
      </c>
      <c r="N258" s="88">
        <v>114.41006666666669</v>
      </c>
      <c r="O258" s="89">
        <f t="shared" si="49"/>
        <v>117.04046321674328</v>
      </c>
      <c r="P258" s="86">
        <f t="shared" si="50"/>
        <v>1159.4499343475645</v>
      </c>
      <c r="Q258" s="89">
        <f t="shared" si="51"/>
        <v>117.04046321674328</v>
      </c>
    </row>
    <row r="259" spans="1:17" x14ac:dyDescent="0.25">
      <c r="A259" s="26">
        <v>38473</v>
      </c>
      <c r="B259" s="83">
        <v>106.80900751377023</v>
      </c>
      <c r="C259" s="83">
        <v>37.239318198151253</v>
      </c>
      <c r="D259" s="85">
        <f t="shared" si="39"/>
        <v>3029.9238587757054</v>
      </c>
      <c r="E259" s="86">
        <f t="shared" si="40"/>
        <v>0.61559718073368797</v>
      </c>
      <c r="F259" s="85">
        <f t="shared" si="41"/>
        <v>-24.638201906297418</v>
      </c>
      <c r="G259" s="86">
        <f t="shared" si="42"/>
        <v>0.61066954035242837</v>
      </c>
      <c r="H259" s="85">
        <f t="shared" si="43"/>
        <v>2.0884815958493652</v>
      </c>
      <c r="I259" s="85">
        <f t="shared" si="44"/>
        <v>65.22500752393313</v>
      </c>
      <c r="J259" s="85">
        <f t="shared" si="45"/>
        <v>17.987873971103202</v>
      </c>
      <c r="K259" s="85">
        <f t="shared" si="46"/>
        <v>134.10245493626107</v>
      </c>
      <c r="L259" s="85">
        <f t="shared" si="47"/>
        <v>14.219629423577768</v>
      </c>
      <c r="M259" s="87">
        <f t="shared" si="48"/>
        <v>104.52196994892307</v>
      </c>
      <c r="N259" s="88">
        <v>99.030441935483879</v>
      </c>
      <c r="O259" s="89">
        <f t="shared" si="49"/>
        <v>30.156879922387414</v>
      </c>
      <c r="P259" s="86">
        <f t="shared" si="50"/>
        <v>2443.3566602296696</v>
      </c>
      <c r="Q259" s="89">
        <f t="shared" si="51"/>
        <v>30.156879922387414</v>
      </c>
    </row>
    <row r="260" spans="1:17" x14ac:dyDescent="0.25">
      <c r="A260" s="26">
        <v>38504</v>
      </c>
      <c r="B260" s="83">
        <v>98.483275865780371</v>
      </c>
      <c r="C260" s="83">
        <v>0.21414518059588356</v>
      </c>
      <c r="D260" s="85">
        <f t="shared" si="39"/>
        <v>2954.8852943316583</v>
      </c>
      <c r="E260" s="86">
        <f t="shared" si="40"/>
        <v>0.60598477175514109</v>
      </c>
      <c r="F260" s="85">
        <f t="shared" si="41"/>
        <v>-38.323280506762018</v>
      </c>
      <c r="G260" s="86">
        <f t="shared" si="42"/>
        <v>0.59832011565378873</v>
      </c>
      <c r="H260" s="85">
        <f t="shared" si="43"/>
        <v>1.0658825528539528E-2</v>
      </c>
      <c r="I260" s="85">
        <f t="shared" si="44"/>
        <v>58.924525005977692</v>
      </c>
      <c r="J260" s="85">
        <f t="shared" si="45"/>
        <v>16.317525793137168</v>
      </c>
      <c r="K260" s="85">
        <f t="shared" si="46"/>
        <v>135.78923099532477</v>
      </c>
      <c r="L260" s="85">
        <f t="shared" si="47"/>
        <v>14.63074973407347</v>
      </c>
      <c r="M260" s="87">
        <f t="shared" si="48"/>
        <v>93.83973800850319</v>
      </c>
      <c r="N260" s="88">
        <v>90.202706666666671</v>
      </c>
      <c r="O260" s="89">
        <f t="shared" si="49"/>
        <v>13.227996981501146</v>
      </c>
      <c r="P260" s="86">
        <f t="shared" si="50"/>
        <v>3394.0011509425262</v>
      </c>
      <c r="Q260" s="89">
        <f t="shared" si="51"/>
        <v>13.227996981501146</v>
      </c>
    </row>
    <row r="261" spans="1:17" x14ac:dyDescent="0.25">
      <c r="A261" s="26">
        <v>38534</v>
      </c>
      <c r="B261" s="83">
        <v>95.474955560215108</v>
      </c>
      <c r="C261" s="83">
        <v>0</v>
      </c>
      <c r="D261" s="85">
        <f t="shared" si="39"/>
        <v>2884.7191353655717</v>
      </c>
      <c r="E261" s="86">
        <f t="shared" si="40"/>
        <v>0.59097705886633167</v>
      </c>
      <c r="F261" s="85">
        <f t="shared" si="41"/>
        <v>-35.784986832146821</v>
      </c>
      <c r="G261" s="86">
        <f t="shared" si="42"/>
        <v>0.58382006149990229</v>
      </c>
      <c r="H261" s="85">
        <f t="shared" si="43"/>
        <v>0</v>
      </c>
      <c r="I261" s="85">
        <f t="shared" si="44"/>
        <v>55.740194426865223</v>
      </c>
      <c r="J261" s="85">
        <f t="shared" si="45"/>
        <v>14.42596453922123</v>
      </c>
      <c r="K261" s="85">
        <f t="shared" si="46"/>
        <v>135.40041637021849</v>
      </c>
      <c r="L261" s="85">
        <f t="shared" si="47"/>
        <v>14.814779164327506</v>
      </c>
      <c r="M261" s="87">
        <f t="shared" si="48"/>
        <v>94.950905151991378</v>
      </c>
      <c r="N261" s="88">
        <v>87.588332258064511</v>
      </c>
      <c r="O261" s="89">
        <f t="shared" si="49"/>
        <v>54.207479618386643</v>
      </c>
      <c r="P261" s="86">
        <f t="shared" si="50"/>
        <v>3705.4528486777472</v>
      </c>
      <c r="Q261" s="89">
        <f t="shared" si="51"/>
        <v>54.207479618386643</v>
      </c>
    </row>
    <row r="262" spans="1:17" x14ac:dyDescent="0.25">
      <c r="A262" s="26">
        <v>38565</v>
      </c>
      <c r="B262" s="83">
        <v>112.34870393768959</v>
      </c>
      <c r="C262" s="83">
        <v>1.7772870573431397E-5</v>
      </c>
      <c r="D262" s="85">
        <f t="shared" si="39"/>
        <v>2808.061846220015</v>
      </c>
      <c r="E262" s="86">
        <f t="shared" si="40"/>
        <v>0.57694382707311431</v>
      </c>
      <c r="F262" s="85">
        <f t="shared" si="41"/>
        <v>-39.125207482198903</v>
      </c>
      <c r="G262" s="86">
        <f t="shared" si="42"/>
        <v>0.56911878557667461</v>
      </c>
      <c r="H262" s="85">
        <f t="shared" si="43"/>
        <v>6.6042433819992343E-7</v>
      </c>
      <c r="I262" s="85">
        <f t="shared" si="44"/>
        <v>63.939757946131259</v>
      </c>
      <c r="J262" s="85">
        <f t="shared" si="45"/>
        <v>12.717548311872108</v>
      </c>
      <c r="K262" s="85">
        <f t="shared" si="46"/>
        <v>133.34560569176796</v>
      </c>
      <c r="L262" s="85">
        <f t="shared" si="47"/>
        <v>14.772358990322628</v>
      </c>
      <c r="M262" s="87">
        <f t="shared" si="48"/>
        <v>94.679029941034599</v>
      </c>
      <c r="N262" s="88">
        <v>85.224761290322576</v>
      </c>
      <c r="O262" s="89">
        <f t="shared" si="49"/>
        <v>89.383195719836152</v>
      </c>
      <c r="P262" s="86">
        <f t="shared" si="50"/>
        <v>3998.7919374137714</v>
      </c>
      <c r="Q262" s="89">
        <f t="shared" si="51"/>
        <v>89.383195719836152</v>
      </c>
    </row>
    <row r="263" spans="1:17" x14ac:dyDescent="0.25">
      <c r="A263" s="26">
        <v>38596</v>
      </c>
      <c r="B263" s="83">
        <v>122.0840466511021</v>
      </c>
      <c r="C263" s="83">
        <v>36.803394915982544</v>
      </c>
      <c r="D263" s="85">
        <f t="shared" si="39"/>
        <v>2764.270671952986</v>
      </c>
      <c r="E263" s="86">
        <f t="shared" si="40"/>
        <v>0.56161236924400304</v>
      </c>
      <c r="F263" s="85">
        <f t="shared" si="41"/>
        <v>-22.382661198552704</v>
      </c>
      <c r="G263" s="86">
        <f t="shared" si="42"/>
        <v>0.55713583700429248</v>
      </c>
      <c r="H263" s="85">
        <f t="shared" si="43"/>
        <v>1.2077277429909774</v>
      </c>
      <c r="I263" s="85">
        <f t="shared" si="44"/>
        <v>68.017397515832855</v>
      </c>
      <c r="J263" s="85">
        <f t="shared" si="45"/>
        <v>11.369443924188118</v>
      </c>
      <c r="K263" s="85">
        <f t="shared" si="46"/>
        <v>130.16687310463132</v>
      </c>
      <c r="L263" s="85">
        <f t="shared" si="47"/>
        <v>14.548176511324755</v>
      </c>
      <c r="M263" s="87">
        <f t="shared" si="48"/>
        <v>100.98276551011288</v>
      </c>
      <c r="N263" s="88">
        <v>83.885266666666666</v>
      </c>
      <c r="O263" s="89">
        <f t="shared" si="49"/>
        <v>292.32446670164472</v>
      </c>
      <c r="P263" s="86">
        <f t="shared" si="50"/>
        <v>4169.994752417324</v>
      </c>
      <c r="Q263" s="89">
        <f t="shared" si="51"/>
        <v>292.32446670164472</v>
      </c>
    </row>
    <row r="264" spans="1:17" x14ac:dyDescent="0.25">
      <c r="A264" s="26">
        <v>38626</v>
      </c>
      <c r="B264" s="83">
        <v>132.40315101072801</v>
      </c>
      <c r="C264" s="83">
        <v>13.151542342807293</v>
      </c>
      <c r="D264" s="85">
        <f t="shared" si="39"/>
        <v>2694.481508919705</v>
      </c>
      <c r="E264" s="86">
        <f t="shared" si="40"/>
        <v>0.55285413439059716</v>
      </c>
      <c r="F264" s="85">
        <f t="shared" si="41"/>
        <v>-35.656338233920501</v>
      </c>
      <c r="G264" s="86">
        <f t="shared" si="42"/>
        <v>0.5457228667438131</v>
      </c>
      <c r="H264" s="85">
        <f t="shared" si="43"/>
        <v>0.3824288850712575</v>
      </c>
      <c r="I264" s="85">
        <f t="shared" si="44"/>
        <v>72.255427135488489</v>
      </c>
      <c r="J264" s="85">
        <f t="shared" si="45"/>
        <v>10.302849355528538</v>
      </c>
      <c r="K264" s="85">
        <f t="shared" si="46"/>
        <v>126.26834974878079</v>
      </c>
      <c r="L264" s="85">
        <f t="shared" si="47"/>
        <v>14.201372711379072</v>
      </c>
      <c r="M264" s="87">
        <f t="shared" si="48"/>
        <v>93.470523372656288</v>
      </c>
      <c r="N264" s="88">
        <v>81.058674193548399</v>
      </c>
      <c r="O264" s="89">
        <f t="shared" si="49"/>
        <v>154.0540000449212</v>
      </c>
      <c r="P264" s="86">
        <f t="shared" si="50"/>
        <v>4543.0416023196221</v>
      </c>
      <c r="Q264" s="89">
        <f t="shared" si="51"/>
        <v>154.0540000449212</v>
      </c>
    </row>
    <row r="265" spans="1:17" x14ac:dyDescent="0.25">
      <c r="A265" s="26">
        <v>38657</v>
      </c>
      <c r="B265" s="83">
        <v>114.63955812725753</v>
      </c>
      <c r="C265" s="83">
        <v>217.36408837588172</v>
      </c>
      <c r="D265" s="85">
        <f t="shared" si="39"/>
        <v>2831.0545634536943</v>
      </c>
      <c r="E265" s="86">
        <f t="shared" si="40"/>
        <v>0.53889630178394099</v>
      </c>
      <c r="F265" s="85">
        <f t="shared" si="41"/>
        <v>70.081556601478326</v>
      </c>
      <c r="G265" s="86">
        <f t="shared" si="42"/>
        <v>0.55291261310423667</v>
      </c>
      <c r="H265" s="85">
        <f t="shared" si="43"/>
        <v>6.8228494960462056</v>
      </c>
      <c r="I265" s="85">
        <f t="shared" si="44"/>
        <v>63.385657649256991</v>
      </c>
      <c r="J265" s="85">
        <f t="shared" si="45"/>
        <v>10.582526696588952</v>
      </c>
      <c r="K265" s="85">
        <f t="shared" si="46"/>
        <v>123.07483762947379</v>
      </c>
      <c r="L265" s="85">
        <f t="shared" si="47"/>
        <v>13.776038815895953</v>
      </c>
      <c r="M265" s="87">
        <f t="shared" si="48"/>
        <v>132.02242629800739</v>
      </c>
      <c r="N265" s="88">
        <v>107.4274433333333</v>
      </c>
      <c r="O265" s="89">
        <f t="shared" si="49"/>
        <v>604.91318703260856</v>
      </c>
      <c r="P265" s="86">
        <f t="shared" si="50"/>
        <v>1683.7333392107814</v>
      </c>
      <c r="Q265" s="89">
        <f t="shared" si="51"/>
        <v>604.91318703260856</v>
      </c>
    </row>
    <row r="266" spans="1:17" x14ac:dyDescent="0.25">
      <c r="A266" s="26">
        <v>38687</v>
      </c>
      <c r="B266" s="83">
        <v>111.30452407472897</v>
      </c>
      <c r="C266" s="83">
        <v>355.57107310210898</v>
      </c>
      <c r="D266" s="85">
        <f t="shared" si="39"/>
        <v>3089.1269134863196</v>
      </c>
      <c r="E266" s="86">
        <f t="shared" si="40"/>
        <v>0.56621091269073887</v>
      </c>
      <c r="F266" s="85">
        <f t="shared" si="41"/>
        <v>133.74909762885784</v>
      </c>
      <c r="G266" s="86">
        <f t="shared" si="42"/>
        <v>0.59296073221651036</v>
      </c>
      <c r="H266" s="85">
        <f t="shared" si="43"/>
        <v>16.791967132720199</v>
      </c>
      <c r="I266" s="85">
        <f t="shared" si="44"/>
        <v>65.999212094361496</v>
      </c>
      <c r="J266" s="85">
        <f t="shared" si="45"/>
        <v>14.707543842401886</v>
      </c>
      <c r="K266" s="85">
        <f t="shared" si="46"/>
        <v>124.35475892183048</v>
      </c>
      <c r="L266" s="85">
        <f t="shared" si="47"/>
        <v>13.427622550045198</v>
      </c>
      <c r="M266" s="87">
        <f t="shared" si="48"/>
        <v>193.68344015613312</v>
      </c>
      <c r="N266" s="88">
        <v>238.7127741935484</v>
      </c>
      <c r="O266" s="89">
        <f t="shared" si="49"/>
        <v>2027.6409238531264</v>
      </c>
      <c r="P266" s="86">
        <f t="shared" si="50"/>
        <v>8145.4254885322307</v>
      </c>
      <c r="Q266" s="89">
        <f t="shared" si="51"/>
        <v>2027.6409238531264</v>
      </c>
    </row>
    <row r="267" spans="1:17" x14ac:dyDescent="0.25">
      <c r="A267" s="26">
        <v>38718</v>
      </c>
      <c r="B267" s="83">
        <v>117.51274898129491</v>
      </c>
      <c r="C267" s="83">
        <v>18.253987568278927</v>
      </c>
      <c r="D267" s="85">
        <f t="shared" si="39"/>
        <v>3016.6114571497515</v>
      </c>
      <c r="E267" s="86">
        <f t="shared" si="40"/>
        <v>0.61782538269726395</v>
      </c>
      <c r="F267" s="85">
        <f t="shared" si="41"/>
        <v>-37.1791745075856</v>
      </c>
      <c r="G267" s="86">
        <f t="shared" si="42"/>
        <v>0.61038954779574683</v>
      </c>
      <c r="H267" s="85">
        <f t="shared" si="43"/>
        <v>1.0209941849436166</v>
      </c>
      <c r="I267" s="85">
        <f t="shared" si="44"/>
        <v>71.728553710927713</v>
      </c>
      <c r="J267" s="85">
        <f t="shared" si="45"/>
        <v>18.019896008975682</v>
      </c>
      <c r="K267" s="85">
        <f t="shared" si="46"/>
        <v>128.80739132708538</v>
      </c>
      <c r="L267" s="85">
        <f t="shared" si="47"/>
        <v>13.567263603720786</v>
      </c>
      <c r="M267" s="87">
        <f t="shared" si="48"/>
        <v>93.499084006572204</v>
      </c>
      <c r="N267" s="88">
        <v>134.43390322580649</v>
      </c>
      <c r="O267" s="89">
        <f t="shared" si="49"/>
        <v>1675.6594245113927</v>
      </c>
      <c r="P267" s="86">
        <f t="shared" si="50"/>
        <v>196.75280071190735</v>
      </c>
      <c r="Q267" s="89">
        <f t="shared" si="51"/>
        <v>1675.6594245113927</v>
      </c>
    </row>
    <row r="268" spans="1:17" x14ac:dyDescent="0.25">
      <c r="A268" s="26">
        <v>38749</v>
      </c>
      <c r="B268" s="83">
        <v>117.54374436360858</v>
      </c>
      <c r="C268" s="83">
        <v>63.071472512395005</v>
      </c>
      <c r="D268" s="85">
        <f t="shared" ref="D268:D331" si="52">D267+C268-H268-I268-J268</f>
        <v>2989.3999222795519</v>
      </c>
      <c r="E268" s="86">
        <f t="shared" ref="E268:E331" si="53">D267/$G$3</f>
        <v>0.60332229142995031</v>
      </c>
      <c r="F268" s="85">
        <f t="shared" ref="F268:F331" si="54">0.5*(C268-C268*E268^G$4-B268*E268-D267*H$5*E268^4)</f>
        <v>-13.968505495459503</v>
      </c>
      <c r="G268" s="86">
        <f t="shared" ref="G268:G331" si="55">(D267+F268)/G$3</f>
        <v>0.60052859033085837</v>
      </c>
      <c r="H268" s="85">
        <f t="shared" ref="H268:H331" si="56">C268*G268^G$4</f>
        <v>3.2076029162785864</v>
      </c>
      <c r="I268" s="85">
        <f t="shared" ref="I268:I331" si="57">B268*G268</f>
        <v>70.588379104888645</v>
      </c>
      <c r="J268" s="85">
        <f t="shared" ref="J268:J331" si="58">D267*H$5*G268^4</f>
        <v>16.487025361427385</v>
      </c>
      <c r="K268" s="85">
        <f t="shared" ref="K268:K331" si="59">K267-L268+J268</f>
        <v>131.24136518172881</v>
      </c>
      <c r="L268" s="85">
        <f t="shared" ref="L268:L331" si="60">K267*(1-H$6)</f>
        <v>14.053051506783961</v>
      </c>
      <c r="M268" s="87">
        <f t="shared" ref="M268:M331" si="61">(H268+L268)*M$6/2630</f>
        <v>110.62701258023837</v>
      </c>
      <c r="N268" s="88">
        <v>117.88475</v>
      </c>
      <c r="O268" s="89">
        <f t="shared" ref="O268:O331" si="62">(N268-M268)^2</f>
        <v>52.674752454208132</v>
      </c>
      <c r="P268" s="86">
        <f t="shared" ref="P268:P331" si="63">(N268-$N$13)^2</f>
        <v>934.89258315485904</v>
      </c>
      <c r="Q268" s="89">
        <f t="shared" ref="Q268:Q331" si="64">(M268-N268)^2</f>
        <v>52.674752454208132</v>
      </c>
    </row>
    <row r="269" spans="1:17" x14ac:dyDescent="0.25">
      <c r="A269" s="26">
        <v>38777</v>
      </c>
      <c r="B269" s="83">
        <v>114.49318925756526</v>
      </c>
      <c r="C269" s="83">
        <v>249.0526764365257</v>
      </c>
      <c r="D269" s="85">
        <f t="shared" si="52"/>
        <v>3136.2112919919928</v>
      </c>
      <c r="E269" s="86">
        <f t="shared" si="53"/>
        <v>0.5978799844559104</v>
      </c>
      <c r="F269" s="85">
        <f t="shared" si="54"/>
        <v>76.102194737531747</v>
      </c>
      <c r="G269" s="86">
        <f t="shared" si="55"/>
        <v>0.61310042340341675</v>
      </c>
      <c r="H269" s="85">
        <f t="shared" si="56"/>
        <v>14.295471571561615</v>
      </c>
      <c r="I269" s="85">
        <f t="shared" si="57"/>
        <v>70.195822810620783</v>
      </c>
      <c r="J269" s="85">
        <f t="shared" si="58"/>
        <v>17.750012341902647</v>
      </c>
      <c r="K269" s="85">
        <f t="shared" si="59"/>
        <v>134.672776349293</v>
      </c>
      <c r="L269" s="85">
        <f t="shared" si="60"/>
        <v>14.318601174338458</v>
      </c>
      <c r="M269" s="87">
        <f t="shared" si="61"/>
        <v>183.39335856252504</v>
      </c>
      <c r="N269" s="88">
        <v>149.4847419354839</v>
      </c>
      <c r="O269" s="89">
        <f t="shared" si="62"/>
        <v>1149.7942815596509</v>
      </c>
      <c r="P269" s="86">
        <f t="shared" si="63"/>
        <v>1.0485324524551272</v>
      </c>
      <c r="Q269" s="89">
        <f t="shared" si="64"/>
        <v>1149.7942815596509</v>
      </c>
    </row>
    <row r="270" spans="1:17" x14ac:dyDescent="0.25">
      <c r="A270" s="26">
        <v>38808</v>
      </c>
      <c r="B270" s="83">
        <v>111.02522044047741</v>
      </c>
      <c r="C270" s="83">
        <v>82.494558822277298</v>
      </c>
      <c r="D270" s="85">
        <f t="shared" si="52"/>
        <v>3123.6328998331674</v>
      </c>
      <c r="E270" s="86">
        <f t="shared" si="53"/>
        <v>0.62724225839839853</v>
      </c>
      <c r="F270" s="85">
        <f t="shared" si="54"/>
        <v>-6.4775943818238879</v>
      </c>
      <c r="G270" s="86">
        <f t="shared" si="55"/>
        <v>0.62594673952203372</v>
      </c>
      <c r="H270" s="85">
        <f t="shared" si="56"/>
        <v>5.3448805584273336</v>
      </c>
      <c r="I270" s="85">
        <f t="shared" si="57"/>
        <v>69.495874739431883</v>
      </c>
      <c r="J270" s="85">
        <f t="shared" si="58"/>
        <v>20.232195683243809</v>
      </c>
      <c r="K270" s="85">
        <f t="shared" si="59"/>
        <v>140.21199950122954</v>
      </c>
      <c r="L270" s="85">
        <f t="shared" si="60"/>
        <v>14.692972531307266</v>
      </c>
      <c r="M270" s="87">
        <f t="shared" si="61"/>
        <v>128.42663849854921</v>
      </c>
      <c r="N270" s="88">
        <v>161.2484</v>
      </c>
      <c r="O270" s="89">
        <f t="shared" si="62"/>
        <v>1077.2680280581176</v>
      </c>
      <c r="P270" s="86">
        <f t="shared" si="63"/>
        <v>163.52365495034297</v>
      </c>
      <c r="Q270" s="89">
        <f t="shared" si="64"/>
        <v>1077.2680280581176</v>
      </c>
    </row>
    <row r="271" spans="1:17" x14ac:dyDescent="0.25">
      <c r="A271" s="26">
        <v>38838</v>
      </c>
      <c r="B271" s="83">
        <v>103.78007715317474</v>
      </c>
      <c r="C271" s="83">
        <v>2.6097914227114414</v>
      </c>
      <c r="D271" s="85">
        <f t="shared" si="52"/>
        <v>3043.1484577678029</v>
      </c>
      <c r="E271" s="86">
        <f t="shared" si="53"/>
        <v>0.6247265799666335</v>
      </c>
      <c r="F271" s="85">
        <f t="shared" si="54"/>
        <v>-41.19297126080798</v>
      </c>
      <c r="G271" s="86">
        <f t="shared" si="55"/>
        <v>0.61648798571447183</v>
      </c>
      <c r="H271" s="85">
        <f t="shared" si="56"/>
        <v>0.15470035989596187</v>
      </c>
      <c r="I271" s="85">
        <f t="shared" si="57"/>
        <v>63.97917072145318</v>
      </c>
      <c r="J271" s="85">
        <f t="shared" si="58"/>
        <v>18.960362406727377</v>
      </c>
      <c r="K271" s="85">
        <f t="shared" si="59"/>
        <v>143.87505303026666</v>
      </c>
      <c r="L271" s="85">
        <f t="shared" si="60"/>
        <v>15.297308877690254</v>
      </c>
      <c r="M271" s="87">
        <f t="shared" si="61"/>
        <v>99.035041106692319</v>
      </c>
      <c r="N271" s="88">
        <v>105.33738709677419</v>
      </c>
      <c r="O271" s="89">
        <f t="shared" si="62"/>
        <v>39.719564978701086</v>
      </c>
      <c r="P271" s="86">
        <f t="shared" si="63"/>
        <v>1859.625566467329</v>
      </c>
      <c r="Q271" s="89">
        <f t="shared" si="64"/>
        <v>39.719564978701086</v>
      </c>
    </row>
    <row r="272" spans="1:17" x14ac:dyDescent="0.25">
      <c r="A272" s="26">
        <v>38869</v>
      </c>
      <c r="B272" s="83">
        <v>93.410001978901548</v>
      </c>
      <c r="C272" s="83">
        <v>0.13176618690236486</v>
      </c>
      <c r="D272" s="85">
        <f t="shared" si="52"/>
        <v>2970.4083795237284</v>
      </c>
      <c r="E272" s="86">
        <f t="shared" si="53"/>
        <v>0.60862969155356061</v>
      </c>
      <c r="F272" s="85">
        <f t="shared" si="54"/>
        <v>-37.137714501259424</v>
      </c>
      <c r="G272" s="86">
        <f t="shared" si="55"/>
        <v>0.60120214865330868</v>
      </c>
      <c r="H272" s="85">
        <f t="shared" si="56"/>
        <v>6.7452082631756392E-3</v>
      </c>
      <c r="I272" s="85">
        <f t="shared" si="57"/>
        <v>56.158293895425423</v>
      </c>
      <c r="J272" s="85">
        <f t="shared" si="58"/>
        <v>16.706805327288706</v>
      </c>
      <c r="K272" s="85">
        <f t="shared" si="59"/>
        <v>144.88490564432658</v>
      </c>
      <c r="L272" s="85">
        <f t="shared" si="60"/>
        <v>15.696952713228756</v>
      </c>
      <c r="M272" s="87">
        <f t="shared" si="61"/>
        <v>100.64816460237731</v>
      </c>
      <c r="N272" s="88">
        <v>98.647980000000004</v>
      </c>
      <c r="O272" s="89">
        <f t="shared" si="62"/>
        <v>4.000738443587248</v>
      </c>
      <c r="P272" s="86">
        <f t="shared" si="63"/>
        <v>2481.3133700459498</v>
      </c>
      <c r="Q272" s="89">
        <f t="shared" si="64"/>
        <v>4.000738443587248</v>
      </c>
    </row>
    <row r="273" spans="1:17" x14ac:dyDescent="0.25">
      <c r="A273" s="26">
        <v>38899</v>
      </c>
      <c r="B273" s="83">
        <v>96.579082398335089</v>
      </c>
      <c r="C273" s="83">
        <v>1.0663722344058836E-5</v>
      </c>
      <c r="D273" s="85">
        <f t="shared" si="52"/>
        <v>2898.9378053787441</v>
      </c>
      <c r="E273" s="86">
        <f t="shared" si="53"/>
        <v>0.5940816759047457</v>
      </c>
      <c r="F273" s="85">
        <f t="shared" si="54"/>
        <v>-36.462184860546202</v>
      </c>
      <c r="G273" s="86">
        <f t="shared" si="55"/>
        <v>0.58678923893263646</v>
      </c>
      <c r="H273" s="85">
        <f t="shared" si="56"/>
        <v>4.7374244596038372E-7</v>
      </c>
      <c r="I273" s="85">
        <f t="shared" si="57"/>
        <v>56.671566257331435</v>
      </c>
      <c r="J273" s="85">
        <f t="shared" si="58"/>
        <v>14.79901807763229</v>
      </c>
      <c r="K273" s="85">
        <f t="shared" si="59"/>
        <v>143.87679479404684</v>
      </c>
      <c r="L273" s="85">
        <f t="shared" si="60"/>
        <v>15.807128927912023</v>
      </c>
      <c r="M273" s="87">
        <f t="shared" si="61"/>
        <v>101.31107780234528</v>
      </c>
      <c r="N273" s="88">
        <v>93.209699999999998</v>
      </c>
      <c r="O273" s="89">
        <f t="shared" si="62"/>
        <v>65.632322296332887</v>
      </c>
      <c r="P273" s="86">
        <f t="shared" si="63"/>
        <v>3052.6799846369445</v>
      </c>
      <c r="Q273" s="89">
        <f t="shared" si="64"/>
        <v>65.632322296332887</v>
      </c>
    </row>
    <row r="274" spans="1:17" x14ac:dyDescent="0.25">
      <c r="A274" s="26">
        <v>38930</v>
      </c>
      <c r="B274" s="83">
        <v>110.11506106769944</v>
      </c>
      <c r="C274" s="83">
        <v>13.452249351766548</v>
      </c>
      <c r="D274" s="85">
        <f t="shared" si="52"/>
        <v>2835.5760632720908</v>
      </c>
      <c r="E274" s="86">
        <f t="shared" si="53"/>
        <v>0.5797875610757488</v>
      </c>
      <c r="F274" s="85">
        <f t="shared" si="54"/>
        <v>-32.357043197259699</v>
      </c>
      <c r="G274" s="86">
        <f t="shared" si="55"/>
        <v>0.57331615243629686</v>
      </c>
      <c r="H274" s="85">
        <f t="shared" si="56"/>
        <v>0.52179691158019081</v>
      </c>
      <c r="I274" s="85">
        <f t="shared" si="57"/>
        <v>63.130743136621312</v>
      </c>
      <c r="J274" s="85">
        <f t="shared" si="58"/>
        <v>13.161451410218238</v>
      </c>
      <c r="K274" s="85">
        <f t="shared" si="59"/>
        <v>141.3411034623752</v>
      </c>
      <c r="L274" s="85">
        <f t="shared" si="60"/>
        <v>15.697142741889872</v>
      </c>
      <c r="M274" s="87">
        <f t="shared" si="61"/>
        <v>103.95045269460917</v>
      </c>
      <c r="N274" s="88">
        <v>88.529422580645161</v>
      </c>
      <c r="O274" s="89">
        <f t="shared" si="62"/>
        <v>237.80816977578479</v>
      </c>
      <c r="P274" s="86">
        <f t="shared" si="63"/>
        <v>3591.7655883317652</v>
      </c>
      <c r="Q274" s="89">
        <f t="shared" si="64"/>
        <v>237.80816977578479</v>
      </c>
    </row>
    <row r="275" spans="1:17" x14ac:dyDescent="0.25">
      <c r="A275" s="26">
        <v>38961</v>
      </c>
      <c r="B275" s="83">
        <v>115.75997283546006</v>
      </c>
      <c r="C275" s="83">
        <v>21.298886358479333</v>
      </c>
      <c r="D275" s="85">
        <f t="shared" si="52"/>
        <v>2779.3263622813492</v>
      </c>
      <c r="E275" s="86">
        <f t="shared" si="53"/>
        <v>0.56711521265441811</v>
      </c>
      <c r="F275" s="85">
        <f t="shared" si="54"/>
        <v>-28.725726528926305</v>
      </c>
      <c r="G275" s="86">
        <f t="shared" si="55"/>
        <v>0.56137006734863293</v>
      </c>
      <c r="H275" s="85">
        <f t="shared" si="56"/>
        <v>0.73054199806596587</v>
      </c>
      <c r="I275" s="85">
        <f t="shared" si="57"/>
        <v>64.984183746918134</v>
      </c>
      <c r="J275" s="85">
        <f t="shared" si="58"/>
        <v>11.833861604236938</v>
      </c>
      <c r="K275" s="85">
        <f t="shared" si="59"/>
        <v>137.75446949940806</v>
      </c>
      <c r="L275" s="85">
        <f t="shared" si="60"/>
        <v>15.420495567204066</v>
      </c>
      <c r="M275" s="87">
        <f t="shared" si="61"/>
        <v>103.51525452764436</v>
      </c>
      <c r="N275" s="88">
        <v>87.15682666666666</v>
      </c>
      <c r="O275" s="89">
        <f t="shared" si="62"/>
        <v>267.59816208281143</v>
      </c>
      <c r="P275" s="86">
        <f t="shared" si="63"/>
        <v>3758.1726343792743</v>
      </c>
      <c r="Q275" s="89">
        <f t="shared" si="64"/>
        <v>267.59816208281143</v>
      </c>
    </row>
    <row r="276" spans="1:17" x14ac:dyDescent="0.25">
      <c r="A276" s="26">
        <v>38991</v>
      </c>
      <c r="B276" s="83">
        <v>119.00664054018148</v>
      </c>
      <c r="C276" s="83">
        <v>135.26822358402171</v>
      </c>
      <c r="D276" s="85">
        <f t="shared" si="52"/>
        <v>2831.5856087839761</v>
      </c>
      <c r="E276" s="86">
        <f t="shared" si="53"/>
        <v>0.55586527245626982</v>
      </c>
      <c r="F276" s="85">
        <f t="shared" si="54"/>
        <v>26.792829322512436</v>
      </c>
      <c r="G276" s="86">
        <f t="shared" si="55"/>
        <v>0.56122383832077227</v>
      </c>
      <c r="H276" s="85">
        <f t="shared" si="56"/>
        <v>4.6325826824985512</v>
      </c>
      <c r="I276" s="85">
        <f t="shared" si="57"/>
        <v>66.789363589621075</v>
      </c>
      <c r="J276" s="85">
        <f t="shared" si="58"/>
        <v>11.587030809274779</v>
      </c>
      <c r="K276" s="85">
        <f t="shared" si="59"/>
        <v>134.3123111043999</v>
      </c>
      <c r="L276" s="85">
        <f t="shared" si="60"/>
        <v>15.029189204282956</v>
      </c>
      <c r="M276" s="87">
        <f t="shared" si="61"/>
        <v>126.01625828059561</v>
      </c>
      <c r="N276" s="88">
        <v>110.514435483871</v>
      </c>
      <c r="O276" s="89">
        <f t="shared" si="62"/>
        <v>240.30651002105083</v>
      </c>
      <c r="P276" s="86">
        <f t="shared" si="63"/>
        <v>1439.9237870756788</v>
      </c>
      <c r="Q276" s="89">
        <f t="shared" si="64"/>
        <v>240.30651002105083</v>
      </c>
    </row>
    <row r="277" spans="1:17" x14ac:dyDescent="0.25">
      <c r="A277" s="26">
        <v>39022</v>
      </c>
      <c r="B277" s="83">
        <v>112.54987495919852</v>
      </c>
      <c r="C277" s="83">
        <v>271.16436481695638</v>
      </c>
      <c r="D277" s="85">
        <f t="shared" si="52"/>
        <v>3011.185225154773</v>
      </c>
      <c r="E277" s="86">
        <f t="shared" si="53"/>
        <v>0.56631712175679527</v>
      </c>
      <c r="F277" s="85">
        <f t="shared" si="54"/>
        <v>92.69811420876583</v>
      </c>
      <c r="G277" s="86">
        <f t="shared" si="55"/>
        <v>0.58485674459854831</v>
      </c>
      <c r="H277" s="85">
        <f t="shared" si="56"/>
        <v>11.816738043951775</v>
      </c>
      <c r="I277" s="85">
        <f t="shared" si="57"/>
        <v>65.825553473610512</v>
      </c>
      <c r="J277" s="85">
        <f t="shared" si="58"/>
        <v>13.92245692859753</v>
      </c>
      <c r="K277" s="85">
        <f t="shared" si="59"/>
        <v>133.58112272197386</v>
      </c>
      <c r="L277" s="85">
        <f t="shared" si="60"/>
        <v>14.653645311023572</v>
      </c>
      <c r="M277" s="87">
        <f t="shared" si="61"/>
        <v>169.65402125784618</v>
      </c>
      <c r="N277" s="88">
        <v>142.27616666666671</v>
      </c>
      <c r="O277" s="89">
        <f t="shared" si="62"/>
        <v>749.54692201576688</v>
      </c>
      <c r="P277" s="86">
        <f t="shared" si="63"/>
        <v>38.249234269657684</v>
      </c>
      <c r="Q277" s="89">
        <f t="shared" si="64"/>
        <v>749.54692201576688</v>
      </c>
    </row>
    <row r="278" spans="1:17" x14ac:dyDescent="0.25">
      <c r="A278" s="26">
        <v>39052</v>
      </c>
      <c r="B278" s="83">
        <v>116.5132295306278</v>
      </c>
      <c r="C278" s="83">
        <v>191.54551162973885</v>
      </c>
      <c r="D278" s="85">
        <f t="shared" si="52"/>
        <v>3102.8876809180879</v>
      </c>
      <c r="E278" s="86">
        <f t="shared" si="53"/>
        <v>0.60223704503095454</v>
      </c>
      <c r="F278" s="85">
        <f t="shared" si="54"/>
        <v>47.413559057210485</v>
      </c>
      <c r="G278" s="86">
        <f t="shared" si="55"/>
        <v>0.61171975684239666</v>
      </c>
      <c r="H278" s="85">
        <f t="shared" si="56"/>
        <v>10.850755538222852</v>
      </c>
      <c r="I278" s="85">
        <f t="shared" si="57"/>
        <v>71.273444437397984</v>
      </c>
      <c r="J278" s="85">
        <f t="shared" si="58"/>
        <v>17.718855890803198</v>
      </c>
      <c r="K278" s="85">
        <f t="shared" si="59"/>
        <v>136.72610689155704</v>
      </c>
      <c r="L278" s="85">
        <f t="shared" si="60"/>
        <v>14.57387172122</v>
      </c>
      <c r="M278" s="87">
        <f t="shared" si="61"/>
        <v>162.95155969985572</v>
      </c>
      <c r="N278" s="88">
        <v>154.5158709677419</v>
      </c>
      <c r="O278" s="89">
        <f t="shared" si="62"/>
        <v>71.160844385112028</v>
      </c>
      <c r="P278" s="86">
        <f t="shared" si="63"/>
        <v>36.664330089209777</v>
      </c>
      <c r="Q278" s="89">
        <f t="shared" si="64"/>
        <v>71.160844385112028</v>
      </c>
    </row>
    <row r="279" spans="1:17" x14ac:dyDescent="0.25">
      <c r="A279" s="26">
        <v>39083</v>
      </c>
      <c r="B279" s="83">
        <v>116.22977719817938</v>
      </c>
      <c r="C279" s="83">
        <v>156.41195958193208</v>
      </c>
      <c r="D279" s="85">
        <f t="shared" si="52"/>
        <v>3156.3400283677765</v>
      </c>
      <c r="E279" s="86">
        <f t="shared" si="53"/>
        <v>0.62057753618361755</v>
      </c>
      <c r="F279" s="85">
        <f t="shared" si="54"/>
        <v>27.653236274049746</v>
      </c>
      <c r="G279" s="86">
        <f t="shared" si="55"/>
        <v>0.62610818343842756</v>
      </c>
      <c r="H279" s="85">
        <f t="shared" si="56"/>
        <v>10.149318355882166</v>
      </c>
      <c r="I279" s="85">
        <f t="shared" si="57"/>
        <v>72.772414663005264</v>
      </c>
      <c r="J279" s="85">
        <f t="shared" si="58"/>
        <v>20.037879113355761</v>
      </c>
      <c r="K279" s="85">
        <f t="shared" si="59"/>
        <v>141.84699247936294</v>
      </c>
      <c r="L279" s="85">
        <f t="shared" si="60"/>
        <v>14.916993525549865</v>
      </c>
      <c r="M279" s="87">
        <f t="shared" si="61"/>
        <v>160.65504423414242</v>
      </c>
      <c r="N279" s="88">
        <v>141.14058064516129</v>
      </c>
      <c r="O279" s="89">
        <f t="shared" si="62"/>
        <v>380.81428916567029</v>
      </c>
      <c r="P279" s="86">
        <f t="shared" si="63"/>
        <v>53.585072623783788</v>
      </c>
      <c r="Q279" s="89">
        <f t="shared" si="64"/>
        <v>380.81428916567029</v>
      </c>
    </row>
    <row r="280" spans="1:17" x14ac:dyDescent="0.25">
      <c r="A280" s="26">
        <v>39114</v>
      </c>
      <c r="B280" s="83">
        <v>110.5128100142981</v>
      </c>
      <c r="C280" s="83">
        <v>205.01724841310892</v>
      </c>
      <c r="D280" s="85">
        <f t="shared" si="52"/>
        <v>3252.7512427931415</v>
      </c>
      <c r="E280" s="86">
        <f t="shared" si="53"/>
        <v>0.63126800567355534</v>
      </c>
      <c r="F280" s="85">
        <f t="shared" si="54"/>
        <v>50.117082862553353</v>
      </c>
      <c r="G280" s="86">
        <f t="shared" si="55"/>
        <v>0.64129142224606595</v>
      </c>
      <c r="H280" s="85">
        <f t="shared" si="56"/>
        <v>15.301790074612635</v>
      </c>
      <c r="I280" s="85">
        <f t="shared" si="57"/>
        <v>70.870917110478501</v>
      </c>
      <c r="J280" s="85">
        <f t="shared" si="58"/>
        <v>22.433326802653003</v>
      </c>
      <c r="K280" s="85">
        <f t="shared" si="59"/>
        <v>148.80463057457979</v>
      </c>
      <c r="L280" s="85">
        <f t="shared" si="60"/>
        <v>15.47568870743615</v>
      </c>
      <c r="M280" s="87">
        <f t="shared" si="61"/>
        <v>197.25906381976074</v>
      </c>
      <c r="N280" s="88">
        <v>171.13874999999999</v>
      </c>
      <c r="O280" s="89">
        <f t="shared" si="62"/>
        <v>682.27079404278459</v>
      </c>
      <c r="P280" s="86">
        <f t="shared" si="63"/>
        <v>514.29108533933061</v>
      </c>
      <c r="Q280" s="89">
        <f t="shared" si="64"/>
        <v>682.27079404278459</v>
      </c>
    </row>
    <row r="281" spans="1:17" x14ac:dyDescent="0.25">
      <c r="A281" s="26">
        <v>39142</v>
      </c>
      <c r="B281" s="83">
        <v>120.21802042270538</v>
      </c>
      <c r="C281" s="83">
        <v>33.8578913123172</v>
      </c>
      <c r="D281" s="85">
        <f t="shared" si="52"/>
        <v>3183.2630395649253</v>
      </c>
      <c r="E281" s="86">
        <f t="shared" si="53"/>
        <v>0.65055024855862831</v>
      </c>
      <c r="F281" s="85">
        <f t="shared" si="54"/>
        <v>-35.790295517713957</v>
      </c>
      <c r="G281" s="86">
        <f t="shared" si="55"/>
        <v>0.64339218945508547</v>
      </c>
      <c r="H281" s="85">
        <f t="shared" si="56"/>
        <v>2.5757782054717393</v>
      </c>
      <c r="I281" s="85">
        <f t="shared" si="57"/>
        <v>77.34733537172059</v>
      </c>
      <c r="J281" s="85">
        <f t="shared" si="58"/>
        <v>23.422980963341764</v>
      </c>
      <c r="K281" s="85">
        <f t="shared" si="59"/>
        <v>155.99283559558162</v>
      </c>
      <c r="L281" s="85">
        <f t="shared" si="60"/>
        <v>16.234775942339919</v>
      </c>
      <c r="M281" s="87">
        <f t="shared" si="61"/>
        <v>120.56063225336231</v>
      </c>
      <c r="N281" s="88">
        <v>118.348064516129</v>
      </c>
      <c r="O281" s="89">
        <f t="shared" si="62"/>
        <v>4.8954559918457488</v>
      </c>
      <c r="P281" s="86">
        <f t="shared" si="63"/>
        <v>906.77462197467446</v>
      </c>
      <c r="Q281" s="89">
        <f t="shared" si="64"/>
        <v>4.8954559918457488</v>
      </c>
    </row>
    <row r="282" spans="1:17" x14ac:dyDescent="0.25">
      <c r="A282" s="26">
        <v>39173</v>
      </c>
      <c r="B282" s="83">
        <v>114.10250506985602</v>
      </c>
      <c r="C282" s="83">
        <v>52.371133887112556</v>
      </c>
      <c r="D282" s="85">
        <f t="shared" si="52"/>
        <v>3138.5753451401338</v>
      </c>
      <c r="E282" s="86">
        <f t="shared" si="53"/>
        <v>0.63665260791298506</v>
      </c>
      <c r="F282" s="85">
        <f t="shared" si="54"/>
        <v>-22.998076315832755</v>
      </c>
      <c r="G282" s="86">
        <f t="shared" si="55"/>
        <v>0.63205299264981851</v>
      </c>
      <c r="H282" s="85">
        <f t="shared" si="56"/>
        <v>3.5911394152987972</v>
      </c>
      <c r="I282" s="85">
        <f t="shared" si="57"/>
        <v>72.118829798243581</v>
      </c>
      <c r="J282" s="85">
        <f t="shared" si="58"/>
        <v>21.348859098362222</v>
      </c>
      <c r="K282" s="85">
        <f t="shared" si="59"/>
        <v>160.32267636954259</v>
      </c>
      <c r="L282" s="85">
        <f t="shared" si="60"/>
        <v>17.019018324401266</v>
      </c>
      <c r="M282" s="87">
        <f t="shared" si="61"/>
        <v>132.09465433153318</v>
      </c>
      <c r="N282" s="88">
        <v>105.86106333333331</v>
      </c>
      <c r="O282" s="89">
        <f t="shared" si="62"/>
        <v>688.20129666083335</v>
      </c>
      <c r="P282" s="86">
        <f t="shared" si="63"/>
        <v>1814.7344286580305</v>
      </c>
      <c r="Q282" s="89">
        <f t="shared" si="64"/>
        <v>688.20129666083335</v>
      </c>
    </row>
    <row r="283" spans="1:17" x14ac:dyDescent="0.25">
      <c r="A283" s="26">
        <v>39203</v>
      </c>
      <c r="B283" s="83">
        <v>107.4544242917558</v>
      </c>
      <c r="C283" s="83">
        <v>8.2744841059629852</v>
      </c>
      <c r="D283" s="85">
        <f t="shared" si="52"/>
        <v>3060.3046423222263</v>
      </c>
      <c r="E283" s="86">
        <f t="shared" si="53"/>
        <v>0.62771506902802676</v>
      </c>
      <c r="F283" s="85">
        <f t="shared" si="54"/>
        <v>-40.099256230944775</v>
      </c>
      <c r="G283" s="86">
        <f t="shared" si="55"/>
        <v>0.61969521778183778</v>
      </c>
      <c r="H283" s="85">
        <f t="shared" si="56"/>
        <v>0.50558012402843344</v>
      </c>
      <c r="I283" s="85">
        <f t="shared" si="57"/>
        <v>66.588992863101609</v>
      </c>
      <c r="J283" s="85">
        <f t="shared" si="58"/>
        <v>19.450613936740311</v>
      </c>
      <c r="K283" s="85">
        <f t="shared" si="59"/>
        <v>162.28188080319427</v>
      </c>
      <c r="L283" s="85">
        <f t="shared" si="60"/>
        <v>17.491409503088633</v>
      </c>
      <c r="M283" s="87">
        <f t="shared" si="61"/>
        <v>115.34633328996604</v>
      </c>
      <c r="N283" s="88">
        <v>99.64100645161291</v>
      </c>
      <c r="O283" s="89">
        <f t="shared" si="62"/>
        <v>246.65729109949513</v>
      </c>
      <c r="P283" s="86">
        <f t="shared" si="63"/>
        <v>2383.3686488891144</v>
      </c>
      <c r="Q283" s="89">
        <f t="shared" si="64"/>
        <v>246.65729109949513</v>
      </c>
    </row>
    <row r="284" spans="1:17" x14ac:dyDescent="0.25">
      <c r="A284" s="26">
        <v>39234</v>
      </c>
      <c r="B284" s="83">
        <v>101.48271177897364</v>
      </c>
      <c r="C284" s="83">
        <v>0</v>
      </c>
      <c r="D284" s="85">
        <f t="shared" si="52"/>
        <v>2981.8835347205459</v>
      </c>
      <c r="E284" s="86">
        <f t="shared" si="53"/>
        <v>0.61206092846444526</v>
      </c>
      <c r="F284" s="85">
        <f t="shared" si="54"/>
        <v>-40.080850893234931</v>
      </c>
      <c r="G284" s="86">
        <f t="shared" si="55"/>
        <v>0.60404475828579829</v>
      </c>
      <c r="H284" s="85">
        <f t="shared" si="56"/>
        <v>0</v>
      </c>
      <c r="I284" s="85">
        <f t="shared" si="57"/>
        <v>61.300100106717466</v>
      </c>
      <c r="J284" s="85">
        <f t="shared" si="58"/>
        <v>17.121007494963198</v>
      </c>
      <c r="K284" s="85">
        <f t="shared" si="59"/>
        <v>161.69772707993232</v>
      </c>
      <c r="L284" s="85">
        <f t="shared" si="60"/>
        <v>17.705161218225165</v>
      </c>
      <c r="M284" s="87">
        <f t="shared" si="61"/>
        <v>113.47594620785058</v>
      </c>
      <c r="N284" s="88">
        <v>97.97947666666667</v>
      </c>
      <c r="O284" s="89">
        <f t="shared" si="62"/>
        <v>240.14056824084076</v>
      </c>
      <c r="P284" s="86">
        <f t="shared" si="63"/>
        <v>2548.3602899751186</v>
      </c>
      <c r="Q284" s="89">
        <f t="shared" si="64"/>
        <v>240.14056824084076</v>
      </c>
    </row>
    <row r="285" spans="1:17" x14ac:dyDescent="0.25">
      <c r="A285" s="26">
        <v>39264</v>
      </c>
      <c r="B285" s="83">
        <v>100.85669862203392</v>
      </c>
      <c r="C285" s="83">
        <v>0</v>
      </c>
      <c r="D285" s="85">
        <f t="shared" si="52"/>
        <v>2907.4429681843922</v>
      </c>
      <c r="E285" s="86">
        <f t="shared" si="53"/>
        <v>0.59637670694410916</v>
      </c>
      <c r="F285" s="85">
        <f t="shared" si="54"/>
        <v>-37.999881912195669</v>
      </c>
      <c r="G285" s="86">
        <f t="shared" si="55"/>
        <v>0.58877673056167001</v>
      </c>
      <c r="H285" s="85">
        <f t="shared" si="56"/>
        <v>0</v>
      </c>
      <c r="I285" s="85">
        <f t="shared" si="57"/>
        <v>59.382077269924821</v>
      </c>
      <c r="J285" s="85">
        <f t="shared" si="58"/>
        <v>15.058489266228957</v>
      </c>
      <c r="K285" s="85">
        <f t="shared" si="59"/>
        <v>159.11478704794706</v>
      </c>
      <c r="L285" s="85">
        <f t="shared" si="60"/>
        <v>17.641429298214192</v>
      </c>
      <c r="M285" s="87">
        <f t="shared" si="61"/>
        <v>113.06747548918558</v>
      </c>
      <c r="N285" s="88">
        <v>96.67304193548388</v>
      </c>
      <c r="O285" s="89">
        <f t="shared" si="62"/>
        <v>268.77745154674022</v>
      </c>
      <c r="P285" s="86">
        <f t="shared" si="63"/>
        <v>2681.9680736836231</v>
      </c>
      <c r="Q285" s="89">
        <f t="shared" si="64"/>
        <v>268.77745154674022</v>
      </c>
    </row>
    <row r="286" spans="1:17" x14ac:dyDescent="0.25">
      <c r="A286" s="26">
        <v>39295</v>
      </c>
      <c r="B286" s="83">
        <v>108.03082273732313</v>
      </c>
      <c r="C286" s="83">
        <v>0</v>
      </c>
      <c r="D286" s="85">
        <f t="shared" si="52"/>
        <v>2832.208230261183</v>
      </c>
      <c r="E286" s="86">
        <f t="shared" si="53"/>
        <v>0.58148859363687844</v>
      </c>
      <c r="F286" s="85">
        <f t="shared" si="54"/>
        <v>-38.393827319262009</v>
      </c>
      <c r="G286" s="86">
        <f t="shared" si="55"/>
        <v>0.57380982817302606</v>
      </c>
      <c r="H286" s="85">
        <f t="shared" si="56"/>
        <v>0</v>
      </c>
      <c r="I286" s="85">
        <f t="shared" si="57"/>
        <v>61.989147832294023</v>
      </c>
      <c r="J286" s="85">
        <f t="shared" si="58"/>
        <v>13.245590090915549</v>
      </c>
      <c r="K286" s="85">
        <f t="shared" si="59"/>
        <v>155.00074990910466</v>
      </c>
      <c r="L286" s="85">
        <f t="shared" si="60"/>
        <v>17.359627229757965</v>
      </c>
      <c r="M286" s="87">
        <f t="shared" si="61"/>
        <v>111.26134924343962</v>
      </c>
      <c r="N286" s="88">
        <v>94.259764516129039</v>
      </c>
      <c r="O286" s="89">
        <f t="shared" si="62"/>
        <v>289.05388323992059</v>
      </c>
      <c r="P286" s="86">
        <f t="shared" si="63"/>
        <v>2937.7482582373077</v>
      </c>
      <c r="Q286" s="89">
        <f t="shared" si="64"/>
        <v>289.05388323992059</v>
      </c>
    </row>
    <row r="287" spans="1:17" x14ac:dyDescent="0.25">
      <c r="A287" s="26">
        <v>39326</v>
      </c>
      <c r="B287" s="83">
        <v>122.55536304269027</v>
      </c>
      <c r="C287" s="83">
        <v>0</v>
      </c>
      <c r="D287" s="85">
        <f t="shared" si="52"/>
        <v>2752.22748968821</v>
      </c>
      <c r="E287" s="86">
        <f t="shared" si="53"/>
        <v>0.56644164605223657</v>
      </c>
      <c r="F287" s="85">
        <f t="shared" si="54"/>
        <v>-40.836612684490731</v>
      </c>
      <c r="G287" s="86">
        <f t="shared" si="55"/>
        <v>0.55827432351533846</v>
      </c>
      <c r="H287" s="85">
        <f t="shared" si="56"/>
        <v>0</v>
      </c>
      <c r="I287" s="85">
        <f t="shared" si="57"/>
        <v>68.41951239583463</v>
      </c>
      <c r="J287" s="85">
        <f t="shared" si="58"/>
        <v>11.561228177138036</v>
      </c>
      <c r="K287" s="85">
        <f t="shared" si="59"/>
        <v>149.6511975819507</v>
      </c>
      <c r="L287" s="85">
        <f t="shared" si="60"/>
        <v>16.91078050429201</v>
      </c>
      <c r="M287" s="87">
        <f t="shared" si="61"/>
        <v>108.38460012792662</v>
      </c>
      <c r="N287" s="88">
        <v>91.510706666666664</v>
      </c>
      <c r="O287" s="89">
        <f t="shared" si="62"/>
        <v>284.72828054195139</v>
      </c>
      <c r="P287" s="86">
        <f t="shared" si="63"/>
        <v>3243.3089390535392</v>
      </c>
      <c r="Q287" s="89">
        <f t="shared" si="64"/>
        <v>284.72828054195139</v>
      </c>
    </row>
    <row r="288" spans="1:17" x14ac:dyDescent="0.25">
      <c r="A288" s="26">
        <v>39356</v>
      </c>
      <c r="B288" s="83">
        <v>128.56647938974669</v>
      </c>
      <c r="C288" s="83">
        <v>4.120500229201558</v>
      </c>
      <c r="D288" s="85">
        <f t="shared" si="52"/>
        <v>2676.425124979231</v>
      </c>
      <c r="E288" s="86">
        <f t="shared" si="53"/>
        <v>0.55044549793764197</v>
      </c>
      <c r="F288" s="85">
        <f t="shared" si="54"/>
        <v>-38.696013649666433</v>
      </c>
      <c r="G288" s="86">
        <f t="shared" si="55"/>
        <v>0.54270629520770874</v>
      </c>
      <c r="H288" s="85">
        <f t="shared" si="56"/>
        <v>0.11600112767907644</v>
      </c>
      <c r="I288" s="85">
        <f t="shared" si="57"/>
        <v>69.773837717507675</v>
      </c>
      <c r="J288" s="85">
        <f t="shared" si="58"/>
        <v>10.033026092993566</v>
      </c>
      <c r="K288" s="85">
        <f t="shared" si="59"/>
        <v>143.35708618692007</v>
      </c>
      <c r="L288" s="85">
        <f t="shared" si="60"/>
        <v>16.327137488024182</v>
      </c>
      <c r="M288" s="87">
        <f t="shared" si="61"/>
        <v>105.38738902434118</v>
      </c>
      <c r="N288" s="88">
        <v>90.193493548387082</v>
      </c>
      <c r="O288" s="89">
        <f t="shared" si="62"/>
        <v>230.85445973421827</v>
      </c>
      <c r="P288" s="86">
        <f t="shared" si="63"/>
        <v>3395.0747125552202</v>
      </c>
      <c r="Q288" s="89">
        <f t="shared" si="64"/>
        <v>230.85445973421827</v>
      </c>
    </row>
    <row r="289" spans="1:17" x14ac:dyDescent="0.25">
      <c r="A289" s="26">
        <v>39387</v>
      </c>
      <c r="B289" s="83">
        <v>118.75390153845089</v>
      </c>
      <c r="C289" s="83">
        <v>229.49570319270416</v>
      </c>
      <c r="D289" s="85">
        <f t="shared" si="52"/>
        <v>2823.2334964033589</v>
      </c>
      <c r="E289" s="86">
        <f t="shared" si="53"/>
        <v>0.53528502499584618</v>
      </c>
      <c r="F289" s="85">
        <f t="shared" si="54"/>
        <v>75.366563875137643</v>
      </c>
      <c r="G289" s="86">
        <f t="shared" si="55"/>
        <v>0.55035833777087373</v>
      </c>
      <c r="H289" s="85">
        <f t="shared" si="56"/>
        <v>7.0114202852499119</v>
      </c>
      <c r="I289" s="85">
        <f t="shared" si="57"/>
        <v>65.35719985450784</v>
      </c>
      <c r="J289" s="85">
        <f t="shared" si="58"/>
        <v>10.318711628818349</v>
      </c>
      <c r="K289" s="85">
        <f t="shared" si="59"/>
        <v>138.03535594907959</v>
      </c>
      <c r="L289" s="85">
        <f t="shared" si="60"/>
        <v>15.640441866658842</v>
      </c>
      <c r="M289" s="87">
        <f t="shared" si="61"/>
        <v>145.18034935551495</v>
      </c>
      <c r="N289" s="88">
        <v>106.5095966666667</v>
      </c>
      <c r="O289" s="89">
        <f t="shared" si="62"/>
        <v>1495.4271135220645</v>
      </c>
      <c r="P289" s="86">
        <f t="shared" si="63"/>
        <v>1759.9003734365092</v>
      </c>
      <c r="Q289" s="89">
        <f t="shared" si="64"/>
        <v>1495.4271135220645</v>
      </c>
    </row>
    <row r="290" spans="1:17" x14ac:dyDescent="0.25">
      <c r="A290" s="26">
        <v>39417</v>
      </c>
      <c r="B290" s="83">
        <v>116.53302457711743</v>
      </c>
      <c r="C290" s="83">
        <v>157.22981153433693</v>
      </c>
      <c r="D290" s="85">
        <f t="shared" si="52"/>
        <v>2895.0816671150355</v>
      </c>
      <c r="E290" s="86">
        <f t="shared" si="53"/>
        <v>0.56464669928067179</v>
      </c>
      <c r="F290" s="85">
        <f t="shared" si="54"/>
        <v>36.895284633821078</v>
      </c>
      <c r="G290" s="86">
        <f t="shared" si="55"/>
        <v>0.57202575620743601</v>
      </c>
      <c r="H290" s="85">
        <f t="shared" si="56"/>
        <v>6.0190122120575209</v>
      </c>
      <c r="I290" s="85">
        <f t="shared" si="57"/>
        <v>66.659891506865321</v>
      </c>
      <c r="J290" s="85">
        <f t="shared" si="58"/>
        <v>12.702737103737638</v>
      </c>
      <c r="K290" s="85">
        <f t="shared" si="59"/>
        <v>135.6782587768181</v>
      </c>
      <c r="L290" s="85">
        <f t="shared" si="60"/>
        <v>15.059834275999128</v>
      </c>
      <c r="M290" s="87">
        <f t="shared" si="61"/>
        <v>135.09857497033479</v>
      </c>
      <c r="N290" s="88">
        <v>131.6423870967742</v>
      </c>
      <c r="O290" s="89">
        <f t="shared" si="62"/>
        <v>11.945234617347303</v>
      </c>
      <c r="P290" s="86">
        <f t="shared" si="63"/>
        <v>282.8577747211105</v>
      </c>
      <c r="Q290" s="89">
        <f t="shared" si="64"/>
        <v>11.945234617347303</v>
      </c>
    </row>
    <row r="291" spans="1:17" x14ac:dyDescent="0.25">
      <c r="A291" s="26">
        <v>39448</v>
      </c>
      <c r="B291" s="83">
        <v>108.73723942156477</v>
      </c>
      <c r="C291" s="83">
        <v>100.53676663315919</v>
      </c>
      <c r="D291" s="85">
        <f t="shared" si="52"/>
        <v>2914.3657833426159</v>
      </c>
      <c r="E291" s="86">
        <f t="shared" si="53"/>
        <v>0.57901633342300707</v>
      </c>
      <c r="F291" s="85">
        <f t="shared" si="54"/>
        <v>9.8849485651182007</v>
      </c>
      <c r="G291" s="86">
        <f t="shared" si="55"/>
        <v>0.58099332313603069</v>
      </c>
      <c r="H291" s="85">
        <f t="shared" si="56"/>
        <v>4.2147956129019857</v>
      </c>
      <c r="I291" s="85">
        <f t="shared" si="57"/>
        <v>63.175610080173115</v>
      </c>
      <c r="J291" s="85">
        <f t="shared" si="58"/>
        <v>13.862244712503461</v>
      </c>
      <c r="K291" s="85">
        <f t="shared" si="59"/>
        <v>134.73783153628395</v>
      </c>
      <c r="L291" s="85">
        <f t="shared" si="60"/>
        <v>14.802671953037619</v>
      </c>
      <c r="M291" s="87">
        <f t="shared" si="61"/>
        <v>121.88678204752516</v>
      </c>
      <c r="N291" s="88">
        <v>102.7305483870968</v>
      </c>
      <c r="O291" s="89">
        <f t="shared" si="62"/>
        <v>366.96128805292835</v>
      </c>
      <c r="P291" s="86">
        <f t="shared" si="63"/>
        <v>2091.2525467569244</v>
      </c>
      <c r="Q291" s="89">
        <f t="shared" si="64"/>
        <v>366.96128805292835</v>
      </c>
    </row>
    <row r="292" spans="1:17" x14ac:dyDescent="0.25">
      <c r="A292" s="26">
        <v>39479</v>
      </c>
      <c r="B292" s="83">
        <v>114.12059055996689</v>
      </c>
      <c r="C292" s="83">
        <v>124.89578892522124</v>
      </c>
      <c r="D292" s="85">
        <f t="shared" si="52"/>
        <v>2952.2352928459986</v>
      </c>
      <c r="E292" s="86">
        <f t="shared" si="53"/>
        <v>0.58287315666852324</v>
      </c>
      <c r="F292" s="85">
        <f t="shared" si="54"/>
        <v>19.453081324477839</v>
      </c>
      <c r="G292" s="86">
        <f t="shared" si="55"/>
        <v>0.58676377293341875</v>
      </c>
      <c r="H292" s="85">
        <f t="shared" si="56"/>
        <v>5.5471660495523478</v>
      </c>
      <c r="I292" s="85">
        <f t="shared" si="57"/>
        <v>66.961828286356067</v>
      </c>
      <c r="J292" s="85">
        <f t="shared" si="58"/>
        <v>14.517285085929712</v>
      </c>
      <c r="K292" s="85">
        <f t="shared" si="59"/>
        <v>134.55504648661406</v>
      </c>
      <c r="L292" s="85">
        <f t="shared" si="60"/>
        <v>14.700070135599599</v>
      </c>
      <c r="M292" s="87">
        <f t="shared" si="61"/>
        <v>129.76861695215143</v>
      </c>
      <c r="N292" s="88">
        <v>117.6726931034483</v>
      </c>
      <c r="O292" s="89">
        <f t="shared" si="62"/>
        <v>146.3113737536253</v>
      </c>
      <c r="P292" s="86">
        <f t="shared" si="63"/>
        <v>947.90526021810717</v>
      </c>
      <c r="Q292" s="89">
        <f t="shared" si="64"/>
        <v>146.3113737536253</v>
      </c>
    </row>
    <row r="293" spans="1:17" x14ac:dyDescent="0.25">
      <c r="A293" s="26">
        <v>39508</v>
      </c>
      <c r="B293" s="83">
        <v>111.59871623691866</v>
      </c>
      <c r="C293" s="83">
        <v>164.57668085062804</v>
      </c>
      <c r="D293" s="85">
        <f t="shared" si="52"/>
        <v>3026.0300681877111</v>
      </c>
      <c r="E293" s="86">
        <f t="shared" si="53"/>
        <v>0.59044705856919977</v>
      </c>
      <c r="F293" s="85">
        <f t="shared" si="54"/>
        <v>38.011590799375263</v>
      </c>
      <c r="G293" s="86">
        <f t="shared" si="55"/>
        <v>0.59804937672907477</v>
      </c>
      <c r="H293" s="85">
        <f t="shared" si="56"/>
        <v>8.169983300233584</v>
      </c>
      <c r="I293" s="85">
        <f t="shared" si="57"/>
        <v>66.741542689254075</v>
      </c>
      <c r="J293" s="85">
        <f t="shared" si="58"/>
        <v>15.870379519428376</v>
      </c>
      <c r="K293" s="85">
        <f t="shared" si="59"/>
        <v>135.74529795366661</v>
      </c>
      <c r="L293" s="85">
        <f t="shared" si="60"/>
        <v>14.680128052375832</v>
      </c>
      <c r="M293" s="87">
        <f t="shared" si="61"/>
        <v>146.45096843416536</v>
      </c>
      <c r="N293" s="88">
        <v>135.62309677419361</v>
      </c>
      <c r="O293" s="89">
        <f t="shared" si="62"/>
        <v>117.24280468481935</v>
      </c>
      <c r="P293" s="86">
        <f t="shared" si="63"/>
        <v>164.80567923856327</v>
      </c>
      <c r="Q293" s="89">
        <f t="shared" si="64"/>
        <v>117.24280468481935</v>
      </c>
    </row>
    <row r="294" spans="1:17" x14ac:dyDescent="0.25">
      <c r="A294" s="26">
        <v>39539</v>
      </c>
      <c r="B294" s="83">
        <v>113.46084207523144</v>
      </c>
      <c r="C294" s="83">
        <v>77.901940916547815</v>
      </c>
      <c r="D294" s="85">
        <f t="shared" si="52"/>
        <v>3014.377553360499</v>
      </c>
      <c r="E294" s="86">
        <f t="shared" si="53"/>
        <v>0.60520601363754223</v>
      </c>
      <c r="F294" s="85">
        <f t="shared" si="54"/>
        <v>-5.9852870751505698</v>
      </c>
      <c r="G294" s="86">
        <f t="shared" si="55"/>
        <v>0.60400895622251205</v>
      </c>
      <c r="H294" s="85">
        <f t="shared" si="56"/>
        <v>4.0978473197628107</v>
      </c>
      <c r="I294" s="85">
        <f t="shared" si="57"/>
        <v>68.531364793987819</v>
      </c>
      <c r="J294" s="85">
        <f t="shared" si="58"/>
        <v>16.925243630009238</v>
      </c>
      <c r="K294" s="85">
        <f t="shared" si="59"/>
        <v>137.86055557050923</v>
      </c>
      <c r="L294" s="85">
        <f t="shared" si="60"/>
        <v>14.809986013166608</v>
      </c>
      <c r="M294" s="87">
        <f t="shared" si="61"/>
        <v>121.18411415457219</v>
      </c>
      <c r="N294" s="88">
        <v>122.01503333333331</v>
      </c>
      <c r="O294" s="89">
        <f t="shared" si="62"/>
        <v>0.69042668163305609</v>
      </c>
      <c r="P294" s="86">
        <f t="shared" si="63"/>
        <v>699.37662813597717</v>
      </c>
      <c r="Q294" s="89">
        <f t="shared" si="64"/>
        <v>0.69042668163305609</v>
      </c>
    </row>
    <row r="295" spans="1:17" x14ac:dyDescent="0.25">
      <c r="A295" s="26">
        <v>39569</v>
      </c>
      <c r="B295" s="83">
        <v>103.95921724844118</v>
      </c>
      <c r="C295" s="83">
        <v>8.3993335977333131E-4</v>
      </c>
      <c r="D295" s="85">
        <f t="shared" si="52"/>
        <v>2936.6599032059353</v>
      </c>
      <c r="E295" s="86">
        <f t="shared" si="53"/>
        <v>0.60287551067209977</v>
      </c>
      <c r="F295" s="85">
        <f t="shared" si="54"/>
        <v>-39.703770051877171</v>
      </c>
      <c r="G295" s="86">
        <f t="shared" si="55"/>
        <v>0.59493475666172435</v>
      </c>
      <c r="H295" s="85">
        <f t="shared" si="56"/>
        <v>4.0443745472902699E-5</v>
      </c>
      <c r="I295" s="85">
        <f t="shared" si="57"/>
        <v>61.848951616444687</v>
      </c>
      <c r="J295" s="85">
        <f t="shared" si="58"/>
        <v>15.869498027733416</v>
      </c>
      <c r="K295" s="85">
        <f t="shared" si="59"/>
        <v>138.68929026761509</v>
      </c>
      <c r="L295" s="85">
        <f t="shared" si="60"/>
        <v>15.040763330627549</v>
      </c>
      <c r="M295" s="87">
        <f t="shared" si="61"/>
        <v>96.399542426458751</v>
      </c>
      <c r="N295" s="88">
        <v>94.186035483870967</v>
      </c>
      <c r="O295" s="89">
        <f t="shared" si="62"/>
        <v>4.8996129848843211</v>
      </c>
      <c r="P295" s="86">
        <f t="shared" si="63"/>
        <v>2945.7460685681463</v>
      </c>
      <c r="Q295" s="89">
        <f t="shared" si="64"/>
        <v>4.8996129848843211</v>
      </c>
    </row>
    <row r="296" spans="1:17" x14ac:dyDescent="0.25">
      <c r="A296" s="26">
        <v>39600</v>
      </c>
      <c r="B296" s="83">
        <v>96.430298470332275</v>
      </c>
      <c r="C296" s="83">
        <v>0.19557637121566609</v>
      </c>
      <c r="D296" s="85">
        <f t="shared" si="52"/>
        <v>2866.9102316637964</v>
      </c>
      <c r="E296" s="86">
        <f t="shared" si="53"/>
        <v>0.58733198064118708</v>
      </c>
      <c r="F296" s="85">
        <f t="shared" si="54"/>
        <v>-35.567420587138827</v>
      </c>
      <c r="G296" s="86">
        <f t="shared" si="55"/>
        <v>0.58021849652375934</v>
      </c>
      <c r="H296" s="85">
        <f t="shared" si="56"/>
        <v>8.1354678262853201E-3</v>
      </c>
      <c r="I296" s="85">
        <f t="shared" si="57"/>
        <v>55.950642797793563</v>
      </c>
      <c r="J296" s="85">
        <f t="shared" si="58"/>
        <v>13.986469647734637</v>
      </c>
      <c r="K296" s="85">
        <f t="shared" si="59"/>
        <v>137.54458056694637</v>
      </c>
      <c r="L296" s="85">
        <f t="shared" si="60"/>
        <v>15.131179348403375</v>
      </c>
      <c r="M296" s="87">
        <f t="shared" si="61"/>
        <v>97.030919545753008</v>
      </c>
      <c r="N296" s="88">
        <v>87.000279999999989</v>
      </c>
      <c r="O296" s="89">
        <f t="shared" si="62"/>
        <v>100.61372969682432</v>
      </c>
      <c r="P296" s="86">
        <f t="shared" si="63"/>
        <v>3777.390995073531</v>
      </c>
      <c r="Q296" s="89">
        <f t="shared" si="64"/>
        <v>100.61372969682432</v>
      </c>
    </row>
    <row r="297" spans="1:17" x14ac:dyDescent="0.25">
      <c r="A297" s="26">
        <v>39630</v>
      </c>
      <c r="B297" s="83">
        <v>93.590556606693283</v>
      </c>
      <c r="C297" s="83">
        <v>0</v>
      </c>
      <c r="D297" s="85">
        <f t="shared" si="52"/>
        <v>2801.444474748143</v>
      </c>
      <c r="E297" s="86">
        <f t="shared" si="53"/>
        <v>0.57338204633275924</v>
      </c>
      <c r="F297" s="85">
        <f t="shared" si="54"/>
        <v>-33.342586537565694</v>
      </c>
      <c r="G297" s="86">
        <f t="shared" si="55"/>
        <v>0.56671352902524619</v>
      </c>
      <c r="H297" s="85">
        <f t="shared" si="56"/>
        <v>0</v>
      </c>
      <c r="I297" s="85">
        <f t="shared" si="57"/>
        <v>53.039034618016224</v>
      </c>
      <c r="J297" s="85">
        <f t="shared" si="58"/>
        <v>12.426722297637371</v>
      </c>
      <c r="K297" s="85">
        <f t="shared" si="59"/>
        <v>134.96501281188051</v>
      </c>
      <c r="L297" s="85">
        <f t="shared" si="60"/>
        <v>15.006290052703228</v>
      </c>
      <c r="M297" s="87">
        <f t="shared" si="61"/>
        <v>96.178337029040378</v>
      </c>
      <c r="N297" s="88">
        <v>84.682958064516129</v>
      </c>
      <c r="O297" s="89">
        <f t="shared" si="62"/>
        <v>132.14373753802661</v>
      </c>
      <c r="P297" s="86">
        <f t="shared" si="63"/>
        <v>4067.6084277918808</v>
      </c>
      <c r="Q297" s="89">
        <f t="shared" si="64"/>
        <v>132.14373753802661</v>
      </c>
    </row>
    <row r="298" spans="1:17" x14ac:dyDescent="0.25">
      <c r="A298" s="26">
        <v>39661</v>
      </c>
      <c r="B298" s="83">
        <v>109.64502198111163</v>
      </c>
      <c r="C298" s="83">
        <v>0</v>
      </c>
      <c r="D298" s="85">
        <f t="shared" si="52"/>
        <v>2729.803953279054</v>
      </c>
      <c r="E298" s="86">
        <f t="shared" si="53"/>
        <v>0.56028889494962864</v>
      </c>
      <c r="F298" s="85">
        <f t="shared" si="54"/>
        <v>-36.517248996918362</v>
      </c>
      <c r="G298" s="86">
        <f t="shared" si="55"/>
        <v>0.55298544515024495</v>
      </c>
      <c r="H298" s="85">
        <f t="shared" si="56"/>
        <v>0</v>
      </c>
      <c r="I298" s="85">
        <f t="shared" si="57"/>
        <v>60.632101288733402</v>
      </c>
      <c r="J298" s="85">
        <f t="shared" si="58"/>
        <v>11.008420180355667</v>
      </c>
      <c r="K298" s="85">
        <f t="shared" si="59"/>
        <v>131.24857708825448</v>
      </c>
      <c r="L298" s="85">
        <f t="shared" si="60"/>
        <v>14.724855903981696</v>
      </c>
      <c r="M298" s="87">
        <f t="shared" si="61"/>
        <v>94.3745688550176</v>
      </c>
      <c r="N298" s="88">
        <v>80.993516129032258</v>
      </c>
      <c r="O298" s="89">
        <f t="shared" si="62"/>
        <v>179.05257205559974</v>
      </c>
      <c r="P298" s="86">
        <f t="shared" si="63"/>
        <v>4551.8294272208932</v>
      </c>
      <c r="Q298" s="89">
        <f t="shared" si="64"/>
        <v>179.05257205559974</v>
      </c>
    </row>
    <row r="299" spans="1:17" x14ac:dyDescent="0.25">
      <c r="A299" s="26">
        <v>39692</v>
      </c>
      <c r="B299" s="83">
        <v>121.27731954393215</v>
      </c>
      <c r="C299" s="83">
        <v>32.768613062934833</v>
      </c>
      <c r="D299" s="85">
        <f t="shared" si="52"/>
        <v>2686.1268668497323</v>
      </c>
      <c r="E299" s="86">
        <f t="shared" si="53"/>
        <v>0.54596079065581082</v>
      </c>
      <c r="F299" s="85">
        <f t="shared" si="54"/>
        <v>-22.295742786135332</v>
      </c>
      <c r="G299" s="86">
        <f t="shared" si="55"/>
        <v>0.54150164209858376</v>
      </c>
      <c r="H299" s="85">
        <f t="shared" si="56"/>
        <v>0.9106112133248252</v>
      </c>
      <c r="I299" s="85">
        <f t="shared" si="57"/>
        <v>65.67186768235392</v>
      </c>
      <c r="J299" s="85">
        <f t="shared" si="58"/>
        <v>9.8632205965778397</v>
      </c>
      <c r="K299" s="85">
        <f t="shared" si="59"/>
        <v>126.79240968224727</v>
      </c>
      <c r="L299" s="85">
        <f t="shared" si="60"/>
        <v>14.319388002585061</v>
      </c>
      <c r="M299" s="87">
        <f t="shared" si="61"/>
        <v>97.612134138106555</v>
      </c>
      <c r="N299" s="88">
        <v>79.165019999999998</v>
      </c>
      <c r="O299" s="89">
        <f t="shared" si="62"/>
        <v>340.2960200243308</v>
      </c>
      <c r="P299" s="86">
        <f t="shared" si="63"/>
        <v>4801.9000255231413</v>
      </c>
      <c r="Q299" s="89">
        <f t="shared" si="64"/>
        <v>340.2960200243308</v>
      </c>
    </row>
    <row r="300" spans="1:17" x14ac:dyDescent="0.25">
      <c r="A300" s="26">
        <v>39722</v>
      </c>
      <c r="B300" s="83">
        <v>129.77586623627204</v>
      </c>
      <c r="C300" s="83">
        <v>0.2053870076803212</v>
      </c>
      <c r="D300" s="85">
        <f t="shared" si="52"/>
        <v>2608.7705851561022</v>
      </c>
      <c r="E300" s="86">
        <f t="shared" si="53"/>
        <v>0.53722537336994647</v>
      </c>
      <c r="F300" s="85">
        <f t="shared" si="54"/>
        <v>-39.460697281606819</v>
      </c>
      <c r="G300" s="86">
        <f t="shared" si="55"/>
        <v>0.52933323391362508</v>
      </c>
      <c r="H300" s="85">
        <f t="shared" si="56"/>
        <v>4.9979351597249843E-3</v>
      </c>
      <c r="I300" s="85">
        <f t="shared" si="57"/>
        <v>68.694678958787904</v>
      </c>
      <c r="J300" s="85">
        <f t="shared" si="58"/>
        <v>8.8619918073627595</v>
      </c>
      <c r="K300" s="85">
        <f t="shared" si="59"/>
        <v>121.82118706320159</v>
      </c>
      <c r="L300" s="85">
        <f t="shared" si="60"/>
        <v>13.833214426408436</v>
      </c>
      <c r="M300" s="87">
        <f t="shared" si="61"/>
        <v>88.691891714473471</v>
      </c>
      <c r="N300" s="88">
        <v>79.157683870967745</v>
      </c>
      <c r="O300" s="89">
        <f t="shared" si="62"/>
        <v>90.901119203166104</v>
      </c>
      <c r="P300" s="86">
        <f t="shared" si="63"/>
        <v>4802.9168043689206</v>
      </c>
      <c r="Q300" s="89">
        <f t="shared" si="64"/>
        <v>90.901119203166104</v>
      </c>
    </row>
    <row r="301" spans="1:17" x14ac:dyDescent="0.25">
      <c r="A301" s="26">
        <v>39753</v>
      </c>
      <c r="B301" s="83">
        <v>114.16082352966787</v>
      </c>
      <c r="C301" s="83">
        <v>301.42422929896713</v>
      </c>
      <c r="D301" s="85">
        <f t="shared" si="52"/>
        <v>2829.7598495836405</v>
      </c>
      <c r="E301" s="86">
        <f t="shared" si="53"/>
        <v>0.52175411703122043</v>
      </c>
      <c r="F301" s="85">
        <f t="shared" si="54"/>
        <v>113.49684366500266</v>
      </c>
      <c r="G301" s="86">
        <f t="shared" si="55"/>
        <v>0.54445348576422103</v>
      </c>
      <c r="H301" s="85">
        <f t="shared" si="56"/>
        <v>8.6465815609614953</v>
      </c>
      <c r="I301" s="85">
        <f t="shared" si="57"/>
        <v>62.155258308441773</v>
      </c>
      <c r="J301" s="85">
        <f t="shared" si="58"/>
        <v>9.6331250020258192</v>
      </c>
      <c r="K301" s="85">
        <f t="shared" si="59"/>
        <v>118.1634643989666</v>
      </c>
      <c r="L301" s="85">
        <f t="shared" si="60"/>
        <v>13.290847666260811</v>
      </c>
      <c r="M301" s="87">
        <f t="shared" si="61"/>
        <v>140.60140476802459</v>
      </c>
      <c r="N301" s="88">
        <v>106.17729666666671</v>
      </c>
      <c r="O301" s="89">
        <f t="shared" si="62"/>
        <v>1185.0192185739738</v>
      </c>
      <c r="P301" s="86">
        <f t="shared" si="63"/>
        <v>1787.8915420039996</v>
      </c>
      <c r="Q301" s="89">
        <f t="shared" si="64"/>
        <v>1185.0192185739738</v>
      </c>
    </row>
    <row r="302" spans="1:17" x14ac:dyDescent="0.25">
      <c r="A302" s="26">
        <v>39783</v>
      </c>
      <c r="B302" s="83">
        <v>110.11611533445317</v>
      </c>
      <c r="C302" s="83">
        <v>214.36622727089505</v>
      </c>
      <c r="D302" s="85">
        <f t="shared" si="52"/>
        <v>2958.1478837604127</v>
      </c>
      <c r="E302" s="86">
        <f t="shared" si="53"/>
        <v>0.56595196991672814</v>
      </c>
      <c r="F302" s="85">
        <f t="shared" si="54"/>
        <v>66.067844069775802</v>
      </c>
      <c r="G302" s="86">
        <f t="shared" si="55"/>
        <v>0.57916553873068322</v>
      </c>
      <c r="H302" s="85">
        <f t="shared" si="56"/>
        <v>8.8229650782980915</v>
      </c>
      <c r="I302" s="85">
        <f t="shared" si="57"/>
        <v>63.775459260608621</v>
      </c>
      <c r="J302" s="85">
        <f t="shared" si="58"/>
        <v>13.379768755215769</v>
      </c>
      <c r="K302" s="85">
        <f t="shared" si="59"/>
        <v>118.65144771927672</v>
      </c>
      <c r="L302" s="85">
        <f t="shared" si="60"/>
        <v>12.891785434905641</v>
      </c>
      <c r="M302" s="87">
        <f t="shared" si="61"/>
        <v>139.1742120154619</v>
      </c>
      <c r="N302" s="88">
        <v>159.2671612903226</v>
      </c>
      <c r="O302" s="89">
        <f t="shared" si="62"/>
        <v>403.72661056212513</v>
      </c>
      <c r="P302" s="86">
        <f t="shared" si="63"/>
        <v>116.77823970480567</v>
      </c>
      <c r="Q302" s="89">
        <f t="shared" si="64"/>
        <v>403.72661056212513</v>
      </c>
    </row>
    <row r="303" spans="1:17" x14ac:dyDescent="0.25">
      <c r="A303" s="26">
        <v>39814</v>
      </c>
      <c r="B303" s="83">
        <v>113.1128508355177</v>
      </c>
      <c r="C303" s="83">
        <v>201.08947424514565</v>
      </c>
      <c r="D303" s="85">
        <f t="shared" si="52"/>
        <v>3064.2537947355813</v>
      </c>
      <c r="E303" s="86">
        <f t="shared" si="53"/>
        <v>0.5916295767520825</v>
      </c>
      <c r="F303" s="85">
        <f t="shared" si="54"/>
        <v>54.782816753397647</v>
      </c>
      <c r="G303" s="86">
        <f t="shared" si="55"/>
        <v>0.60258614010276201</v>
      </c>
      <c r="H303" s="85">
        <f t="shared" si="56"/>
        <v>10.433113570275301</v>
      </c>
      <c r="I303" s="85">
        <f t="shared" si="57"/>
        <v>68.16023618099409</v>
      </c>
      <c r="J303" s="85">
        <f t="shared" si="58"/>
        <v>16.390213518707284</v>
      </c>
      <c r="K303" s="85">
        <f t="shared" si="59"/>
        <v>122.0966361973064</v>
      </c>
      <c r="L303" s="85">
        <f t="shared" si="60"/>
        <v>12.945025040677608</v>
      </c>
      <c r="M303" s="87">
        <f t="shared" si="61"/>
        <v>149.83520154142374</v>
      </c>
      <c r="N303" s="88">
        <v>140.46567741935479</v>
      </c>
      <c r="O303" s="89">
        <f t="shared" si="62"/>
        <v>87.787982274031975</v>
      </c>
      <c r="P303" s="86">
        <f t="shared" si="63"/>
        <v>63.921396626352561</v>
      </c>
      <c r="Q303" s="89">
        <f t="shared" si="64"/>
        <v>87.787982274031975</v>
      </c>
    </row>
    <row r="304" spans="1:17" x14ac:dyDescent="0.25">
      <c r="A304" s="26">
        <v>39845</v>
      </c>
      <c r="B304" s="83">
        <v>113.89581979228595</v>
      </c>
      <c r="C304" s="83">
        <v>64.188559856259445</v>
      </c>
      <c r="D304" s="85">
        <f t="shared" si="52"/>
        <v>3037.5318583657981</v>
      </c>
      <c r="E304" s="86">
        <f t="shared" si="53"/>
        <v>0.61285075894711627</v>
      </c>
      <c r="F304" s="85">
        <f t="shared" si="54"/>
        <v>-13.726529412046144</v>
      </c>
      <c r="G304" s="86">
        <f t="shared" si="55"/>
        <v>0.61010545306470698</v>
      </c>
      <c r="H304" s="85">
        <f t="shared" si="56"/>
        <v>3.5804873687138645</v>
      </c>
      <c r="I304" s="85">
        <f t="shared" si="57"/>
        <v>69.488460736548845</v>
      </c>
      <c r="J304" s="85">
        <f t="shared" si="58"/>
        <v>17.841548120779798</v>
      </c>
      <c r="K304" s="85">
        <f t="shared" si="59"/>
        <v>126.61728479820741</v>
      </c>
      <c r="L304" s="85">
        <f t="shared" si="60"/>
        <v>13.320899519878779</v>
      </c>
      <c r="M304" s="87">
        <f t="shared" si="61"/>
        <v>108.32439455189937</v>
      </c>
      <c r="N304" s="88">
        <v>123.3376428571429</v>
      </c>
      <c r="O304" s="89">
        <f t="shared" si="62"/>
        <v>225.39762467489749</v>
      </c>
      <c r="P304" s="86">
        <f t="shared" si="63"/>
        <v>631.17117571918789</v>
      </c>
      <c r="Q304" s="89">
        <f t="shared" si="64"/>
        <v>225.39762467489749</v>
      </c>
    </row>
    <row r="305" spans="1:17" x14ac:dyDescent="0.25">
      <c r="A305" s="26">
        <v>39873</v>
      </c>
      <c r="B305" s="83">
        <v>114.49868430318337</v>
      </c>
      <c r="C305" s="83">
        <v>102.60671026190066</v>
      </c>
      <c r="D305" s="85">
        <f t="shared" si="52"/>
        <v>3047.3254708399604</v>
      </c>
      <c r="E305" s="86">
        <f t="shared" si="53"/>
        <v>0.60750637167315968</v>
      </c>
      <c r="F305" s="85">
        <f t="shared" si="54"/>
        <v>5.0395022116642991</v>
      </c>
      <c r="G305" s="86">
        <f t="shared" si="55"/>
        <v>0.60851427211549258</v>
      </c>
      <c r="H305" s="85">
        <f t="shared" si="56"/>
        <v>5.6368364082286329</v>
      </c>
      <c r="I305" s="85">
        <f t="shared" si="57"/>
        <v>69.674083536933196</v>
      </c>
      <c r="J305" s="85">
        <f t="shared" si="58"/>
        <v>17.502177842576444</v>
      </c>
      <c r="K305" s="85">
        <f t="shared" si="59"/>
        <v>130.30535456370967</v>
      </c>
      <c r="L305" s="85">
        <f t="shared" si="60"/>
        <v>13.814108077074161</v>
      </c>
      <c r="M305" s="87">
        <f t="shared" si="61"/>
        <v>124.66502297838821</v>
      </c>
      <c r="N305" s="88">
        <v>99.724554838709679</v>
      </c>
      <c r="O305" s="89">
        <f t="shared" si="62"/>
        <v>622.02695102631981</v>
      </c>
      <c r="P305" s="86">
        <f t="shared" si="63"/>
        <v>2375.2180053526736</v>
      </c>
      <c r="Q305" s="89">
        <f t="shared" si="64"/>
        <v>622.02695102631981</v>
      </c>
    </row>
    <row r="306" spans="1:17" x14ac:dyDescent="0.25">
      <c r="A306" s="26">
        <v>39904</v>
      </c>
      <c r="B306" s="83">
        <v>109.18490094913506</v>
      </c>
      <c r="C306" s="83">
        <v>189.64534496534466</v>
      </c>
      <c r="D306" s="85">
        <f t="shared" si="52"/>
        <v>3139.0876506445134</v>
      </c>
      <c r="E306" s="86">
        <f t="shared" si="53"/>
        <v>0.60946509416799211</v>
      </c>
      <c r="F306" s="85">
        <f t="shared" si="54"/>
        <v>47.459239162144925</v>
      </c>
      <c r="G306" s="86">
        <f t="shared" si="55"/>
        <v>0.61895694200042106</v>
      </c>
      <c r="H306" s="85">
        <f t="shared" si="56"/>
        <v>11.507134020004846</v>
      </c>
      <c r="I306" s="85">
        <f t="shared" si="57"/>
        <v>67.580752404095506</v>
      </c>
      <c r="J306" s="85">
        <f t="shared" si="58"/>
        <v>18.795278736691095</v>
      </c>
      <c r="K306" s="85">
        <f t="shared" si="59"/>
        <v>134.88415208432244</v>
      </c>
      <c r="L306" s="85">
        <f t="shared" si="60"/>
        <v>14.216481216078316</v>
      </c>
      <c r="M306" s="87">
        <f t="shared" si="61"/>
        <v>164.86783389447339</v>
      </c>
      <c r="N306" s="88">
        <v>156.90989999999999</v>
      </c>
      <c r="O306" s="89">
        <f t="shared" si="62"/>
        <v>63.328711868808561</v>
      </c>
      <c r="P306" s="86">
        <f t="shared" si="63"/>
        <v>71.387912679404749</v>
      </c>
      <c r="Q306" s="89">
        <f t="shared" si="64"/>
        <v>63.328711868808561</v>
      </c>
    </row>
    <row r="307" spans="1:17" x14ac:dyDescent="0.25">
      <c r="A307" s="26">
        <v>39934</v>
      </c>
      <c r="B307" s="83">
        <v>104.5380437120134</v>
      </c>
      <c r="C307" s="83">
        <v>25.727252449764901</v>
      </c>
      <c r="D307" s="85">
        <f t="shared" si="52"/>
        <v>3078.5375692351422</v>
      </c>
      <c r="E307" s="86">
        <f t="shared" si="53"/>
        <v>0.62781753012890262</v>
      </c>
      <c r="F307" s="85">
        <f t="shared" si="54"/>
        <v>-31.046849302113536</v>
      </c>
      <c r="G307" s="86">
        <f t="shared" si="55"/>
        <v>0.62160816026847998</v>
      </c>
      <c r="H307" s="85">
        <f t="shared" si="56"/>
        <v>1.6005211814272797</v>
      </c>
      <c r="I307" s="85">
        <f t="shared" si="57"/>
        <v>64.981701029890601</v>
      </c>
      <c r="J307" s="85">
        <f t="shared" si="58"/>
        <v>19.695111647818106</v>
      </c>
      <c r="K307" s="85">
        <f t="shared" si="59"/>
        <v>139.86322983718753</v>
      </c>
      <c r="L307" s="85">
        <f t="shared" si="60"/>
        <v>14.716033894953005</v>
      </c>
      <c r="M307" s="87">
        <f t="shared" si="61"/>
        <v>104.57608961158989</v>
      </c>
      <c r="N307" s="88">
        <v>115.04027741935479</v>
      </c>
      <c r="O307" s="89">
        <f t="shared" si="62"/>
        <v>109.49922647617561</v>
      </c>
      <c r="P307" s="86">
        <f t="shared" si="63"/>
        <v>1116.928869757782</v>
      </c>
      <c r="Q307" s="89">
        <f t="shared" si="64"/>
        <v>109.49922647617561</v>
      </c>
    </row>
    <row r="308" spans="1:17" x14ac:dyDescent="0.25">
      <c r="A308" s="26">
        <v>39965</v>
      </c>
      <c r="B308" s="83">
        <v>94.767590777808849</v>
      </c>
      <c r="C308" s="83">
        <v>14.835475108127227</v>
      </c>
      <c r="D308" s="85">
        <f t="shared" si="52"/>
        <v>3016.9556408952653</v>
      </c>
      <c r="E308" s="86">
        <f t="shared" si="53"/>
        <v>0.61570751384702849</v>
      </c>
      <c r="F308" s="85">
        <f t="shared" si="54"/>
        <v>-31.489373011213083</v>
      </c>
      <c r="G308" s="86">
        <f t="shared" si="55"/>
        <v>0.60940963924478586</v>
      </c>
      <c r="H308" s="85">
        <f t="shared" si="56"/>
        <v>0.82203648982874566</v>
      </c>
      <c r="I308" s="85">
        <f t="shared" si="57"/>
        <v>57.752283308001985</v>
      </c>
      <c r="J308" s="85">
        <f t="shared" si="58"/>
        <v>17.843083650173462</v>
      </c>
      <c r="K308" s="85">
        <f t="shared" si="59"/>
        <v>142.44705582709148</v>
      </c>
      <c r="L308" s="85">
        <f t="shared" si="60"/>
        <v>15.259257660269506</v>
      </c>
      <c r="M308" s="87">
        <f t="shared" si="61"/>
        <v>103.06825492505178</v>
      </c>
      <c r="N308" s="88">
        <v>96.891893333333343</v>
      </c>
      <c r="O308" s="89">
        <f t="shared" si="62"/>
        <v>38.147442511654646</v>
      </c>
      <c r="P308" s="86">
        <f t="shared" si="63"/>
        <v>2659.3483392379781</v>
      </c>
      <c r="Q308" s="89">
        <f t="shared" si="64"/>
        <v>38.147442511654646</v>
      </c>
    </row>
    <row r="309" spans="1:17" x14ac:dyDescent="0.25">
      <c r="A309" s="26">
        <v>39995</v>
      </c>
      <c r="B309" s="83">
        <v>101.18328950779893</v>
      </c>
      <c r="C309" s="83">
        <v>3.9304658617689836E-2</v>
      </c>
      <c r="D309" s="85">
        <f t="shared" si="52"/>
        <v>2940.7721703821007</v>
      </c>
      <c r="E309" s="86">
        <f t="shared" si="53"/>
        <v>0.60339112817905305</v>
      </c>
      <c r="F309" s="85">
        <f t="shared" si="54"/>
        <v>-38.910700883897363</v>
      </c>
      <c r="G309" s="86">
        <f t="shared" si="55"/>
        <v>0.59560898800227358</v>
      </c>
      <c r="H309" s="85">
        <f t="shared" si="56"/>
        <v>1.9051269123668425E-3</v>
      </c>
      <c r="I309" s="85">
        <f t="shared" si="57"/>
        <v>60.265676666481191</v>
      </c>
      <c r="J309" s="85">
        <f t="shared" si="58"/>
        <v>15.955193378388483</v>
      </c>
      <c r="K309" s="85">
        <f t="shared" si="59"/>
        <v>142.86109281760963</v>
      </c>
      <c r="L309" s="85">
        <f t="shared" si="60"/>
        <v>15.541156387870334</v>
      </c>
      <c r="M309" s="87">
        <f t="shared" si="61"/>
        <v>99.61861350018259</v>
      </c>
      <c r="N309" s="88">
        <v>88.778316129032248</v>
      </c>
      <c r="O309" s="89">
        <f t="shared" si="62"/>
        <v>117.51204709496902</v>
      </c>
      <c r="P309" s="86">
        <f t="shared" si="63"/>
        <v>3561.9944882779218</v>
      </c>
      <c r="Q309" s="89">
        <f t="shared" si="64"/>
        <v>117.51204709496902</v>
      </c>
    </row>
    <row r="310" spans="1:17" x14ac:dyDescent="0.25">
      <c r="A310" s="26">
        <v>40026</v>
      </c>
      <c r="B310" s="83">
        <v>105.25345469579236</v>
      </c>
      <c r="C310" s="83">
        <v>0.98843866731216612</v>
      </c>
      <c r="D310" s="85">
        <f t="shared" si="52"/>
        <v>2866.5704038716644</v>
      </c>
      <c r="E310" s="86">
        <f t="shared" si="53"/>
        <v>0.5881544340764201</v>
      </c>
      <c r="F310" s="85">
        <f t="shared" si="54"/>
        <v>-37.874775393752458</v>
      </c>
      <c r="G310" s="86">
        <f t="shared" si="55"/>
        <v>0.58057947899766971</v>
      </c>
      <c r="H310" s="85">
        <f t="shared" si="56"/>
        <v>4.1266124198380563E-2</v>
      </c>
      <c r="I310" s="85">
        <f t="shared" si="57"/>
        <v>61.107995889987961</v>
      </c>
      <c r="J310" s="85">
        <f t="shared" si="58"/>
        <v>14.040943163561659</v>
      </c>
      <c r="K310" s="85">
        <f t="shared" si="59"/>
        <v>141.3157076268981</v>
      </c>
      <c r="L310" s="85">
        <f t="shared" si="60"/>
        <v>15.586328354273181</v>
      </c>
      <c r="M310" s="87">
        <f t="shared" si="61"/>
        <v>100.16040229962448</v>
      </c>
      <c r="N310" s="88">
        <v>84.09440322580646</v>
      </c>
      <c r="O310" s="89">
        <f t="shared" si="62"/>
        <v>258.11632623992148</v>
      </c>
      <c r="P310" s="86">
        <f t="shared" si="63"/>
        <v>4143.0282962185966</v>
      </c>
      <c r="Q310" s="89">
        <f t="shared" si="64"/>
        <v>258.11632623992148</v>
      </c>
    </row>
    <row r="311" spans="1:17" x14ac:dyDescent="0.25">
      <c r="A311" s="26">
        <v>40057</v>
      </c>
      <c r="B311" s="83">
        <v>125.24256836571988</v>
      </c>
      <c r="C311" s="83">
        <v>13.665881816305207</v>
      </c>
      <c r="D311" s="85">
        <f t="shared" si="52"/>
        <v>2796.4626648799231</v>
      </c>
      <c r="E311" s="86">
        <f t="shared" si="53"/>
        <v>0.57331408077433288</v>
      </c>
      <c r="F311" s="85">
        <f t="shared" si="54"/>
        <v>-35.84091532816818</v>
      </c>
      <c r="G311" s="86">
        <f t="shared" si="55"/>
        <v>0.56614589770869927</v>
      </c>
      <c r="H311" s="85">
        <f t="shared" si="56"/>
        <v>0.49251195136204184</v>
      </c>
      <c r="I311" s="85">
        <f t="shared" si="57"/>
        <v>70.905566298753627</v>
      </c>
      <c r="J311" s="85">
        <f t="shared" si="58"/>
        <v>12.375542557930897</v>
      </c>
      <c r="K311" s="85">
        <f t="shared" si="59"/>
        <v>138.27352533582939</v>
      </c>
      <c r="L311" s="85">
        <f t="shared" si="60"/>
        <v>15.417724848999617</v>
      </c>
      <c r="M311" s="87">
        <f t="shared" si="61"/>
        <v>101.97191389895674</v>
      </c>
      <c r="N311" s="88">
        <v>81.937043333333335</v>
      </c>
      <c r="O311" s="89">
        <f t="shared" si="62"/>
        <v>401.39603858128316</v>
      </c>
      <c r="P311" s="86">
        <f t="shared" si="63"/>
        <v>4425.4053047862244</v>
      </c>
      <c r="Q311" s="89">
        <f t="shared" si="64"/>
        <v>401.39603858128316</v>
      </c>
    </row>
    <row r="312" spans="1:17" x14ac:dyDescent="0.25">
      <c r="A312" s="26">
        <v>40087</v>
      </c>
      <c r="B312" s="83">
        <v>119.84682704713154</v>
      </c>
      <c r="C312" s="83">
        <v>234.14312346798303</v>
      </c>
      <c r="D312" s="85">
        <f t="shared" si="52"/>
        <v>2939.8906578987544</v>
      </c>
      <c r="E312" s="86">
        <f t="shared" si="53"/>
        <v>0.55929253297598458</v>
      </c>
      <c r="F312" s="85">
        <f t="shared" si="54"/>
        <v>73.87796497939614</v>
      </c>
      <c r="G312" s="86">
        <f t="shared" si="55"/>
        <v>0.57406812597186385</v>
      </c>
      <c r="H312" s="85">
        <f t="shared" si="56"/>
        <v>9.1519408447956074</v>
      </c>
      <c r="I312" s="85">
        <f t="shared" si="57"/>
        <v>68.800243406620893</v>
      </c>
      <c r="J312" s="85">
        <f t="shared" si="58"/>
        <v>12.762946197734902</v>
      </c>
      <c r="K312" s="85">
        <f t="shared" si="59"/>
        <v>135.95065267217103</v>
      </c>
      <c r="L312" s="85">
        <f t="shared" si="60"/>
        <v>15.08581886139326</v>
      </c>
      <c r="M312" s="87">
        <f t="shared" si="61"/>
        <v>155.34468637241855</v>
      </c>
      <c r="N312" s="88">
        <v>95.829519354838709</v>
      </c>
      <c r="O312" s="89">
        <f t="shared" si="62"/>
        <v>3542.0551051304233</v>
      </c>
      <c r="P312" s="86">
        <f t="shared" si="63"/>
        <v>2770.0478285998092</v>
      </c>
      <c r="Q312" s="89">
        <f t="shared" si="64"/>
        <v>3542.0551051304233</v>
      </c>
    </row>
    <row r="313" spans="1:17" x14ac:dyDescent="0.25">
      <c r="A313" s="26">
        <v>40118</v>
      </c>
      <c r="B313" s="83">
        <v>118.8715209181934</v>
      </c>
      <c r="C313" s="83">
        <v>65.090083574170123</v>
      </c>
      <c r="D313" s="85">
        <f t="shared" si="52"/>
        <v>2917.9516747415164</v>
      </c>
      <c r="E313" s="86">
        <f t="shared" si="53"/>
        <v>0.58797813157975087</v>
      </c>
      <c r="F313" s="85">
        <f t="shared" si="54"/>
        <v>-11.247934986573537</v>
      </c>
      <c r="G313" s="86">
        <f t="shared" si="55"/>
        <v>0.58572854458243617</v>
      </c>
      <c r="H313" s="85">
        <f t="shared" si="56"/>
        <v>2.8612676440194424</v>
      </c>
      <c r="I313" s="85">
        <f t="shared" si="57"/>
        <v>69.626442939714039</v>
      </c>
      <c r="J313" s="85">
        <f t="shared" si="58"/>
        <v>14.541356147674204</v>
      </c>
      <c r="K313" s="85">
        <f t="shared" si="59"/>
        <v>135.65961834365388</v>
      </c>
      <c r="L313" s="85">
        <f t="shared" si="60"/>
        <v>14.832390476191369</v>
      </c>
      <c r="M313" s="87">
        <f t="shared" si="61"/>
        <v>113.40222053456179</v>
      </c>
      <c r="N313" s="88">
        <v>131.41807</v>
      </c>
      <c r="O313" s="89">
        <f t="shared" si="62"/>
        <v>324.57083196133016</v>
      </c>
      <c r="P313" s="86">
        <f t="shared" si="63"/>
        <v>290.45339148050073</v>
      </c>
      <c r="Q313" s="89">
        <f t="shared" si="64"/>
        <v>324.57083196133016</v>
      </c>
    </row>
    <row r="314" spans="1:17" x14ac:dyDescent="0.25">
      <c r="A314" s="26">
        <v>40148</v>
      </c>
      <c r="B314" s="83">
        <v>114.04491805657572</v>
      </c>
      <c r="C314" s="83">
        <v>233.42779790084833</v>
      </c>
      <c r="D314" s="85">
        <f t="shared" si="52"/>
        <v>3055.9669044792236</v>
      </c>
      <c r="E314" s="86">
        <f t="shared" si="53"/>
        <v>0.58359033494830326</v>
      </c>
      <c r="F314" s="85">
        <f t="shared" si="54"/>
        <v>71.30238510712671</v>
      </c>
      <c r="G314" s="86">
        <f t="shared" si="55"/>
        <v>0.59785081196972856</v>
      </c>
      <c r="H314" s="85">
        <f t="shared" si="56"/>
        <v>11.565462828231331</v>
      </c>
      <c r="I314" s="85">
        <f t="shared" si="57"/>
        <v>68.181846861144962</v>
      </c>
      <c r="J314" s="85">
        <f t="shared" si="58"/>
        <v>15.665258473764998</v>
      </c>
      <c r="K314" s="85">
        <f t="shared" si="59"/>
        <v>136.5242385595339</v>
      </c>
      <c r="L314" s="85">
        <f t="shared" si="60"/>
        <v>14.800638257884982</v>
      </c>
      <c r="M314" s="87">
        <f t="shared" si="61"/>
        <v>168.98565518167064</v>
      </c>
      <c r="N314" s="88">
        <v>120.6600419354839</v>
      </c>
      <c r="O314" s="89">
        <f t="shared" si="62"/>
        <v>2335.3648956200186</v>
      </c>
      <c r="P314" s="86">
        <f t="shared" si="63"/>
        <v>772.88010278029617</v>
      </c>
      <c r="Q314" s="89">
        <f t="shared" si="64"/>
        <v>2335.3648956200186</v>
      </c>
    </row>
    <row r="315" spans="1:17" x14ac:dyDescent="0.25">
      <c r="A315" s="26">
        <v>40179</v>
      </c>
      <c r="B315" s="83">
        <v>117.68416219144785</v>
      </c>
      <c r="C315" s="83">
        <v>86.672013950840054</v>
      </c>
      <c r="D315" s="85">
        <f t="shared" si="52"/>
        <v>3048.1321279282793</v>
      </c>
      <c r="E315" s="86">
        <f t="shared" si="53"/>
        <v>0.61119338089584474</v>
      </c>
      <c r="F315" s="85">
        <f t="shared" si="54"/>
        <v>-4.0307635167942255</v>
      </c>
      <c r="G315" s="86">
        <f t="shared" si="55"/>
        <v>0.61038722819248592</v>
      </c>
      <c r="H315" s="85">
        <f t="shared" si="56"/>
        <v>4.8476891736137766</v>
      </c>
      <c r="I315" s="85">
        <f t="shared" si="57"/>
        <v>71.83290956219281</v>
      </c>
      <c r="J315" s="85">
        <f t="shared" si="58"/>
        <v>17.826191765977761</v>
      </c>
      <c r="K315" s="85">
        <f t="shared" si="59"/>
        <v>139.45546089375239</v>
      </c>
      <c r="L315" s="85">
        <f t="shared" si="60"/>
        <v>14.89496943175927</v>
      </c>
      <c r="M315" s="87">
        <f t="shared" si="61"/>
        <v>126.53467756041412</v>
      </c>
      <c r="N315" s="88">
        <v>112.8064225806452</v>
      </c>
      <c r="O315" s="89">
        <f t="shared" si="62"/>
        <v>188.46498478955016</v>
      </c>
      <c r="P315" s="86">
        <f t="shared" si="63"/>
        <v>1271.2320049406685</v>
      </c>
      <c r="Q315" s="89">
        <f t="shared" si="64"/>
        <v>188.46498478955016</v>
      </c>
    </row>
    <row r="316" spans="1:17" x14ac:dyDescent="0.25">
      <c r="A316" s="26">
        <v>40210</v>
      </c>
      <c r="B316" s="83">
        <v>123.40581932402272</v>
      </c>
      <c r="C316" s="83">
        <v>81.125213165785269</v>
      </c>
      <c r="D316" s="85">
        <f t="shared" si="52"/>
        <v>3032.2889612013091</v>
      </c>
      <c r="E316" s="86">
        <f t="shared" si="53"/>
        <v>0.60962642558565583</v>
      </c>
      <c r="F316" s="85">
        <f t="shared" si="54"/>
        <v>-8.151377244963335</v>
      </c>
      <c r="G316" s="86">
        <f t="shared" si="55"/>
        <v>0.60799615013666319</v>
      </c>
      <c r="H316" s="85">
        <f t="shared" si="56"/>
        <v>4.4346013983179358</v>
      </c>
      <c r="I316" s="85">
        <f t="shared" si="57"/>
        <v>75.030263053466442</v>
      </c>
      <c r="J316" s="85">
        <f t="shared" si="58"/>
        <v>17.503515440970673</v>
      </c>
      <c r="K316" s="85">
        <f t="shared" si="59"/>
        <v>141.74420678888487</v>
      </c>
      <c r="L316" s="85">
        <f t="shared" si="60"/>
        <v>15.214769545838173</v>
      </c>
      <c r="M316" s="87">
        <f t="shared" si="61"/>
        <v>125.93677814026016</v>
      </c>
      <c r="N316" s="88">
        <v>89.269017857142856</v>
      </c>
      <c r="O316" s="89">
        <f t="shared" si="62"/>
        <v>1344.5246441801548</v>
      </c>
      <c r="P316" s="86">
        <f t="shared" si="63"/>
        <v>3503.6627166335352</v>
      </c>
      <c r="Q316" s="89">
        <f t="shared" si="64"/>
        <v>1344.5246441801548</v>
      </c>
    </row>
    <row r="317" spans="1:17" x14ac:dyDescent="0.25">
      <c r="A317" s="26">
        <v>40238</v>
      </c>
      <c r="B317" s="83">
        <v>118.8358621340824</v>
      </c>
      <c r="C317" s="83">
        <v>238.14271489439784</v>
      </c>
      <c r="D317" s="85">
        <f t="shared" si="52"/>
        <v>3163.3096561589914</v>
      </c>
      <c r="E317" s="86">
        <f t="shared" si="53"/>
        <v>0.60645779224026186</v>
      </c>
      <c r="F317" s="85">
        <f t="shared" si="54"/>
        <v>68.005137481927378</v>
      </c>
      <c r="G317" s="86">
        <f t="shared" si="55"/>
        <v>0.62005881973664723</v>
      </c>
      <c r="H317" s="85">
        <f t="shared" si="56"/>
        <v>14.600724537182087</v>
      </c>
      <c r="I317" s="85">
        <f t="shared" si="57"/>
        <v>73.685224417246062</v>
      </c>
      <c r="J317" s="85">
        <f t="shared" si="58"/>
        <v>18.83607098228768</v>
      </c>
      <c r="K317" s="85">
        <f t="shared" si="59"/>
        <v>145.11580311432436</v>
      </c>
      <c r="L317" s="85">
        <f t="shared" si="60"/>
        <v>15.464474656848163</v>
      </c>
      <c r="M317" s="87">
        <f t="shared" si="61"/>
        <v>192.69392040091739</v>
      </c>
      <c r="N317" s="88">
        <v>133.35074193548391</v>
      </c>
      <c r="O317" s="89">
        <f t="shared" si="62"/>
        <v>3521.612830380288</v>
      </c>
      <c r="P317" s="86">
        <f t="shared" si="63"/>
        <v>228.31274258857175</v>
      </c>
      <c r="Q317" s="89">
        <f t="shared" si="64"/>
        <v>3521.612830380288</v>
      </c>
    </row>
    <row r="318" spans="1:17" x14ac:dyDescent="0.25">
      <c r="A318" s="26">
        <v>40269</v>
      </c>
      <c r="B318" s="83">
        <v>113.86242019295779</v>
      </c>
      <c r="C318" s="83">
        <v>80.332530658499437</v>
      </c>
      <c r="D318" s="85">
        <f t="shared" si="52"/>
        <v>3145.3231128461734</v>
      </c>
      <c r="E318" s="86">
        <f t="shared" si="53"/>
        <v>0.63266193123179826</v>
      </c>
      <c r="F318" s="85">
        <f t="shared" si="54"/>
        <v>-9.2701773545668029</v>
      </c>
      <c r="G318" s="86">
        <f t="shared" si="55"/>
        <v>0.63080789576088492</v>
      </c>
      <c r="H318" s="85">
        <f t="shared" si="56"/>
        <v>5.4453952865668374</v>
      </c>
      <c r="I318" s="85">
        <f t="shared" si="57"/>
        <v>71.825313688161387</v>
      </c>
      <c r="J318" s="85">
        <f t="shared" si="58"/>
        <v>21.048364996589129</v>
      </c>
      <c r="K318" s="85">
        <f t="shared" si="59"/>
        <v>150.33184797304656</v>
      </c>
      <c r="L318" s="85">
        <f t="shared" si="60"/>
        <v>15.832320137866935</v>
      </c>
      <c r="M318" s="87">
        <f t="shared" si="61"/>
        <v>136.37316605982531</v>
      </c>
      <c r="N318" s="88">
        <v>120.7287766666667</v>
      </c>
      <c r="O318" s="89">
        <f t="shared" si="62"/>
        <v>244.74691948477346</v>
      </c>
      <c r="P318" s="86">
        <f t="shared" si="63"/>
        <v>769.0630770380742</v>
      </c>
      <c r="Q318" s="89">
        <f t="shared" si="64"/>
        <v>244.74691948477346</v>
      </c>
    </row>
    <row r="319" spans="1:17" x14ac:dyDescent="0.25">
      <c r="A319" s="26">
        <v>40299</v>
      </c>
      <c r="B319" s="83">
        <v>111.17338919786481</v>
      </c>
      <c r="C319" s="83">
        <v>17.906373238260482</v>
      </c>
      <c r="D319" s="85">
        <f t="shared" si="52"/>
        <v>3073.2589992611506</v>
      </c>
      <c r="E319" s="86">
        <f t="shared" si="53"/>
        <v>0.62906462256923468</v>
      </c>
      <c r="F319" s="85">
        <f t="shared" si="54"/>
        <v>-36.960748125476897</v>
      </c>
      <c r="G319" s="86">
        <f t="shared" si="55"/>
        <v>0.6216724729441393</v>
      </c>
      <c r="H319" s="85">
        <f t="shared" si="56"/>
        <v>1.1146489304207006</v>
      </c>
      <c r="I319" s="85">
        <f t="shared" si="57"/>
        <v>69.113435788217885</v>
      </c>
      <c r="J319" s="85">
        <f t="shared" si="58"/>
        <v>19.742402104644849</v>
      </c>
      <c r="K319" s="85">
        <f t="shared" si="59"/>
        <v>153.67285275950039</v>
      </c>
      <c r="L319" s="85">
        <f t="shared" si="60"/>
        <v>16.40139731819102</v>
      </c>
      <c r="M319" s="87">
        <f t="shared" si="61"/>
        <v>112.26387025697676</v>
      </c>
      <c r="N319" s="88">
        <v>92.691454838709689</v>
      </c>
      <c r="O319" s="89">
        <f t="shared" si="62"/>
        <v>383.07944530521854</v>
      </c>
      <c r="P319" s="86">
        <f t="shared" si="63"/>
        <v>3110.2157550023589</v>
      </c>
      <c r="Q319" s="89">
        <f t="shared" si="64"/>
        <v>383.07944530521854</v>
      </c>
    </row>
    <row r="320" spans="1:17" x14ac:dyDescent="0.25">
      <c r="A320" s="26">
        <v>40330</v>
      </c>
      <c r="B320" s="83">
        <v>90.949707571535029</v>
      </c>
      <c r="C320" s="83">
        <v>1.1332762259544521E-2</v>
      </c>
      <c r="D320" s="85">
        <f t="shared" si="52"/>
        <v>3000.4855206670804</v>
      </c>
      <c r="E320" s="86">
        <f t="shared" si="53"/>
        <v>0.61465179985223017</v>
      </c>
      <c r="F320" s="85">
        <f t="shared" si="54"/>
        <v>-37.162533058318481</v>
      </c>
      <c r="G320" s="86">
        <f t="shared" si="55"/>
        <v>0.60721929324056645</v>
      </c>
      <c r="H320" s="85">
        <f t="shared" si="56"/>
        <v>6.1488093965333067E-4</v>
      </c>
      <c r="I320" s="85">
        <f t="shared" si="57"/>
        <v>55.226417152023693</v>
      </c>
      <c r="J320" s="85">
        <f t="shared" si="58"/>
        <v>17.557779323365917</v>
      </c>
      <c r="K320" s="85">
        <f t="shared" si="59"/>
        <v>154.46472685977389</v>
      </c>
      <c r="L320" s="85">
        <f t="shared" si="60"/>
        <v>16.765905223092393</v>
      </c>
      <c r="M320" s="87">
        <f t="shared" si="61"/>
        <v>107.460006151173</v>
      </c>
      <c r="N320" s="88">
        <v>84.985249999999994</v>
      </c>
      <c r="O320" s="89">
        <f t="shared" si="62"/>
        <v>505.11466405468911</v>
      </c>
      <c r="P320" s="86">
        <f t="shared" si="63"/>
        <v>4029.1407758960145</v>
      </c>
      <c r="Q320" s="89">
        <f t="shared" si="64"/>
        <v>505.11466405468911</v>
      </c>
    </row>
    <row r="321" spans="1:17" x14ac:dyDescent="0.25">
      <c r="A321" s="26">
        <v>40360</v>
      </c>
      <c r="B321" s="83">
        <v>100.9110575228852</v>
      </c>
      <c r="C321" s="83">
        <v>3.5545741146862794E-6</v>
      </c>
      <c r="D321" s="85">
        <f t="shared" si="52"/>
        <v>2925.1756493098369</v>
      </c>
      <c r="E321" s="86">
        <f t="shared" si="53"/>
        <v>0.6000971041334161</v>
      </c>
      <c r="F321" s="85">
        <f t="shared" si="54"/>
        <v>-38.454120075459791</v>
      </c>
      <c r="G321" s="86">
        <f t="shared" si="55"/>
        <v>0.59240628011832419</v>
      </c>
      <c r="H321" s="85">
        <f t="shared" si="56"/>
        <v>1.6695119075994928E-7</v>
      </c>
      <c r="I321" s="85">
        <f t="shared" si="57"/>
        <v>59.780344209938654</v>
      </c>
      <c r="J321" s="85">
        <f t="shared" si="58"/>
        <v>15.529530534927884</v>
      </c>
      <c r="K321" s="85">
        <f t="shared" si="59"/>
        <v>153.14195769219808</v>
      </c>
      <c r="L321" s="85">
        <f t="shared" si="60"/>
        <v>16.852299702503696</v>
      </c>
      <c r="M321" s="87">
        <f t="shared" si="61"/>
        <v>108.00978595418459</v>
      </c>
      <c r="N321" s="88">
        <v>81.192438709677418</v>
      </c>
      <c r="O321" s="89">
        <f t="shared" si="62"/>
        <v>719.17011323247664</v>
      </c>
      <c r="P321" s="86">
        <f t="shared" si="63"/>
        <v>4525.0274796215572</v>
      </c>
      <c r="Q321" s="89">
        <f t="shared" si="64"/>
        <v>719.17011323247664</v>
      </c>
    </row>
    <row r="322" spans="1:17" x14ac:dyDescent="0.25">
      <c r="A322" s="26">
        <v>40391</v>
      </c>
      <c r="B322" s="83">
        <v>104.38948731712674</v>
      </c>
      <c r="C322" s="83">
        <v>0</v>
      </c>
      <c r="D322" s="85">
        <f t="shared" si="52"/>
        <v>2851.2206127074846</v>
      </c>
      <c r="E322" s="86">
        <f t="shared" si="53"/>
        <v>0.58503512986196737</v>
      </c>
      <c r="F322" s="85">
        <f t="shared" si="54"/>
        <v>-37.73584839492861</v>
      </c>
      <c r="G322" s="86">
        <f t="shared" si="55"/>
        <v>0.57748796018298165</v>
      </c>
      <c r="H322" s="85">
        <f t="shared" si="56"/>
        <v>0</v>
      </c>
      <c r="I322" s="85">
        <f t="shared" si="57"/>
        <v>60.283672095314756</v>
      </c>
      <c r="J322" s="85">
        <f t="shared" si="58"/>
        <v>13.671364507037785</v>
      </c>
      <c r="K322" s="85">
        <f t="shared" si="59"/>
        <v>150.10533830851912</v>
      </c>
      <c r="L322" s="85">
        <f t="shared" si="60"/>
        <v>16.70798389071674</v>
      </c>
      <c r="M322" s="87">
        <f t="shared" si="61"/>
        <v>107.08483576376408</v>
      </c>
      <c r="N322" s="88">
        <v>77.8686935483871</v>
      </c>
      <c r="O322" s="89">
        <f t="shared" si="62"/>
        <v>853.5829659491327</v>
      </c>
      <c r="P322" s="86">
        <f t="shared" si="63"/>
        <v>4983.24029757877</v>
      </c>
      <c r="Q322" s="89">
        <f t="shared" si="64"/>
        <v>853.5829659491327</v>
      </c>
    </row>
    <row r="323" spans="1:17" x14ac:dyDescent="0.25">
      <c r="A323" s="26">
        <v>40422</v>
      </c>
      <c r="B323" s="83">
        <v>125.74809362040044</v>
      </c>
      <c r="C323" s="83">
        <v>5.3456498353910655</v>
      </c>
      <c r="D323" s="85">
        <f t="shared" si="52"/>
        <v>2773.6903267853636</v>
      </c>
      <c r="E323" s="86">
        <f t="shared" si="53"/>
        <v>0.57024412254149692</v>
      </c>
      <c r="F323" s="85">
        <f t="shared" si="54"/>
        <v>-39.61599398923596</v>
      </c>
      <c r="G323" s="86">
        <f t="shared" si="55"/>
        <v>0.56232092374364973</v>
      </c>
      <c r="H323" s="85">
        <f t="shared" si="56"/>
        <v>0.18517489622000805</v>
      </c>
      <c r="I323" s="85">
        <f t="shared" si="57"/>
        <v>70.710784163626528</v>
      </c>
      <c r="J323" s="85">
        <f t="shared" si="58"/>
        <v>11.979976697665897</v>
      </c>
      <c r="K323" s="85">
        <f t="shared" si="59"/>
        <v>145.70863018274756</v>
      </c>
      <c r="L323" s="85">
        <f t="shared" si="60"/>
        <v>16.376684823437472</v>
      </c>
      <c r="M323" s="87">
        <f t="shared" si="61"/>
        <v>106.148296504369</v>
      </c>
      <c r="N323" s="88">
        <v>73.919313333333335</v>
      </c>
      <c r="O323" s="89">
        <f t="shared" si="62"/>
        <v>1038.7073562389</v>
      </c>
      <c r="P323" s="86">
        <f t="shared" si="63"/>
        <v>5556.4277480987021</v>
      </c>
      <c r="Q323" s="89">
        <f t="shared" si="64"/>
        <v>1038.7073562389</v>
      </c>
    </row>
    <row r="324" spans="1:17" x14ac:dyDescent="0.25">
      <c r="A324" s="26">
        <v>40452</v>
      </c>
      <c r="B324" s="83">
        <v>125.66831309781638</v>
      </c>
      <c r="C324" s="83">
        <v>72.684713616537422</v>
      </c>
      <c r="D324" s="85">
        <f t="shared" si="52"/>
        <v>2763.5364120188997</v>
      </c>
      <c r="E324" s="86">
        <f t="shared" si="53"/>
        <v>0.55473806535707271</v>
      </c>
      <c r="F324" s="85">
        <f t="shared" si="54"/>
        <v>-5.1961663503329589</v>
      </c>
      <c r="G324" s="86">
        <f t="shared" si="55"/>
        <v>0.5536988320870061</v>
      </c>
      <c r="H324" s="85">
        <f t="shared" si="56"/>
        <v>2.3005189248367199</v>
      </c>
      <c r="I324" s="85">
        <f t="shared" si="57"/>
        <v>69.58239819260514</v>
      </c>
      <c r="J324" s="85">
        <f t="shared" si="58"/>
        <v>10.955711265559561</v>
      </c>
      <c r="K324" s="85">
        <f t="shared" si="59"/>
        <v>140.7673431173541</v>
      </c>
      <c r="L324" s="85">
        <f t="shared" si="60"/>
        <v>15.896998330953009</v>
      </c>
      <c r="M324" s="87">
        <f t="shared" si="61"/>
        <v>116.63155527263989</v>
      </c>
      <c r="N324" s="88">
        <v>84.675716129032267</v>
      </c>
      <c r="O324" s="89">
        <f t="shared" si="62"/>
        <v>1021.175655372125</v>
      </c>
      <c r="P324" s="86">
        <f t="shared" si="63"/>
        <v>4068.5322297376852</v>
      </c>
      <c r="Q324" s="89">
        <f t="shared" si="64"/>
        <v>1021.175655372125</v>
      </c>
    </row>
    <row r="325" spans="1:17" x14ac:dyDescent="0.25">
      <c r="A325" s="26">
        <v>40483</v>
      </c>
      <c r="B325" s="83">
        <v>113.43985704054367</v>
      </c>
      <c r="C325" s="83">
        <v>251.44420941716828</v>
      </c>
      <c r="D325" s="85">
        <f t="shared" si="52"/>
        <v>2928.7183618664189</v>
      </c>
      <c r="E325" s="86">
        <f t="shared" si="53"/>
        <v>0.55270728240377998</v>
      </c>
      <c r="F325" s="85">
        <f t="shared" si="54"/>
        <v>85.01603163911453</v>
      </c>
      <c r="G325" s="86">
        <f t="shared" si="55"/>
        <v>0.56971048873160279</v>
      </c>
      <c r="H325" s="85">
        <f t="shared" si="56"/>
        <v>9.4003338212009275</v>
      </c>
      <c r="I325" s="85">
        <f t="shared" si="57"/>
        <v>64.627876396211292</v>
      </c>
      <c r="J325" s="85">
        <f t="shared" si="58"/>
        <v>12.234049352236426</v>
      </c>
      <c r="K325" s="85">
        <f t="shared" si="59"/>
        <v>137.64349489150851</v>
      </c>
      <c r="L325" s="85">
        <f t="shared" si="60"/>
        <v>15.357897578082023</v>
      </c>
      <c r="M325" s="87">
        <f t="shared" si="61"/>
        <v>158.68049433938907</v>
      </c>
      <c r="N325" s="88">
        <v>124.90946</v>
      </c>
      <c r="O325" s="89">
        <f t="shared" si="62"/>
        <v>1140.482760352196</v>
      </c>
      <c r="P325" s="86">
        <f t="shared" si="63"/>
        <v>554.6638823784964</v>
      </c>
      <c r="Q325" s="89">
        <f t="shared" si="64"/>
        <v>1140.482760352196</v>
      </c>
    </row>
    <row r="326" spans="1:17" x14ac:dyDescent="0.25">
      <c r="A326" s="26">
        <v>40513</v>
      </c>
      <c r="B326" s="83">
        <v>116.05013283267493</v>
      </c>
      <c r="C326" s="83">
        <v>152.67530363475743</v>
      </c>
      <c r="D326" s="85">
        <f t="shared" si="52"/>
        <v>2990.4062316889122</v>
      </c>
      <c r="E326" s="86">
        <f t="shared" si="53"/>
        <v>0.58574367237328384</v>
      </c>
      <c r="F326" s="85">
        <f t="shared" si="54"/>
        <v>31.749839223581294</v>
      </c>
      <c r="G326" s="86">
        <f t="shared" si="55"/>
        <v>0.59209364021800004</v>
      </c>
      <c r="H326" s="85">
        <f t="shared" si="56"/>
        <v>7.1487741373340929</v>
      </c>
      <c r="I326" s="85">
        <f t="shared" si="57"/>
        <v>68.71254559668094</v>
      </c>
      <c r="J326" s="85">
        <f t="shared" si="58"/>
        <v>15.126114078249046</v>
      </c>
      <c r="K326" s="85">
        <f t="shared" si="59"/>
        <v>137.75252723745029</v>
      </c>
      <c r="L326" s="85">
        <f t="shared" si="60"/>
        <v>15.017081732307242</v>
      </c>
      <c r="M326" s="87">
        <f t="shared" si="61"/>
        <v>142.06543715203358</v>
      </c>
      <c r="N326" s="88">
        <v>145.5283548387097</v>
      </c>
      <c r="O326" s="89">
        <f t="shared" si="62"/>
        <v>11.991798904694299</v>
      </c>
      <c r="P326" s="86">
        <f t="shared" si="63"/>
        <v>8.599018792405456</v>
      </c>
      <c r="Q326" s="89">
        <f t="shared" si="64"/>
        <v>11.991798904694299</v>
      </c>
    </row>
    <row r="327" spans="1:17" x14ac:dyDescent="0.25">
      <c r="A327" s="26">
        <v>40544</v>
      </c>
      <c r="B327" s="83">
        <v>111.1692005006893</v>
      </c>
      <c r="C327" s="83">
        <v>285.75369437247804</v>
      </c>
      <c r="D327" s="85">
        <f t="shared" si="52"/>
        <v>3172.3429904060981</v>
      </c>
      <c r="E327" s="86">
        <f t="shared" si="53"/>
        <v>0.59808124633778248</v>
      </c>
      <c r="F327" s="85">
        <f t="shared" si="54"/>
        <v>94.498279575630946</v>
      </c>
      <c r="G327" s="86">
        <f t="shared" si="55"/>
        <v>0.61698090225290858</v>
      </c>
      <c r="H327" s="85">
        <f t="shared" si="56"/>
        <v>17.017858901359315</v>
      </c>
      <c r="I327" s="85">
        <f t="shared" si="57"/>
        <v>68.589273627649774</v>
      </c>
      <c r="J327" s="85">
        <f t="shared" si="58"/>
        <v>18.209803126283287</v>
      </c>
      <c r="K327" s="85">
        <f t="shared" si="59"/>
        <v>140.93335306271993</v>
      </c>
      <c r="L327" s="85">
        <f t="shared" si="60"/>
        <v>15.028977301013656</v>
      </c>
      <c r="M327" s="87">
        <f t="shared" si="61"/>
        <v>205.39463132868414</v>
      </c>
      <c r="N327" s="88">
        <v>184.9064193548387</v>
      </c>
      <c r="O327" s="89">
        <f t="shared" si="62"/>
        <v>419.76682988522356</v>
      </c>
      <c r="P327" s="86">
        <f t="shared" si="63"/>
        <v>1328.2858526183754</v>
      </c>
      <c r="Q327" s="89">
        <f t="shared" si="64"/>
        <v>419.76682988522356</v>
      </c>
    </row>
    <row r="328" spans="1:17" x14ac:dyDescent="0.25">
      <c r="A328" s="26">
        <v>40575</v>
      </c>
      <c r="B328" s="83">
        <v>114.53928077896991</v>
      </c>
      <c r="C328" s="83">
        <v>70.645269370925504</v>
      </c>
      <c r="D328" s="85">
        <f t="shared" si="52"/>
        <v>3144.6035452674187</v>
      </c>
      <c r="E328" s="86">
        <f t="shared" si="53"/>
        <v>0.63446859808121958</v>
      </c>
      <c r="F328" s="85">
        <f t="shared" si="54"/>
        <v>-14.291206267223979</v>
      </c>
      <c r="G328" s="86">
        <f t="shared" si="55"/>
        <v>0.63161035682777478</v>
      </c>
      <c r="H328" s="85">
        <f t="shared" si="56"/>
        <v>4.8244316893070476</v>
      </c>
      <c r="I328" s="85">
        <f t="shared" si="57"/>
        <v>72.344196003601866</v>
      </c>
      <c r="J328" s="85">
        <f t="shared" si="58"/>
        <v>21.216086816696308</v>
      </c>
      <c r="K328" s="85">
        <f t="shared" si="59"/>
        <v>146.77343040349336</v>
      </c>
      <c r="L328" s="85">
        <f t="shared" si="60"/>
        <v>15.376009475922887</v>
      </c>
      <c r="M328" s="87">
        <f t="shared" si="61"/>
        <v>129.46869823929612</v>
      </c>
      <c r="N328" s="88">
        <v>111.5063214285714</v>
      </c>
      <c r="O328" s="89">
        <f t="shared" si="62"/>
        <v>322.64698069046119</v>
      </c>
      <c r="P328" s="86">
        <f t="shared" si="63"/>
        <v>1365.6307665754034</v>
      </c>
      <c r="Q328" s="89">
        <f t="shared" si="64"/>
        <v>322.64698069046119</v>
      </c>
    </row>
    <row r="329" spans="1:17" x14ac:dyDescent="0.25">
      <c r="A329" s="26">
        <v>40603</v>
      </c>
      <c r="B329" s="83">
        <v>112.14729919179297</v>
      </c>
      <c r="C329" s="83">
        <v>220.20110116180985</v>
      </c>
      <c r="D329" s="85">
        <f t="shared" si="52"/>
        <v>3254.4761641384184</v>
      </c>
      <c r="E329" s="86">
        <f t="shared" si="53"/>
        <v>0.62892070905348374</v>
      </c>
      <c r="F329" s="85">
        <f t="shared" si="54"/>
        <v>57.163599822276765</v>
      </c>
      <c r="G329" s="86">
        <f t="shared" si="55"/>
        <v>0.64035342901793912</v>
      </c>
      <c r="H329" s="85">
        <f t="shared" si="56"/>
        <v>16.295138551294517</v>
      </c>
      <c r="I329" s="85">
        <f t="shared" si="57"/>
        <v>71.813907592565386</v>
      </c>
      <c r="J329" s="85">
        <f t="shared" si="58"/>
        <v>22.219436146949587</v>
      </c>
      <c r="K329" s="85">
        <f t="shared" si="59"/>
        <v>152.97969715048214</v>
      </c>
      <c r="L329" s="85">
        <f t="shared" si="60"/>
        <v>16.013169399960827</v>
      </c>
      <c r="M329" s="87">
        <f t="shared" si="61"/>
        <v>207.07045645929671</v>
      </c>
      <c r="N329" s="88">
        <v>171.18551612903229</v>
      </c>
      <c r="O329" s="89">
        <f t="shared" si="62"/>
        <v>1287.7289425066374</v>
      </c>
      <c r="P329" s="86">
        <f t="shared" si="63"/>
        <v>516.41439572399781</v>
      </c>
      <c r="Q329" s="89">
        <f t="shared" si="64"/>
        <v>1287.7289425066374</v>
      </c>
    </row>
    <row r="330" spans="1:17" x14ac:dyDescent="0.25">
      <c r="A330" s="26">
        <v>40634</v>
      </c>
      <c r="B330" s="83">
        <v>112.14846291647993</v>
      </c>
      <c r="C330" s="83">
        <v>42.721337798799311</v>
      </c>
      <c r="D330" s="85">
        <f t="shared" si="52"/>
        <v>3197.8745942693627</v>
      </c>
      <c r="E330" s="86">
        <f t="shared" si="53"/>
        <v>0.65089523282768369</v>
      </c>
      <c r="F330" s="85">
        <f t="shared" si="54"/>
        <v>-29.150617197191032</v>
      </c>
      <c r="G330" s="86">
        <f t="shared" si="55"/>
        <v>0.64506510938824546</v>
      </c>
      <c r="H330" s="85">
        <f t="shared" si="56"/>
        <v>3.2997500004007554</v>
      </c>
      <c r="I330" s="85">
        <f t="shared" si="57"/>
        <v>72.34306049894272</v>
      </c>
      <c r="J330" s="85">
        <f t="shared" si="58"/>
        <v>23.680097168511715</v>
      </c>
      <c r="K330" s="85">
        <f t="shared" si="59"/>
        <v>159.96951326137355</v>
      </c>
      <c r="L330" s="85">
        <f t="shared" si="60"/>
        <v>16.69028105762029</v>
      </c>
      <c r="M330" s="87">
        <f t="shared" si="61"/>
        <v>128.12013746015757</v>
      </c>
      <c r="N330" s="88">
        <v>125.9932666666667</v>
      </c>
      <c r="O330" s="89">
        <f t="shared" si="62"/>
        <v>4.523579372204467</v>
      </c>
      <c r="P330" s="86">
        <f t="shared" si="63"/>
        <v>504.788400437343</v>
      </c>
      <c r="Q330" s="89">
        <f t="shared" si="64"/>
        <v>4.523579372204467</v>
      </c>
    </row>
    <row r="331" spans="1:17" x14ac:dyDescent="0.25">
      <c r="A331" s="26">
        <v>40664</v>
      </c>
      <c r="B331" s="83">
        <v>106.17338919786479</v>
      </c>
      <c r="C331" s="83">
        <v>1.7464666848583057</v>
      </c>
      <c r="D331" s="85">
        <f t="shared" si="52"/>
        <v>3111.2760319893569</v>
      </c>
      <c r="E331" s="86">
        <f t="shared" si="53"/>
        <v>0.63957491885387252</v>
      </c>
      <c r="F331" s="85">
        <f t="shared" si="54"/>
        <v>-44.386927934743781</v>
      </c>
      <c r="G331" s="86">
        <f t="shared" si="55"/>
        <v>0.63069753326692379</v>
      </c>
      <c r="H331" s="85">
        <f t="shared" si="56"/>
        <v>0.11826449928335685</v>
      </c>
      <c r="I331" s="85">
        <f t="shared" si="57"/>
        <v>66.963294665682383</v>
      </c>
      <c r="J331" s="85">
        <f t="shared" si="58"/>
        <v>21.263469799898413</v>
      </c>
      <c r="K331" s="85">
        <f t="shared" si="59"/>
        <v>163.78010410599012</v>
      </c>
      <c r="L331" s="85">
        <f t="shared" si="60"/>
        <v>17.45287895528185</v>
      </c>
      <c r="M331" s="87">
        <f t="shared" si="61"/>
        <v>112.61699935317186</v>
      </c>
      <c r="N331" s="88">
        <v>99.136435483870969</v>
      </c>
      <c r="O331" s="89">
        <f t="shared" si="62"/>
        <v>181.72560223430071</v>
      </c>
      <c r="P331" s="86">
        <f t="shared" si="63"/>
        <v>2432.8893045646687</v>
      </c>
      <c r="Q331" s="89">
        <f t="shared" si="64"/>
        <v>181.72560223430071</v>
      </c>
    </row>
    <row r="332" spans="1:17" x14ac:dyDescent="0.25">
      <c r="A332" s="26">
        <v>40695</v>
      </c>
      <c r="B332" s="83">
        <v>96.495679355405258</v>
      </c>
      <c r="C332" s="83">
        <v>0</v>
      </c>
      <c r="D332" s="85">
        <f t="shared" ref="D332:D386" si="65">D331+C332-H332-I332-J332</f>
        <v>3033.3821269156165</v>
      </c>
      <c r="E332" s="86">
        <f t="shared" ref="E332:E386" si="66">D331/$G$3</f>
        <v>0.62225520639787135</v>
      </c>
      <c r="F332" s="85">
        <f t="shared" ref="F332:F386" si="67">0.5*(C332-C332*E332^G$4-B332*E332-D331*H$5*E332^4)</f>
        <v>-39.823480515409663</v>
      </c>
      <c r="G332" s="86">
        <f t="shared" ref="G332:G386" si="68">(D331+F332)/G$3</f>
        <v>0.61429051029478943</v>
      </c>
      <c r="H332" s="85">
        <f t="shared" ref="H332:H386" si="69">C332*G332^G$4</f>
        <v>0</v>
      </c>
      <c r="I332" s="85">
        <f t="shared" ref="I332:I386" si="70">B332*G332</f>
        <v>59.276380112474271</v>
      </c>
      <c r="J332" s="85">
        <f t="shared" ref="J332:J386" si="71">D331*H$5*G332^4</f>
        <v>18.617524961265975</v>
      </c>
      <c r="K332" s="85">
        <f t="shared" ref="K332:K386" si="72">K331-L332+J332</f>
        <v>164.52900976618389</v>
      </c>
      <c r="L332" s="85">
        <f t="shared" ref="L332:L386" si="73">K331*(1-H$6)</f>
        <v>17.868619301072204</v>
      </c>
      <c r="M332" s="87">
        <f t="shared" ref="M332:M386" si="74">(H332+L332)*M$6/2630</f>
        <v>114.52358200103927</v>
      </c>
      <c r="N332" s="88">
        <v>91.937889999999996</v>
      </c>
      <c r="O332" s="89">
        <f t="shared" ref="O332:O386" si="75">(N332-M332)^2</f>
        <v>510.11348316580955</v>
      </c>
      <c r="P332" s="86">
        <f t="shared" ref="P332:P386" si="76">(N332-$N$13)^2</f>
        <v>3194.8351946876774</v>
      </c>
      <c r="Q332" s="89">
        <f t="shared" ref="Q332:Q386" si="77">(M332-N332)^2</f>
        <v>510.11348316580955</v>
      </c>
    </row>
    <row r="333" spans="1:17" x14ac:dyDescent="0.25">
      <c r="A333" s="26">
        <v>40725</v>
      </c>
      <c r="B333" s="83">
        <v>98.007477830368913</v>
      </c>
      <c r="C333" s="83">
        <v>0</v>
      </c>
      <c r="D333" s="85">
        <f t="shared" si="65"/>
        <v>2958.2643428352108</v>
      </c>
      <c r="E333" s="86">
        <f t="shared" si="66"/>
        <v>0.60667642538312327</v>
      </c>
      <c r="F333" s="85">
        <f t="shared" si="67"/>
        <v>-38.363447678804889</v>
      </c>
      <c r="G333" s="86">
        <f t="shared" si="68"/>
        <v>0.59900373584736233</v>
      </c>
      <c r="H333" s="85">
        <f t="shared" si="69"/>
        <v>0</v>
      </c>
      <c r="I333" s="85">
        <f t="shared" si="70"/>
        <v>58.706845361368522</v>
      </c>
      <c r="J333" s="85">
        <f t="shared" si="71"/>
        <v>16.41093871903745</v>
      </c>
      <c r="K333" s="85">
        <f t="shared" si="72"/>
        <v>162.98962261663004</v>
      </c>
      <c r="L333" s="85">
        <f t="shared" si="73"/>
        <v>17.9503258685913</v>
      </c>
      <c r="M333" s="87">
        <f t="shared" si="74"/>
        <v>115.04725585785121</v>
      </c>
      <c r="N333" s="88">
        <v>86.882841935483881</v>
      </c>
      <c r="O333" s="89">
        <f t="shared" si="75"/>
        <v>793.23421159043869</v>
      </c>
      <c r="P333" s="86">
        <f t="shared" si="76"/>
        <v>3791.8403871547953</v>
      </c>
      <c r="Q333" s="89">
        <f t="shared" si="77"/>
        <v>793.23421159043869</v>
      </c>
    </row>
    <row r="334" spans="1:17" x14ac:dyDescent="0.25">
      <c r="A334" s="26">
        <v>40756</v>
      </c>
      <c r="B334" s="83">
        <v>110.49009170266322</v>
      </c>
      <c r="C334" s="83">
        <v>0</v>
      </c>
      <c r="D334" s="85">
        <f t="shared" si="65"/>
        <v>2879.3632255628354</v>
      </c>
      <c r="E334" s="86">
        <f t="shared" si="66"/>
        <v>0.59165286856704213</v>
      </c>
      <c r="F334" s="85">
        <f t="shared" si="67"/>
        <v>-40.302523331655706</v>
      </c>
      <c r="G334" s="86">
        <f t="shared" si="68"/>
        <v>0.58359236390071101</v>
      </c>
      <c r="H334" s="85">
        <f t="shared" si="69"/>
        <v>0</v>
      </c>
      <c r="I334" s="85">
        <f t="shared" si="70"/>
        <v>64.481173804363564</v>
      </c>
      <c r="J334" s="85">
        <f t="shared" si="71"/>
        <v>14.419943468011734</v>
      </c>
      <c r="K334" s="85">
        <f t="shared" si="72"/>
        <v>159.62718932734506</v>
      </c>
      <c r="L334" s="85">
        <f t="shared" si="73"/>
        <v>17.782376757296689</v>
      </c>
      <c r="M334" s="87">
        <f t="shared" si="74"/>
        <v>113.97083615830587</v>
      </c>
      <c r="N334" s="88">
        <v>81.746141935483877</v>
      </c>
      <c r="O334" s="89">
        <f t="shared" si="75"/>
        <v>1038.4309177543773</v>
      </c>
      <c r="P334" s="86">
        <f t="shared" si="76"/>
        <v>4450.8406903549876</v>
      </c>
      <c r="Q334" s="89">
        <f t="shared" si="77"/>
        <v>1038.4309177543773</v>
      </c>
    </row>
    <row r="335" spans="1:17" x14ac:dyDescent="0.25">
      <c r="A335" s="26">
        <v>40787</v>
      </c>
      <c r="B335" s="83">
        <v>118.92381488793578</v>
      </c>
      <c r="C335" s="83">
        <v>4.2654889376235346E-5</v>
      </c>
      <c r="D335" s="85">
        <f t="shared" si="65"/>
        <v>2799.2837546383817</v>
      </c>
      <c r="E335" s="86">
        <f t="shared" si="66"/>
        <v>0.57587264511256708</v>
      </c>
      <c r="F335" s="85">
        <f t="shared" si="67"/>
        <v>-40.896122791145309</v>
      </c>
      <c r="G335" s="86">
        <f t="shared" si="68"/>
        <v>0.56769342055433802</v>
      </c>
      <c r="H335" s="85">
        <f t="shared" si="69"/>
        <v>1.5619703219698593E-6</v>
      </c>
      <c r="I335" s="85">
        <f t="shared" si="70"/>
        <v>67.512267259103169</v>
      </c>
      <c r="J335" s="85">
        <f t="shared" si="71"/>
        <v>12.567244758269871</v>
      </c>
      <c r="K335" s="85">
        <f t="shared" si="72"/>
        <v>154.77890311034685</v>
      </c>
      <c r="L335" s="85">
        <f t="shared" si="73"/>
        <v>17.415530975268101</v>
      </c>
      <c r="M335" s="87">
        <f t="shared" si="74"/>
        <v>111.61965762517046</v>
      </c>
      <c r="N335" s="88">
        <v>77.404143333333337</v>
      </c>
      <c r="O335" s="89">
        <f t="shared" si="75"/>
        <v>1170.7014182549105</v>
      </c>
      <c r="P335" s="86">
        <f t="shared" si="76"/>
        <v>5049.0432267557844</v>
      </c>
      <c r="Q335" s="89">
        <f t="shared" si="77"/>
        <v>1170.7014182549105</v>
      </c>
    </row>
    <row r="336" spans="1:17" x14ac:dyDescent="0.25">
      <c r="A336" s="26">
        <v>40817</v>
      </c>
      <c r="B336" s="83">
        <v>114.53313474486079</v>
      </c>
      <c r="C336" s="83">
        <v>71.055889759617301</v>
      </c>
      <c r="D336" s="85">
        <f t="shared" si="65"/>
        <v>2792.41732786788</v>
      </c>
      <c r="E336" s="86">
        <f t="shared" si="66"/>
        <v>0.55985675092767628</v>
      </c>
      <c r="F336" s="85">
        <f t="shared" si="67"/>
        <v>-3.5111264892462746</v>
      </c>
      <c r="G336" s="86">
        <f t="shared" si="68"/>
        <v>0.55915452562982715</v>
      </c>
      <c r="H336" s="85">
        <f t="shared" si="69"/>
        <v>2.3815322704416011</v>
      </c>
      <c r="I336" s="85">
        <f t="shared" si="70"/>
        <v>64.041720627159705</v>
      </c>
      <c r="J336" s="85">
        <f t="shared" si="71"/>
        <v>11.499063632517855</v>
      </c>
      <c r="K336" s="85">
        <f t="shared" si="72"/>
        <v>149.39139000869363</v>
      </c>
      <c r="L336" s="85">
        <f t="shared" si="73"/>
        <v>16.886576734171069</v>
      </c>
      <c r="M336" s="87">
        <f t="shared" si="74"/>
        <v>123.49319353747227</v>
      </c>
      <c r="N336" s="88">
        <v>96.649390322580643</v>
      </c>
      <c r="O336" s="89">
        <f t="shared" si="75"/>
        <v>720.58977103982579</v>
      </c>
      <c r="P336" s="86">
        <f t="shared" si="76"/>
        <v>2684.4183593553539</v>
      </c>
      <c r="Q336" s="89">
        <f t="shared" si="77"/>
        <v>720.58977103982579</v>
      </c>
    </row>
    <row r="337" spans="1:17" x14ac:dyDescent="0.25">
      <c r="A337" s="26">
        <v>40848</v>
      </c>
      <c r="B337" s="83">
        <v>107.11312708895203</v>
      </c>
      <c r="C337" s="83">
        <v>190.75477615977505</v>
      </c>
      <c r="D337" s="85">
        <f t="shared" si="65"/>
        <v>2902.6312800523137</v>
      </c>
      <c r="E337" s="86">
        <f t="shared" si="66"/>
        <v>0.55848346557357598</v>
      </c>
      <c r="F337" s="85">
        <f t="shared" si="67"/>
        <v>56.584633264453444</v>
      </c>
      <c r="G337" s="86">
        <f t="shared" si="68"/>
        <v>0.56980039222646661</v>
      </c>
      <c r="H337" s="85">
        <f t="shared" si="69"/>
        <v>7.1380133441886242</v>
      </c>
      <c r="I337" s="85">
        <f t="shared" si="70"/>
        <v>61.033101827888231</v>
      </c>
      <c r="J337" s="85">
        <f t="shared" si="71"/>
        <v>12.369708803264777</v>
      </c>
      <c r="K337" s="85">
        <f t="shared" si="72"/>
        <v>145.46230666321344</v>
      </c>
      <c r="L337" s="85">
        <f t="shared" si="73"/>
        <v>16.298792148744987</v>
      </c>
      <c r="M337" s="87">
        <f t="shared" si="74"/>
        <v>150.21120941064166</v>
      </c>
      <c r="N337" s="88">
        <v>115.61493666666669</v>
      </c>
      <c r="O337" s="89">
        <f t="shared" si="75"/>
        <v>1196.9020877755049</v>
      </c>
      <c r="P337" s="86">
        <f t="shared" si="76"/>
        <v>1078.8483206022677</v>
      </c>
      <c r="Q337" s="89">
        <f t="shared" si="77"/>
        <v>1196.9020877755049</v>
      </c>
    </row>
    <row r="338" spans="1:17" x14ac:dyDescent="0.25">
      <c r="A338" s="26">
        <v>40878</v>
      </c>
      <c r="B338" s="83">
        <v>109.07538630570058</v>
      </c>
      <c r="C338" s="83">
        <v>233.89292248569399</v>
      </c>
      <c r="D338" s="85">
        <f t="shared" si="65"/>
        <v>3044.9953567906464</v>
      </c>
      <c r="E338" s="86">
        <f t="shared" si="66"/>
        <v>0.5805262560104627</v>
      </c>
      <c r="F338" s="85">
        <f t="shared" si="67"/>
        <v>73.479260657878129</v>
      </c>
      <c r="G338" s="86">
        <f t="shared" si="68"/>
        <v>0.59522210814203835</v>
      </c>
      <c r="H338" s="85">
        <f t="shared" si="69"/>
        <v>11.29402152250896</v>
      </c>
      <c r="I338" s="85">
        <f t="shared" si="70"/>
        <v>64.924081383286321</v>
      </c>
      <c r="J338" s="85">
        <f t="shared" si="71"/>
        <v>15.310742841566176</v>
      </c>
      <c r="K338" s="85">
        <f t="shared" si="72"/>
        <v>144.90292538555994</v>
      </c>
      <c r="L338" s="85">
        <f t="shared" si="73"/>
        <v>15.870124119219653</v>
      </c>
      <c r="M338" s="87">
        <f t="shared" si="74"/>
        <v>174.10048356125697</v>
      </c>
      <c r="N338" s="88">
        <v>171.05870967741939</v>
      </c>
      <c r="O338" s="89">
        <f t="shared" si="75"/>
        <v>9.2523883603963455</v>
      </c>
      <c r="P338" s="86">
        <f t="shared" si="76"/>
        <v>510.66718503453279</v>
      </c>
      <c r="Q338" s="89">
        <f t="shared" si="77"/>
        <v>9.2523883603963455</v>
      </c>
    </row>
    <row r="339" spans="1:17" x14ac:dyDescent="0.25">
      <c r="A339" s="26">
        <v>40909</v>
      </c>
      <c r="B339" s="83">
        <v>106.04349543613917</v>
      </c>
      <c r="C339" s="83">
        <v>116.03419514588072</v>
      </c>
      <c r="D339" s="85">
        <f t="shared" si="65"/>
        <v>3071.6627788058863</v>
      </c>
      <c r="E339" s="86">
        <f t="shared" si="66"/>
        <v>0.60899907135812925</v>
      </c>
      <c r="F339" s="85">
        <f t="shared" si="67"/>
        <v>13.72421379422094</v>
      </c>
      <c r="G339" s="86">
        <f t="shared" si="68"/>
        <v>0.61174391411697338</v>
      </c>
      <c r="H339" s="85">
        <f t="shared" si="69"/>
        <v>6.5746732420666207</v>
      </c>
      <c r="I339" s="85">
        <f t="shared" si="70"/>
        <v>64.871462964749171</v>
      </c>
      <c r="J339" s="85">
        <f t="shared" si="71"/>
        <v>17.920636923824766</v>
      </c>
      <c r="K339" s="85">
        <f t="shared" si="72"/>
        <v>147.01446740460534</v>
      </c>
      <c r="L339" s="85">
        <f t="shared" si="73"/>
        <v>15.809094904779363</v>
      </c>
      <c r="M339" s="87">
        <f t="shared" si="74"/>
        <v>143.4620808505191</v>
      </c>
      <c r="N339" s="88">
        <v>146.80158064516129</v>
      </c>
      <c r="O339" s="89">
        <f t="shared" si="75"/>
        <v>11.152258878415255</v>
      </c>
      <c r="P339" s="86">
        <f t="shared" si="76"/>
        <v>2.7528867474748</v>
      </c>
      <c r="Q339" s="89">
        <f t="shared" si="77"/>
        <v>11.152258878415255</v>
      </c>
    </row>
    <row r="340" spans="1:17" x14ac:dyDescent="0.25">
      <c r="A340" s="26">
        <v>40940</v>
      </c>
      <c r="B340" s="83">
        <v>112.81176263654325</v>
      </c>
      <c r="C340" s="83">
        <v>57.046167671940317</v>
      </c>
      <c r="D340" s="85">
        <f t="shared" si="65"/>
        <v>3038.598199440793</v>
      </c>
      <c r="E340" s="86">
        <f t="shared" si="66"/>
        <v>0.61433255576117729</v>
      </c>
      <c r="F340" s="85">
        <f t="shared" si="67"/>
        <v>-16.978164356022841</v>
      </c>
      <c r="G340" s="86">
        <f t="shared" si="68"/>
        <v>0.6109369228899727</v>
      </c>
      <c r="H340" s="85">
        <f t="shared" si="69"/>
        <v>3.2074945303590718</v>
      </c>
      <c r="I340" s="85">
        <f t="shared" si="70"/>
        <v>68.920871130963732</v>
      </c>
      <c r="J340" s="85">
        <f t="shared" si="71"/>
        <v>17.982381375710684</v>
      </c>
      <c r="K340" s="85">
        <f t="shared" si="72"/>
        <v>148.95738193455827</v>
      </c>
      <c r="L340" s="85">
        <f t="shared" si="73"/>
        <v>16.039466845757751</v>
      </c>
      <c r="M340" s="87">
        <f t="shared" si="74"/>
        <v>123.357654124753</v>
      </c>
      <c r="N340" s="88">
        <v>115.13483448275861</v>
      </c>
      <c r="O340" s="89">
        <f t="shared" si="75"/>
        <v>67.614762864768764</v>
      </c>
      <c r="P340" s="86">
        <f t="shared" si="76"/>
        <v>1110.6175248102882</v>
      </c>
      <c r="Q340" s="89">
        <f t="shared" si="77"/>
        <v>67.614762864768764</v>
      </c>
    </row>
    <row r="341" spans="1:17" x14ac:dyDescent="0.25">
      <c r="A341" s="26">
        <v>40969</v>
      </c>
      <c r="B341" s="83">
        <v>113.24177753778793</v>
      </c>
      <c r="C341" s="83">
        <v>73.856950779151333</v>
      </c>
      <c r="D341" s="85">
        <f t="shared" si="65"/>
        <v>3022.6284532185837</v>
      </c>
      <c r="E341" s="86">
        <f t="shared" si="66"/>
        <v>0.60771963988815858</v>
      </c>
      <c r="F341" s="85">
        <f t="shared" si="67"/>
        <v>-8.2029635732245936</v>
      </c>
      <c r="G341" s="86">
        <f t="shared" si="68"/>
        <v>0.60607904717351369</v>
      </c>
      <c r="H341" s="85">
        <f t="shared" si="69"/>
        <v>3.9634959316322411</v>
      </c>
      <c r="I341" s="85">
        <f t="shared" si="70"/>
        <v>68.633468630337504</v>
      </c>
      <c r="J341" s="85">
        <f t="shared" si="71"/>
        <v>17.229732439390933</v>
      </c>
      <c r="K341" s="85">
        <f t="shared" si="72"/>
        <v>149.93567306242983</v>
      </c>
      <c r="L341" s="85">
        <f t="shared" si="73"/>
        <v>16.251441311519375</v>
      </c>
      <c r="M341" s="87">
        <f t="shared" si="74"/>
        <v>129.56160652395906</v>
      </c>
      <c r="N341" s="88">
        <v>107.93959354838709</v>
      </c>
      <c r="O341" s="89">
        <f t="shared" si="75"/>
        <v>467.5114451158023</v>
      </c>
      <c r="P341" s="86">
        <f t="shared" si="76"/>
        <v>1641.9651898662585</v>
      </c>
      <c r="Q341" s="89">
        <f t="shared" si="77"/>
        <v>467.5114451158023</v>
      </c>
    </row>
    <row r="342" spans="1:17" x14ac:dyDescent="0.25">
      <c r="A342" s="26">
        <v>41000</v>
      </c>
      <c r="B342" s="83">
        <v>114.10250506985602</v>
      </c>
      <c r="C342" s="83">
        <v>12.710115936870524</v>
      </c>
      <c r="D342" s="85">
        <f t="shared" si="65"/>
        <v>2950.4289059862936</v>
      </c>
      <c r="E342" s="86">
        <f t="shared" si="66"/>
        <v>0.60452569064371675</v>
      </c>
      <c r="F342" s="85">
        <f t="shared" si="67"/>
        <v>-36.951929458288063</v>
      </c>
      <c r="G342" s="86">
        <f t="shared" si="68"/>
        <v>0.59713530475205912</v>
      </c>
      <c r="H342" s="85">
        <f t="shared" si="69"/>
        <v>0.62534839913646367</v>
      </c>
      <c r="I342" s="85">
        <f t="shared" si="70"/>
        <v>68.134634137861852</v>
      </c>
      <c r="J342" s="85">
        <f t="shared" si="71"/>
        <v>16.149680632162418</v>
      </c>
      <c r="K342" s="85">
        <f t="shared" si="72"/>
        <v>149.72717956699015</v>
      </c>
      <c r="L342" s="85">
        <f t="shared" si="73"/>
        <v>16.358174127602098</v>
      </c>
      <c r="M342" s="87">
        <f t="shared" si="74"/>
        <v>108.8508184088253</v>
      </c>
      <c r="N342" s="88">
        <v>92.232336666666669</v>
      </c>
      <c r="O342" s="89">
        <f t="shared" si="75"/>
        <v>276.17393541445995</v>
      </c>
      <c r="P342" s="86">
        <f t="shared" si="76"/>
        <v>3161.6359503193607</v>
      </c>
      <c r="Q342" s="89">
        <f t="shared" si="77"/>
        <v>276.17393541445995</v>
      </c>
    </row>
    <row r="343" spans="1:17" x14ac:dyDescent="0.25">
      <c r="A343" s="26">
        <v>41030</v>
      </c>
      <c r="B343" s="83">
        <v>101.95397207548271</v>
      </c>
      <c r="C343" s="83">
        <v>5.1703900165647907</v>
      </c>
      <c r="D343" s="85">
        <f t="shared" si="65"/>
        <v>2881.60343505623</v>
      </c>
      <c r="E343" s="86">
        <f t="shared" si="66"/>
        <v>0.59008578119725874</v>
      </c>
      <c r="F343" s="85">
        <f t="shared" si="67"/>
        <v>-35.130566051786296</v>
      </c>
      <c r="G343" s="86">
        <f t="shared" si="68"/>
        <v>0.58305966798690145</v>
      </c>
      <c r="H343" s="85">
        <f t="shared" si="69"/>
        <v>0.22129998397566486</v>
      </c>
      <c r="I343" s="85">
        <f t="shared" si="70"/>
        <v>59.445249108276769</v>
      </c>
      <c r="J343" s="85">
        <f t="shared" si="71"/>
        <v>14.329311854376099</v>
      </c>
      <c r="K343" s="85">
        <f t="shared" si="72"/>
        <v>147.72106420137601</v>
      </c>
      <c r="L343" s="85">
        <f t="shared" si="73"/>
        <v>16.335427219990226</v>
      </c>
      <c r="M343" s="87">
        <f t="shared" si="74"/>
        <v>106.11540117699234</v>
      </c>
      <c r="N343" s="88">
        <v>86.052774193548387</v>
      </c>
      <c r="O343" s="89">
        <f t="shared" si="75"/>
        <v>402.50900147681324</v>
      </c>
      <c r="P343" s="86">
        <f t="shared" si="76"/>
        <v>3894.7570917238304</v>
      </c>
      <c r="Q343" s="89">
        <f t="shared" si="77"/>
        <v>402.50900147681324</v>
      </c>
    </row>
    <row r="344" spans="1:17" x14ac:dyDescent="0.25">
      <c r="A344" s="26">
        <v>41061</v>
      </c>
      <c r="B344" s="83">
        <v>100.12271036841327</v>
      </c>
      <c r="C344" s="83">
        <v>1.2913642723384887E-3</v>
      </c>
      <c r="D344" s="85">
        <f t="shared" si="65"/>
        <v>2811.9009971916785</v>
      </c>
      <c r="E344" s="86">
        <f t="shared" si="66"/>
        <v>0.57632068701124595</v>
      </c>
      <c r="F344" s="85">
        <f t="shared" si="67"/>
        <v>-35.530355882598229</v>
      </c>
      <c r="G344" s="86">
        <f t="shared" si="68"/>
        <v>0.56921461583472632</v>
      </c>
      <c r="H344" s="85">
        <f t="shared" si="69"/>
        <v>4.8033185069652026E-5</v>
      </c>
      <c r="I344" s="85">
        <f t="shared" si="70"/>
        <v>56.991310118687927</v>
      </c>
      <c r="J344" s="85">
        <f t="shared" si="71"/>
        <v>12.712371076950385</v>
      </c>
      <c r="K344" s="85">
        <f t="shared" si="72"/>
        <v>144.31687781628301</v>
      </c>
      <c r="L344" s="85">
        <f t="shared" si="73"/>
        <v>16.11655746204336</v>
      </c>
      <c r="M344" s="87">
        <f t="shared" si="74"/>
        <v>103.29457245196558</v>
      </c>
      <c r="N344" s="88">
        <v>81.264589999999998</v>
      </c>
      <c r="O344" s="89">
        <f t="shared" si="75"/>
        <v>485.32012683391139</v>
      </c>
      <c r="P344" s="86">
        <f t="shared" si="76"/>
        <v>4515.3256926107451</v>
      </c>
      <c r="Q344" s="89">
        <f t="shared" si="77"/>
        <v>485.32012683391139</v>
      </c>
    </row>
    <row r="345" spans="1:17" x14ac:dyDescent="0.25">
      <c r="A345" s="26">
        <v>41091</v>
      </c>
      <c r="B345" s="83">
        <v>97.889251489278024</v>
      </c>
      <c r="C345" s="83">
        <v>0</v>
      </c>
      <c r="D345" s="85">
        <f t="shared" si="65"/>
        <v>2746.2370938634372</v>
      </c>
      <c r="E345" s="86">
        <f t="shared" si="66"/>
        <v>0.56238019943833573</v>
      </c>
      <c r="F345" s="85">
        <f t="shared" si="67"/>
        <v>-33.435363345170899</v>
      </c>
      <c r="G345" s="86">
        <f t="shared" si="68"/>
        <v>0.55569312676930149</v>
      </c>
      <c r="H345" s="85">
        <f t="shared" si="69"/>
        <v>0</v>
      </c>
      <c r="I345" s="85">
        <f t="shared" si="70"/>
        <v>54.396384237183405</v>
      </c>
      <c r="J345" s="85">
        <f t="shared" si="71"/>
        <v>11.26751909105772</v>
      </c>
      <c r="K345" s="85">
        <f t="shared" si="72"/>
        <v>139.83924054360023</v>
      </c>
      <c r="L345" s="85">
        <f t="shared" si="73"/>
        <v>15.745156363740511</v>
      </c>
      <c r="M345" s="87">
        <f t="shared" si="74"/>
        <v>100.91388011349156</v>
      </c>
      <c r="N345" s="88">
        <v>78.224161290322584</v>
      </c>
      <c r="O345" s="89">
        <f t="shared" si="75"/>
        <v>514.82334027446848</v>
      </c>
      <c r="P345" s="86">
        <f t="shared" si="76"/>
        <v>4933.1802476997054</v>
      </c>
      <c r="Q345" s="89">
        <f t="shared" si="77"/>
        <v>514.82334027446848</v>
      </c>
    </row>
    <row r="346" spans="1:17" x14ac:dyDescent="0.25">
      <c r="A346" s="26">
        <v>41122</v>
      </c>
      <c r="B346" s="83">
        <v>101.97111509855338</v>
      </c>
      <c r="C346" s="83">
        <v>0</v>
      </c>
      <c r="D346" s="85">
        <f t="shared" si="65"/>
        <v>2680.9048485503176</v>
      </c>
      <c r="E346" s="86">
        <f t="shared" si="66"/>
        <v>0.54924741877268746</v>
      </c>
      <c r="F346" s="85">
        <f t="shared" si="67"/>
        <v>-33.255003753211263</v>
      </c>
      <c r="G346" s="86">
        <f t="shared" si="68"/>
        <v>0.54259641802204517</v>
      </c>
      <c r="H346" s="85">
        <f t="shared" si="69"/>
        <v>0</v>
      </c>
      <c r="I346" s="85">
        <f t="shared" si="70"/>
        <v>55.329161794188757</v>
      </c>
      <c r="J346" s="85">
        <f t="shared" si="71"/>
        <v>10.003083518930906</v>
      </c>
      <c r="K346" s="85">
        <f t="shared" si="72"/>
        <v>134.58568366494291</v>
      </c>
      <c r="L346" s="85">
        <f t="shared" si="73"/>
        <v>15.256640397588225</v>
      </c>
      <c r="M346" s="87">
        <f t="shared" si="74"/>
        <v>97.782882840238273</v>
      </c>
      <c r="N346" s="88">
        <v>75.549380645161293</v>
      </c>
      <c r="O346" s="89">
        <f t="shared" si="75"/>
        <v>494.32861985849291</v>
      </c>
      <c r="P346" s="86">
        <f t="shared" si="76"/>
        <v>5316.0697059347176</v>
      </c>
      <c r="Q346" s="89">
        <f t="shared" si="77"/>
        <v>494.32861985849291</v>
      </c>
    </row>
    <row r="347" spans="1:17" x14ac:dyDescent="0.25">
      <c r="A347" s="26">
        <v>41153</v>
      </c>
      <c r="B347" s="83">
        <v>122.86147655730225</v>
      </c>
      <c r="C347" s="83">
        <v>3.4007845963215457</v>
      </c>
      <c r="D347" s="85">
        <f t="shared" si="65"/>
        <v>2610.4082076649024</v>
      </c>
      <c r="E347" s="86">
        <f t="shared" si="66"/>
        <v>0.53618096971006357</v>
      </c>
      <c r="F347" s="85">
        <f t="shared" si="67"/>
        <v>-35.937906462674675</v>
      </c>
      <c r="G347" s="86">
        <f t="shared" si="68"/>
        <v>0.52899338841752863</v>
      </c>
      <c r="H347" s="85">
        <f t="shared" si="69"/>
        <v>8.2445609144038326E-2</v>
      </c>
      <c r="I347" s="85">
        <f t="shared" si="70"/>
        <v>64.992908790028082</v>
      </c>
      <c r="J347" s="85">
        <f t="shared" si="71"/>
        <v>8.8220710825643067</v>
      </c>
      <c r="K347" s="85">
        <f t="shared" si="72"/>
        <v>128.72428413970314</v>
      </c>
      <c r="L347" s="85">
        <f t="shared" si="73"/>
        <v>14.683470607804072</v>
      </c>
      <c r="M347" s="87">
        <f t="shared" si="74"/>
        <v>94.63773267533108</v>
      </c>
      <c r="N347" s="88">
        <v>72.24275333333334</v>
      </c>
      <c r="O347" s="89">
        <f t="shared" si="75"/>
        <v>501.53509972850549</v>
      </c>
      <c r="P347" s="86">
        <f t="shared" si="76"/>
        <v>5809.1850279063838</v>
      </c>
      <c r="Q347" s="89">
        <f t="shared" si="77"/>
        <v>501.53509972850549</v>
      </c>
    </row>
    <row r="348" spans="1:17" x14ac:dyDescent="0.25">
      <c r="A348" s="26">
        <v>41183</v>
      </c>
      <c r="B348" s="83">
        <v>126.36881663889076</v>
      </c>
      <c r="C348" s="83">
        <v>10.725161943002849</v>
      </c>
      <c r="D348" s="85">
        <f t="shared" si="65"/>
        <v>2547.9789169355681</v>
      </c>
      <c r="E348" s="86">
        <f t="shared" si="66"/>
        <v>0.52208164153298053</v>
      </c>
      <c r="F348" s="85">
        <f t="shared" si="67"/>
        <v>-31.82016201500965</v>
      </c>
      <c r="G348" s="86">
        <f t="shared" si="68"/>
        <v>0.51571760912997855</v>
      </c>
      <c r="H348" s="85">
        <f t="shared" si="69"/>
        <v>0.22413737401973061</v>
      </c>
      <c r="I348" s="85">
        <f t="shared" si="70"/>
        <v>65.170623985593394</v>
      </c>
      <c r="J348" s="85">
        <f t="shared" si="71"/>
        <v>7.7596913127240459</v>
      </c>
      <c r="K348" s="85">
        <f t="shared" si="72"/>
        <v>122.43999104631838</v>
      </c>
      <c r="L348" s="85">
        <f t="shared" si="73"/>
        <v>14.043984406108807</v>
      </c>
      <c r="M348" s="87">
        <f t="shared" si="74"/>
        <v>91.447267813765279</v>
      </c>
      <c r="N348" s="88">
        <v>70.60495806451614</v>
      </c>
      <c r="O348" s="89">
        <f t="shared" si="75"/>
        <v>434.4018756836457</v>
      </c>
      <c r="P348" s="86">
        <f t="shared" si="76"/>
        <v>6061.5263931627524</v>
      </c>
      <c r="Q348" s="89">
        <f t="shared" si="77"/>
        <v>434.4018756836457</v>
      </c>
    </row>
    <row r="349" spans="1:17" x14ac:dyDescent="0.25">
      <c r="A349" s="26">
        <v>41214</v>
      </c>
      <c r="B349" s="83">
        <v>113.41413251943619</v>
      </c>
      <c r="C349" s="83">
        <v>348.73165519130663</v>
      </c>
      <c r="D349" s="85">
        <f t="shared" si="65"/>
        <v>2817.5929093898767</v>
      </c>
      <c r="E349" s="86">
        <f t="shared" si="66"/>
        <v>0.50959578338711364</v>
      </c>
      <c r="F349" s="85">
        <f t="shared" si="67"/>
        <v>138.45930175054968</v>
      </c>
      <c r="G349" s="86">
        <f t="shared" si="68"/>
        <v>0.53728764373722349</v>
      </c>
      <c r="H349" s="85">
        <f t="shared" si="69"/>
        <v>9.2586399132999979</v>
      </c>
      <c r="I349" s="85">
        <f t="shared" si="70"/>
        <v>60.93601202786909</v>
      </c>
      <c r="J349" s="85">
        <f t="shared" si="71"/>
        <v>8.9230107958287359</v>
      </c>
      <c r="K349" s="85">
        <f t="shared" si="72"/>
        <v>118.00464186810839</v>
      </c>
      <c r="L349" s="85">
        <f t="shared" si="73"/>
        <v>13.358359974038718</v>
      </c>
      <c r="M349" s="87">
        <f t="shared" si="74"/>
        <v>144.9569100764102</v>
      </c>
      <c r="N349" s="88">
        <v>140.05508</v>
      </c>
      <c r="O349" s="89">
        <f t="shared" si="75"/>
        <v>24.027938097999552</v>
      </c>
      <c r="P349" s="86">
        <f t="shared" si="76"/>
        <v>70.655510044545039</v>
      </c>
      <c r="Q349" s="89">
        <f t="shared" si="77"/>
        <v>24.027938097999552</v>
      </c>
    </row>
    <row r="350" spans="1:17" x14ac:dyDescent="0.25">
      <c r="A350" s="26">
        <v>41244</v>
      </c>
      <c r="B350" s="83">
        <v>120.89960273445175</v>
      </c>
      <c r="C350" s="83">
        <v>36.052720234594744</v>
      </c>
      <c r="D350" s="85">
        <f t="shared" si="65"/>
        <v>2773.2969144989797</v>
      </c>
      <c r="E350" s="86">
        <f t="shared" si="66"/>
        <v>0.56351858187797532</v>
      </c>
      <c r="F350" s="85">
        <f t="shared" si="67"/>
        <v>-22.640405647207977</v>
      </c>
      <c r="G350" s="86">
        <f t="shared" si="68"/>
        <v>0.55899050074853374</v>
      </c>
      <c r="H350" s="85">
        <f t="shared" si="69"/>
        <v>1.2062856127357158</v>
      </c>
      <c r="I350" s="85">
        <f t="shared" si="70"/>
        <v>67.581729472829977</v>
      </c>
      <c r="J350" s="85">
        <f t="shared" si="71"/>
        <v>11.560700039925717</v>
      </c>
      <c r="K350" s="85">
        <f t="shared" si="72"/>
        <v>116.6908842148333</v>
      </c>
      <c r="L350" s="85">
        <f t="shared" si="73"/>
        <v>12.874457693200815</v>
      </c>
      <c r="M350" s="87">
        <f t="shared" si="74"/>
        <v>90.246321411987594</v>
      </c>
      <c r="N350" s="88">
        <v>108.61907096774191</v>
      </c>
      <c r="O350" s="89">
        <f t="shared" si="75"/>
        <v>337.5579262384702</v>
      </c>
      <c r="P350" s="86">
        <f t="shared" si="76"/>
        <v>1587.360439862588</v>
      </c>
      <c r="Q350" s="89">
        <f t="shared" si="77"/>
        <v>337.5579262384702</v>
      </c>
    </row>
    <row r="351" spans="1:17" x14ac:dyDescent="0.25">
      <c r="A351" s="26">
        <v>41275</v>
      </c>
      <c r="B351" s="83">
        <v>110.94416199131881</v>
      </c>
      <c r="C351" s="83">
        <v>178.18392148832936</v>
      </c>
      <c r="D351" s="85">
        <f t="shared" si="65"/>
        <v>2870.6658413293981</v>
      </c>
      <c r="E351" s="86">
        <f t="shared" si="66"/>
        <v>0.55465938289979599</v>
      </c>
      <c r="F351" s="85">
        <f t="shared" si="67"/>
        <v>49.960152753778267</v>
      </c>
      <c r="G351" s="86">
        <f t="shared" si="68"/>
        <v>0.56465141345055159</v>
      </c>
      <c r="H351" s="85">
        <f t="shared" si="69"/>
        <v>6.3232758404999432</v>
      </c>
      <c r="I351" s="85">
        <f t="shared" si="70"/>
        <v>62.64477788248513</v>
      </c>
      <c r="J351" s="85">
        <f t="shared" si="71"/>
        <v>11.846940934926325</v>
      </c>
      <c r="K351" s="85">
        <f t="shared" si="72"/>
        <v>115.80670010058407</v>
      </c>
      <c r="L351" s="85">
        <f t="shared" si="73"/>
        <v>12.731125049175564</v>
      </c>
      <c r="M351" s="87">
        <f t="shared" si="74"/>
        <v>122.12349516218566</v>
      </c>
      <c r="N351" s="88">
        <v>127.1313064516129</v>
      </c>
      <c r="O351" s="89">
        <f t="shared" si="75"/>
        <v>25.078173910514895</v>
      </c>
      <c r="P351" s="86">
        <f t="shared" si="76"/>
        <v>454.94572514523998</v>
      </c>
      <c r="Q351" s="89">
        <f t="shared" si="77"/>
        <v>25.078173910514895</v>
      </c>
    </row>
    <row r="352" spans="1:17" x14ac:dyDescent="0.25">
      <c r="A352" s="26">
        <v>41306</v>
      </c>
      <c r="B352" s="83">
        <v>120.163212426057</v>
      </c>
      <c r="C352" s="83">
        <v>13.303612090339053</v>
      </c>
      <c r="D352" s="85">
        <f t="shared" si="65"/>
        <v>2802.8420266989497</v>
      </c>
      <c r="E352" s="86">
        <f t="shared" si="66"/>
        <v>0.57413316826587957</v>
      </c>
      <c r="F352" s="85">
        <f t="shared" si="67"/>
        <v>-34.656980465196597</v>
      </c>
      <c r="G352" s="86">
        <f t="shared" si="68"/>
        <v>0.56720177217284029</v>
      </c>
      <c r="H352" s="85">
        <f t="shared" si="69"/>
        <v>0.48470282866178704</v>
      </c>
      <c r="I352" s="85">
        <f t="shared" si="70"/>
        <v>68.156787038040989</v>
      </c>
      <c r="J352" s="85">
        <f t="shared" si="71"/>
        <v>12.485936854084891</v>
      </c>
      <c r="K352" s="85">
        <f t="shared" si="72"/>
        <v>115.65797752575793</v>
      </c>
      <c r="L352" s="85">
        <f t="shared" si="73"/>
        <v>12.634659428911023</v>
      </c>
      <c r="M352" s="87">
        <f t="shared" si="74"/>
        <v>84.084636534638335</v>
      </c>
      <c r="N352" s="88">
        <v>107.2966714285714</v>
      </c>
      <c r="O352" s="89">
        <f t="shared" si="75"/>
        <v>538.79856391716623</v>
      </c>
      <c r="P352" s="86">
        <f t="shared" si="76"/>
        <v>1694.4824512969719</v>
      </c>
      <c r="Q352" s="89">
        <f t="shared" si="77"/>
        <v>538.79856391716623</v>
      </c>
    </row>
    <row r="353" spans="1:17" x14ac:dyDescent="0.25">
      <c r="A353" s="26">
        <v>41334</v>
      </c>
      <c r="B353" s="83">
        <v>118.96283555342796</v>
      </c>
      <c r="C353" s="83">
        <v>82.914101590918989</v>
      </c>
      <c r="D353" s="85">
        <f t="shared" si="65"/>
        <v>2804.5773621212907</v>
      </c>
      <c r="E353" s="86">
        <f t="shared" si="66"/>
        <v>0.56056840533978991</v>
      </c>
      <c r="F353" s="85">
        <f t="shared" si="67"/>
        <v>0.88822154305472889</v>
      </c>
      <c r="G353" s="86">
        <f t="shared" si="68"/>
        <v>0.56074604964840091</v>
      </c>
      <c r="H353" s="85">
        <f t="shared" si="69"/>
        <v>2.8254990753727158</v>
      </c>
      <c r="I353" s="85">
        <f t="shared" si="70"/>
        <v>66.707940091557077</v>
      </c>
      <c r="J353" s="85">
        <f t="shared" si="71"/>
        <v>11.645327001647969</v>
      </c>
      <c r="K353" s="85">
        <f t="shared" si="72"/>
        <v>114.68487092204988</v>
      </c>
      <c r="L353" s="85">
        <f t="shared" si="73"/>
        <v>12.618433605356021</v>
      </c>
      <c r="M353" s="87">
        <f t="shared" si="74"/>
        <v>98.98327682619761</v>
      </c>
      <c r="N353" s="88">
        <v>99.89650967741936</v>
      </c>
      <c r="O353" s="89">
        <f t="shared" si="75"/>
        <v>0.83399424055060656</v>
      </c>
      <c r="P353" s="86">
        <f t="shared" si="76"/>
        <v>2358.486720123346</v>
      </c>
      <c r="Q353" s="89">
        <f t="shared" si="77"/>
        <v>0.83399424055060656</v>
      </c>
    </row>
    <row r="354" spans="1:17" x14ac:dyDescent="0.25">
      <c r="A354" s="26">
        <v>41365</v>
      </c>
      <c r="B354" s="83">
        <v>109.0148682607512</v>
      </c>
      <c r="C354" s="83">
        <v>139.68661620679782</v>
      </c>
      <c r="D354" s="85">
        <f t="shared" si="65"/>
        <v>2865.1615307609086</v>
      </c>
      <c r="E354" s="86">
        <f t="shared" si="66"/>
        <v>0.5609154724242581</v>
      </c>
      <c r="F354" s="85">
        <f t="shared" si="67"/>
        <v>31.051648159443179</v>
      </c>
      <c r="G354" s="86">
        <f t="shared" si="68"/>
        <v>0.56712580205614682</v>
      </c>
      <c r="H354" s="85">
        <f t="shared" si="69"/>
        <v>5.0853514686194679</v>
      </c>
      <c r="I354" s="85">
        <f t="shared" si="70"/>
        <v>61.825144598423705</v>
      </c>
      <c r="J354" s="85">
        <f t="shared" si="71"/>
        <v>12.19195150013638</v>
      </c>
      <c r="K354" s="85">
        <f t="shared" si="72"/>
        <v>114.3645559946809</v>
      </c>
      <c r="L354" s="85">
        <f t="shared" si="73"/>
        <v>12.512266427505372</v>
      </c>
      <c r="M354" s="87">
        <f t="shared" si="74"/>
        <v>112.78667938428119</v>
      </c>
      <c r="N354" s="88">
        <v>121.63517666666669</v>
      </c>
      <c r="O354" s="89">
        <f t="shared" si="75"/>
        <v>78.295904156383742</v>
      </c>
      <c r="P354" s="86">
        <f t="shared" si="76"/>
        <v>719.61209281198114</v>
      </c>
      <c r="Q354" s="89">
        <f t="shared" si="77"/>
        <v>78.295904156383742</v>
      </c>
    </row>
    <row r="355" spans="1:17" x14ac:dyDescent="0.25">
      <c r="A355" s="26">
        <v>41395</v>
      </c>
      <c r="B355" s="83">
        <v>108.23852021027815</v>
      </c>
      <c r="C355" s="83">
        <v>0.18222541465714642</v>
      </c>
      <c r="D355" s="85">
        <f t="shared" si="65"/>
        <v>2791.8056317022997</v>
      </c>
      <c r="E355" s="86">
        <f t="shared" si="66"/>
        <v>0.5730323061521817</v>
      </c>
      <c r="F355" s="85">
        <f t="shared" si="67"/>
        <v>-37.415676684216436</v>
      </c>
      <c r="G355" s="86">
        <f t="shared" si="68"/>
        <v>0.5655491708153384</v>
      </c>
      <c r="H355" s="85">
        <f t="shared" si="69"/>
        <v>6.5269873761511325E-3</v>
      </c>
      <c r="I355" s="85">
        <f t="shared" si="70"/>
        <v>61.214205355202054</v>
      </c>
      <c r="J355" s="85">
        <f t="shared" si="71"/>
        <v>12.317392130688154</v>
      </c>
      <c r="K355" s="85">
        <f t="shared" si="72"/>
        <v>114.20462846703842</v>
      </c>
      <c r="L355" s="85">
        <f t="shared" si="73"/>
        <v>12.477319658330632</v>
      </c>
      <c r="M355" s="87">
        <f t="shared" si="74"/>
        <v>80.011488908502926</v>
      </c>
      <c r="N355" s="88">
        <v>85.726370967741929</v>
      </c>
      <c r="O355" s="89">
        <f t="shared" si="75"/>
        <v>32.659876951011817</v>
      </c>
      <c r="P355" s="86">
        <f t="shared" si="76"/>
        <v>3935.6039686446948</v>
      </c>
      <c r="Q355" s="89">
        <f t="shared" si="77"/>
        <v>32.659876951011817</v>
      </c>
    </row>
    <row r="356" spans="1:17" x14ac:dyDescent="0.25">
      <c r="A356" s="26">
        <v>41426</v>
      </c>
      <c r="B356" s="83">
        <v>101.7339815525967</v>
      </c>
      <c r="C356" s="83">
        <v>11.004515023612909</v>
      </c>
      <c r="D356" s="85">
        <f t="shared" si="65"/>
        <v>2735.3068970895333</v>
      </c>
      <c r="E356" s="86">
        <f t="shared" si="66"/>
        <v>0.55836112634045998</v>
      </c>
      <c r="F356" s="85">
        <f t="shared" si="67"/>
        <v>-28.784480936413459</v>
      </c>
      <c r="G356" s="86">
        <f t="shared" si="68"/>
        <v>0.55260423015317728</v>
      </c>
      <c r="H356" s="85">
        <f t="shared" si="69"/>
        <v>0.34429728860882047</v>
      </c>
      <c r="I356" s="85">
        <f t="shared" si="70"/>
        <v>56.218628556290241</v>
      </c>
      <c r="J356" s="85">
        <f t="shared" si="71"/>
        <v>10.94032379148007</v>
      </c>
      <c r="K356" s="85">
        <f t="shared" si="72"/>
        <v>112.6850808984583</v>
      </c>
      <c r="L356" s="85">
        <f t="shared" si="73"/>
        <v>12.459871360060191</v>
      </c>
      <c r="M356" s="87">
        <f t="shared" si="74"/>
        <v>82.064497177070194</v>
      </c>
      <c r="N356" s="88">
        <v>81.781850000000006</v>
      </c>
      <c r="O356" s="89">
        <f t="shared" si="75"/>
        <v>7.9889426705746544E-2</v>
      </c>
      <c r="P356" s="86">
        <f t="shared" si="76"/>
        <v>4446.0774654203551</v>
      </c>
      <c r="Q356" s="89">
        <f t="shared" si="77"/>
        <v>7.9889426705746544E-2</v>
      </c>
    </row>
    <row r="357" spans="1:17" x14ac:dyDescent="0.25">
      <c r="A357" s="26">
        <v>41456</v>
      </c>
      <c r="B357" s="83">
        <v>100.86843565679511</v>
      </c>
      <c r="C357" s="83">
        <v>6.7536908179039294E-5</v>
      </c>
      <c r="D357" s="85">
        <f t="shared" si="65"/>
        <v>2670.9750094906653</v>
      </c>
      <c r="E357" s="86">
        <f t="shared" si="66"/>
        <v>0.54706137941790667</v>
      </c>
      <c r="F357" s="85">
        <f t="shared" si="67"/>
        <v>-32.73822354805656</v>
      </c>
      <c r="G357" s="86">
        <f t="shared" si="68"/>
        <v>0.54051373470829545</v>
      </c>
      <c r="H357" s="85">
        <f t="shared" si="69"/>
        <v>1.8568793945903381E-6</v>
      </c>
      <c r="I357" s="85">
        <f t="shared" si="70"/>
        <v>54.520774871037723</v>
      </c>
      <c r="J357" s="85">
        <f t="shared" si="71"/>
        <v>9.8111784078590905</v>
      </c>
      <c r="K357" s="85">
        <f t="shared" si="72"/>
        <v>110.20217253383602</v>
      </c>
      <c r="L357" s="85">
        <f t="shared" si="73"/>
        <v>12.29408677248137</v>
      </c>
      <c r="M357" s="87">
        <f t="shared" si="74"/>
        <v>78.795291541532677</v>
      </c>
      <c r="N357" s="88">
        <v>76.802896774193542</v>
      </c>
      <c r="O357" s="89">
        <f t="shared" si="75"/>
        <v>3.9696369089203674</v>
      </c>
      <c r="P357" s="86">
        <f t="shared" si="76"/>
        <v>5134.8498205775204</v>
      </c>
      <c r="Q357" s="89">
        <f t="shared" si="77"/>
        <v>3.9696369089203674</v>
      </c>
    </row>
    <row r="358" spans="1:17" x14ac:dyDescent="0.25">
      <c r="A358" s="26">
        <v>41487</v>
      </c>
      <c r="B358" s="83">
        <v>107.75951829369926</v>
      </c>
      <c r="C358" s="83">
        <v>0</v>
      </c>
      <c r="D358" s="85">
        <f t="shared" si="65"/>
        <v>2605.4370436369118</v>
      </c>
      <c r="E358" s="86">
        <f t="shared" si="66"/>
        <v>0.53419500189813307</v>
      </c>
      <c r="F358" s="85">
        <f t="shared" si="67"/>
        <v>-33.352414701330488</v>
      </c>
      <c r="G358" s="86">
        <f t="shared" si="68"/>
        <v>0.52752451895786701</v>
      </c>
      <c r="H358" s="85">
        <f t="shared" si="69"/>
        <v>0</v>
      </c>
      <c r="I358" s="85">
        <f t="shared" si="70"/>
        <v>56.84578805101517</v>
      </c>
      <c r="J358" s="85">
        <f t="shared" si="71"/>
        <v>8.6921778027384153</v>
      </c>
      <c r="K358" s="85">
        <f t="shared" si="72"/>
        <v>106.87115204941342</v>
      </c>
      <c r="L358" s="85">
        <f t="shared" si="73"/>
        <v>12.023198287161005</v>
      </c>
      <c r="M358" s="87">
        <f t="shared" si="74"/>
        <v>77.059100748305454</v>
      </c>
      <c r="N358" s="88">
        <v>72.758641935483865</v>
      </c>
      <c r="O358" s="89">
        <f t="shared" si="75"/>
        <v>18.493946000774866</v>
      </c>
      <c r="P358" s="86">
        <f t="shared" si="76"/>
        <v>5730.8111638194659</v>
      </c>
      <c r="Q358" s="89">
        <f t="shared" si="77"/>
        <v>18.493946000774866</v>
      </c>
    </row>
    <row r="359" spans="1:17" x14ac:dyDescent="0.25">
      <c r="A359" s="26">
        <v>41518</v>
      </c>
      <c r="B359" s="83">
        <v>121.45284727793413</v>
      </c>
      <c r="C359" s="83">
        <v>4.4690228094698856</v>
      </c>
      <c r="D359" s="85">
        <f t="shared" si="65"/>
        <v>2539.6747617463889</v>
      </c>
      <c r="E359" s="86">
        <f t="shared" si="66"/>
        <v>0.52108740872738235</v>
      </c>
      <c r="F359" s="85">
        <f t="shared" si="67"/>
        <v>-33.495151606829772</v>
      </c>
      <c r="G359" s="86">
        <f t="shared" si="68"/>
        <v>0.51438837840601637</v>
      </c>
      <c r="H359" s="85">
        <f t="shared" si="69"/>
        <v>9.1997491053093572E-2</v>
      </c>
      <c r="I359" s="85">
        <f t="shared" si="70"/>
        <v>62.473933164090091</v>
      </c>
      <c r="J359" s="85">
        <f t="shared" si="71"/>
        <v>7.6653740448501972</v>
      </c>
      <c r="K359" s="85">
        <f t="shared" si="72"/>
        <v>102.87674641185392</v>
      </c>
      <c r="L359" s="85">
        <f t="shared" si="73"/>
        <v>11.659779682409711</v>
      </c>
      <c r="M359" s="87">
        <f t="shared" si="74"/>
        <v>75.31950813358317</v>
      </c>
      <c r="N359" s="88">
        <v>70.546466666666674</v>
      </c>
      <c r="O359" s="89">
        <f t="shared" si="75"/>
        <v>22.781924844904374</v>
      </c>
      <c r="P359" s="86">
        <f t="shared" si="76"/>
        <v>6070.6376041524154</v>
      </c>
      <c r="Q359" s="89">
        <f t="shared" si="77"/>
        <v>22.781924844904374</v>
      </c>
    </row>
    <row r="360" spans="1:17" x14ac:dyDescent="0.25">
      <c r="A360" s="26">
        <v>41548</v>
      </c>
      <c r="B360" s="83">
        <v>123.09788938339837</v>
      </c>
      <c r="C360" s="83">
        <v>137.44801182309698</v>
      </c>
      <c r="D360" s="85">
        <f t="shared" si="65"/>
        <v>2603.4873120762463</v>
      </c>
      <c r="E360" s="86">
        <f t="shared" si="66"/>
        <v>0.50793495234927777</v>
      </c>
      <c r="F360" s="85">
        <f t="shared" si="67"/>
        <v>32.595034320870354</v>
      </c>
      <c r="G360" s="86">
        <f t="shared" si="68"/>
        <v>0.51445395921345194</v>
      </c>
      <c r="H360" s="85">
        <f t="shared" si="69"/>
        <v>2.8315568364337098</v>
      </c>
      <c r="I360" s="85">
        <f t="shared" si="70"/>
        <v>63.328196564108843</v>
      </c>
      <c r="J360" s="85">
        <f t="shared" si="71"/>
        <v>7.4757080926965793</v>
      </c>
      <c r="K360" s="85">
        <f t="shared" si="72"/>
        <v>99.12846959746598</v>
      </c>
      <c r="L360" s="85">
        <f t="shared" si="73"/>
        <v>11.223984907084514</v>
      </c>
      <c r="M360" s="87">
        <f t="shared" si="74"/>
        <v>90.084799519806793</v>
      </c>
      <c r="N360" s="88">
        <v>78.485416129032259</v>
      </c>
      <c r="O360" s="89">
        <f t="shared" si="75"/>
        <v>134.54569504617612</v>
      </c>
      <c r="P360" s="86">
        <f t="shared" si="76"/>
        <v>4896.5491975840396</v>
      </c>
      <c r="Q360" s="89">
        <f t="shared" si="77"/>
        <v>134.54569504617612</v>
      </c>
    </row>
    <row r="361" spans="1:17" x14ac:dyDescent="0.25">
      <c r="A361" s="26">
        <v>41579</v>
      </c>
      <c r="B361" s="83">
        <v>113.73886492294113</v>
      </c>
      <c r="C361" s="83">
        <v>99.612513720388137</v>
      </c>
      <c r="D361" s="85">
        <f t="shared" si="65"/>
        <v>2633.0257253387163</v>
      </c>
      <c r="E361" s="86">
        <f t="shared" si="66"/>
        <v>0.52069746241524928</v>
      </c>
      <c r="F361" s="85">
        <f t="shared" si="67"/>
        <v>15.072325641573711</v>
      </c>
      <c r="G361" s="86">
        <f t="shared" si="68"/>
        <v>0.52371192754356399</v>
      </c>
      <c r="H361" s="85">
        <f t="shared" si="69"/>
        <v>2.2774412774086579</v>
      </c>
      <c r="I361" s="85">
        <f t="shared" si="70"/>
        <v>59.566400185410558</v>
      </c>
      <c r="J361" s="85">
        <f t="shared" si="71"/>
        <v>8.2302589950985219</v>
      </c>
      <c r="K361" s="85">
        <f t="shared" si="72"/>
        <v>96.543685490694557</v>
      </c>
      <c r="L361" s="85">
        <f t="shared" si="73"/>
        <v>10.815043101869945</v>
      </c>
      <c r="M361" s="87">
        <f t="shared" si="74"/>
        <v>83.912370796196186</v>
      </c>
      <c r="N361" s="88">
        <v>87.699290000000005</v>
      </c>
      <c r="O361" s="89">
        <f t="shared" si="75"/>
        <v>14.340757056138152</v>
      </c>
      <c r="P361" s="86">
        <f t="shared" si="76"/>
        <v>3691.9566253315475</v>
      </c>
      <c r="Q361" s="89">
        <f t="shared" si="77"/>
        <v>14.340757056138152</v>
      </c>
    </row>
    <row r="362" spans="1:17" x14ac:dyDescent="0.25">
      <c r="A362" s="26">
        <v>41609</v>
      </c>
      <c r="B362" s="83">
        <v>111.33359585742099</v>
      </c>
      <c r="C362" s="83">
        <v>233.44223451484319</v>
      </c>
      <c r="D362" s="85">
        <f t="shared" si="65"/>
        <v>2789.8816547619404</v>
      </c>
      <c r="E362" s="86">
        <f t="shared" si="66"/>
        <v>0.52660514506774325</v>
      </c>
      <c r="F362" s="85">
        <f t="shared" si="67"/>
        <v>80.396274027337455</v>
      </c>
      <c r="G362" s="86">
        <f t="shared" si="68"/>
        <v>0.54268439987321071</v>
      </c>
      <c r="H362" s="85">
        <f t="shared" si="69"/>
        <v>6.5703627814604699</v>
      </c>
      <c r="I362" s="85">
        <f t="shared" si="70"/>
        <v>60.419005653611087</v>
      </c>
      <c r="J362" s="85">
        <f t="shared" si="71"/>
        <v>9.5969366565471574</v>
      </c>
      <c r="K362" s="85">
        <f t="shared" si="72"/>
        <v>95.607582304751006</v>
      </c>
      <c r="L362" s="85">
        <f t="shared" si="73"/>
        <v>10.533039842490705</v>
      </c>
      <c r="M362" s="87">
        <f t="shared" si="74"/>
        <v>109.61915411020755</v>
      </c>
      <c r="N362" s="88">
        <v>154.5641935483871</v>
      </c>
      <c r="O362" s="89">
        <f t="shared" si="75"/>
        <v>2020.0565700995151</v>
      </c>
      <c r="P362" s="86">
        <f t="shared" si="76"/>
        <v>37.251862027935786</v>
      </c>
      <c r="Q362" s="89">
        <f t="shared" si="77"/>
        <v>2020.0565700995151</v>
      </c>
    </row>
    <row r="363" spans="1:17" x14ac:dyDescent="0.25">
      <c r="A363" s="26">
        <v>41640</v>
      </c>
      <c r="B363" s="83">
        <v>114.68760637164493</v>
      </c>
      <c r="C363" s="83">
        <v>59.935150986936129</v>
      </c>
      <c r="D363" s="85">
        <f t="shared" si="65"/>
        <v>2772.85212852427</v>
      </c>
      <c r="E363" s="86">
        <f t="shared" si="66"/>
        <v>0.55797633095238808</v>
      </c>
      <c r="F363" s="85">
        <f t="shared" si="67"/>
        <v>-8.7030892774100472</v>
      </c>
      <c r="G363" s="86">
        <f t="shared" si="68"/>
        <v>0.556235713096906</v>
      </c>
      <c r="H363" s="85">
        <f t="shared" si="69"/>
        <v>1.9483225230159726</v>
      </c>
      <c r="I363" s="85">
        <f t="shared" si="70"/>
        <v>63.793342513509181</v>
      </c>
      <c r="J363" s="85">
        <f t="shared" si="71"/>
        <v>11.223012188081107</v>
      </c>
      <c r="K363" s="85">
        <f t="shared" si="72"/>
        <v>96.399684707880766</v>
      </c>
      <c r="L363" s="85">
        <f t="shared" si="73"/>
        <v>10.43090978495135</v>
      </c>
      <c r="M363" s="87">
        <f t="shared" si="74"/>
        <v>79.340994535953911</v>
      </c>
      <c r="N363" s="88">
        <v>120.3737741935484</v>
      </c>
      <c r="O363" s="89">
        <f t="shared" si="75"/>
        <v>1683.6890064287002</v>
      </c>
      <c r="P363" s="86">
        <f t="shared" si="76"/>
        <v>788.87895140102751</v>
      </c>
      <c r="Q363" s="89">
        <f t="shared" si="77"/>
        <v>1683.6890064287002</v>
      </c>
    </row>
    <row r="364" spans="1:17" x14ac:dyDescent="0.25">
      <c r="A364" s="26">
        <v>41671</v>
      </c>
      <c r="B364" s="83">
        <v>114.98969371777893</v>
      </c>
      <c r="C364" s="83">
        <v>117.29787904457095</v>
      </c>
      <c r="D364" s="85">
        <f t="shared" si="65"/>
        <v>2810.6991341321814</v>
      </c>
      <c r="E364" s="86">
        <f t="shared" si="66"/>
        <v>0.55457042570485404</v>
      </c>
      <c r="F364" s="85">
        <f t="shared" si="67"/>
        <v>19.379824042093993</v>
      </c>
      <c r="G364" s="86">
        <f t="shared" si="68"/>
        <v>0.55844639051327272</v>
      </c>
      <c r="H364" s="85">
        <f t="shared" si="69"/>
        <v>3.9023997057174618</v>
      </c>
      <c r="I364" s="85">
        <f t="shared" si="70"/>
        <v>64.215579402920397</v>
      </c>
      <c r="J364" s="85">
        <f t="shared" si="71"/>
        <v>11.332894328021458</v>
      </c>
      <c r="K364" s="85">
        <f t="shared" si="72"/>
        <v>97.21524986340529</v>
      </c>
      <c r="L364" s="85">
        <f t="shared" si="73"/>
        <v>10.517329172496925</v>
      </c>
      <c r="M364" s="87">
        <f t="shared" si="74"/>
        <v>92.418948257398242</v>
      </c>
      <c r="N364" s="88">
        <v>90.484903571428575</v>
      </c>
      <c r="O364" s="89">
        <f t="shared" si="75"/>
        <v>3.7405288473275076</v>
      </c>
      <c r="P364" s="86">
        <f t="shared" si="76"/>
        <v>3361.2002995737594</v>
      </c>
      <c r="Q364" s="89">
        <f t="shared" si="77"/>
        <v>3.7405288473275076</v>
      </c>
    </row>
    <row r="365" spans="1:17" x14ac:dyDescent="0.25">
      <c r="A365" s="26">
        <v>41699</v>
      </c>
      <c r="B365" s="83">
        <v>112.40820445010208</v>
      </c>
      <c r="C365" s="83">
        <v>155.4735226085501</v>
      </c>
      <c r="D365" s="85">
        <f t="shared" si="65"/>
        <v>2883.8926120984543</v>
      </c>
      <c r="E365" s="86">
        <f t="shared" si="66"/>
        <v>0.56213982682643626</v>
      </c>
      <c r="F365" s="85">
        <f t="shared" si="67"/>
        <v>37.557178600607372</v>
      </c>
      <c r="G365" s="86">
        <f t="shared" si="68"/>
        <v>0.56965126254655785</v>
      </c>
      <c r="H365" s="85">
        <f t="shared" si="69"/>
        <v>5.808905832071674</v>
      </c>
      <c r="I365" s="85">
        <f t="shared" si="70"/>
        <v>64.033475585592257</v>
      </c>
      <c r="J365" s="85">
        <f t="shared" si="71"/>
        <v>12.437663224613161</v>
      </c>
      <c r="K365" s="85">
        <f t="shared" si="72"/>
        <v>99.046604711613725</v>
      </c>
      <c r="L365" s="85">
        <f t="shared" si="73"/>
        <v>10.606308376404725</v>
      </c>
      <c r="M365" s="87">
        <f t="shared" si="74"/>
        <v>105.20841587107219</v>
      </c>
      <c r="N365" s="88">
        <v>105.26620322580639</v>
      </c>
      <c r="O365" s="89">
        <f t="shared" si="75"/>
        <v>3.3393783671765292E-3</v>
      </c>
      <c r="P365" s="86">
        <f t="shared" si="76"/>
        <v>1865.7700112911505</v>
      </c>
      <c r="Q365" s="89">
        <f t="shared" si="77"/>
        <v>3.3393783671765292E-3</v>
      </c>
    </row>
    <row r="366" spans="1:17" x14ac:dyDescent="0.25">
      <c r="A366" s="26">
        <v>41730</v>
      </c>
      <c r="B366" s="83">
        <v>112.09035145289076</v>
      </c>
      <c r="C366" s="83">
        <v>56.706928234101277</v>
      </c>
      <c r="D366" s="85">
        <f t="shared" si="65"/>
        <v>2860.795007115109</v>
      </c>
      <c r="E366" s="86">
        <f t="shared" si="66"/>
        <v>0.57677852241969085</v>
      </c>
      <c r="F366" s="85">
        <f t="shared" si="67"/>
        <v>-11.817510903179187</v>
      </c>
      <c r="G366" s="86">
        <f t="shared" si="68"/>
        <v>0.574415020239055</v>
      </c>
      <c r="H366" s="85">
        <f t="shared" si="69"/>
        <v>2.2243360784242903</v>
      </c>
      <c r="I366" s="85">
        <f t="shared" si="70"/>
        <v>64.386381498415034</v>
      </c>
      <c r="J366" s="85">
        <f t="shared" si="71"/>
        <v>13.193815640607133</v>
      </c>
      <c r="K366" s="85">
        <f t="shared" si="72"/>
        <v>101.43430881433669</v>
      </c>
      <c r="L366" s="85">
        <f t="shared" si="73"/>
        <v>10.806111537884169</v>
      </c>
      <c r="M366" s="87">
        <f t="shared" si="74"/>
        <v>83.514764680615457</v>
      </c>
      <c r="N366" s="88">
        <v>104.2108666666667</v>
      </c>
      <c r="O366" s="89">
        <f t="shared" si="75"/>
        <v>428.32863741703437</v>
      </c>
      <c r="P366" s="86">
        <f t="shared" si="76"/>
        <v>1958.053343135859</v>
      </c>
      <c r="Q366" s="89">
        <f t="shared" si="77"/>
        <v>428.32863741703437</v>
      </c>
    </row>
    <row r="367" spans="1:17" x14ac:dyDescent="0.25">
      <c r="A367" s="26">
        <v>41760</v>
      </c>
      <c r="B367" s="83">
        <v>107.84712224637009</v>
      </c>
      <c r="C367" s="83">
        <v>9.4836702269765265</v>
      </c>
      <c r="D367" s="85">
        <f t="shared" si="65"/>
        <v>2796.6350419043447</v>
      </c>
      <c r="E367" s="86">
        <f t="shared" si="66"/>
        <v>0.57215900142302178</v>
      </c>
      <c r="F367" s="85">
        <f t="shared" si="67"/>
        <v>-32.734656599639493</v>
      </c>
      <c r="G367" s="86">
        <f t="shared" si="68"/>
        <v>0.56561207010309389</v>
      </c>
      <c r="H367" s="85">
        <f t="shared" si="69"/>
        <v>0.33990879119567602</v>
      </c>
      <c r="I367" s="85">
        <f t="shared" si="70"/>
        <v>60.999634068430815</v>
      </c>
      <c r="J367" s="85">
        <f t="shared" si="71"/>
        <v>12.304092578114235</v>
      </c>
      <c r="K367" s="85">
        <f t="shared" si="72"/>
        <v>102.67178827625811</v>
      </c>
      <c r="L367" s="85">
        <f t="shared" si="73"/>
        <v>11.066613116192816</v>
      </c>
      <c r="M367" s="87">
        <f t="shared" si="74"/>
        <v>73.106697557156622</v>
      </c>
      <c r="N367" s="88">
        <v>81.752274193548388</v>
      </c>
      <c r="O367" s="89">
        <f t="shared" si="75"/>
        <v>74.745995375723169</v>
      </c>
      <c r="P367" s="86">
        <f t="shared" si="76"/>
        <v>4450.022505411047</v>
      </c>
      <c r="Q367" s="89">
        <f t="shared" si="77"/>
        <v>74.745995375723169</v>
      </c>
    </row>
    <row r="368" spans="1:17" x14ac:dyDescent="0.25">
      <c r="A368" s="26">
        <v>41791</v>
      </c>
      <c r="B368" s="83">
        <v>99.562138806496321</v>
      </c>
      <c r="C368" s="83">
        <v>0.31336615132089934</v>
      </c>
      <c r="D368" s="85">
        <f t="shared" si="65"/>
        <v>2730.954801370659</v>
      </c>
      <c r="E368" s="86">
        <f t="shared" si="66"/>
        <v>0.55932700838086891</v>
      </c>
      <c r="F368" s="85">
        <f t="shared" si="67"/>
        <v>-33.443656819066</v>
      </c>
      <c r="G368" s="86">
        <f t="shared" si="68"/>
        <v>0.55263827701705581</v>
      </c>
      <c r="H368" s="85">
        <f t="shared" si="69"/>
        <v>9.8077880767652812E-3</v>
      </c>
      <c r="I368" s="85">
        <f t="shared" si="70"/>
        <v>55.021848846155073</v>
      </c>
      <c r="J368" s="85">
        <f t="shared" si="71"/>
        <v>10.961950050774659</v>
      </c>
      <c r="K368" s="85">
        <f t="shared" si="72"/>
        <v>102.43211461526933</v>
      </c>
      <c r="L368" s="85">
        <f t="shared" si="73"/>
        <v>11.201623711763446</v>
      </c>
      <c r="M368" s="87">
        <f t="shared" si="74"/>
        <v>71.856323820382727</v>
      </c>
      <c r="N368" s="88">
        <v>76.614063333333334</v>
      </c>
      <c r="O368" s="89">
        <f t="shared" si="75"/>
        <v>22.636085273091481</v>
      </c>
      <c r="P368" s="86">
        <f t="shared" si="76"/>
        <v>5161.9482816093605</v>
      </c>
      <c r="Q368" s="89">
        <f t="shared" si="77"/>
        <v>22.636085273091481</v>
      </c>
    </row>
    <row r="369" spans="1:17" x14ac:dyDescent="0.25">
      <c r="A369" s="26">
        <v>41821</v>
      </c>
      <c r="B369" s="83">
        <v>95.326553094389467</v>
      </c>
      <c r="C369" s="83">
        <v>4.5957368569622101E-4</v>
      </c>
      <c r="D369" s="85">
        <f t="shared" si="65"/>
        <v>2669.7267326152855</v>
      </c>
      <c r="E369" s="86">
        <f t="shared" si="66"/>
        <v>0.54619096027413183</v>
      </c>
      <c r="F369" s="85">
        <f t="shared" si="67"/>
        <v>-31.139849771002652</v>
      </c>
      <c r="G369" s="86">
        <f t="shared" si="68"/>
        <v>0.53996299031993134</v>
      </c>
      <c r="H369" s="85">
        <f t="shared" si="69"/>
        <v>1.2560632087532585E-5</v>
      </c>
      <c r="I369" s="85">
        <f t="shared" si="70"/>
        <v>51.472810665738237</v>
      </c>
      <c r="J369" s="85">
        <f t="shared" si="71"/>
        <v>9.7557051026887542</v>
      </c>
      <c r="K369" s="85">
        <f t="shared" si="72"/>
        <v>101.01234470983651</v>
      </c>
      <c r="L369" s="85">
        <f t="shared" si="73"/>
        <v>11.175475008121571</v>
      </c>
      <c r="M369" s="87">
        <f t="shared" si="74"/>
        <v>71.625951922595235</v>
      </c>
      <c r="N369" s="88">
        <v>73.893619354838719</v>
      </c>
      <c r="O369" s="89">
        <f t="shared" si="75"/>
        <v>5.1423155832577603</v>
      </c>
      <c r="P369" s="86">
        <f t="shared" si="76"/>
        <v>5560.258941098853</v>
      </c>
      <c r="Q369" s="89">
        <f t="shared" si="77"/>
        <v>5.1423155832577603</v>
      </c>
    </row>
    <row r="370" spans="1:17" x14ac:dyDescent="0.25">
      <c r="A370" s="26">
        <v>41852</v>
      </c>
      <c r="B370" s="83">
        <v>106.92097888504544</v>
      </c>
      <c r="C370" s="83">
        <v>0</v>
      </c>
      <c r="D370" s="85">
        <f t="shared" si="65"/>
        <v>2604.6697415092926</v>
      </c>
      <c r="E370" s="86">
        <f t="shared" si="66"/>
        <v>0.53394534652305714</v>
      </c>
      <c r="F370" s="85">
        <f t="shared" si="67"/>
        <v>-33.10442700752148</v>
      </c>
      <c r="G370" s="86">
        <f t="shared" si="68"/>
        <v>0.52732446112155285</v>
      </c>
      <c r="H370" s="85">
        <f t="shared" si="69"/>
        <v>0</v>
      </c>
      <c r="I370" s="85">
        <f t="shared" si="70"/>
        <v>56.38204757314552</v>
      </c>
      <c r="J370" s="85">
        <f t="shared" si="71"/>
        <v>8.6749435328475872</v>
      </c>
      <c r="K370" s="85">
        <f t="shared" si="72"/>
        <v>98.666711951191019</v>
      </c>
      <c r="L370" s="85">
        <f t="shared" si="73"/>
        <v>11.020576291493082</v>
      </c>
      <c r="M370" s="87">
        <f t="shared" si="74"/>
        <v>70.633094328770227</v>
      </c>
      <c r="N370" s="88">
        <v>70.899993548387101</v>
      </c>
      <c r="O370" s="89">
        <f t="shared" si="75"/>
        <v>7.1235193432096583E-2</v>
      </c>
      <c r="P370" s="86">
        <f t="shared" si="76"/>
        <v>6015.6729888193722</v>
      </c>
      <c r="Q370" s="89">
        <f t="shared" si="77"/>
        <v>7.1235193432096583E-2</v>
      </c>
    </row>
    <row r="371" spans="1:17" x14ac:dyDescent="0.25">
      <c r="A371" s="26">
        <v>41883</v>
      </c>
      <c r="B371" s="83">
        <v>124.11909637588086</v>
      </c>
      <c r="C371" s="83">
        <v>0</v>
      </c>
      <c r="D371" s="85">
        <f t="shared" si="65"/>
        <v>2533.2945374822389</v>
      </c>
      <c r="E371" s="86">
        <f t="shared" si="66"/>
        <v>0.52093394830185857</v>
      </c>
      <c r="F371" s="85">
        <f t="shared" si="67"/>
        <v>-36.35926363674961</v>
      </c>
      <c r="G371" s="86">
        <f t="shared" si="68"/>
        <v>0.51366209557450859</v>
      </c>
      <c r="H371" s="85">
        <f t="shared" si="69"/>
        <v>0</v>
      </c>
      <c r="I371" s="85">
        <f t="shared" si="70"/>
        <v>63.755275145249357</v>
      </c>
      <c r="J371" s="85">
        <f t="shared" si="71"/>
        <v>7.6199288818041202</v>
      </c>
      <c r="K371" s="85">
        <f t="shared" si="72"/>
        <v>95.52197608224229</v>
      </c>
      <c r="L371" s="85">
        <f t="shared" si="73"/>
        <v>10.764664750752846</v>
      </c>
      <c r="M371" s="87">
        <f t="shared" si="74"/>
        <v>68.992905692638828</v>
      </c>
      <c r="N371" s="88">
        <v>67.261769999999999</v>
      </c>
      <c r="O371" s="89">
        <f t="shared" si="75"/>
        <v>2.9968307863281214</v>
      </c>
      <c r="P371" s="86">
        <f t="shared" si="76"/>
        <v>6593.2764965563092</v>
      </c>
      <c r="Q371" s="89">
        <f t="shared" si="77"/>
        <v>2.9968307863281214</v>
      </c>
    </row>
    <row r="372" spans="1:17" x14ac:dyDescent="0.25">
      <c r="A372" s="26">
        <v>41913</v>
      </c>
      <c r="B372" s="83">
        <v>125.33936208928007</v>
      </c>
      <c r="C372" s="83">
        <v>21.100260055500179</v>
      </c>
      <c r="D372" s="85">
        <f t="shared" si="65"/>
        <v>2484.3963131032465</v>
      </c>
      <c r="E372" s="86">
        <f t="shared" si="66"/>
        <v>0.50665890749644782</v>
      </c>
      <c r="F372" s="85">
        <f t="shared" si="67"/>
        <v>-24.9083920784858</v>
      </c>
      <c r="G372" s="86">
        <f t="shared" si="68"/>
        <v>0.50167722908075063</v>
      </c>
      <c r="H372" s="85">
        <f t="shared" si="69"/>
        <v>0.3752970596438277</v>
      </c>
      <c r="I372" s="85">
        <f t="shared" si="70"/>
        <v>62.879903867698907</v>
      </c>
      <c r="J372" s="85">
        <f t="shared" si="71"/>
        <v>6.7432835071498296</v>
      </c>
      <c r="K372" s="85">
        <f t="shared" si="72"/>
        <v>91.843689553051632</v>
      </c>
      <c r="L372" s="85">
        <f t="shared" si="73"/>
        <v>10.421570036340487</v>
      </c>
      <c r="M372" s="87">
        <f t="shared" si="74"/>
        <v>69.199297012673313</v>
      </c>
      <c r="N372" s="88">
        <v>66.65356774193549</v>
      </c>
      <c r="O372" s="89">
        <f t="shared" si="75"/>
        <v>6.4807375198913277</v>
      </c>
      <c r="P372" s="86">
        <f t="shared" si="76"/>
        <v>6692.417228575604</v>
      </c>
      <c r="Q372" s="89">
        <f t="shared" si="77"/>
        <v>6.4807375198913277</v>
      </c>
    </row>
    <row r="373" spans="1:17" x14ac:dyDescent="0.25">
      <c r="A373" s="26">
        <v>41944</v>
      </c>
      <c r="B373" s="83">
        <v>114.80698200850695</v>
      </c>
      <c r="C373" s="83">
        <v>147.81861671575095</v>
      </c>
      <c r="D373" s="85">
        <f t="shared" si="65"/>
        <v>2564.7004595858334</v>
      </c>
      <c r="E373" s="86">
        <f t="shared" si="66"/>
        <v>0.4968792626206493</v>
      </c>
      <c r="F373" s="85">
        <f t="shared" si="67"/>
        <v>40.9620147760644</v>
      </c>
      <c r="G373" s="86">
        <f t="shared" si="68"/>
        <v>0.50507166557586214</v>
      </c>
      <c r="H373" s="85">
        <f t="shared" si="69"/>
        <v>2.7347865181502429</v>
      </c>
      <c r="I373" s="85">
        <f t="shared" si="70"/>
        <v>57.985753622774645</v>
      </c>
      <c r="J373" s="85">
        <f t="shared" si="71"/>
        <v>6.7939300922395791</v>
      </c>
      <c r="K373" s="85">
        <f t="shared" si="72"/>
        <v>88.617355384332541</v>
      </c>
      <c r="L373" s="85">
        <f t="shared" si="73"/>
        <v>10.020264260958664</v>
      </c>
      <c r="M373" s="87">
        <f t="shared" si="74"/>
        <v>81.749690852781583</v>
      </c>
      <c r="N373" s="88">
        <v>96.509139999999988</v>
      </c>
      <c r="O373" s="89">
        <f t="shared" si="75"/>
        <v>217.84133912932609</v>
      </c>
      <c r="P373" s="86">
        <f t="shared" si="76"/>
        <v>2698.9711530269101</v>
      </c>
      <c r="Q373" s="89">
        <f t="shared" si="77"/>
        <v>217.84133912932609</v>
      </c>
    </row>
    <row r="374" spans="1:17" x14ac:dyDescent="0.25">
      <c r="A374" s="26">
        <v>41974</v>
      </c>
      <c r="B374" s="83">
        <v>112.98272967185372</v>
      </c>
      <c r="C374" s="83">
        <v>207.91093197658552</v>
      </c>
      <c r="D374" s="85">
        <f t="shared" si="65"/>
        <v>2699.8791758954881</v>
      </c>
      <c r="E374" s="86">
        <f t="shared" si="66"/>
        <v>0.51294009191716672</v>
      </c>
      <c r="F374" s="85">
        <f t="shared" si="67"/>
        <v>69.143299676229944</v>
      </c>
      <c r="G374" s="86">
        <f t="shared" si="68"/>
        <v>0.52676875185241268</v>
      </c>
      <c r="H374" s="85">
        <f t="shared" si="69"/>
        <v>4.9178439422944864</v>
      </c>
      <c r="I374" s="85">
        <f t="shared" si="70"/>
        <v>59.515771490120933</v>
      </c>
      <c r="J374" s="85">
        <f t="shared" si="71"/>
        <v>8.298600234515737</v>
      </c>
      <c r="K374" s="85">
        <f t="shared" si="72"/>
        <v>87.24768855140448</v>
      </c>
      <c r="L374" s="85">
        <f t="shared" si="73"/>
        <v>9.6682670674437876</v>
      </c>
      <c r="M374" s="87">
        <f t="shared" si="74"/>
        <v>93.485324867813802</v>
      </c>
      <c r="N374" s="88">
        <v>109.6272032258065</v>
      </c>
      <c r="O374" s="89">
        <f t="shared" si="75"/>
        <v>260.56023692423292</v>
      </c>
      <c r="P374" s="86">
        <f t="shared" si="76"/>
        <v>1508.0453802036018</v>
      </c>
      <c r="Q374" s="89">
        <f t="shared" si="77"/>
        <v>260.56023692423292</v>
      </c>
    </row>
    <row r="375" spans="1:17" x14ac:dyDescent="0.25">
      <c r="A375" s="26">
        <v>42005</v>
      </c>
      <c r="B375" s="83">
        <v>120.66775257659511</v>
      </c>
      <c r="C375" s="83">
        <v>17.743133185009743</v>
      </c>
      <c r="D375" s="85">
        <f t="shared" si="65"/>
        <v>2643.4624749195082</v>
      </c>
      <c r="E375" s="86">
        <f t="shared" si="66"/>
        <v>0.53997583517909764</v>
      </c>
      <c r="F375" s="85">
        <f t="shared" si="67"/>
        <v>-28.772577769134966</v>
      </c>
      <c r="G375" s="86">
        <f t="shared" si="68"/>
        <v>0.53422131962527064</v>
      </c>
      <c r="H375" s="85">
        <f t="shared" si="69"/>
        <v>0.45558222267845216</v>
      </c>
      <c r="I375" s="85">
        <f t="shared" si="70"/>
        <v>64.463286017684283</v>
      </c>
      <c r="J375" s="85">
        <f t="shared" si="71"/>
        <v>9.2409659206269232</v>
      </c>
      <c r="K375" s="85">
        <f t="shared" si="72"/>
        <v>86.969819811780724</v>
      </c>
      <c r="L375" s="85">
        <f t="shared" si="73"/>
        <v>9.5188346602506737</v>
      </c>
      <c r="M375" s="87">
        <f t="shared" si="74"/>
        <v>63.92804785628514</v>
      </c>
      <c r="N375" s="88">
        <v>74.127938709677423</v>
      </c>
      <c r="O375" s="89">
        <f t="shared" si="75"/>
        <v>104.03777342111556</v>
      </c>
      <c r="P375" s="86">
        <f t="shared" si="76"/>
        <v>5525.3687965833751</v>
      </c>
      <c r="Q375" s="89">
        <f t="shared" si="77"/>
        <v>104.03777342111556</v>
      </c>
    </row>
    <row r="376" spans="1:17" x14ac:dyDescent="0.25">
      <c r="A376" s="26">
        <v>42036</v>
      </c>
      <c r="B376" s="83">
        <v>115.15259797198199</v>
      </c>
      <c r="C376" s="83">
        <v>89.008280448871844</v>
      </c>
      <c r="D376" s="85">
        <f t="shared" si="65"/>
        <v>2660.4059078468599</v>
      </c>
      <c r="E376" s="86">
        <f t="shared" si="66"/>
        <v>0.52869249498390158</v>
      </c>
      <c r="F376" s="85">
        <f t="shared" si="67"/>
        <v>8.6491017855142065</v>
      </c>
      <c r="G376" s="86">
        <f t="shared" si="68"/>
        <v>0.53042231534100448</v>
      </c>
      <c r="H376" s="85">
        <f t="shared" si="69"/>
        <v>2.192109059707199</v>
      </c>
      <c r="I376" s="85">
        <f t="shared" si="70"/>
        <v>61.079507633830545</v>
      </c>
      <c r="J376" s="85">
        <f t="shared" si="71"/>
        <v>8.7932308279827165</v>
      </c>
      <c r="K376" s="85">
        <f t="shared" si="72"/>
        <v>86.274531815194436</v>
      </c>
      <c r="L376" s="85">
        <f t="shared" si="73"/>
        <v>9.4885188245689935</v>
      </c>
      <c r="M376" s="87">
        <f t="shared" si="74"/>
        <v>74.863498001116497</v>
      </c>
      <c r="N376" s="88">
        <v>81.21978571428572</v>
      </c>
      <c r="O376" s="89">
        <f t="shared" si="75"/>
        <v>40.402393492586036</v>
      </c>
      <c r="P376" s="86">
        <f t="shared" si="76"/>
        <v>4521.3490531206053</v>
      </c>
      <c r="Q376" s="89">
        <f t="shared" si="77"/>
        <v>40.402393492586036</v>
      </c>
    </row>
    <row r="377" spans="1:17" x14ac:dyDescent="0.25">
      <c r="A377" s="26">
        <v>42064</v>
      </c>
      <c r="B377" s="83">
        <v>112.9878087569347</v>
      </c>
      <c r="C377" s="83">
        <v>96.408128149958486</v>
      </c>
      <c r="D377" s="85">
        <f t="shared" si="65"/>
        <v>2684.7991410973927</v>
      </c>
      <c r="E377" s="86">
        <f t="shared" si="66"/>
        <v>0.53208118156937201</v>
      </c>
      <c r="F377" s="85">
        <f t="shared" si="67"/>
        <v>12.45528205781868</v>
      </c>
      <c r="G377" s="86">
        <f t="shared" si="68"/>
        <v>0.53457223798093578</v>
      </c>
      <c r="H377" s="85">
        <f t="shared" si="69"/>
        <v>2.4849403013856599</v>
      </c>
      <c r="I377" s="85">
        <f t="shared" si="70"/>
        <v>60.400145791756557</v>
      </c>
      <c r="J377" s="85">
        <f t="shared" si="71"/>
        <v>9.1298088062836236</v>
      </c>
      <c r="K377" s="85">
        <f t="shared" si="72"/>
        <v>85.991678608598264</v>
      </c>
      <c r="L377" s="85">
        <f t="shared" si="73"/>
        <v>9.4126620128797942</v>
      </c>
      <c r="M377" s="87">
        <f t="shared" si="74"/>
        <v>76.254130847802799</v>
      </c>
      <c r="N377" s="88">
        <v>86.635416666666671</v>
      </c>
      <c r="O377" s="89">
        <f t="shared" si="75"/>
        <v>107.77109525294415</v>
      </c>
      <c r="P377" s="86">
        <f t="shared" si="76"/>
        <v>3822.373473862182</v>
      </c>
      <c r="Q377" s="89">
        <f t="shared" si="77"/>
        <v>107.77109525294415</v>
      </c>
    </row>
    <row r="378" spans="1:17" x14ac:dyDescent="0.25">
      <c r="A378" s="26">
        <v>42095</v>
      </c>
      <c r="B378" s="83">
        <v>113.15111905242956</v>
      </c>
      <c r="C378" s="83">
        <v>106.20016596348221</v>
      </c>
      <c r="D378" s="85">
        <f t="shared" si="65"/>
        <v>2717.3389984519963</v>
      </c>
      <c r="E378" s="86">
        <f t="shared" si="66"/>
        <v>0.53695982821947852</v>
      </c>
      <c r="F378" s="85">
        <f t="shared" si="67"/>
        <v>16.626903561831128</v>
      </c>
      <c r="G378" s="86">
        <f t="shared" si="68"/>
        <v>0.54028520893184473</v>
      </c>
      <c r="H378" s="85">
        <f t="shared" si="69"/>
        <v>2.9126944484148458</v>
      </c>
      <c r="I378" s="85">
        <f t="shared" si="70"/>
        <v>61.133875998113943</v>
      </c>
      <c r="J378" s="85">
        <f t="shared" si="71"/>
        <v>9.6137381623495983</v>
      </c>
      <c r="K378" s="85">
        <f t="shared" si="72"/>
        <v>86.223614405485819</v>
      </c>
      <c r="L378" s="85">
        <f t="shared" si="73"/>
        <v>9.3818023654620362</v>
      </c>
      <c r="M378" s="87">
        <f t="shared" si="74"/>
        <v>78.797907678354193</v>
      </c>
      <c r="N378" s="88">
        <v>92.509106666666668</v>
      </c>
      <c r="O378" s="89">
        <f t="shared" si="75"/>
        <v>187.99697769710104</v>
      </c>
      <c r="P378" s="86">
        <f t="shared" si="76"/>
        <v>3130.5878687294676</v>
      </c>
      <c r="Q378" s="89">
        <f t="shared" si="77"/>
        <v>187.99697769710104</v>
      </c>
    </row>
    <row r="379" spans="1:17" x14ac:dyDescent="0.25">
      <c r="A379" s="26">
        <v>42125</v>
      </c>
      <c r="B379" s="83">
        <v>104.51200219474033</v>
      </c>
      <c r="C379" s="83">
        <v>21.870114653175079</v>
      </c>
      <c r="D379" s="85">
        <f t="shared" si="65"/>
        <v>2672.6628060952244</v>
      </c>
      <c r="E379" s="86">
        <f t="shared" si="66"/>
        <v>0.54346779969039927</v>
      </c>
      <c r="F379" s="85">
        <f t="shared" si="67"/>
        <v>-22.755553256234506</v>
      </c>
      <c r="G379" s="86">
        <f t="shared" si="68"/>
        <v>0.53891668903915235</v>
      </c>
      <c r="H379" s="85">
        <f t="shared" si="69"/>
        <v>0.59099922817148431</v>
      </c>
      <c r="I379" s="85">
        <f t="shared" si="70"/>
        <v>56.323262187642086</v>
      </c>
      <c r="J379" s="85">
        <f t="shared" si="71"/>
        <v>9.6320455941337713</v>
      </c>
      <c r="K379" s="85">
        <f t="shared" si="72"/>
        <v>86.448553141407984</v>
      </c>
      <c r="L379" s="85">
        <f t="shared" si="73"/>
        <v>9.4071068582116109</v>
      </c>
      <c r="M379" s="87">
        <f t="shared" si="74"/>
        <v>64.079876735091531</v>
      </c>
      <c r="N379" s="88">
        <v>94.224090322580651</v>
      </c>
      <c r="O379" s="89">
        <f t="shared" si="75"/>
        <v>908.67361280816363</v>
      </c>
      <c r="P379" s="86">
        <f t="shared" si="76"/>
        <v>2941.6166847204613</v>
      </c>
      <c r="Q379" s="89">
        <f t="shared" si="77"/>
        <v>908.67361280816363</v>
      </c>
    </row>
    <row r="380" spans="1:17" x14ac:dyDescent="0.25">
      <c r="A380" s="26">
        <v>42156</v>
      </c>
      <c r="B380" s="83">
        <v>97.401036837867451</v>
      </c>
      <c r="C380" s="83">
        <v>4.5207609456024526E-2</v>
      </c>
      <c r="D380" s="85">
        <f t="shared" si="65"/>
        <v>2612.4824298870712</v>
      </c>
      <c r="E380" s="86">
        <f t="shared" si="66"/>
        <v>0.53453256121904491</v>
      </c>
      <c r="F380" s="85">
        <f t="shared" si="67"/>
        <v>-30.594565673228285</v>
      </c>
      <c r="G380" s="86">
        <f t="shared" si="68"/>
        <v>0.52841364808439917</v>
      </c>
      <c r="H380" s="85">
        <f t="shared" si="69"/>
        <v>1.0889757653038995E-3</v>
      </c>
      <c r="I380" s="85">
        <f t="shared" si="70"/>
        <v>51.468037202700494</v>
      </c>
      <c r="J380" s="85">
        <f t="shared" si="71"/>
        <v>8.7564576391431697</v>
      </c>
      <c r="K380" s="85">
        <f t="shared" si="72"/>
        <v>85.773362817910538</v>
      </c>
      <c r="L380" s="85">
        <f t="shared" si="73"/>
        <v>9.4316479626406107</v>
      </c>
      <c r="M380" s="87">
        <f t="shared" si="74"/>
        <v>60.45631193199916</v>
      </c>
      <c r="N380" s="88">
        <v>72.67861666666667</v>
      </c>
      <c r="O380" s="89">
        <f t="shared" si="75"/>
        <v>149.38473302707584</v>
      </c>
      <c r="P380" s="86">
        <f t="shared" si="76"/>
        <v>5742.9337330714288</v>
      </c>
      <c r="Q380" s="89">
        <f t="shared" si="77"/>
        <v>149.38473302707584</v>
      </c>
    </row>
    <row r="381" spans="1:17" x14ac:dyDescent="0.25">
      <c r="A381" s="26">
        <v>42186</v>
      </c>
      <c r="B381" s="83">
        <v>100.77881066494469</v>
      </c>
      <c r="C381" s="83">
        <v>3.9961713009401878E-2</v>
      </c>
      <c r="D381" s="85">
        <f t="shared" si="65"/>
        <v>2552.669668948231</v>
      </c>
      <c r="E381" s="86">
        <f t="shared" si="66"/>
        <v>0.52249648597741427</v>
      </c>
      <c r="F381" s="85">
        <f t="shared" si="67"/>
        <v>-30.399903744258658</v>
      </c>
      <c r="G381" s="86">
        <f t="shared" si="68"/>
        <v>0.51641650522856253</v>
      </c>
      <c r="H381" s="85">
        <f t="shared" si="69"/>
        <v>8.4176352498047981E-4</v>
      </c>
      <c r="I381" s="85">
        <f t="shared" si="70"/>
        <v>52.043841204681719</v>
      </c>
      <c r="J381" s="85">
        <f t="shared" si="71"/>
        <v>7.808039683642666</v>
      </c>
      <c r="K381" s="85">
        <f t="shared" si="72"/>
        <v>84.223418668705406</v>
      </c>
      <c r="L381" s="85">
        <f t="shared" si="73"/>
        <v>9.3579838328478004</v>
      </c>
      <c r="M381" s="87">
        <f t="shared" si="74"/>
        <v>59.982599246227714</v>
      </c>
      <c r="N381" s="88">
        <v>69.31239032258064</v>
      </c>
      <c r="O381" s="89">
        <f t="shared" si="75"/>
        <v>87.045001528394693</v>
      </c>
      <c r="P381" s="86">
        <f t="shared" si="76"/>
        <v>6264.4649290091429</v>
      </c>
      <c r="Q381" s="89">
        <f t="shared" si="77"/>
        <v>87.045001528394693</v>
      </c>
    </row>
    <row r="382" spans="1:17" x14ac:dyDescent="0.25">
      <c r="A382" s="26">
        <v>42217</v>
      </c>
      <c r="B382" s="83">
        <v>107.50994549771305</v>
      </c>
      <c r="C382" s="83">
        <v>0</v>
      </c>
      <c r="D382" s="85">
        <f t="shared" si="65"/>
        <v>2491.511662716217</v>
      </c>
      <c r="E382" s="86">
        <f t="shared" si="66"/>
        <v>0.51053393378964618</v>
      </c>
      <c r="F382" s="85">
        <f t="shared" si="67"/>
        <v>-31.087510196784017</v>
      </c>
      <c r="G382" s="86">
        <f t="shared" si="68"/>
        <v>0.5043164317502894</v>
      </c>
      <c r="H382" s="85">
        <f t="shared" si="69"/>
        <v>0</v>
      </c>
      <c r="I382" s="85">
        <f t="shared" si="70"/>
        <v>54.219032091074737</v>
      </c>
      <c r="J382" s="85">
        <f t="shared" si="71"/>
        <v>6.9389741409391181</v>
      </c>
      <c r="K382" s="85">
        <f t="shared" si="72"/>
        <v>81.973509870285895</v>
      </c>
      <c r="L382" s="85">
        <f t="shared" si="73"/>
        <v>9.1888829393586402</v>
      </c>
      <c r="M382" s="87">
        <f t="shared" si="74"/>
        <v>58.893402510424757</v>
      </c>
      <c r="N382" s="88">
        <v>65.485009677419356</v>
      </c>
      <c r="O382" s="89">
        <f t="shared" si="75"/>
        <v>43.449285043974569</v>
      </c>
      <c r="P382" s="86">
        <f t="shared" si="76"/>
        <v>6884.9756724997114</v>
      </c>
      <c r="Q382" s="89">
        <f t="shared" si="77"/>
        <v>43.449285043974569</v>
      </c>
    </row>
    <row r="383" spans="1:17" x14ac:dyDescent="0.25">
      <c r="A383" s="26">
        <v>42248</v>
      </c>
      <c r="B383" s="83">
        <v>130.58522796410449</v>
      </c>
      <c r="C383" s="83">
        <v>0.41995343210206726</v>
      </c>
      <c r="D383" s="85">
        <f t="shared" si="65"/>
        <v>2421.6880238275376</v>
      </c>
      <c r="E383" s="86">
        <f t="shared" si="66"/>
        <v>0.49830233254324341</v>
      </c>
      <c r="F383" s="85">
        <f t="shared" si="67"/>
        <v>-35.556772663046438</v>
      </c>
      <c r="G383" s="86">
        <f t="shared" si="68"/>
        <v>0.49119097801063411</v>
      </c>
      <c r="H383" s="85">
        <f t="shared" si="69"/>
        <v>6.6023768206786545E-3</v>
      </c>
      <c r="I383" s="85">
        <f t="shared" si="70"/>
        <v>64.142285837430094</v>
      </c>
      <c r="J383" s="85">
        <f t="shared" si="71"/>
        <v>6.0947041065304672</v>
      </c>
      <c r="K383" s="85">
        <f t="shared" si="72"/>
        <v>79.124798971432625</v>
      </c>
      <c r="L383" s="85">
        <f t="shared" si="73"/>
        <v>8.9434150053837413</v>
      </c>
      <c r="M383" s="87">
        <f t="shared" si="74"/>
        <v>57.362465018218309</v>
      </c>
      <c r="N383" s="88">
        <v>61.245203333333329</v>
      </c>
      <c r="O383" s="89">
        <f t="shared" si="75"/>
        <v>15.075656823662225</v>
      </c>
      <c r="P383" s="86">
        <f t="shared" si="76"/>
        <v>7606.5538827086029</v>
      </c>
      <c r="Q383" s="89">
        <f t="shared" si="77"/>
        <v>15.075656823662225</v>
      </c>
    </row>
    <row r="384" spans="1:17" x14ac:dyDescent="0.25">
      <c r="A384" s="26">
        <v>42278</v>
      </c>
      <c r="B384" s="83">
        <v>127.23381379634533</v>
      </c>
      <c r="C384" s="83">
        <v>5.8789418812842493</v>
      </c>
      <c r="D384" s="85">
        <f t="shared" si="65"/>
        <v>2361.3240344375072</v>
      </c>
      <c r="E384" s="86">
        <f t="shared" si="66"/>
        <v>0.48433760476550752</v>
      </c>
      <c r="F384" s="85">
        <f t="shared" si="67"/>
        <v>-30.715232901026702</v>
      </c>
      <c r="G384" s="86">
        <f t="shared" si="68"/>
        <v>0.47819455818530215</v>
      </c>
      <c r="H384" s="85">
        <f t="shared" si="69"/>
        <v>7.9026354181247177E-2</v>
      </c>
      <c r="I384" s="85">
        <f t="shared" si="70"/>
        <v>60.842517374574356</v>
      </c>
      <c r="J384" s="85">
        <f t="shared" si="71"/>
        <v>5.3213875425588189</v>
      </c>
      <c r="K384" s="85">
        <f t="shared" si="72"/>
        <v>75.813569519320183</v>
      </c>
      <c r="L384" s="85">
        <f t="shared" si="73"/>
        <v>8.6326169946712632</v>
      </c>
      <c r="M384" s="87">
        <f t="shared" si="74"/>
        <v>55.834677801113187</v>
      </c>
      <c r="N384" s="88">
        <v>58.651396774193543</v>
      </c>
      <c r="O384" s="89">
        <f t="shared" si="75"/>
        <v>7.9339057733108538</v>
      </c>
      <c r="P384" s="86">
        <f t="shared" si="76"/>
        <v>8065.722297652871</v>
      </c>
      <c r="Q384" s="89">
        <f t="shared" si="77"/>
        <v>7.9339057733108538</v>
      </c>
    </row>
    <row r="385" spans="1:17" x14ac:dyDescent="0.25">
      <c r="A385" s="26">
        <v>42309</v>
      </c>
      <c r="B385" s="83">
        <v>123.78441342656053</v>
      </c>
      <c r="C385" s="83">
        <v>91.343461932505832</v>
      </c>
      <c r="D385" s="85">
        <f t="shared" si="65"/>
        <v>2387.6475656817938</v>
      </c>
      <c r="E385" s="86">
        <f t="shared" si="66"/>
        <v>0.47226480688750144</v>
      </c>
      <c r="F385" s="85">
        <f t="shared" si="67"/>
        <v>13.403381393155319</v>
      </c>
      <c r="G385" s="86">
        <f t="shared" si="68"/>
        <v>0.47494548316613255</v>
      </c>
      <c r="H385" s="85">
        <f t="shared" si="69"/>
        <v>1.1799263887400464</v>
      </c>
      <c r="I385" s="85">
        <f t="shared" si="70"/>
        <v>58.790848043314099</v>
      </c>
      <c r="J385" s="85">
        <f t="shared" si="71"/>
        <v>5.0491562561645118</v>
      </c>
      <c r="K385" s="85">
        <f t="shared" si="72"/>
        <v>72.591368158570361</v>
      </c>
      <c r="L385" s="85">
        <f t="shared" si="73"/>
        <v>8.2713576169143348</v>
      </c>
      <c r="M385" s="87">
        <f t="shared" si="74"/>
        <v>60.575183823616499</v>
      </c>
      <c r="N385" s="88">
        <v>68.795586666666665</v>
      </c>
      <c r="O385" s="89">
        <f t="shared" si="75"/>
        <v>67.575022902027257</v>
      </c>
      <c r="P385" s="86">
        <f t="shared" si="76"/>
        <v>6346.5403519524207</v>
      </c>
      <c r="Q385" s="89">
        <f t="shared" si="77"/>
        <v>67.575022902027257</v>
      </c>
    </row>
    <row r="386" spans="1:17" x14ac:dyDescent="0.25">
      <c r="A386" s="26">
        <v>42339</v>
      </c>
      <c r="B386" s="83">
        <v>121.8602115099588</v>
      </c>
      <c r="C386" s="83">
        <v>23.913785751826062</v>
      </c>
      <c r="D386" s="85">
        <f t="shared" si="65"/>
        <v>2348.5054266619741</v>
      </c>
      <c r="E386" s="86">
        <f t="shared" si="66"/>
        <v>0.47752951313635877</v>
      </c>
      <c r="F386" s="85">
        <f t="shared" si="67"/>
        <v>-19.907188229184637</v>
      </c>
      <c r="G386" s="86">
        <f t="shared" si="68"/>
        <v>0.47354807549052186</v>
      </c>
      <c r="H386" s="85">
        <f t="shared" si="69"/>
        <v>0.30363424051829296</v>
      </c>
      <c r="I386" s="85">
        <f t="shared" si="70"/>
        <v>57.706668639408932</v>
      </c>
      <c r="J386" s="85">
        <f t="shared" si="71"/>
        <v>5.045621891718163</v>
      </c>
      <c r="K386" s="85">
        <f t="shared" si="72"/>
        <v>69.717178732241933</v>
      </c>
      <c r="L386" s="85">
        <f t="shared" si="73"/>
        <v>7.9198113180465857</v>
      </c>
      <c r="M386" s="87">
        <f t="shared" si="74"/>
        <v>52.705719781095553</v>
      </c>
      <c r="N386" s="88">
        <v>74.823825806451609</v>
      </c>
      <c r="O386" s="89">
        <f t="shared" si="75"/>
        <v>489.21061414889186</v>
      </c>
      <c r="P386" s="86">
        <f t="shared" si="76"/>
        <v>5422.398548576818</v>
      </c>
      <c r="Q386" s="89">
        <f t="shared" si="77"/>
        <v>489.21061414889186</v>
      </c>
    </row>
    <row r="536" spans="13:13" x14ac:dyDescent="0.25">
      <c r="M536" s="47"/>
    </row>
    <row r="537" spans="13:13" x14ac:dyDescent="0.25">
      <c r="M537" s="47"/>
    </row>
    <row r="538" spans="13:13" x14ac:dyDescent="0.25">
      <c r="M538" s="47"/>
    </row>
    <row r="539" spans="13:13" x14ac:dyDescent="0.25">
      <c r="M539" s="47"/>
    </row>
    <row r="540" spans="13:13" x14ac:dyDescent="0.25">
      <c r="M540" s="47"/>
    </row>
    <row r="541" spans="13:13" x14ac:dyDescent="0.25">
      <c r="M541" s="47"/>
    </row>
    <row r="542" spans="13:13" x14ac:dyDescent="0.25">
      <c r="M542" s="47"/>
    </row>
    <row r="543" spans="13:13" x14ac:dyDescent="0.25">
      <c r="M543" s="47"/>
    </row>
    <row r="544" spans="13:13" x14ac:dyDescent="0.25">
      <c r="M544" s="47"/>
    </row>
    <row r="545" spans="13:13" x14ac:dyDescent="0.25">
      <c r="M545" s="47"/>
    </row>
    <row r="546" spans="13:13" x14ac:dyDescent="0.25">
      <c r="M546" s="47"/>
    </row>
    <row r="547" spans="13:13" x14ac:dyDescent="0.25">
      <c r="M547" s="47"/>
    </row>
    <row r="548" spans="13:13" x14ac:dyDescent="0.25">
      <c r="M548" s="47"/>
    </row>
    <row r="549" spans="13:13" x14ac:dyDescent="0.25">
      <c r="M549" s="47"/>
    </row>
    <row r="550" spans="13:13" x14ac:dyDescent="0.25">
      <c r="M550" s="47"/>
    </row>
    <row r="551" spans="13:13" x14ac:dyDescent="0.25">
      <c r="M551" s="47"/>
    </row>
    <row r="552" spans="13:13" x14ac:dyDescent="0.25">
      <c r="M552" s="47"/>
    </row>
    <row r="553" spans="13:13" x14ac:dyDescent="0.25">
      <c r="M553" s="47"/>
    </row>
    <row r="554" spans="13:13" x14ac:dyDescent="0.25">
      <c r="M554" s="47"/>
    </row>
    <row r="555" spans="13:13" x14ac:dyDescent="0.25">
      <c r="M555" s="47"/>
    </row>
    <row r="556" spans="13:13" x14ac:dyDescent="0.25">
      <c r="M556" s="47"/>
    </row>
    <row r="557" spans="13:13" x14ac:dyDescent="0.25">
      <c r="M557" s="47"/>
    </row>
  </sheetData>
  <mergeCells count="13">
    <mergeCell ref="D8:D10"/>
    <mergeCell ref="E8:E10"/>
    <mergeCell ref="F8:F10"/>
    <mergeCell ref="G8:G10"/>
    <mergeCell ref="H8:H10"/>
    <mergeCell ref="J8:J10"/>
    <mergeCell ref="K8:K10"/>
    <mergeCell ref="L8:L10"/>
    <mergeCell ref="I3:J3"/>
    <mergeCell ref="I4:J4"/>
    <mergeCell ref="I5:J5"/>
    <mergeCell ref="I6:J6"/>
    <mergeCell ref="I8:I1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BH1</vt:lpstr>
      <vt:lpstr>BH2</vt:lpstr>
      <vt:lpstr>BH3</vt:lpstr>
      <vt:lpstr>BH4</vt:lpstr>
      <vt:lpstr>SMAP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Lima</dc:creator>
  <cp:lastModifiedBy>Eduardo Lima</cp:lastModifiedBy>
  <dcterms:created xsi:type="dcterms:W3CDTF">2015-06-05T18:19:34Z</dcterms:created>
  <dcterms:modified xsi:type="dcterms:W3CDTF">2022-12-01T14:36:48Z</dcterms:modified>
</cp:coreProperties>
</file>