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4049fac69f5361b/Workspace/Open Data/Certificats d'économies d'énergie/Répertoire/"/>
    </mc:Choice>
  </mc:AlternateContent>
  <xr:revisionPtr revIDLastSave="1402" documentId="13_ncr:1_{FF386F63-7A62-4322-B3C0-D952C80EC4B3}" xr6:coauthVersionLast="47" xr6:coauthVersionMax="47" xr10:uidLastSave="{6F2487A6-017F-4045-8FC8-1B0B1DC22766}"/>
  <bookViews>
    <workbookView xWindow="-108" yWindow="-108" windowWidth="23256" windowHeight="12456" tabRatio="905" activeTab="4" xr2:uid="{00000000-000D-0000-FFFF-FFFF00000000}"/>
  </bookViews>
  <sheets>
    <sheet name="version" sheetId="44" r:id="rId1"/>
    <sheet name="secteur" sheetId="1" r:id="rId2"/>
    <sheet name="sous_secteur" sheetId="24" r:id="rId3"/>
    <sheet name="fiche" sheetId="23" r:id="rId4"/>
    <sheet name="fiche_version" sheetId="22" r:id="rId5"/>
    <sheet name="bonification" sheetId="30" r:id="rId6"/>
    <sheet name="bonification_version" sheetId="45" r:id="rId7"/>
    <sheet name="fiche_bonification" sheetId="4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7" i="22" l="1"/>
  <c r="C257" i="22"/>
  <c r="D257" i="22"/>
  <c r="E257" i="22"/>
  <c r="F257" i="22"/>
  <c r="G257" i="22"/>
  <c r="K257" i="22"/>
  <c r="L257" i="22"/>
  <c r="A185" i="22"/>
  <c r="C185" i="22"/>
  <c r="D185" i="22"/>
  <c r="E185" i="22"/>
  <c r="F185" i="22"/>
  <c r="G185" i="22"/>
  <c r="K185" i="22"/>
  <c r="L185" i="22"/>
  <c r="C103" i="23"/>
  <c r="E103" i="23"/>
  <c r="I103" i="23"/>
  <c r="A228" i="22"/>
  <c r="C228" i="22"/>
  <c r="E228" i="22"/>
  <c r="G228" i="22"/>
  <c r="K228" i="22"/>
  <c r="L228" i="22"/>
  <c r="A132" i="22"/>
  <c r="C132" i="22"/>
  <c r="E132" i="22"/>
  <c r="G132" i="22"/>
  <c r="K132" i="22"/>
  <c r="L132" i="22"/>
  <c r="A126" i="22"/>
  <c r="C126" i="22"/>
  <c r="E126" i="22"/>
  <c r="G126" i="22"/>
  <c r="K126" i="22"/>
  <c r="L126" i="22"/>
  <c r="A10" i="22"/>
  <c r="C10" i="22"/>
  <c r="E10" i="22"/>
  <c r="G10" i="22"/>
  <c r="K10" i="22"/>
  <c r="L10" i="22"/>
  <c r="A8" i="22"/>
  <c r="C8" i="22"/>
  <c r="E8" i="22"/>
  <c r="G8" i="22"/>
  <c r="K8" i="22"/>
  <c r="L8" i="22"/>
  <c r="B139" i="44"/>
  <c r="B138" i="44"/>
  <c r="A183" i="22"/>
  <c r="C183" i="22"/>
  <c r="E183" i="22"/>
  <c r="G183" i="22"/>
  <c r="K183" i="22"/>
  <c r="L183" i="22"/>
  <c r="A184" i="22"/>
  <c r="C184" i="22"/>
  <c r="E184" i="22"/>
  <c r="F184" i="22"/>
  <c r="G184" i="22"/>
  <c r="K184" i="22"/>
  <c r="L184" i="22"/>
  <c r="C101" i="23"/>
  <c r="D183" i="22" s="1"/>
  <c r="E101" i="23"/>
  <c r="F183" i="22" s="1"/>
  <c r="I101" i="23"/>
  <c r="C102" i="23"/>
  <c r="D184" i="22" s="1"/>
  <c r="E102" i="23"/>
  <c r="I102" i="23"/>
  <c r="A182" i="22"/>
  <c r="C182" i="22"/>
  <c r="E182" i="22"/>
  <c r="F182" i="22"/>
  <c r="G182" i="22"/>
  <c r="K182" i="22"/>
  <c r="L182" i="22"/>
  <c r="C100" i="23"/>
  <c r="D182" i="22" s="1"/>
  <c r="E100" i="23"/>
  <c r="I100" i="23"/>
  <c r="A407" i="22"/>
  <c r="C407" i="22"/>
  <c r="D407" i="22"/>
  <c r="E407" i="22"/>
  <c r="G407" i="22"/>
  <c r="K407" i="22"/>
  <c r="L407" i="22"/>
  <c r="C253" i="23"/>
  <c r="E253" i="23"/>
  <c r="F407" i="22" s="1"/>
  <c r="I253" i="23"/>
  <c r="B134" i="44"/>
  <c r="B135" i="44"/>
  <c r="B136" i="44"/>
  <c r="B137" i="44"/>
  <c r="A3" i="22" l="1"/>
  <c r="A4" i="22"/>
  <c r="A5" i="22"/>
  <c r="A6" i="22"/>
  <c r="A7" i="22"/>
  <c r="A9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4" i="22"/>
  <c r="A93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7" i="22"/>
  <c r="A128" i="22"/>
  <c r="A129" i="22"/>
  <c r="A130" i="22"/>
  <c r="A131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A402" i="22"/>
  <c r="A403" i="22"/>
  <c r="A404" i="22"/>
  <c r="A405" i="22"/>
  <c r="A406" i="22"/>
  <c r="A408" i="22"/>
  <c r="A409" i="22"/>
  <c r="A410" i="22"/>
  <c r="A411" i="22"/>
  <c r="A412" i="22"/>
  <c r="A413" i="22"/>
  <c r="A414" i="22"/>
  <c r="A415" i="22"/>
  <c r="A416" i="22"/>
  <c r="A417" i="22"/>
  <c r="A418" i="22"/>
  <c r="A419" i="22"/>
  <c r="A420" i="22"/>
  <c r="A421" i="22"/>
  <c r="A422" i="22"/>
  <c r="A423" i="22"/>
  <c r="A424" i="22"/>
  <c r="A2" i="22"/>
  <c r="E2" i="45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A40" i="45"/>
  <c r="C40" i="45"/>
  <c r="C2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A52" i="45"/>
  <c r="A51" i="45"/>
  <c r="A50" i="45"/>
  <c r="A49" i="45"/>
  <c r="A48" i="45"/>
  <c r="A47" i="45"/>
  <c r="A46" i="45"/>
  <c r="A45" i="45"/>
  <c r="A44" i="45"/>
  <c r="A43" i="45"/>
  <c r="A42" i="45"/>
  <c r="A41" i="45"/>
  <c r="A39" i="45"/>
  <c r="A38" i="45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A3" i="45"/>
  <c r="A2" i="45"/>
  <c r="B179" i="46" l="1"/>
  <c r="F2" i="46"/>
  <c r="B175" i="46"/>
  <c r="B167" i="46"/>
  <c r="B151" i="46"/>
  <c r="B174" i="46"/>
  <c r="B155" i="46"/>
  <c r="B163" i="46"/>
  <c r="B127" i="46"/>
  <c r="B139" i="46"/>
  <c r="B130" i="46"/>
  <c r="B165" i="46"/>
  <c r="B141" i="46"/>
  <c r="B117" i="46"/>
  <c r="B105" i="46"/>
  <c r="B81" i="46"/>
  <c r="B57" i="46"/>
  <c r="B33" i="46"/>
  <c r="B9" i="46"/>
  <c r="C178" i="46"/>
  <c r="C154" i="46"/>
  <c r="C142" i="46"/>
  <c r="C130" i="46"/>
  <c r="C118" i="46"/>
  <c r="C106" i="46"/>
  <c r="C94" i="46"/>
  <c r="C82" i="46"/>
  <c r="C70" i="46"/>
  <c r="C58" i="46"/>
  <c r="C46" i="46"/>
  <c r="C34" i="46"/>
  <c r="C22" i="46"/>
  <c r="C10" i="46"/>
  <c r="D179" i="46"/>
  <c r="D167" i="46"/>
  <c r="D155" i="46"/>
  <c r="D143" i="46"/>
  <c r="D131" i="46"/>
  <c r="D119" i="46"/>
  <c r="D107" i="46"/>
  <c r="D95" i="46"/>
  <c r="D83" i="46"/>
  <c r="D71" i="46"/>
  <c r="D59" i="46"/>
  <c r="D47" i="46"/>
  <c r="D35" i="46"/>
  <c r="D23" i="46"/>
  <c r="D11" i="46"/>
  <c r="E180" i="46"/>
  <c r="E168" i="46"/>
  <c r="E156" i="46"/>
  <c r="E144" i="46"/>
  <c r="E132" i="46"/>
  <c r="E120" i="46"/>
  <c r="E108" i="46"/>
  <c r="E96" i="46"/>
  <c r="E84" i="46"/>
  <c r="E72" i="46"/>
  <c r="E60" i="46"/>
  <c r="E48" i="46"/>
  <c r="E36" i="46"/>
  <c r="E24" i="46"/>
  <c r="E12" i="46"/>
  <c r="F181" i="46"/>
  <c r="F169" i="46"/>
  <c r="F157" i="46"/>
  <c r="F145" i="46"/>
  <c r="F133" i="46"/>
  <c r="F121" i="46"/>
  <c r="F109" i="46"/>
  <c r="F97" i="46"/>
  <c r="F85" i="46"/>
  <c r="F73" i="46"/>
  <c r="F61" i="46"/>
  <c r="F49" i="46"/>
  <c r="F37" i="46"/>
  <c r="F25" i="46"/>
  <c r="F13" i="46"/>
  <c r="B178" i="46"/>
  <c r="B154" i="46"/>
  <c r="B177" i="46"/>
  <c r="B153" i="46"/>
  <c r="B129" i="46"/>
  <c r="B93" i="46"/>
  <c r="B69" i="46"/>
  <c r="B45" i="46"/>
  <c r="B21" i="46"/>
  <c r="C166" i="46"/>
  <c r="B176" i="46"/>
  <c r="B164" i="46"/>
  <c r="B152" i="46"/>
  <c r="B140" i="46"/>
  <c r="B128" i="46"/>
  <c r="B116" i="46"/>
  <c r="B104" i="46"/>
  <c r="B92" i="46"/>
  <c r="B80" i="46"/>
  <c r="B68" i="46"/>
  <c r="B56" i="46"/>
  <c r="B44" i="46"/>
  <c r="B32" i="46"/>
  <c r="B20" i="46"/>
  <c r="B8" i="46"/>
  <c r="C177" i="46"/>
  <c r="C165" i="46"/>
  <c r="C153" i="46"/>
  <c r="C141" i="46"/>
  <c r="C129" i="46"/>
  <c r="C117" i="46"/>
  <c r="C105" i="46"/>
  <c r="C93" i="46"/>
  <c r="C81" i="46"/>
  <c r="C69" i="46"/>
  <c r="C57" i="46"/>
  <c r="C45" i="46"/>
  <c r="C33" i="46"/>
  <c r="C21" i="46"/>
  <c r="C9" i="46"/>
  <c r="D178" i="46"/>
  <c r="D166" i="46"/>
  <c r="D154" i="46"/>
  <c r="D142" i="46"/>
  <c r="D130" i="46"/>
  <c r="D118" i="46"/>
  <c r="D106" i="46"/>
  <c r="D94" i="46"/>
  <c r="D82" i="46"/>
  <c r="D70" i="46"/>
  <c r="D58" i="46"/>
  <c r="D46" i="46"/>
  <c r="D34" i="46"/>
  <c r="D22" i="46"/>
  <c r="D10" i="46"/>
  <c r="E179" i="46"/>
  <c r="E167" i="46"/>
  <c r="E155" i="46"/>
  <c r="E143" i="46"/>
  <c r="E131" i="46"/>
  <c r="E119" i="46"/>
  <c r="E107" i="46"/>
  <c r="E95" i="46"/>
  <c r="E83" i="46"/>
  <c r="E71" i="46"/>
  <c r="E59" i="46"/>
  <c r="E47" i="46"/>
  <c r="E35" i="46"/>
  <c r="E23" i="46"/>
  <c r="E11" i="46"/>
  <c r="F180" i="46"/>
  <c r="F168" i="46"/>
  <c r="F156" i="46"/>
  <c r="F144" i="46"/>
  <c r="F132" i="46"/>
  <c r="F120" i="46"/>
  <c r="F108" i="46"/>
  <c r="F96" i="46"/>
  <c r="F84" i="46"/>
  <c r="F72" i="46"/>
  <c r="F60" i="46"/>
  <c r="F48" i="46"/>
  <c r="F36" i="46"/>
  <c r="F24" i="46"/>
  <c r="F12" i="46"/>
  <c r="B115" i="46"/>
  <c r="B103" i="46"/>
  <c r="B91" i="46"/>
  <c r="B79" i="46"/>
  <c r="B67" i="46"/>
  <c r="B55" i="46"/>
  <c r="B43" i="46"/>
  <c r="B31" i="46"/>
  <c r="B19" i="46"/>
  <c r="B7" i="46"/>
  <c r="C176" i="46"/>
  <c r="C164" i="46"/>
  <c r="C152" i="46"/>
  <c r="C140" i="46"/>
  <c r="C128" i="46"/>
  <c r="C116" i="46"/>
  <c r="C104" i="46"/>
  <c r="C92" i="46"/>
  <c r="C80" i="46"/>
  <c r="C68" i="46"/>
  <c r="C56" i="46"/>
  <c r="C44" i="46"/>
  <c r="C32" i="46"/>
  <c r="C20" i="46"/>
  <c r="C8" i="46"/>
  <c r="D177" i="46"/>
  <c r="D165" i="46"/>
  <c r="D153" i="46"/>
  <c r="D141" i="46"/>
  <c r="D129" i="46"/>
  <c r="D117" i="46"/>
  <c r="D105" i="46"/>
  <c r="D93" i="46"/>
  <c r="D81" i="46"/>
  <c r="D69" i="46"/>
  <c r="D57" i="46"/>
  <c r="D45" i="46"/>
  <c r="D33" i="46"/>
  <c r="D21" i="46"/>
  <c r="D9" i="46"/>
  <c r="E178" i="46"/>
  <c r="E166" i="46"/>
  <c r="E154" i="46"/>
  <c r="E142" i="46"/>
  <c r="E130" i="46"/>
  <c r="E118" i="46"/>
  <c r="E106" i="46"/>
  <c r="E94" i="46"/>
  <c r="E82" i="46"/>
  <c r="E70" i="46"/>
  <c r="E58" i="46"/>
  <c r="E46" i="46"/>
  <c r="E34" i="46"/>
  <c r="E22" i="46"/>
  <c r="E10" i="46"/>
  <c r="F179" i="46"/>
  <c r="F167" i="46"/>
  <c r="F155" i="46"/>
  <c r="F143" i="46"/>
  <c r="F131" i="46"/>
  <c r="F119" i="46"/>
  <c r="F107" i="46"/>
  <c r="F95" i="46"/>
  <c r="F83" i="46"/>
  <c r="F71" i="46"/>
  <c r="F59" i="46"/>
  <c r="F47" i="46"/>
  <c r="F35" i="46"/>
  <c r="F23" i="46"/>
  <c r="F11" i="46"/>
  <c r="B150" i="46"/>
  <c r="B114" i="46"/>
  <c r="B102" i="46"/>
  <c r="B90" i="46"/>
  <c r="B78" i="46"/>
  <c r="B66" i="46"/>
  <c r="B54" i="46"/>
  <c r="B42" i="46"/>
  <c r="B30" i="46"/>
  <c r="B18" i="46"/>
  <c r="B6" i="46"/>
  <c r="C175" i="46"/>
  <c r="C163" i="46"/>
  <c r="C151" i="46"/>
  <c r="C139" i="46"/>
  <c r="C127" i="46"/>
  <c r="C115" i="46"/>
  <c r="C103" i="46"/>
  <c r="C91" i="46"/>
  <c r="C79" i="46"/>
  <c r="C67" i="46"/>
  <c r="C55" i="46"/>
  <c r="C43" i="46"/>
  <c r="C31" i="46"/>
  <c r="C19" i="46"/>
  <c r="C7" i="46"/>
  <c r="D176" i="46"/>
  <c r="D164" i="46"/>
  <c r="D152" i="46"/>
  <c r="D140" i="46"/>
  <c r="D128" i="46"/>
  <c r="D116" i="46"/>
  <c r="D104" i="46"/>
  <c r="D92" i="46"/>
  <c r="D80" i="46"/>
  <c r="D68" i="46"/>
  <c r="D56" i="46"/>
  <c r="D44" i="46"/>
  <c r="D32" i="46"/>
  <c r="D20" i="46"/>
  <c r="D8" i="46"/>
  <c r="E177" i="46"/>
  <c r="E165" i="46"/>
  <c r="E153" i="46"/>
  <c r="E141" i="46"/>
  <c r="E129" i="46"/>
  <c r="E117" i="46"/>
  <c r="E105" i="46"/>
  <c r="E93" i="46"/>
  <c r="E81" i="46"/>
  <c r="E69" i="46"/>
  <c r="E57" i="46"/>
  <c r="E45" i="46"/>
  <c r="E33" i="46"/>
  <c r="E21" i="46"/>
  <c r="E9" i="46"/>
  <c r="F178" i="46"/>
  <c r="F166" i="46"/>
  <c r="F154" i="46"/>
  <c r="F142" i="46"/>
  <c r="F130" i="46"/>
  <c r="F118" i="46"/>
  <c r="F106" i="46"/>
  <c r="F94" i="46"/>
  <c r="F82" i="46"/>
  <c r="F70" i="46"/>
  <c r="F58" i="46"/>
  <c r="F46" i="46"/>
  <c r="F34" i="46"/>
  <c r="F22" i="46"/>
  <c r="F10" i="46"/>
  <c r="B138" i="46"/>
  <c r="B137" i="46"/>
  <c r="B113" i="46"/>
  <c r="B77" i="46"/>
  <c r="B65" i="46"/>
  <c r="B53" i="46"/>
  <c r="B41" i="46"/>
  <c r="B29" i="46"/>
  <c r="B17" i="46"/>
  <c r="B5" i="46"/>
  <c r="C174" i="46"/>
  <c r="C162" i="46"/>
  <c r="C150" i="46"/>
  <c r="C138" i="46"/>
  <c r="C126" i="46"/>
  <c r="C114" i="46"/>
  <c r="C102" i="46"/>
  <c r="C90" i="46"/>
  <c r="C78" i="46"/>
  <c r="C66" i="46"/>
  <c r="C54" i="46"/>
  <c r="C42" i="46"/>
  <c r="C30" i="46"/>
  <c r="C18" i="46"/>
  <c r="C6" i="46"/>
  <c r="D175" i="46"/>
  <c r="D163" i="46"/>
  <c r="D151" i="46"/>
  <c r="D139" i="46"/>
  <c r="D127" i="46"/>
  <c r="D115" i="46"/>
  <c r="D103" i="46"/>
  <c r="D91" i="46"/>
  <c r="D79" i="46"/>
  <c r="D67" i="46"/>
  <c r="D55" i="46"/>
  <c r="D43" i="46"/>
  <c r="D31" i="46"/>
  <c r="D19" i="46"/>
  <c r="D7" i="46"/>
  <c r="E176" i="46"/>
  <c r="E164" i="46"/>
  <c r="E152" i="46"/>
  <c r="E140" i="46"/>
  <c r="E128" i="46"/>
  <c r="E116" i="46"/>
  <c r="E104" i="46"/>
  <c r="E92" i="46"/>
  <c r="E80" i="46"/>
  <c r="E68" i="46"/>
  <c r="E56" i="46"/>
  <c r="E44" i="46"/>
  <c r="E32" i="46"/>
  <c r="E20" i="46"/>
  <c r="E8" i="46"/>
  <c r="F177" i="46"/>
  <c r="F165" i="46"/>
  <c r="F153" i="46"/>
  <c r="F141" i="46"/>
  <c r="F129" i="46"/>
  <c r="F117" i="46"/>
  <c r="F105" i="46"/>
  <c r="F93" i="46"/>
  <c r="F81" i="46"/>
  <c r="F69" i="46"/>
  <c r="F57" i="46"/>
  <c r="F45" i="46"/>
  <c r="F33" i="46"/>
  <c r="F21" i="46"/>
  <c r="F9" i="46"/>
  <c r="B126" i="46"/>
  <c r="B149" i="46"/>
  <c r="B172" i="46"/>
  <c r="B136" i="46"/>
  <c r="B88" i="46"/>
  <c r="B52" i="46"/>
  <c r="B40" i="46"/>
  <c r="B28" i="46"/>
  <c r="B16" i="46"/>
  <c r="B4" i="46"/>
  <c r="C173" i="46"/>
  <c r="C161" i="46"/>
  <c r="C149" i="46"/>
  <c r="C137" i="46"/>
  <c r="C125" i="46"/>
  <c r="C113" i="46"/>
  <c r="C101" i="46"/>
  <c r="C89" i="46"/>
  <c r="C77" i="46"/>
  <c r="C65" i="46"/>
  <c r="C53" i="46"/>
  <c r="C41" i="46"/>
  <c r="C29" i="46"/>
  <c r="C17" i="46"/>
  <c r="C5" i="46"/>
  <c r="D174" i="46"/>
  <c r="D162" i="46"/>
  <c r="D150" i="46"/>
  <c r="D138" i="46"/>
  <c r="D126" i="46"/>
  <c r="D114" i="46"/>
  <c r="D102" i="46"/>
  <c r="D90" i="46"/>
  <c r="D78" i="46"/>
  <c r="D66" i="46"/>
  <c r="D54" i="46"/>
  <c r="D42" i="46"/>
  <c r="D30" i="46"/>
  <c r="D18" i="46"/>
  <c r="D6" i="46"/>
  <c r="E175" i="46"/>
  <c r="E163" i="46"/>
  <c r="E151" i="46"/>
  <c r="E139" i="46"/>
  <c r="E127" i="46"/>
  <c r="E115" i="46"/>
  <c r="E103" i="46"/>
  <c r="E91" i="46"/>
  <c r="E79" i="46"/>
  <c r="E67" i="46"/>
  <c r="E55" i="46"/>
  <c r="E43" i="46"/>
  <c r="E31" i="46"/>
  <c r="E19" i="46"/>
  <c r="E7" i="46"/>
  <c r="F176" i="46"/>
  <c r="F164" i="46"/>
  <c r="F152" i="46"/>
  <c r="F140" i="46"/>
  <c r="F128" i="46"/>
  <c r="F116" i="46"/>
  <c r="F104" i="46"/>
  <c r="F92" i="46"/>
  <c r="F80" i="46"/>
  <c r="F68" i="46"/>
  <c r="F56" i="46"/>
  <c r="F44" i="46"/>
  <c r="F32" i="46"/>
  <c r="F20" i="46"/>
  <c r="F8" i="46"/>
  <c r="B162" i="46"/>
  <c r="B173" i="46"/>
  <c r="B125" i="46"/>
  <c r="B101" i="46"/>
  <c r="B160" i="46"/>
  <c r="B124" i="46"/>
  <c r="B100" i="46"/>
  <c r="B64" i="46"/>
  <c r="B159" i="46"/>
  <c r="B135" i="46"/>
  <c r="B111" i="46"/>
  <c r="B99" i="46"/>
  <c r="B75" i="46"/>
  <c r="B63" i="46"/>
  <c r="B51" i="46"/>
  <c r="B39" i="46"/>
  <c r="B27" i="46"/>
  <c r="B15" i="46"/>
  <c r="B3" i="46"/>
  <c r="C172" i="46"/>
  <c r="C160" i="46"/>
  <c r="C148" i="46"/>
  <c r="C136" i="46"/>
  <c r="C124" i="46"/>
  <c r="C112" i="46"/>
  <c r="C100" i="46"/>
  <c r="C88" i="46"/>
  <c r="C76" i="46"/>
  <c r="C64" i="46"/>
  <c r="C52" i="46"/>
  <c r="C40" i="46"/>
  <c r="C28" i="46"/>
  <c r="C16" i="46"/>
  <c r="C4" i="46"/>
  <c r="D173" i="46"/>
  <c r="D161" i="46"/>
  <c r="D149" i="46"/>
  <c r="D137" i="46"/>
  <c r="D125" i="46"/>
  <c r="D113" i="46"/>
  <c r="D101" i="46"/>
  <c r="D89" i="46"/>
  <c r="D77" i="46"/>
  <c r="D65" i="46"/>
  <c r="D53" i="46"/>
  <c r="D41" i="46"/>
  <c r="D29" i="46"/>
  <c r="D17" i="46"/>
  <c r="D5" i="46"/>
  <c r="E174" i="46"/>
  <c r="E162" i="46"/>
  <c r="E150" i="46"/>
  <c r="E138" i="46"/>
  <c r="E126" i="46"/>
  <c r="E114" i="46"/>
  <c r="E102" i="46"/>
  <c r="E90" i="46"/>
  <c r="E78" i="46"/>
  <c r="E66" i="46"/>
  <c r="E54" i="46"/>
  <c r="E42" i="46"/>
  <c r="E30" i="46"/>
  <c r="E18" i="46"/>
  <c r="E6" i="46"/>
  <c r="F175" i="46"/>
  <c r="F163" i="46"/>
  <c r="F151" i="46"/>
  <c r="F139" i="46"/>
  <c r="F127" i="46"/>
  <c r="F115" i="46"/>
  <c r="F103" i="46"/>
  <c r="F91" i="46"/>
  <c r="F79" i="46"/>
  <c r="F67" i="46"/>
  <c r="F55" i="46"/>
  <c r="F43" i="46"/>
  <c r="F31" i="46"/>
  <c r="F19" i="46"/>
  <c r="F7" i="46"/>
  <c r="B161" i="46"/>
  <c r="B89" i="46"/>
  <c r="B148" i="46"/>
  <c r="B112" i="46"/>
  <c r="B76" i="46"/>
  <c r="B171" i="46"/>
  <c r="B147" i="46"/>
  <c r="B123" i="46"/>
  <c r="B87" i="46"/>
  <c r="B182" i="46"/>
  <c r="B170" i="46"/>
  <c r="B158" i="46"/>
  <c r="B146" i="46"/>
  <c r="B134" i="46"/>
  <c r="B122" i="46"/>
  <c r="B110" i="46"/>
  <c r="B98" i="46"/>
  <c r="B86" i="46"/>
  <c r="B74" i="46"/>
  <c r="B62" i="46"/>
  <c r="B50" i="46"/>
  <c r="B38" i="46"/>
  <c r="B26" i="46"/>
  <c r="B14" i="46"/>
  <c r="B2" i="46"/>
  <c r="C171" i="46"/>
  <c r="C159" i="46"/>
  <c r="C147" i="46"/>
  <c r="C135" i="46"/>
  <c r="C123" i="46"/>
  <c r="C111" i="46"/>
  <c r="C99" i="46"/>
  <c r="C87" i="46"/>
  <c r="C75" i="46"/>
  <c r="C63" i="46"/>
  <c r="C51" i="46"/>
  <c r="C39" i="46"/>
  <c r="C27" i="46"/>
  <c r="C15" i="46"/>
  <c r="C3" i="46"/>
  <c r="D172" i="46"/>
  <c r="D160" i="46"/>
  <c r="D148" i="46"/>
  <c r="D136" i="46"/>
  <c r="D124" i="46"/>
  <c r="D112" i="46"/>
  <c r="D100" i="46"/>
  <c r="D88" i="46"/>
  <c r="D76" i="46"/>
  <c r="D64" i="46"/>
  <c r="D52" i="46"/>
  <c r="D40" i="46"/>
  <c r="D28" i="46"/>
  <c r="D16" i="46"/>
  <c r="D4" i="46"/>
  <c r="E173" i="46"/>
  <c r="E161" i="46"/>
  <c r="E149" i="46"/>
  <c r="E137" i="46"/>
  <c r="E125" i="46"/>
  <c r="E113" i="46"/>
  <c r="E101" i="46"/>
  <c r="E89" i="46"/>
  <c r="E77" i="46"/>
  <c r="E65" i="46"/>
  <c r="E53" i="46"/>
  <c r="E41" i="46"/>
  <c r="E29" i="46"/>
  <c r="E17" i="46"/>
  <c r="E5" i="46"/>
  <c r="F174" i="46"/>
  <c r="F162" i="46"/>
  <c r="F150" i="46"/>
  <c r="F138" i="46"/>
  <c r="F126" i="46"/>
  <c r="F114" i="46"/>
  <c r="F102" i="46"/>
  <c r="F90" i="46"/>
  <c r="F78" i="46"/>
  <c r="F66" i="46"/>
  <c r="F54" i="46"/>
  <c r="F42" i="46"/>
  <c r="F30" i="46"/>
  <c r="F18" i="46"/>
  <c r="F6" i="46"/>
  <c r="B181" i="46"/>
  <c r="B157" i="46"/>
  <c r="B145" i="46"/>
  <c r="B121" i="46"/>
  <c r="B109" i="46"/>
  <c r="B97" i="46"/>
  <c r="B85" i="46"/>
  <c r="B73" i="46"/>
  <c r="B61" i="46"/>
  <c r="B49" i="46"/>
  <c r="B37" i="46"/>
  <c r="B25" i="46"/>
  <c r="B13" i="46"/>
  <c r="C182" i="46"/>
  <c r="C170" i="46"/>
  <c r="C158" i="46"/>
  <c r="C146" i="46"/>
  <c r="C134" i="46"/>
  <c r="C122" i="46"/>
  <c r="C110" i="46"/>
  <c r="C98" i="46"/>
  <c r="C86" i="46"/>
  <c r="C74" i="46"/>
  <c r="C62" i="46"/>
  <c r="C50" i="46"/>
  <c r="C38" i="46"/>
  <c r="C26" i="46"/>
  <c r="C14" i="46"/>
  <c r="C2" i="46"/>
  <c r="D171" i="46"/>
  <c r="D159" i="46"/>
  <c r="D147" i="46"/>
  <c r="D135" i="46"/>
  <c r="D123" i="46"/>
  <c r="D111" i="46"/>
  <c r="D99" i="46"/>
  <c r="D87" i="46"/>
  <c r="D75" i="46"/>
  <c r="D63" i="46"/>
  <c r="D51" i="46"/>
  <c r="D39" i="46"/>
  <c r="D27" i="46"/>
  <c r="D15" i="46"/>
  <c r="D3" i="46"/>
  <c r="E172" i="46"/>
  <c r="E160" i="46"/>
  <c r="E148" i="46"/>
  <c r="E136" i="46"/>
  <c r="E124" i="46"/>
  <c r="E112" i="46"/>
  <c r="E100" i="46"/>
  <c r="E88" i="46"/>
  <c r="E76" i="46"/>
  <c r="E64" i="46"/>
  <c r="E52" i="46"/>
  <c r="E40" i="46"/>
  <c r="E28" i="46"/>
  <c r="E16" i="46"/>
  <c r="E4" i="46"/>
  <c r="F173" i="46"/>
  <c r="F161" i="46"/>
  <c r="F149" i="46"/>
  <c r="F137" i="46"/>
  <c r="F125" i="46"/>
  <c r="F113" i="46"/>
  <c r="F101" i="46"/>
  <c r="F89" i="46"/>
  <c r="F77" i="46"/>
  <c r="F65" i="46"/>
  <c r="F53" i="46"/>
  <c r="F41" i="46"/>
  <c r="F29" i="46"/>
  <c r="F17" i="46"/>
  <c r="F5" i="46"/>
  <c r="B169" i="46"/>
  <c r="B133" i="46"/>
  <c r="B180" i="46"/>
  <c r="B168" i="46"/>
  <c r="B156" i="46"/>
  <c r="B144" i="46"/>
  <c r="B132" i="46"/>
  <c r="B120" i="46"/>
  <c r="B108" i="46"/>
  <c r="B96" i="46"/>
  <c r="B84" i="46"/>
  <c r="B72" i="46"/>
  <c r="B60" i="46"/>
  <c r="B48" i="46"/>
  <c r="B36" i="46"/>
  <c r="B24" i="46"/>
  <c r="B12" i="46"/>
  <c r="C181" i="46"/>
  <c r="C169" i="46"/>
  <c r="C157" i="46"/>
  <c r="C145" i="46"/>
  <c r="C133" i="46"/>
  <c r="C121" i="46"/>
  <c r="C109" i="46"/>
  <c r="C97" i="46"/>
  <c r="C85" i="46"/>
  <c r="C73" i="46"/>
  <c r="C61" i="46"/>
  <c r="C49" i="46"/>
  <c r="C37" i="46"/>
  <c r="C25" i="46"/>
  <c r="C13" i="46"/>
  <c r="D182" i="46"/>
  <c r="D170" i="46"/>
  <c r="D158" i="46"/>
  <c r="D146" i="46"/>
  <c r="D134" i="46"/>
  <c r="D122" i="46"/>
  <c r="D110" i="46"/>
  <c r="D98" i="46"/>
  <c r="D86" i="46"/>
  <c r="D74" i="46"/>
  <c r="D62" i="46"/>
  <c r="D50" i="46"/>
  <c r="D38" i="46"/>
  <c r="D26" i="46"/>
  <c r="D14" i="46"/>
  <c r="D2" i="46"/>
  <c r="E171" i="46"/>
  <c r="E159" i="46"/>
  <c r="E147" i="46"/>
  <c r="E135" i="46"/>
  <c r="E123" i="46"/>
  <c r="E111" i="46"/>
  <c r="E99" i="46"/>
  <c r="E87" i="46"/>
  <c r="E75" i="46"/>
  <c r="E63" i="46"/>
  <c r="E51" i="46"/>
  <c r="E39" i="46"/>
  <c r="E27" i="46"/>
  <c r="E15" i="46"/>
  <c r="E3" i="46"/>
  <c r="F172" i="46"/>
  <c r="F160" i="46"/>
  <c r="F148" i="46"/>
  <c r="F136" i="46"/>
  <c r="F124" i="46"/>
  <c r="F112" i="46"/>
  <c r="F100" i="46"/>
  <c r="F88" i="46"/>
  <c r="F76" i="46"/>
  <c r="F64" i="46"/>
  <c r="F52" i="46"/>
  <c r="F40" i="46"/>
  <c r="F28" i="46"/>
  <c r="F16" i="46"/>
  <c r="F4" i="46"/>
  <c r="B143" i="46"/>
  <c r="B131" i="46"/>
  <c r="B119" i="46"/>
  <c r="B107" i="46"/>
  <c r="B95" i="46"/>
  <c r="B83" i="46"/>
  <c r="B71" i="46"/>
  <c r="B59" i="46"/>
  <c r="B47" i="46"/>
  <c r="B35" i="46"/>
  <c r="B23" i="46"/>
  <c r="B11" i="46"/>
  <c r="C180" i="46"/>
  <c r="C168" i="46"/>
  <c r="C156" i="46"/>
  <c r="C144" i="46"/>
  <c r="C132" i="46"/>
  <c r="C120" i="46"/>
  <c r="C108" i="46"/>
  <c r="C96" i="46"/>
  <c r="C84" i="46"/>
  <c r="C72" i="46"/>
  <c r="C60" i="46"/>
  <c r="C48" i="46"/>
  <c r="C36" i="46"/>
  <c r="C24" i="46"/>
  <c r="C12" i="46"/>
  <c r="D181" i="46"/>
  <c r="D169" i="46"/>
  <c r="D157" i="46"/>
  <c r="D145" i="46"/>
  <c r="D133" i="46"/>
  <c r="D121" i="46"/>
  <c r="D109" i="46"/>
  <c r="D97" i="46"/>
  <c r="D85" i="46"/>
  <c r="D73" i="46"/>
  <c r="D61" i="46"/>
  <c r="D49" i="46"/>
  <c r="D37" i="46"/>
  <c r="D25" i="46"/>
  <c r="D13" i="46"/>
  <c r="E182" i="46"/>
  <c r="E170" i="46"/>
  <c r="E158" i="46"/>
  <c r="E146" i="46"/>
  <c r="E134" i="46"/>
  <c r="E122" i="46"/>
  <c r="E110" i="46"/>
  <c r="E98" i="46"/>
  <c r="E86" i="46"/>
  <c r="E74" i="46"/>
  <c r="E62" i="46"/>
  <c r="E50" i="46"/>
  <c r="E38" i="46"/>
  <c r="E26" i="46"/>
  <c r="E14" i="46"/>
  <c r="E2" i="46"/>
  <c r="F171" i="46"/>
  <c r="F159" i="46"/>
  <c r="F147" i="46"/>
  <c r="F135" i="46"/>
  <c r="F123" i="46"/>
  <c r="F111" i="46"/>
  <c r="F99" i="46"/>
  <c r="F87" i="46"/>
  <c r="F75" i="46"/>
  <c r="F63" i="46"/>
  <c r="F51" i="46"/>
  <c r="F39" i="46"/>
  <c r="F27" i="46"/>
  <c r="F15" i="46"/>
  <c r="F3" i="46"/>
  <c r="B166" i="46"/>
  <c r="B142" i="46"/>
  <c r="B118" i="46"/>
  <c r="B106" i="46"/>
  <c r="B94" i="46"/>
  <c r="B82" i="46"/>
  <c r="B70" i="46"/>
  <c r="B58" i="46"/>
  <c r="B46" i="46"/>
  <c r="B34" i="46"/>
  <c r="B22" i="46"/>
  <c r="B10" i="46"/>
  <c r="C179" i="46"/>
  <c r="C167" i="46"/>
  <c r="C155" i="46"/>
  <c r="C143" i="46"/>
  <c r="C131" i="46"/>
  <c r="C119" i="46"/>
  <c r="C107" i="46"/>
  <c r="C95" i="46"/>
  <c r="C83" i="46"/>
  <c r="C71" i="46"/>
  <c r="C59" i="46"/>
  <c r="C47" i="46"/>
  <c r="C35" i="46"/>
  <c r="C23" i="46"/>
  <c r="C11" i="46"/>
  <c r="D180" i="46"/>
  <c r="D168" i="46"/>
  <c r="D156" i="46"/>
  <c r="D144" i="46"/>
  <c r="D132" i="46"/>
  <c r="D120" i="46"/>
  <c r="D108" i="46"/>
  <c r="D96" i="46"/>
  <c r="D84" i="46"/>
  <c r="D72" i="46"/>
  <c r="D60" i="46"/>
  <c r="D48" i="46"/>
  <c r="D36" i="46"/>
  <c r="D24" i="46"/>
  <c r="D12" i="46"/>
  <c r="E181" i="46"/>
  <c r="E169" i="46"/>
  <c r="E157" i="46"/>
  <c r="E145" i="46"/>
  <c r="E133" i="46"/>
  <c r="E121" i="46"/>
  <c r="E109" i="46"/>
  <c r="E97" i="46"/>
  <c r="E85" i="46"/>
  <c r="E73" i="46"/>
  <c r="E61" i="46"/>
  <c r="E49" i="46"/>
  <c r="E37" i="46"/>
  <c r="E25" i="46"/>
  <c r="E13" i="46"/>
  <c r="F182" i="46"/>
  <c r="F170" i="46"/>
  <c r="F158" i="46"/>
  <c r="F146" i="46"/>
  <c r="F134" i="46"/>
  <c r="F122" i="46"/>
  <c r="F110" i="46"/>
  <c r="F98" i="46"/>
  <c r="F86" i="46"/>
  <c r="F74" i="46"/>
  <c r="F62" i="46"/>
  <c r="F50" i="46"/>
  <c r="F38" i="46"/>
  <c r="F26" i="46"/>
  <c r="F14" i="46"/>
  <c r="C82" i="22"/>
  <c r="E82" i="22"/>
  <c r="G82" i="22"/>
  <c r="K82" i="22"/>
  <c r="L82" i="22"/>
  <c r="I49" i="23"/>
  <c r="C49" i="23"/>
  <c r="D82" i="22" s="1"/>
  <c r="E49" i="23"/>
  <c r="F82" i="22" s="1"/>
  <c r="B133" i="44"/>
  <c r="B132" i="44"/>
  <c r="B131" i="44"/>
  <c r="C180" i="22"/>
  <c r="C181" i="22"/>
  <c r="E180" i="22"/>
  <c r="E181" i="22"/>
  <c r="G180" i="22"/>
  <c r="G181" i="22"/>
  <c r="K180" i="22"/>
  <c r="K181" i="22"/>
  <c r="L180" i="22"/>
  <c r="L181" i="22"/>
  <c r="B127" i="44"/>
  <c r="B128" i="44"/>
  <c r="B129" i="44"/>
  <c r="B130" i="44"/>
  <c r="B126" i="44"/>
  <c r="B125" i="44"/>
  <c r="B124" i="44"/>
  <c r="C98" i="23"/>
  <c r="D180" i="22" s="1"/>
  <c r="C99" i="23"/>
  <c r="D181" i="22" s="1"/>
  <c r="E98" i="23"/>
  <c r="F180" i="22" s="1"/>
  <c r="E99" i="23"/>
  <c r="F181" i="22" s="1"/>
  <c r="I98" i="23"/>
  <c r="I99" i="23"/>
  <c r="E52" i="23"/>
  <c r="C52" i="23"/>
  <c r="I52" i="23"/>
  <c r="E97" i="23"/>
  <c r="C97" i="23"/>
  <c r="I97" i="23"/>
  <c r="E115" i="23"/>
  <c r="C115" i="23"/>
  <c r="I115" i="23"/>
  <c r="E168" i="23"/>
  <c r="C168" i="23"/>
  <c r="I168" i="23"/>
  <c r="C252" i="23"/>
  <c r="D406" i="22" s="1"/>
  <c r="E252" i="23"/>
  <c r="I252" i="23"/>
  <c r="L424" i="22"/>
  <c r="L423" i="22"/>
  <c r="L422" i="22"/>
  <c r="L421" i="22"/>
  <c r="L420" i="22"/>
  <c r="L419" i="22"/>
  <c r="L418" i="22"/>
  <c r="L417" i="22"/>
  <c r="L416" i="22"/>
  <c r="L415" i="22"/>
  <c r="L414" i="22"/>
  <c r="L413" i="22"/>
  <c r="L412" i="22"/>
  <c r="L411" i="22"/>
  <c r="L410" i="22"/>
  <c r="L409" i="22"/>
  <c r="L408" i="22"/>
  <c r="L406" i="22"/>
  <c r="L405" i="22"/>
  <c r="L404" i="22"/>
  <c r="L403" i="22"/>
  <c r="L402" i="22"/>
  <c r="L401" i="22"/>
  <c r="L400" i="22"/>
  <c r="L399" i="22"/>
  <c r="K424" i="22"/>
  <c r="K423" i="22"/>
  <c r="K422" i="22"/>
  <c r="K421" i="22"/>
  <c r="K420" i="22"/>
  <c r="K419" i="22"/>
  <c r="K418" i="22"/>
  <c r="K417" i="22"/>
  <c r="K416" i="22"/>
  <c r="K415" i="22"/>
  <c r="K414" i="22"/>
  <c r="K413" i="22"/>
  <c r="K412" i="22"/>
  <c r="K411" i="22"/>
  <c r="K410" i="22"/>
  <c r="K409" i="22"/>
  <c r="K408" i="22"/>
  <c r="K406" i="22"/>
  <c r="K405" i="22"/>
  <c r="K404" i="22"/>
  <c r="K403" i="22"/>
  <c r="K402" i="22"/>
  <c r="K401" i="22"/>
  <c r="K400" i="22"/>
  <c r="K399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6" i="22"/>
  <c r="G405" i="22"/>
  <c r="G404" i="22"/>
  <c r="G403" i="22"/>
  <c r="G402" i="22"/>
  <c r="G401" i="22"/>
  <c r="G400" i="22"/>
  <c r="G399" i="22"/>
  <c r="F406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6" i="22"/>
  <c r="E405" i="22"/>
  <c r="E404" i="22"/>
  <c r="E403" i="22"/>
  <c r="E402" i="22"/>
  <c r="E401" i="22"/>
  <c r="E400" i="22"/>
  <c r="E399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6" i="22"/>
  <c r="C405" i="22"/>
  <c r="C404" i="22"/>
  <c r="C403" i="22"/>
  <c r="C402" i="22"/>
  <c r="C401" i="22"/>
  <c r="C400" i="22"/>
  <c r="C399" i="22"/>
  <c r="L2" i="22" l="1"/>
  <c r="L3" i="22"/>
  <c r="L4" i="22"/>
  <c r="L5" i="22"/>
  <c r="L6" i="22"/>
  <c r="L7" i="22"/>
  <c r="L9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3" i="22"/>
  <c r="L84" i="22"/>
  <c r="L85" i="22"/>
  <c r="L86" i="22"/>
  <c r="L87" i="22"/>
  <c r="L88" i="22"/>
  <c r="L89" i="22"/>
  <c r="L90" i="22"/>
  <c r="L91" i="22"/>
  <c r="L92" i="22"/>
  <c r="L94" i="22"/>
  <c r="L93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7" i="22"/>
  <c r="L128" i="22"/>
  <c r="L129" i="22"/>
  <c r="L130" i="22"/>
  <c r="L131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K2" i="22"/>
  <c r="K3" i="22"/>
  <c r="K4" i="22"/>
  <c r="K5" i="22"/>
  <c r="K6" i="22"/>
  <c r="K7" i="22"/>
  <c r="K9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3" i="22"/>
  <c r="K84" i="22"/>
  <c r="K85" i="22"/>
  <c r="K86" i="22"/>
  <c r="K87" i="22"/>
  <c r="K88" i="22"/>
  <c r="K89" i="22"/>
  <c r="K90" i="22"/>
  <c r="K91" i="22"/>
  <c r="K92" i="22"/>
  <c r="K94" i="22"/>
  <c r="K93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7" i="22"/>
  <c r="K128" i="22"/>
  <c r="K129" i="22"/>
  <c r="K130" i="22"/>
  <c r="K131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F85" i="22"/>
  <c r="F179" i="22"/>
  <c r="F206" i="22"/>
  <c r="F298" i="22"/>
  <c r="E2" i="22"/>
  <c r="E3" i="22"/>
  <c r="E4" i="22"/>
  <c r="E5" i="22"/>
  <c r="E6" i="22"/>
  <c r="E7" i="22"/>
  <c r="E9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3" i="22"/>
  <c r="E84" i="22"/>
  <c r="E85" i="22"/>
  <c r="E86" i="22"/>
  <c r="E87" i="22"/>
  <c r="E88" i="22"/>
  <c r="E89" i="22"/>
  <c r="E90" i="22"/>
  <c r="E91" i="22"/>
  <c r="E92" i="22"/>
  <c r="E94" i="22"/>
  <c r="E93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7" i="22"/>
  <c r="E128" i="22"/>
  <c r="E129" i="22"/>
  <c r="E130" i="22"/>
  <c r="E131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C2" i="22"/>
  <c r="D85" i="22"/>
  <c r="D179" i="22"/>
  <c r="D206" i="22"/>
  <c r="D298" i="22"/>
  <c r="C3" i="22"/>
  <c r="C4" i="22"/>
  <c r="C5" i="22"/>
  <c r="C6" i="22"/>
  <c r="C7" i="22"/>
  <c r="C9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3" i="22"/>
  <c r="C84" i="22"/>
  <c r="C85" i="22"/>
  <c r="C86" i="22"/>
  <c r="C87" i="22"/>
  <c r="C88" i="22"/>
  <c r="C89" i="22"/>
  <c r="C90" i="22"/>
  <c r="C91" i="22"/>
  <c r="C92" i="22"/>
  <c r="C94" i="22"/>
  <c r="C93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7" i="22"/>
  <c r="C128" i="22"/>
  <c r="C129" i="22"/>
  <c r="C130" i="22"/>
  <c r="C131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G2" i="22"/>
  <c r="G3" i="22"/>
  <c r="G4" i="22"/>
  <c r="G5" i="22"/>
  <c r="G6" i="22"/>
  <c r="G7" i="22"/>
  <c r="G9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3" i="22"/>
  <c r="G84" i="22"/>
  <c r="G85" i="22"/>
  <c r="G86" i="22"/>
  <c r="G87" i="22"/>
  <c r="G88" i="22"/>
  <c r="G89" i="22"/>
  <c r="G90" i="22"/>
  <c r="G91" i="22"/>
  <c r="G92" i="22"/>
  <c r="G94" i="22"/>
  <c r="G93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7" i="22"/>
  <c r="G128" i="22"/>
  <c r="G129" i="22"/>
  <c r="G130" i="22"/>
  <c r="G131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E2" i="23"/>
  <c r="F2" i="22" s="1"/>
  <c r="E3" i="23"/>
  <c r="F3" i="22" s="1"/>
  <c r="E4" i="23"/>
  <c r="F4" i="22" s="1"/>
  <c r="E5" i="23"/>
  <c r="F5" i="22" s="1"/>
  <c r="E6" i="23"/>
  <c r="F6" i="22" s="1"/>
  <c r="E7" i="23"/>
  <c r="E8" i="23"/>
  <c r="E9" i="23"/>
  <c r="F11" i="22" s="1"/>
  <c r="E10" i="23"/>
  <c r="F12" i="22" s="1"/>
  <c r="E11" i="23"/>
  <c r="F14" i="22" s="1"/>
  <c r="E12" i="23"/>
  <c r="F15" i="22" s="1"/>
  <c r="E13" i="23"/>
  <c r="F16" i="22" s="1"/>
  <c r="E14" i="23"/>
  <c r="F17" i="22" s="1"/>
  <c r="E15" i="23"/>
  <c r="F20" i="22" s="1"/>
  <c r="E16" i="23"/>
  <c r="F21" i="22" s="1"/>
  <c r="E17" i="23"/>
  <c r="F23" i="22" s="1"/>
  <c r="E18" i="23"/>
  <c r="F25" i="22" s="1"/>
  <c r="E19" i="23"/>
  <c r="F28" i="22" s="1"/>
  <c r="E20" i="23"/>
  <c r="F29" i="22" s="1"/>
  <c r="E21" i="23"/>
  <c r="F30" i="22" s="1"/>
  <c r="E22" i="23"/>
  <c r="F31" i="22" s="1"/>
  <c r="E23" i="23"/>
  <c r="F32" i="22" s="1"/>
  <c r="E24" i="23"/>
  <c r="F33" i="22" s="1"/>
  <c r="E25" i="23"/>
  <c r="F35" i="22" s="1"/>
  <c r="E26" i="23"/>
  <c r="F37" i="22" s="1"/>
  <c r="E27" i="23"/>
  <c r="F38" i="22" s="1"/>
  <c r="E28" i="23"/>
  <c r="F40" i="22" s="1"/>
  <c r="E29" i="23"/>
  <c r="F44" i="22" s="1"/>
  <c r="E30" i="23"/>
  <c r="F46" i="22" s="1"/>
  <c r="E31" i="23"/>
  <c r="F52" i="22" s="1"/>
  <c r="E32" i="23"/>
  <c r="F53" i="22" s="1"/>
  <c r="E33" i="23"/>
  <c r="F56" i="22" s="1"/>
  <c r="E34" i="23"/>
  <c r="F60" i="22" s="1"/>
  <c r="E35" i="23"/>
  <c r="F64" i="22" s="1"/>
  <c r="E36" i="23"/>
  <c r="F66" i="22" s="1"/>
  <c r="E37" i="23"/>
  <c r="F67" i="22" s="1"/>
  <c r="E38" i="23"/>
  <c r="F68" i="22" s="1"/>
  <c r="E39" i="23"/>
  <c r="F69" i="22" s="1"/>
  <c r="E40" i="23"/>
  <c r="F70" i="22" s="1"/>
  <c r="E41" i="23"/>
  <c r="F71" i="22" s="1"/>
  <c r="E42" i="23"/>
  <c r="F72" i="22" s="1"/>
  <c r="E43" i="23"/>
  <c r="F76" i="22" s="1"/>
  <c r="E44" i="23"/>
  <c r="F77" i="22" s="1"/>
  <c r="E45" i="23"/>
  <c r="F78" i="22" s="1"/>
  <c r="E46" i="23"/>
  <c r="F79" i="22" s="1"/>
  <c r="E47" i="23"/>
  <c r="F80" i="22" s="1"/>
  <c r="E48" i="23"/>
  <c r="F81" i="22" s="1"/>
  <c r="E50" i="23"/>
  <c r="F83" i="22" s="1"/>
  <c r="E51" i="23"/>
  <c r="F84" i="22" s="1"/>
  <c r="E53" i="23"/>
  <c r="F86" i="22" s="1"/>
  <c r="E54" i="23"/>
  <c r="F87" i="22" s="1"/>
  <c r="E55" i="23"/>
  <c r="F89" i="22" s="1"/>
  <c r="E56" i="23"/>
  <c r="F91" i="22" s="1"/>
  <c r="E57" i="23"/>
  <c r="F94" i="22" s="1"/>
  <c r="E58" i="23"/>
  <c r="F93" i="22" s="1"/>
  <c r="E59" i="23"/>
  <c r="F95" i="22" s="1"/>
  <c r="E60" i="23"/>
  <c r="F96" i="22" s="1"/>
  <c r="E61" i="23"/>
  <c r="F97" i="22" s="1"/>
  <c r="E62" i="23"/>
  <c r="F101" i="22" s="1"/>
  <c r="E63" i="23"/>
  <c r="F103" i="22" s="1"/>
  <c r="E64" i="23"/>
  <c r="F105" i="22" s="1"/>
  <c r="E65" i="23"/>
  <c r="F106" i="22" s="1"/>
  <c r="E66" i="23"/>
  <c r="F107" i="22" s="1"/>
  <c r="E67" i="23"/>
  <c r="F108" i="22" s="1"/>
  <c r="E68" i="23"/>
  <c r="F110" i="22" s="1"/>
  <c r="E69" i="23"/>
  <c r="F111" i="22" s="1"/>
  <c r="E70" i="23"/>
  <c r="F113" i="22" s="1"/>
  <c r="E71" i="23"/>
  <c r="F116" i="22" s="1"/>
  <c r="E72" i="23"/>
  <c r="E73" i="23"/>
  <c r="F127" i="22" s="1"/>
  <c r="E74" i="23"/>
  <c r="E75" i="23"/>
  <c r="F133" i="22" s="1"/>
  <c r="E76" i="23"/>
  <c r="F135" i="22" s="1"/>
  <c r="E77" i="23"/>
  <c r="F139" i="22" s="1"/>
  <c r="E78" i="23"/>
  <c r="F140" i="22" s="1"/>
  <c r="E79" i="23"/>
  <c r="F142" i="22" s="1"/>
  <c r="E80" i="23"/>
  <c r="F143" i="22" s="1"/>
  <c r="E81" i="23"/>
  <c r="F145" i="22" s="1"/>
  <c r="E82" i="23"/>
  <c r="F149" i="22" s="1"/>
  <c r="E83" i="23"/>
  <c r="F151" i="22" s="1"/>
  <c r="E84" i="23"/>
  <c r="F152" i="22" s="1"/>
  <c r="E85" i="23"/>
  <c r="F156" i="22" s="1"/>
  <c r="E86" i="23"/>
  <c r="F158" i="22" s="1"/>
  <c r="E87" i="23"/>
  <c r="F163" i="22" s="1"/>
  <c r="E88" i="23"/>
  <c r="F166" i="22" s="1"/>
  <c r="E89" i="23"/>
  <c r="F168" i="22" s="1"/>
  <c r="E90" i="23"/>
  <c r="F169" i="22" s="1"/>
  <c r="E91" i="23"/>
  <c r="F171" i="22" s="1"/>
  <c r="E92" i="23"/>
  <c r="F174" i="22" s="1"/>
  <c r="E93" i="23"/>
  <c r="F175" i="22" s="1"/>
  <c r="E94" i="23"/>
  <c r="F176" i="22" s="1"/>
  <c r="E95" i="23"/>
  <c r="F177" i="22" s="1"/>
  <c r="E96" i="23"/>
  <c r="F178" i="22" s="1"/>
  <c r="E104" i="23"/>
  <c r="F186" i="22" s="1"/>
  <c r="E105" i="23"/>
  <c r="F189" i="22" s="1"/>
  <c r="E106" i="23"/>
  <c r="F193" i="22" s="1"/>
  <c r="E107" i="23"/>
  <c r="F194" i="22" s="1"/>
  <c r="E108" i="23"/>
  <c r="F197" i="22" s="1"/>
  <c r="E109" i="23"/>
  <c r="F199" i="22" s="1"/>
  <c r="E110" i="23"/>
  <c r="F201" i="22" s="1"/>
  <c r="E111" i="23"/>
  <c r="F202" i="22" s="1"/>
  <c r="E112" i="23"/>
  <c r="F203" i="22" s="1"/>
  <c r="E113" i="23"/>
  <c r="F204" i="22" s="1"/>
  <c r="E114" i="23"/>
  <c r="F205" i="22" s="1"/>
  <c r="E116" i="23"/>
  <c r="F207" i="22" s="1"/>
  <c r="E117" i="23"/>
  <c r="F208" i="22" s="1"/>
  <c r="E118" i="23"/>
  <c r="F209" i="22" s="1"/>
  <c r="E119" i="23"/>
  <c r="F210" i="22" s="1"/>
  <c r="E120" i="23"/>
  <c r="F212" i="22" s="1"/>
  <c r="E121" i="23"/>
  <c r="F214" i="22" s="1"/>
  <c r="E122" i="23"/>
  <c r="F215" i="22" s="1"/>
  <c r="E123" i="23"/>
  <c r="F216" i="22" s="1"/>
  <c r="E124" i="23"/>
  <c r="F217" i="22" s="1"/>
  <c r="E125" i="23"/>
  <c r="F221" i="22" s="1"/>
  <c r="E126" i="23"/>
  <c r="F222" i="22" s="1"/>
  <c r="E127" i="23"/>
  <c r="F223" i="22" s="1"/>
  <c r="E128" i="23"/>
  <c r="F224" i="22" s="1"/>
  <c r="E129" i="23"/>
  <c r="F226" i="22" s="1"/>
  <c r="E130" i="23"/>
  <c r="E131" i="23"/>
  <c r="F229" i="22" s="1"/>
  <c r="E132" i="23"/>
  <c r="F230" i="22" s="1"/>
  <c r="E133" i="23"/>
  <c r="F231" i="22" s="1"/>
  <c r="E134" i="23"/>
  <c r="F233" i="22" s="1"/>
  <c r="E135" i="23"/>
  <c r="F235" i="22" s="1"/>
  <c r="E136" i="23"/>
  <c r="F236" i="22" s="1"/>
  <c r="E137" i="23"/>
  <c r="F237" i="22" s="1"/>
  <c r="E138" i="23"/>
  <c r="F239" i="22" s="1"/>
  <c r="E139" i="23"/>
  <c r="F242" i="22" s="1"/>
  <c r="E140" i="23"/>
  <c r="F243" i="22" s="1"/>
  <c r="E141" i="23"/>
  <c r="F244" i="22" s="1"/>
  <c r="E142" i="23"/>
  <c r="F245" i="22" s="1"/>
  <c r="E143" i="23"/>
  <c r="F247" i="22" s="1"/>
  <c r="E144" i="23"/>
  <c r="F251" i="22" s="1"/>
  <c r="E145" i="23"/>
  <c r="F254" i="22" s="1"/>
  <c r="E146" i="23"/>
  <c r="F258" i="22" s="1"/>
  <c r="E147" i="23"/>
  <c r="F260" i="22" s="1"/>
  <c r="E148" i="23"/>
  <c r="F263" i="22" s="1"/>
  <c r="E149" i="23"/>
  <c r="F264" i="22" s="1"/>
  <c r="E150" i="23"/>
  <c r="F265" i="22" s="1"/>
  <c r="E151" i="23"/>
  <c r="F267" i="22" s="1"/>
  <c r="E152" i="23"/>
  <c r="F270" i="22" s="1"/>
  <c r="E153" i="23"/>
  <c r="F271" i="22" s="1"/>
  <c r="E154" i="23"/>
  <c r="F272" i="22" s="1"/>
  <c r="E155" i="23"/>
  <c r="F275" i="22" s="1"/>
  <c r="E156" i="23"/>
  <c r="F277" i="22" s="1"/>
  <c r="E157" i="23"/>
  <c r="F279" i="22" s="1"/>
  <c r="E158" i="23"/>
  <c r="F282" i="22" s="1"/>
  <c r="E159" i="23"/>
  <c r="F283" i="22" s="1"/>
  <c r="E160" i="23"/>
  <c r="F284" i="22" s="1"/>
  <c r="E161" i="23"/>
  <c r="F288" i="22" s="1"/>
  <c r="E162" i="23"/>
  <c r="F289" i="22" s="1"/>
  <c r="E163" i="23"/>
  <c r="F291" i="22" s="1"/>
  <c r="E164" i="23"/>
  <c r="F292" i="22" s="1"/>
  <c r="E165" i="23"/>
  <c r="F293" i="22" s="1"/>
  <c r="E166" i="23"/>
  <c r="F295" i="22" s="1"/>
  <c r="E167" i="23"/>
  <c r="F297" i="22" s="1"/>
  <c r="E169" i="23"/>
  <c r="F299" i="22" s="1"/>
  <c r="E170" i="23"/>
  <c r="F301" i="22" s="1"/>
  <c r="E171" i="23"/>
  <c r="F303" i="22" s="1"/>
  <c r="E172" i="23"/>
  <c r="F304" i="22" s="1"/>
  <c r="E173" i="23"/>
  <c r="F305" i="22" s="1"/>
  <c r="E174" i="23"/>
  <c r="F307" i="22" s="1"/>
  <c r="E175" i="23"/>
  <c r="F309" i="22" s="1"/>
  <c r="E176" i="23"/>
  <c r="F310" i="22" s="1"/>
  <c r="E177" i="23"/>
  <c r="F311" i="22" s="1"/>
  <c r="E178" i="23"/>
  <c r="F313" i="22" s="1"/>
  <c r="E179" i="23"/>
  <c r="F315" i="22" s="1"/>
  <c r="E180" i="23"/>
  <c r="F317" i="22" s="1"/>
  <c r="E181" i="23"/>
  <c r="F318" i="22" s="1"/>
  <c r="E182" i="23"/>
  <c r="F319" i="22" s="1"/>
  <c r="E183" i="23"/>
  <c r="F320" i="22" s="1"/>
  <c r="E184" i="23"/>
  <c r="F321" i="22" s="1"/>
  <c r="E185" i="23"/>
  <c r="F323" i="22" s="1"/>
  <c r="E186" i="23"/>
  <c r="F324" i="22" s="1"/>
  <c r="E187" i="23"/>
  <c r="F327" i="22" s="1"/>
  <c r="E188" i="23"/>
  <c r="F329" i="22" s="1"/>
  <c r="E189" i="23"/>
  <c r="F330" i="22" s="1"/>
  <c r="E190" i="23"/>
  <c r="F331" i="22" s="1"/>
  <c r="E191" i="23"/>
  <c r="F335" i="22" s="1"/>
  <c r="E192" i="23"/>
  <c r="F336" i="22" s="1"/>
  <c r="E193" i="23"/>
  <c r="F337" i="22" s="1"/>
  <c r="E194" i="23"/>
  <c r="F338" i="22" s="1"/>
  <c r="E195" i="23"/>
  <c r="F339" i="22" s="1"/>
  <c r="E196" i="23"/>
  <c r="F341" i="22" s="1"/>
  <c r="E197" i="23"/>
  <c r="F343" i="22" s="1"/>
  <c r="E198" i="23"/>
  <c r="F344" i="22" s="1"/>
  <c r="E199" i="23"/>
  <c r="F346" i="22" s="1"/>
  <c r="E200" i="23"/>
  <c r="F347" i="22" s="1"/>
  <c r="E201" i="23"/>
  <c r="F348" i="22" s="1"/>
  <c r="E202" i="23"/>
  <c r="F350" i="22" s="1"/>
  <c r="E203" i="23"/>
  <c r="F351" i="22" s="1"/>
  <c r="E204" i="23"/>
  <c r="F352" i="22" s="1"/>
  <c r="E205" i="23"/>
  <c r="F353" i="22" s="1"/>
  <c r="E206" i="23"/>
  <c r="F356" i="22" s="1"/>
  <c r="E207" i="23"/>
  <c r="F359" i="22" s="1"/>
  <c r="E208" i="23"/>
  <c r="F363" i="22" s="1"/>
  <c r="E209" i="23"/>
  <c r="F365" i="22" s="1"/>
  <c r="E210" i="23"/>
  <c r="F368" i="22" s="1"/>
  <c r="E211" i="23"/>
  <c r="F371" i="22" s="1"/>
  <c r="E212" i="23"/>
  <c r="F372" i="22" s="1"/>
  <c r="E213" i="23"/>
  <c r="F373" i="22" s="1"/>
  <c r="E214" i="23"/>
  <c r="F374" i="22" s="1"/>
  <c r="E215" i="23"/>
  <c r="F375" i="22" s="1"/>
  <c r="E216" i="23"/>
  <c r="F376" i="22" s="1"/>
  <c r="E217" i="23"/>
  <c r="F377" i="22" s="1"/>
  <c r="E218" i="23"/>
  <c r="F378" i="22" s="1"/>
  <c r="E219" i="23"/>
  <c r="F379" i="22" s="1"/>
  <c r="E220" i="23"/>
  <c r="F380" i="22" s="1"/>
  <c r="E221" i="23"/>
  <c r="F381" i="22" s="1"/>
  <c r="E222" i="23"/>
  <c r="F387" i="22" s="1"/>
  <c r="E223" i="23"/>
  <c r="F388" i="22" s="1"/>
  <c r="E224" i="23"/>
  <c r="F389" i="22" s="1"/>
  <c r="E225" i="23"/>
  <c r="F390" i="22" s="1"/>
  <c r="E226" i="23"/>
  <c r="F391" i="22" s="1"/>
  <c r="E227" i="23"/>
  <c r="F392" i="22" s="1"/>
  <c r="E228" i="23"/>
  <c r="F393" i="22" s="1"/>
  <c r="E229" i="23"/>
  <c r="F394" i="22" s="1"/>
  <c r="E230" i="23"/>
  <c r="F395" i="22" s="1"/>
  <c r="E231" i="23"/>
  <c r="F397" i="22" s="1"/>
  <c r="E232" i="23"/>
  <c r="F399" i="22" s="1"/>
  <c r="E233" i="23"/>
  <c r="E234" i="23"/>
  <c r="F402" i="22" s="1"/>
  <c r="E235" i="23"/>
  <c r="E236" i="23"/>
  <c r="F405" i="22" s="1"/>
  <c r="E237" i="23"/>
  <c r="F408" i="22" s="1"/>
  <c r="E238" i="23"/>
  <c r="F409" i="22" s="1"/>
  <c r="E239" i="23"/>
  <c r="F410" i="22" s="1"/>
  <c r="E240" i="23"/>
  <c r="F411" i="22" s="1"/>
  <c r="E241" i="23"/>
  <c r="E242" i="23"/>
  <c r="F414" i="22" s="1"/>
  <c r="E243" i="23"/>
  <c r="F415" i="22" s="1"/>
  <c r="E244" i="23"/>
  <c r="F416" i="22" s="1"/>
  <c r="E245" i="23"/>
  <c r="F417" i="22" s="1"/>
  <c r="E246" i="23"/>
  <c r="F418" i="22" s="1"/>
  <c r="E247" i="23"/>
  <c r="F419" i="22" s="1"/>
  <c r="E248" i="23"/>
  <c r="F420" i="22" s="1"/>
  <c r="E249" i="23"/>
  <c r="F421" i="22" s="1"/>
  <c r="E250" i="23"/>
  <c r="F422" i="22" s="1"/>
  <c r="E251" i="23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B111" i="44"/>
  <c r="B112" i="44"/>
  <c r="B113" i="44"/>
  <c r="B114" i="44"/>
  <c r="B115" i="44"/>
  <c r="B116" i="44"/>
  <c r="B117" i="44"/>
  <c r="B118" i="44"/>
  <c r="B119" i="44"/>
  <c r="B120" i="44"/>
  <c r="B121" i="44"/>
  <c r="B122" i="44"/>
  <c r="B123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3" i="44"/>
  <c r="B72" i="44"/>
  <c r="B71" i="44"/>
  <c r="B70" i="44"/>
  <c r="B69" i="44"/>
  <c r="B68" i="44"/>
  <c r="B67" i="44"/>
  <c r="B66" i="44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2" i="44"/>
  <c r="F227" i="22" l="1"/>
  <c r="F228" i="22"/>
  <c r="F130" i="22"/>
  <c r="F132" i="22"/>
  <c r="F125" i="22"/>
  <c r="F126" i="22"/>
  <c r="F7" i="22"/>
  <c r="F8" i="22"/>
  <c r="F9" i="22"/>
  <c r="F10" i="22"/>
  <c r="F398" i="22"/>
  <c r="F386" i="22"/>
  <c r="F362" i="22"/>
  <c r="F326" i="22"/>
  <c r="F314" i="22"/>
  <c r="F302" i="22"/>
  <c r="F290" i="22"/>
  <c r="F278" i="22"/>
  <c r="F266" i="22"/>
  <c r="F253" i="22"/>
  <c r="F241" i="22"/>
  <c r="F192" i="22"/>
  <c r="F162" i="22"/>
  <c r="F150" i="22"/>
  <c r="F138" i="22"/>
  <c r="F124" i="22"/>
  <c r="F112" i="22"/>
  <c r="F100" i="22"/>
  <c r="F88" i="22"/>
  <c r="F75" i="22"/>
  <c r="F63" i="22"/>
  <c r="F51" i="22"/>
  <c r="F39" i="22"/>
  <c r="F27" i="22"/>
  <c r="F385" i="22"/>
  <c r="F361" i="22"/>
  <c r="F349" i="22"/>
  <c r="F325" i="22"/>
  <c r="F252" i="22"/>
  <c r="F240" i="22"/>
  <c r="F191" i="22"/>
  <c r="F173" i="22"/>
  <c r="F161" i="22"/>
  <c r="F137" i="22"/>
  <c r="F123" i="22"/>
  <c r="F99" i="22"/>
  <c r="F74" i="22"/>
  <c r="F62" i="22"/>
  <c r="F50" i="22"/>
  <c r="F26" i="22"/>
  <c r="F396" i="22"/>
  <c r="F384" i="22"/>
  <c r="F360" i="22"/>
  <c r="F312" i="22"/>
  <c r="F300" i="22"/>
  <c r="F276" i="22"/>
  <c r="F190" i="22"/>
  <c r="F172" i="22"/>
  <c r="F160" i="22"/>
  <c r="F148" i="22"/>
  <c r="F136" i="22"/>
  <c r="F122" i="22"/>
  <c r="F98" i="22"/>
  <c r="F73" i="22"/>
  <c r="F61" i="22"/>
  <c r="F49" i="22"/>
  <c r="F13" i="22"/>
  <c r="F383" i="22"/>
  <c r="F287" i="22"/>
  <c r="F250" i="22"/>
  <c r="F238" i="22"/>
  <c r="F225" i="22"/>
  <c r="F213" i="22"/>
  <c r="F159" i="22"/>
  <c r="F147" i="22"/>
  <c r="F121" i="22"/>
  <c r="F109" i="22"/>
  <c r="F48" i="22"/>
  <c r="F36" i="22"/>
  <c r="F24" i="22"/>
  <c r="F382" i="22"/>
  <c r="F370" i="22"/>
  <c r="F358" i="22"/>
  <c r="F334" i="22"/>
  <c r="F322" i="22"/>
  <c r="F286" i="22"/>
  <c r="F274" i="22"/>
  <c r="F262" i="22"/>
  <c r="F249" i="22"/>
  <c r="F200" i="22"/>
  <c r="F188" i="22"/>
  <c r="F170" i="22"/>
  <c r="F146" i="22"/>
  <c r="F134" i="22"/>
  <c r="F120" i="22"/>
  <c r="F59" i="22"/>
  <c r="F47" i="22"/>
  <c r="F413" i="22"/>
  <c r="F412" i="22"/>
  <c r="F369" i="22"/>
  <c r="F357" i="22"/>
  <c r="F345" i="22"/>
  <c r="F333" i="22"/>
  <c r="F285" i="22"/>
  <c r="F273" i="22"/>
  <c r="F261" i="22"/>
  <c r="F248" i="22"/>
  <c r="F211" i="22"/>
  <c r="F187" i="22"/>
  <c r="F157" i="22"/>
  <c r="F119" i="22"/>
  <c r="F58" i="22"/>
  <c r="F34" i="22"/>
  <c r="F22" i="22"/>
  <c r="F332" i="22"/>
  <c r="F308" i="22"/>
  <c r="F296" i="22"/>
  <c r="F198" i="22"/>
  <c r="F144" i="22"/>
  <c r="F131" i="22"/>
  <c r="F118" i="22"/>
  <c r="F57" i="22"/>
  <c r="F45" i="22"/>
  <c r="F367" i="22"/>
  <c r="F355" i="22"/>
  <c r="F259" i="22"/>
  <c r="F246" i="22"/>
  <c r="F234" i="22"/>
  <c r="F167" i="22"/>
  <c r="F155" i="22"/>
  <c r="F117" i="22"/>
  <c r="F424" i="22"/>
  <c r="F423" i="22"/>
  <c r="F366" i="22"/>
  <c r="F354" i="22"/>
  <c r="F342" i="22"/>
  <c r="F306" i="22"/>
  <c r="F294" i="22"/>
  <c r="F220" i="22"/>
  <c r="F196" i="22"/>
  <c r="F154" i="22"/>
  <c r="F129" i="22"/>
  <c r="F104" i="22"/>
  <c r="F92" i="22"/>
  <c r="F55" i="22"/>
  <c r="F43" i="22"/>
  <c r="F19" i="22"/>
  <c r="F401" i="22"/>
  <c r="F400" i="22"/>
  <c r="F281" i="22"/>
  <c r="F269" i="22"/>
  <c r="F256" i="22"/>
  <c r="F232" i="22"/>
  <c r="F219" i="22"/>
  <c r="F195" i="22"/>
  <c r="F165" i="22"/>
  <c r="F153" i="22"/>
  <c r="F141" i="22"/>
  <c r="F128" i="22"/>
  <c r="F115" i="22"/>
  <c r="F54" i="22"/>
  <c r="F42" i="22"/>
  <c r="F18" i="22"/>
  <c r="F364" i="22"/>
  <c r="F340" i="22"/>
  <c r="F328" i="22"/>
  <c r="F316" i="22"/>
  <c r="F280" i="22"/>
  <c r="F268" i="22"/>
  <c r="F255" i="22"/>
  <c r="F218" i="22"/>
  <c r="F164" i="22"/>
  <c r="F114" i="22"/>
  <c r="F102" i="22"/>
  <c r="F90" i="22"/>
  <c r="F65" i="22"/>
  <c r="F41" i="22"/>
  <c r="F404" i="22"/>
  <c r="F403" i="22"/>
  <c r="C2" i="23" l="1"/>
  <c r="D2" i="22" s="1"/>
  <c r="C3" i="23"/>
  <c r="D3" i="22" s="1"/>
  <c r="C4" i="23"/>
  <c r="D4" i="22" s="1"/>
  <c r="C5" i="23"/>
  <c r="D5" i="22" s="1"/>
  <c r="C6" i="23"/>
  <c r="D6" i="22" s="1"/>
  <c r="C7" i="23"/>
  <c r="C8" i="23"/>
  <c r="C9" i="23"/>
  <c r="D11" i="22" s="1"/>
  <c r="C10" i="23"/>
  <c r="C11" i="23"/>
  <c r="D14" i="22" s="1"/>
  <c r="C12" i="23"/>
  <c r="D15" i="22" s="1"/>
  <c r="C13" i="23"/>
  <c r="D16" i="22" s="1"/>
  <c r="C14" i="23"/>
  <c r="C15" i="23"/>
  <c r="D20" i="22" s="1"/>
  <c r="C16" i="23"/>
  <c r="C17" i="23"/>
  <c r="C18" i="23"/>
  <c r="C19" i="23"/>
  <c r="D28" i="22" s="1"/>
  <c r="C20" i="23"/>
  <c r="D29" i="22" s="1"/>
  <c r="C21" i="23"/>
  <c r="D30" i="22" s="1"/>
  <c r="C22" i="23"/>
  <c r="D31" i="22" s="1"/>
  <c r="C23" i="23"/>
  <c r="D32" i="22" s="1"/>
  <c r="C24" i="23"/>
  <c r="C25" i="23"/>
  <c r="C26" i="23"/>
  <c r="D37" i="22" s="1"/>
  <c r="C27" i="23"/>
  <c r="D38" i="22" s="1"/>
  <c r="C28" i="23"/>
  <c r="C29" i="23"/>
  <c r="C30" i="23"/>
  <c r="C31" i="23"/>
  <c r="C32" i="23"/>
  <c r="C33" i="23"/>
  <c r="C34" i="23"/>
  <c r="C35" i="23"/>
  <c r="C36" i="23"/>
  <c r="D66" i="22" s="1"/>
  <c r="C37" i="23"/>
  <c r="D67" i="22" s="1"/>
  <c r="C38" i="23"/>
  <c r="D68" i="22" s="1"/>
  <c r="C39" i="23"/>
  <c r="D69" i="22" s="1"/>
  <c r="C40" i="23"/>
  <c r="D70" i="22" s="1"/>
  <c r="C41" i="23"/>
  <c r="D71" i="22" s="1"/>
  <c r="C42" i="23"/>
  <c r="C43" i="23"/>
  <c r="C44" i="23"/>
  <c r="D77" i="22" s="1"/>
  <c r="C45" i="23"/>
  <c r="D78" i="22" s="1"/>
  <c r="C46" i="23"/>
  <c r="D79" i="22" s="1"/>
  <c r="C47" i="23"/>
  <c r="D80" i="22" s="1"/>
  <c r="C48" i="23"/>
  <c r="D81" i="22" s="1"/>
  <c r="C50" i="23"/>
  <c r="D83" i="22" s="1"/>
  <c r="C51" i="23"/>
  <c r="D84" i="22" s="1"/>
  <c r="C53" i="23"/>
  <c r="D86" i="22" s="1"/>
  <c r="C54" i="23"/>
  <c r="D87" i="22" s="1"/>
  <c r="C55" i="23"/>
  <c r="C56" i="23"/>
  <c r="C57" i="23"/>
  <c r="D94" i="22" s="1"/>
  <c r="C58" i="23"/>
  <c r="D93" i="22" s="1"/>
  <c r="C59" i="23"/>
  <c r="D95" i="22" s="1"/>
  <c r="C60" i="23"/>
  <c r="D96" i="22" s="1"/>
  <c r="C61" i="23"/>
  <c r="C62" i="23"/>
  <c r="C63" i="23"/>
  <c r="C64" i="23"/>
  <c r="D105" i="22" s="1"/>
  <c r="C65" i="23"/>
  <c r="D106" i="22" s="1"/>
  <c r="C66" i="23"/>
  <c r="D107" i="22" s="1"/>
  <c r="C67" i="23"/>
  <c r="C68" i="23"/>
  <c r="D110" i="22" s="1"/>
  <c r="C69" i="23"/>
  <c r="C70" i="23"/>
  <c r="C71" i="23"/>
  <c r="C72" i="23"/>
  <c r="D126" i="22" s="1"/>
  <c r="C73" i="23"/>
  <c r="C74" i="23"/>
  <c r="D132" i="22" s="1"/>
  <c r="C75" i="23"/>
  <c r="C76" i="23"/>
  <c r="C77" i="23"/>
  <c r="C78" i="23"/>
  <c r="C79" i="23"/>
  <c r="D142" i="22" s="1"/>
  <c r="C80" i="23"/>
  <c r="C81" i="23"/>
  <c r="C82" i="23"/>
  <c r="C83" i="23"/>
  <c r="D151" i="22" s="1"/>
  <c r="C84" i="23"/>
  <c r="C85" i="23"/>
  <c r="C86" i="23"/>
  <c r="C87" i="23"/>
  <c r="C88" i="23"/>
  <c r="C89" i="23"/>
  <c r="D168" i="22" s="1"/>
  <c r="C90" i="23"/>
  <c r="C91" i="23"/>
  <c r="C92" i="23"/>
  <c r="D174" i="22" s="1"/>
  <c r="C93" i="23"/>
  <c r="D175" i="22" s="1"/>
  <c r="C94" i="23"/>
  <c r="D176" i="22" s="1"/>
  <c r="C95" i="23"/>
  <c r="D177" i="22" s="1"/>
  <c r="C96" i="23"/>
  <c r="D178" i="22" s="1"/>
  <c r="C104" i="23"/>
  <c r="C105" i="23"/>
  <c r="C106" i="23"/>
  <c r="C107" i="23"/>
  <c r="C108" i="23"/>
  <c r="C109" i="23"/>
  <c r="C110" i="23"/>
  <c r="D201" i="22" s="1"/>
  <c r="C111" i="23"/>
  <c r="D202" i="22" s="1"/>
  <c r="C112" i="23"/>
  <c r="D203" i="22" s="1"/>
  <c r="C113" i="23"/>
  <c r="D204" i="22" s="1"/>
  <c r="C114" i="23"/>
  <c r="D205" i="22" s="1"/>
  <c r="C116" i="23"/>
  <c r="D207" i="22" s="1"/>
  <c r="C117" i="23"/>
  <c r="D208" i="22" s="1"/>
  <c r="C118" i="23"/>
  <c r="D209" i="22" s="1"/>
  <c r="C119" i="23"/>
  <c r="C120" i="23"/>
  <c r="C121" i="23"/>
  <c r="D214" i="22" s="1"/>
  <c r="C122" i="23"/>
  <c r="D215" i="22" s="1"/>
  <c r="C123" i="23"/>
  <c r="D216" i="22" s="1"/>
  <c r="C124" i="23"/>
  <c r="C125" i="23"/>
  <c r="D221" i="22" s="1"/>
  <c r="C126" i="23"/>
  <c r="D222" i="22" s="1"/>
  <c r="C127" i="23"/>
  <c r="D223" i="22" s="1"/>
  <c r="C128" i="23"/>
  <c r="C129" i="23"/>
  <c r="D226" i="22" s="1"/>
  <c r="C130" i="23"/>
  <c r="C131" i="23"/>
  <c r="D229" i="22" s="1"/>
  <c r="C132" i="23"/>
  <c r="D230" i="22" s="1"/>
  <c r="C133" i="23"/>
  <c r="C134" i="23"/>
  <c r="C135" i="23"/>
  <c r="D235" i="22" s="1"/>
  <c r="C136" i="23"/>
  <c r="D236" i="22" s="1"/>
  <c r="C137" i="23"/>
  <c r="C138" i="23"/>
  <c r="D239" i="22" s="1"/>
  <c r="C139" i="23"/>
  <c r="C140" i="23"/>
  <c r="D243" i="22" s="1"/>
  <c r="C141" i="23"/>
  <c r="D244" i="22" s="1"/>
  <c r="C142" i="23"/>
  <c r="C143" i="23"/>
  <c r="C144" i="23"/>
  <c r="C145" i="23"/>
  <c r="C146" i="23"/>
  <c r="C147" i="23"/>
  <c r="C148" i="23"/>
  <c r="D263" i="22" s="1"/>
  <c r="C149" i="23"/>
  <c r="D264" i="22" s="1"/>
  <c r="C150" i="23"/>
  <c r="D265" i="22" s="1"/>
  <c r="C151" i="23"/>
  <c r="C152" i="23"/>
  <c r="D270" i="22" s="1"/>
  <c r="C153" i="23"/>
  <c r="D271" i="22" s="1"/>
  <c r="C154" i="23"/>
  <c r="C155" i="23"/>
  <c r="C156" i="23"/>
  <c r="C157" i="23"/>
  <c r="C158" i="23"/>
  <c r="D282" i="22" s="1"/>
  <c r="C159" i="23"/>
  <c r="D283" i="22" s="1"/>
  <c r="C160" i="23"/>
  <c r="C161" i="23"/>
  <c r="D288" i="22" s="1"/>
  <c r="C162" i="23"/>
  <c r="D289" i="22" s="1"/>
  <c r="C163" i="23"/>
  <c r="C164" i="23"/>
  <c r="D292" i="22" s="1"/>
  <c r="C165" i="23"/>
  <c r="C166" i="23"/>
  <c r="C167" i="23"/>
  <c r="D297" i="22" s="1"/>
  <c r="C169" i="23"/>
  <c r="C170" i="23"/>
  <c r="C171" i="23"/>
  <c r="D303" i="22" s="1"/>
  <c r="C172" i="23"/>
  <c r="D304" i="22" s="1"/>
  <c r="C173" i="23"/>
  <c r="C174" i="23"/>
  <c r="C175" i="23"/>
  <c r="D309" i="22" s="1"/>
  <c r="C176" i="23"/>
  <c r="D310" i="22" s="1"/>
  <c r="C177" i="23"/>
  <c r="C178" i="23"/>
  <c r="C179" i="23"/>
  <c r="C180" i="23"/>
  <c r="D317" i="22" s="1"/>
  <c r="C181" i="23"/>
  <c r="D318" i="22" s="1"/>
  <c r="C182" i="23"/>
  <c r="D319" i="22" s="1"/>
  <c r="C183" i="23"/>
  <c r="D320" i="22" s="1"/>
  <c r="C184" i="23"/>
  <c r="C185" i="23"/>
  <c r="D323" i="22" s="1"/>
  <c r="C186" i="23"/>
  <c r="D324" i="22" s="1"/>
  <c r="C187" i="23"/>
  <c r="C188" i="23"/>
  <c r="D329" i="22" s="1"/>
  <c r="C189" i="23"/>
  <c r="D330" i="22" s="1"/>
  <c r="C190" i="23"/>
  <c r="C191" i="23"/>
  <c r="D335" i="22" s="1"/>
  <c r="C192" i="23"/>
  <c r="D336" i="22" s="1"/>
  <c r="C193" i="23"/>
  <c r="D337" i="22" s="1"/>
  <c r="C194" i="23"/>
  <c r="D338" i="22" s="1"/>
  <c r="C195" i="23"/>
  <c r="C196" i="23"/>
  <c r="C197" i="23"/>
  <c r="D343" i="22" s="1"/>
  <c r="C198" i="23"/>
  <c r="C199" i="23"/>
  <c r="D346" i="22" s="1"/>
  <c r="C200" i="23"/>
  <c r="D347" i="22" s="1"/>
  <c r="C201" i="23"/>
  <c r="C202" i="23"/>
  <c r="D350" i="22" s="1"/>
  <c r="C203" i="23"/>
  <c r="D351" i="22" s="1"/>
  <c r="C204" i="23"/>
  <c r="D352" i="22" s="1"/>
  <c r="C205" i="23"/>
  <c r="C206" i="23"/>
  <c r="C207" i="23"/>
  <c r="C208" i="23"/>
  <c r="C209" i="23"/>
  <c r="C210" i="23"/>
  <c r="C211" i="23"/>
  <c r="D371" i="22" s="1"/>
  <c r="C212" i="23"/>
  <c r="D372" i="22" s="1"/>
  <c r="C213" i="23"/>
  <c r="D373" i="22" s="1"/>
  <c r="C214" i="23"/>
  <c r="D374" i="22" s="1"/>
  <c r="C215" i="23"/>
  <c r="D375" i="22" s="1"/>
  <c r="C216" i="23"/>
  <c r="D376" i="22" s="1"/>
  <c r="C217" i="23"/>
  <c r="D377" i="22" s="1"/>
  <c r="C218" i="23"/>
  <c r="D378" i="22" s="1"/>
  <c r="C219" i="23"/>
  <c r="D379" i="22" s="1"/>
  <c r="C220" i="23"/>
  <c r="D380" i="22" s="1"/>
  <c r="C221" i="23"/>
  <c r="C222" i="23"/>
  <c r="D387" i="22" s="1"/>
  <c r="C223" i="23"/>
  <c r="D388" i="22" s="1"/>
  <c r="C224" i="23"/>
  <c r="D389" i="22" s="1"/>
  <c r="C225" i="23"/>
  <c r="D390" i="22" s="1"/>
  <c r="C226" i="23"/>
  <c r="D391" i="22" s="1"/>
  <c r="C227" i="23"/>
  <c r="D392" i="22" s="1"/>
  <c r="C228" i="23"/>
  <c r="D393" i="22" s="1"/>
  <c r="C229" i="23"/>
  <c r="D394" i="22" s="1"/>
  <c r="C230" i="23"/>
  <c r="C231" i="23"/>
  <c r="D397" i="22" s="1"/>
  <c r="C232" i="23"/>
  <c r="C233" i="23"/>
  <c r="C234" i="23"/>
  <c r="D402" i="22" s="1"/>
  <c r="C235" i="23"/>
  <c r="C236" i="23"/>
  <c r="D405" i="22" s="1"/>
  <c r="C237" i="23"/>
  <c r="D408" i="22" s="1"/>
  <c r="C238" i="23"/>
  <c r="D409" i="22" s="1"/>
  <c r="C239" i="23"/>
  <c r="D410" i="22" s="1"/>
  <c r="C240" i="23"/>
  <c r="D411" i="22" s="1"/>
  <c r="C241" i="23"/>
  <c r="C242" i="23"/>
  <c r="D414" i="22" s="1"/>
  <c r="C243" i="23"/>
  <c r="D415" i="22" s="1"/>
  <c r="C244" i="23"/>
  <c r="D416" i="22" s="1"/>
  <c r="C245" i="23"/>
  <c r="D417" i="22" s="1"/>
  <c r="C246" i="23"/>
  <c r="D418" i="22" s="1"/>
  <c r="C247" i="23"/>
  <c r="D419" i="22" s="1"/>
  <c r="C248" i="23"/>
  <c r="D420" i="22" s="1"/>
  <c r="C249" i="23"/>
  <c r="D421" i="22" s="1"/>
  <c r="C250" i="23"/>
  <c r="D422" i="22" s="1"/>
  <c r="C251" i="23"/>
  <c r="F254" i="23"/>
  <c r="B254" i="23"/>
  <c r="G254" i="23"/>
  <c r="H254" i="23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50" i="23"/>
  <c r="I51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104" i="23"/>
  <c r="I105" i="23"/>
  <c r="I106" i="23"/>
  <c r="I107" i="23"/>
  <c r="I108" i="23"/>
  <c r="I109" i="23"/>
  <c r="I110" i="23"/>
  <c r="I111" i="23"/>
  <c r="I112" i="23"/>
  <c r="I113" i="23"/>
  <c r="I114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D227" i="22" l="1"/>
  <c r="D228" i="22"/>
  <c r="D9" i="22"/>
  <c r="D10" i="22"/>
  <c r="D7" i="22"/>
  <c r="D8" i="22"/>
  <c r="J2" i="46"/>
  <c r="J3" i="46"/>
  <c r="J4" i="46"/>
  <c r="J5" i="46"/>
  <c r="I2" i="46"/>
  <c r="I3" i="46"/>
  <c r="I4" i="46"/>
  <c r="I5" i="46"/>
  <c r="H2" i="46"/>
  <c r="H3" i="46"/>
  <c r="H4" i="46"/>
  <c r="H5" i="46"/>
  <c r="D275" i="22"/>
  <c r="D276" i="22"/>
  <c r="D247" i="22"/>
  <c r="D248" i="22"/>
  <c r="D249" i="22"/>
  <c r="D250" i="22"/>
  <c r="D210" i="22"/>
  <c r="D211" i="22"/>
  <c r="D192" i="22"/>
  <c r="D193" i="22"/>
  <c r="D191" i="22"/>
  <c r="D162" i="22"/>
  <c r="D163" i="22"/>
  <c r="D164" i="22"/>
  <c r="D165" i="22"/>
  <c r="D133" i="22"/>
  <c r="D134" i="22"/>
  <c r="D103" i="22"/>
  <c r="D104" i="22"/>
  <c r="D35" i="22"/>
  <c r="D36" i="22"/>
  <c r="D424" i="22"/>
  <c r="D423" i="22"/>
  <c r="D315" i="22"/>
  <c r="D316" i="22"/>
  <c r="D295" i="22"/>
  <c r="D296" i="22"/>
  <c r="D272" i="22"/>
  <c r="D273" i="22"/>
  <c r="D274" i="22"/>
  <c r="D245" i="22"/>
  <c r="D246" i="22"/>
  <c r="D189" i="22"/>
  <c r="D190" i="22"/>
  <c r="D158" i="22"/>
  <c r="D159" i="22"/>
  <c r="D160" i="22"/>
  <c r="D161" i="22"/>
  <c r="D130" i="22"/>
  <c r="D131" i="22"/>
  <c r="D100" i="22"/>
  <c r="D101" i="22"/>
  <c r="D102" i="22"/>
  <c r="D33" i="22"/>
  <c r="D34" i="22"/>
  <c r="D331" i="22"/>
  <c r="D332" i="22"/>
  <c r="D333" i="22"/>
  <c r="D334" i="22"/>
  <c r="D314" i="22"/>
  <c r="D313" i="22"/>
  <c r="D293" i="22"/>
  <c r="D294" i="22"/>
  <c r="D186" i="22"/>
  <c r="D187" i="22"/>
  <c r="D188" i="22"/>
  <c r="D156" i="22"/>
  <c r="D157" i="22"/>
  <c r="D127" i="22"/>
  <c r="D128" i="22"/>
  <c r="D129" i="22"/>
  <c r="D97" i="22"/>
  <c r="D98" i="22"/>
  <c r="D99" i="22"/>
  <c r="D63" i="22"/>
  <c r="D64" i="22"/>
  <c r="D65" i="22"/>
  <c r="D348" i="22"/>
  <c r="D349" i="22"/>
  <c r="D311" i="22"/>
  <c r="D312" i="22"/>
  <c r="D224" i="22"/>
  <c r="D225" i="22"/>
  <c r="D152" i="22"/>
  <c r="D153" i="22"/>
  <c r="D154" i="22"/>
  <c r="D155" i="22"/>
  <c r="D124" i="22"/>
  <c r="D125" i="22"/>
  <c r="D121" i="22"/>
  <c r="D122" i="22"/>
  <c r="D123" i="22"/>
  <c r="D60" i="22"/>
  <c r="D61" i="22"/>
  <c r="D62" i="22"/>
  <c r="D12" i="22"/>
  <c r="D13" i="22"/>
  <c r="D290" i="22"/>
  <c r="D291" i="22"/>
  <c r="D266" i="22"/>
  <c r="D267" i="22"/>
  <c r="D268" i="22"/>
  <c r="D269" i="22"/>
  <c r="D241" i="22"/>
  <c r="D242" i="22"/>
  <c r="D240" i="22"/>
  <c r="D116" i="22"/>
  <c r="D117" i="22"/>
  <c r="D118" i="22"/>
  <c r="D119" i="22"/>
  <c r="D120" i="22"/>
  <c r="D56" i="22"/>
  <c r="D57" i="22"/>
  <c r="D58" i="22"/>
  <c r="D59" i="22"/>
  <c r="D404" i="22"/>
  <c r="D403" i="22"/>
  <c r="D326" i="22"/>
  <c r="D327" i="22"/>
  <c r="D328" i="22"/>
  <c r="D325" i="22"/>
  <c r="D150" i="22"/>
  <c r="D149" i="22"/>
  <c r="D113" i="22"/>
  <c r="D114" i="22"/>
  <c r="D115" i="22"/>
  <c r="D53" i="22"/>
  <c r="D54" i="22"/>
  <c r="D55" i="22"/>
  <c r="D368" i="22"/>
  <c r="D369" i="22"/>
  <c r="D370" i="22"/>
  <c r="D344" i="22"/>
  <c r="D345" i="22"/>
  <c r="D307" i="22"/>
  <c r="D308" i="22"/>
  <c r="D237" i="22"/>
  <c r="D238" i="22"/>
  <c r="D145" i="22"/>
  <c r="D146" i="22"/>
  <c r="D147" i="22"/>
  <c r="D148" i="22"/>
  <c r="D112" i="22"/>
  <c r="D111" i="22"/>
  <c r="D75" i="22"/>
  <c r="D76" i="22"/>
  <c r="D51" i="22"/>
  <c r="D52" i="22"/>
  <c r="D401" i="22"/>
  <c r="D400" i="22"/>
  <c r="D386" i="22"/>
  <c r="D381" i="22"/>
  <c r="D382" i="22"/>
  <c r="D383" i="22"/>
  <c r="D384" i="22"/>
  <c r="D385" i="22"/>
  <c r="D365" i="22"/>
  <c r="D366" i="22"/>
  <c r="D367" i="22"/>
  <c r="D305" i="22"/>
  <c r="D306" i="22"/>
  <c r="D284" i="22"/>
  <c r="D285" i="22"/>
  <c r="D286" i="22"/>
  <c r="D287" i="22"/>
  <c r="D217" i="22"/>
  <c r="D218" i="22"/>
  <c r="D219" i="22"/>
  <c r="D220" i="22"/>
  <c r="D143" i="22"/>
  <c r="D144" i="22"/>
  <c r="D91" i="22"/>
  <c r="D92" i="22"/>
  <c r="D72" i="22"/>
  <c r="D73" i="22"/>
  <c r="D74" i="22"/>
  <c r="D46" i="22"/>
  <c r="D47" i="22"/>
  <c r="D48" i="22"/>
  <c r="D49" i="22"/>
  <c r="D50" i="22"/>
  <c r="D27" i="22"/>
  <c r="D25" i="22"/>
  <c r="D26" i="22"/>
  <c r="D399" i="22"/>
  <c r="D398" i="22"/>
  <c r="D362" i="22"/>
  <c r="D363" i="22"/>
  <c r="D364" i="22"/>
  <c r="D341" i="22"/>
  <c r="D342" i="22"/>
  <c r="D321" i="22"/>
  <c r="D322" i="22"/>
  <c r="D260" i="22"/>
  <c r="D261" i="22"/>
  <c r="D262" i="22"/>
  <c r="D171" i="22"/>
  <c r="D172" i="22"/>
  <c r="D173" i="22"/>
  <c r="D108" i="22"/>
  <c r="D109" i="22"/>
  <c r="D88" i="22"/>
  <c r="D89" i="22"/>
  <c r="D90" i="22"/>
  <c r="D44" i="22"/>
  <c r="D45" i="22"/>
  <c r="D23" i="22"/>
  <c r="D24" i="22"/>
  <c r="D359" i="22"/>
  <c r="D360" i="22"/>
  <c r="D361" i="22"/>
  <c r="D339" i="22"/>
  <c r="D340" i="22"/>
  <c r="D258" i="22"/>
  <c r="D259" i="22"/>
  <c r="D233" i="22"/>
  <c r="D234" i="22"/>
  <c r="D199" i="22"/>
  <c r="D200" i="22"/>
  <c r="D169" i="22"/>
  <c r="D170" i="22"/>
  <c r="D140" i="22"/>
  <c r="D141" i="22"/>
  <c r="D39" i="22"/>
  <c r="D40" i="22"/>
  <c r="D41" i="22"/>
  <c r="D42" i="22"/>
  <c r="D43" i="22"/>
  <c r="D21" i="22"/>
  <c r="D22" i="22"/>
  <c r="D395" i="22"/>
  <c r="D396" i="22"/>
  <c r="D356" i="22"/>
  <c r="D357" i="22"/>
  <c r="D358" i="22"/>
  <c r="D302" i="22"/>
  <c r="D301" i="22"/>
  <c r="D279" i="22"/>
  <c r="D280" i="22"/>
  <c r="D281" i="22"/>
  <c r="D253" i="22"/>
  <c r="D254" i="22"/>
  <c r="D255" i="22"/>
  <c r="D256" i="22"/>
  <c r="D231" i="22"/>
  <c r="D232" i="22"/>
  <c r="D197" i="22"/>
  <c r="D198" i="22"/>
  <c r="D138" i="22"/>
  <c r="D139" i="22"/>
  <c r="D137" i="22"/>
  <c r="D413" i="22"/>
  <c r="D412" i="22"/>
  <c r="D353" i="22"/>
  <c r="D354" i="22"/>
  <c r="D355" i="22"/>
  <c r="D299" i="22"/>
  <c r="D300" i="22"/>
  <c r="D278" i="22"/>
  <c r="D277" i="22"/>
  <c r="D251" i="22"/>
  <c r="D252" i="22"/>
  <c r="D212" i="22"/>
  <c r="D213" i="22"/>
  <c r="D194" i="22"/>
  <c r="D195" i="22"/>
  <c r="D196" i="22"/>
  <c r="D166" i="22"/>
  <c r="D167" i="22"/>
  <c r="D135" i="22"/>
  <c r="D136" i="22"/>
  <c r="D17" i="22"/>
  <c r="D18" i="22"/>
  <c r="D19" i="22"/>
  <c r="C254" i="23"/>
  <c r="I254" i="23"/>
  <c r="J60" i="46"/>
  <c r="I40" i="46"/>
  <c r="J71" i="46"/>
  <c r="I49" i="46"/>
  <c r="I102" i="46"/>
  <c r="I92" i="46"/>
  <c r="I58" i="46"/>
  <c r="J26" i="46"/>
  <c r="I164" i="46"/>
  <c r="J129" i="46"/>
  <c r="I171" i="46"/>
  <c r="J150" i="46"/>
  <c r="J89" i="46"/>
  <c r="J98" i="46"/>
  <c r="H47" i="46"/>
  <c r="I150" i="46"/>
  <c r="I165" i="46"/>
  <c r="H139" i="46"/>
  <c r="J13" i="46"/>
  <c r="H53" i="46"/>
  <c r="H128" i="46"/>
  <c r="H99" i="46"/>
  <c r="H26" i="46"/>
  <c r="H50" i="46"/>
  <c r="J23" i="46"/>
  <c r="J105" i="46"/>
  <c r="J158" i="46"/>
  <c r="H151" i="46"/>
  <c r="H85" i="46"/>
  <c r="I42" i="46"/>
  <c r="I54" i="46"/>
  <c r="I142" i="46"/>
  <c r="I45" i="46"/>
  <c r="I124" i="46"/>
  <c r="J153" i="46"/>
  <c r="J132" i="46"/>
  <c r="J17" i="46"/>
  <c r="J8" i="46"/>
  <c r="J90" i="46"/>
  <c r="I129" i="46"/>
  <c r="H83" i="46"/>
  <c r="I8" i="46"/>
  <c r="I65" i="46"/>
  <c r="J42" i="46"/>
  <c r="H156" i="46"/>
  <c r="I153" i="46"/>
  <c r="I50" i="46"/>
  <c r="J34" i="46"/>
  <c r="I95" i="46"/>
  <c r="I16" i="46"/>
  <c r="H143" i="46"/>
  <c r="J91" i="46"/>
  <c r="H122" i="46"/>
  <c r="I73" i="46"/>
  <c r="H102" i="46"/>
  <c r="J176" i="46"/>
  <c r="J168" i="46"/>
  <c r="I69" i="46"/>
  <c r="J82" i="46"/>
  <c r="J43" i="46"/>
  <c r="J143" i="46"/>
  <c r="J112" i="46"/>
  <c r="I104" i="46"/>
  <c r="I86" i="46"/>
  <c r="H179" i="46"/>
  <c r="J108" i="46"/>
  <c r="I10" i="46"/>
  <c r="J31" i="46"/>
  <c r="H135" i="46"/>
  <c r="J92" i="46"/>
  <c r="J180" i="46"/>
  <c r="I17" i="46"/>
  <c r="J118" i="46"/>
  <c r="J54" i="46"/>
  <c r="H43" i="46"/>
  <c r="H13" i="46"/>
  <c r="H40" i="46"/>
  <c r="H60" i="46"/>
  <c r="I103" i="46"/>
  <c r="J88" i="46"/>
  <c r="I166" i="46"/>
  <c r="H82" i="46"/>
  <c r="J87" i="46"/>
  <c r="I24" i="46"/>
  <c r="H76" i="46"/>
  <c r="H75" i="46"/>
  <c r="H125" i="46"/>
  <c r="I144" i="46"/>
  <c r="J68" i="46"/>
  <c r="J41" i="46"/>
  <c r="H56" i="46"/>
  <c r="J30" i="46"/>
  <c r="J167" i="46"/>
  <c r="I143" i="46"/>
  <c r="J16" i="46"/>
  <c r="H70" i="46"/>
  <c r="H112" i="46"/>
  <c r="H78" i="46"/>
  <c r="I90" i="46"/>
  <c r="J14" i="46"/>
  <c r="H88" i="46"/>
  <c r="H111" i="46"/>
  <c r="J147" i="46"/>
  <c r="I122" i="46"/>
  <c r="I48" i="46"/>
  <c r="I37" i="46"/>
  <c r="H148" i="46"/>
  <c r="J104" i="46"/>
  <c r="I99" i="46"/>
  <c r="J174" i="46"/>
  <c r="I172" i="46"/>
  <c r="H16" i="46"/>
  <c r="I79" i="46"/>
  <c r="I111" i="46"/>
  <c r="I136" i="46"/>
  <c r="H97" i="46"/>
  <c r="J145" i="46"/>
  <c r="I160" i="46"/>
  <c r="J57" i="46"/>
  <c r="I170" i="46"/>
  <c r="J7" i="46"/>
  <c r="J120" i="46"/>
  <c r="I152" i="46"/>
  <c r="H89" i="46"/>
  <c r="J83" i="46"/>
  <c r="J12" i="46"/>
  <c r="J151" i="46"/>
  <c r="J124" i="46"/>
  <c r="J33" i="46"/>
  <c r="H163" i="46"/>
  <c r="H131" i="46"/>
  <c r="J66" i="46"/>
  <c r="J157" i="46"/>
  <c r="I6" i="46"/>
  <c r="J10" i="46"/>
  <c r="J159" i="46"/>
  <c r="H8" i="46"/>
  <c r="I83" i="46"/>
  <c r="J123" i="46"/>
  <c r="J107" i="46"/>
  <c r="I137" i="46"/>
  <c r="I35" i="46"/>
  <c r="J115" i="46"/>
  <c r="J161" i="46"/>
  <c r="H132" i="46"/>
  <c r="I132" i="46"/>
  <c r="I105" i="46"/>
  <c r="H46" i="46"/>
  <c r="J35" i="46"/>
  <c r="H45" i="46"/>
  <c r="H161" i="46"/>
  <c r="I177" i="46"/>
  <c r="H38" i="46"/>
  <c r="I31" i="46"/>
  <c r="I18" i="46"/>
  <c r="I11" i="46"/>
  <c r="I161" i="46"/>
  <c r="H59" i="46"/>
  <c r="H86" i="46"/>
  <c r="J64" i="46"/>
  <c r="J109" i="46"/>
  <c r="J137" i="46"/>
  <c r="H35" i="46"/>
  <c r="H14" i="46"/>
  <c r="I156" i="46"/>
  <c r="J164" i="46"/>
  <c r="J140" i="46"/>
  <c r="J181" i="46"/>
  <c r="J165" i="46"/>
  <c r="I34" i="46"/>
  <c r="I33" i="46"/>
  <c r="J21" i="46"/>
  <c r="J18" i="46"/>
  <c r="J86" i="46"/>
  <c r="H74" i="46"/>
  <c r="I28" i="46"/>
  <c r="I148" i="46"/>
  <c r="I70" i="46"/>
  <c r="I26" i="46"/>
  <c r="J67" i="46"/>
  <c r="H72" i="46"/>
  <c r="H104" i="46"/>
  <c r="I162" i="46"/>
  <c r="H142" i="46"/>
  <c r="H160" i="46"/>
  <c r="J163" i="46"/>
  <c r="J15" i="46"/>
  <c r="I138" i="46"/>
  <c r="H170" i="46"/>
  <c r="I77" i="46"/>
  <c r="J135" i="46"/>
  <c r="H91" i="46"/>
  <c r="I155" i="46"/>
  <c r="H96" i="46"/>
  <c r="I68" i="46"/>
  <c r="J170" i="46"/>
  <c r="I82" i="46"/>
  <c r="J32" i="46"/>
  <c r="H167" i="46"/>
  <c r="J70" i="46"/>
  <c r="J45" i="46"/>
  <c r="I115" i="46"/>
  <c r="I89" i="46"/>
  <c r="I125" i="46"/>
  <c r="I94" i="46"/>
  <c r="I112" i="46"/>
  <c r="J37" i="46"/>
  <c r="I39" i="46"/>
  <c r="H6" i="46"/>
  <c r="I9" i="46"/>
  <c r="I151" i="46"/>
  <c r="H150" i="46"/>
  <c r="J160" i="46"/>
  <c r="H107" i="46"/>
  <c r="J106" i="46"/>
  <c r="J85" i="46"/>
  <c r="H137" i="46"/>
  <c r="H95" i="46"/>
  <c r="I106" i="46"/>
  <c r="I13" i="46"/>
  <c r="I169" i="46"/>
  <c r="H52" i="46"/>
  <c r="I130" i="46"/>
  <c r="I119" i="46"/>
  <c r="I32" i="46"/>
  <c r="I180" i="46"/>
  <c r="J142" i="46"/>
  <c r="I91" i="46"/>
  <c r="I36" i="46"/>
  <c r="H98" i="46"/>
  <c r="J152" i="46"/>
  <c r="J139" i="46"/>
  <c r="I117" i="46"/>
  <c r="H127" i="46"/>
  <c r="I57" i="46"/>
  <c r="J29" i="46"/>
  <c r="J55" i="46"/>
  <c r="I84" i="46"/>
  <c r="H176" i="46"/>
  <c r="H23" i="46"/>
  <c r="H138" i="46"/>
  <c r="J69" i="46"/>
  <c r="J94" i="46"/>
  <c r="H157" i="46"/>
  <c r="I145" i="46"/>
  <c r="I60" i="46"/>
  <c r="H168" i="46"/>
  <c r="J182" i="46"/>
  <c r="I20" i="46"/>
  <c r="J113" i="46"/>
  <c r="I178" i="46"/>
  <c r="I128" i="46"/>
  <c r="I113" i="46"/>
  <c r="I27" i="46"/>
  <c r="H29" i="46"/>
  <c r="H93" i="46"/>
  <c r="H28" i="46"/>
  <c r="H173" i="46"/>
  <c r="I182" i="46"/>
  <c r="J169" i="46"/>
  <c r="H68" i="46"/>
  <c r="H121" i="46"/>
  <c r="I53" i="46"/>
  <c r="H130" i="46"/>
  <c r="J126" i="46"/>
  <c r="J178" i="46"/>
  <c r="H146" i="46"/>
  <c r="J22" i="46"/>
  <c r="J127" i="46"/>
  <c r="H133" i="46"/>
  <c r="H84" i="46"/>
  <c r="I159" i="46"/>
  <c r="J119" i="46"/>
  <c r="I100" i="46"/>
  <c r="H15" i="46"/>
  <c r="J144" i="46"/>
  <c r="H118" i="46"/>
  <c r="I135" i="46"/>
  <c r="J73" i="46"/>
  <c r="I12" i="46"/>
  <c r="J111" i="46"/>
  <c r="I179" i="46"/>
  <c r="H7" i="46"/>
  <c r="J61" i="46"/>
  <c r="H136" i="46"/>
  <c r="J40" i="46"/>
  <c r="I23" i="46"/>
  <c r="I61" i="46"/>
  <c r="H92" i="46"/>
  <c r="I29" i="46"/>
  <c r="H81" i="46"/>
  <c r="J27" i="46"/>
  <c r="J36" i="46"/>
  <c r="H63" i="46"/>
  <c r="H69" i="46"/>
  <c r="H9" i="46"/>
  <c r="H87" i="46"/>
  <c r="I66" i="46"/>
  <c r="J156" i="46"/>
  <c r="H101" i="46"/>
  <c r="H119" i="46"/>
  <c r="H33" i="46"/>
  <c r="H32" i="46"/>
  <c r="H182" i="46"/>
  <c r="J74" i="46"/>
  <c r="I134" i="46"/>
  <c r="I173" i="46"/>
  <c r="H12" i="46"/>
  <c r="I41" i="46"/>
  <c r="H42" i="46"/>
  <c r="H124" i="46"/>
  <c r="I46" i="46"/>
  <c r="J114" i="46"/>
  <c r="H175" i="46"/>
  <c r="I52" i="46"/>
  <c r="H30" i="46"/>
  <c r="I76" i="46"/>
  <c r="H31" i="46"/>
  <c r="I14" i="46"/>
  <c r="I75" i="46"/>
  <c r="I158" i="46"/>
  <c r="H66" i="46"/>
  <c r="J79" i="46"/>
  <c r="J131" i="46"/>
  <c r="I87" i="46"/>
  <c r="H153" i="46"/>
  <c r="I38" i="46"/>
  <c r="H57" i="46"/>
  <c r="J38" i="46"/>
  <c r="H174" i="46"/>
  <c r="H149" i="46"/>
  <c r="H24" i="46"/>
  <c r="J59" i="46"/>
  <c r="J146" i="46"/>
  <c r="I80" i="46"/>
  <c r="J50" i="46"/>
  <c r="J130" i="46"/>
  <c r="I121" i="46"/>
  <c r="J47" i="46"/>
  <c r="H71" i="46"/>
  <c r="J155" i="46"/>
  <c r="J76" i="46"/>
  <c r="H20" i="46"/>
  <c r="I149" i="46"/>
  <c r="J39" i="46"/>
  <c r="H141" i="46"/>
  <c r="H152" i="46"/>
  <c r="I21" i="46"/>
  <c r="J25" i="46"/>
  <c r="I157" i="46"/>
  <c r="H19" i="46"/>
  <c r="J179" i="46"/>
  <c r="J9" i="46"/>
  <c r="J136" i="46"/>
  <c r="J149" i="46"/>
  <c r="J93" i="46"/>
  <c r="H155" i="46"/>
  <c r="I146" i="46"/>
  <c r="I81" i="46"/>
  <c r="J28" i="46"/>
  <c r="J166" i="46"/>
  <c r="H80" i="46"/>
  <c r="H117" i="46"/>
  <c r="I139" i="46"/>
  <c r="H169" i="46"/>
  <c r="I51" i="46"/>
  <c r="I101" i="46"/>
  <c r="H129" i="46"/>
  <c r="J56" i="46"/>
  <c r="I43" i="46"/>
  <c r="H140" i="46"/>
  <c r="H100" i="46"/>
  <c r="J51" i="46"/>
  <c r="H27" i="46"/>
  <c r="H54" i="46"/>
  <c r="H36" i="46"/>
  <c r="I176" i="46"/>
  <c r="J75" i="46"/>
  <c r="I56" i="46"/>
  <c r="I30" i="46"/>
  <c r="H110" i="46"/>
  <c r="H67" i="46"/>
  <c r="I7" i="46"/>
  <c r="J121" i="46"/>
  <c r="J125" i="46"/>
  <c r="J173" i="46"/>
  <c r="H55" i="46"/>
  <c r="H103" i="46"/>
  <c r="H116" i="46"/>
  <c r="J78" i="46"/>
  <c r="J49" i="46"/>
  <c r="I123" i="46"/>
  <c r="J46" i="46"/>
  <c r="J141" i="46"/>
  <c r="I93" i="46"/>
  <c r="I126" i="46"/>
  <c r="I25" i="46"/>
  <c r="J44" i="46"/>
  <c r="J84" i="46"/>
  <c r="I62" i="46"/>
  <c r="H123" i="46"/>
  <c r="J95" i="46"/>
  <c r="J97" i="46"/>
  <c r="I85" i="46"/>
  <c r="H49" i="46"/>
  <c r="H145" i="46"/>
  <c r="H44" i="46"/>
  <c r="J101" i="46"/>
  <c r="J117" i="46"/>
  <c r="J62" i="46"/>
  <c r="H177" i="46"/>
  <c r="I67" i="46"/>
  <c r="J110" i="46"/>
  <c r="I98" i="46"/>
  <c r="I127" i="46"/>
  <c r="H39" i="46"/>
  <c r="H106" i="46"/>
  <c r="I133" i="46"/>
  <c r="J20" i="46"/>
  <c r="J53" i="46"/>
  <c r="H113" i="46"/>
  <c r="H73" i="46"/>
  <c r="I110" i="46"/>
  <c r="H162" i="46"/>
  <c r="J11" i="46"/>
  <c r="H61" i="46"/>
  <c r="J63" i="46"/>
  <c r="J52" i="46"/>
  <c r="H165" i="46"/>
  <c r="I168" i="46"/>
  <c r="I114" i="46"/>
  <c r="H126" i="46"/>
  <c r="I78" i="46"/>
  <c r="H105" i="46"/>
  <c r="I15" i="46"/>
  <c r="J99" i="46"/>
  <c r="H164" i="46"/>
  <c r="J177" i="46"/>
  <c r="H158" i="46"/>
  <c r="H10" i="46"/>
  <c r="J102" i="46"/>
  <c r="H172" i="46"/>
  <c r="I19" i="46"/>
  <c r="H115" i="46"/>
  <c r="J72" i="46"/>
  <c r="J162" i="46"/>
  <c r="J6" i="46"/>
  <c r="H37" i="46"/>
  <c r="J58" i="46"/>
  <c r="I154" i="46"/>
  <c r="I147" i="46"/>
  <c r="I71" i="46"/>
  <c r="H17" i="46"/>
  <c r="H64" i="46"/>
  <c r="I163" i="46"/>
  <c r="I109" i="46"/>
  <c r="I118" i="46"/>
  <c r="I140" i="46"/>
  <c r="J171" i="46"/>
  <c r="J172" i="46"/>
  <c r="H114" i="46"/>
  <c r="J175" i="46"/>
  <c r="I97" i="46"/>
  <c r="J138" i="46"/>
  <c r="I131" i="46"/>
  <c r="H11" i="46"/>
  <c r="J128" i="46"/>
  <c r="J19" i="46"/>
  <c r="I116" i="46"/>
  <c r="I107" i="46"/>
  <c r="I96" i="46"/>
  <c r="H178" i="46"/>
  <c r="J103" i="46"/>
  <c r="J48" i="46"/>
  <c r="J24" i="46"/>
  <c r="I22" i="46"/>
  <c r="J116" i="46"/>
  <c r="I88" i="46"/>
  <c r="J133" i="46"/>
  <c r="H77" i="46"/>
  <c r="J81" i="46"/>
  <c r="I181" i="46"/>
  <c r="I108" i="46"/>
  <c r="H108" i="46"/>
  <c r="H144" i="46"/>
  <c r="H25" i="46"/>
  <c r="H22" i="46"/>
  <c r="H48" i="46"/>
  <c r="H18" i="46"/>
  <c r="I44" i="46"/>
  <c r="J80" i="46"/>
  <c r="I55" i="46"/>
  <c r="H34" i="46"/>
  <c r="I120" i="46"/>
  <c r="H181" i="46"/>
  <c r="I74" i="46"/>
  <c r="J65" i="46"/>
  <c r="H79" i="46"/>
  <c r="I167" i="46"/>
  <c r="H147" i="46"/>
  <c r="J154" i="46"/>
  <c r="H62" i="46"/>
  <c r="H90" i="46"/>
  <c r="I47" i="46"/>
  <c r="H94" i="46"/>
  <c r="H134" i="46"/>
  <c r="J122" i="46"/>
  <c r="H120" i="46"/>
  <c r="H180" i="46"/>
  <c r="J96" i="46"/>
  <c r="I72" i="46"/>
  <c r="H159" i="46"/>
  <c r="H58" i="46"/>
  <c r="J100" i="46"/>
  <c r="J148" i="46"/>
  <c r="I59" i="46"/>
  <c r="H166" i="46"/>
  <c r="H171" i="46"/>
  <c r="H21" i="46"/>
  <c r="H154" i="46"/>
  <c r="H109" i="46"/>
  <c r="J134" i="46"/>
  <c r="I141" i="46"/>
  <c r="J77" i="46"/>
  <c r="I175" i="46"/>
  <c r="H51" i="46"/>
  <c r="I64" i="46"/>
  <c r="I174" i="46"/>
  <c r="H65" i="46"/>
  <c r="H41" i="46"/>
  <c r="I63" i="46"/>
</calcChain>
</file>

<file path=xl/sharedStrings.xml><?xml version="1.0" encoding="utf-8"?>
<sst xmlns="http://schemas.openxmlformats.org/spreadsheetml/2006/main" count="3066" uniqueCount="854">
  <si>
    <t>code</t>
  </si>
  <si>
    <t>nom</t>
  </si>
  <si>
    <t>AGRI</t>
  </si>
  <si>
    <t>Agriculture</t>
  </si>
  <si>
    <t>BAR</t>
  </si>
  <si>
    <t>Bâtiment Résidentiel</t>
  </si>
  <si>
    <t>BAT</t>
  </si>
  <si>
    <t>Bâtiment Tertiaire</t>
  </si>
  <si>
    <t>IND</t>
  </si>
  <si>
    <t>Industrie</t>
  </si>
  <si>
    <t>RES</t>
  </si>
  <si>
    <t>Réseaux</t>
  </si>
  <si>
    <t>TRA</t>
  </si>
  <si>
    <t>Transport</t>
  </si>
  <si>
    <t>date_debut</t>
  </si>
  <si>
    <t>date_fin</t>
  </si>
  <si>
    <t>ZNI</t>
  </si>
  <si>
    <t>CPE</t>
  </si>
  <si>
    <t>Contrat de performance énergétique</t>
  </si>
  <si>
    <t>CFT</t>
  </si>
  <si>
    <t>CRC</t>
  </si>
  <si>
    <t>CRM</t>
  </si>
  <si>
    <t>CDP</t>
  </si>
  <si>
    <t>AGRI-EQ-101</t>
  </si>
  <si>
    <t>Double écran thermique</t>
  </si>
  <si>
    <t>AGRI-EQ-102</t>
  </si>
  <si>
    <t>Ecrans thermiques latéraux</t>
  </si>
  <si>
    <t>AGRI-EQ-104</t>
  </si>
  <si>
    <t>AGRI-EQ-105</t>
  </si>
  <si>
    <t>Isolation des parois de serre</t>
  </si>
  <si>
    <t>AGRI-EQ-107</t>
  </si>
  <si>
    <t>Stockage d’eau pour une serre bioclimatique</t>
  </si>
  <si>
    <t>AGRI-EQ-108</t>
  </si>
  <si>
    <t>Couverture performante de serre</t>
  </si>
  <si>
    <t>AGRI-EQ-109</t>
  </si>
  <si>
    <t>AGRI-EQ-110</t>
  </si>
  <si>
    <t>AGRI-SE-101</t>
  </si>
  <si>
    <t>AGRI-TH-101</t>
  </si>
  <si>
    <t>Dispositif de stockage d’eau chaude</t>
  </si>
  <si>
    <t>AGRI-TH-102</t>
  </si>
  <si>
    <t>Pré-refroidisseur de lait</t>
  </si>
  <si>
    <t>AGRI-TH-103</t>
  </si>
  <si>
    <t>AGRI-TH-104</t>
  </si>
  <si>
    <t>Récupérateur de chaleur sur tank à lait</t>
  </si>
  <si>
    <t>AGRI-TH-105</t>
  </si>
  <si>
    <t>Pompe à chaleur de type air/eau ou eau/eau</t>
  </si>
  <si>
    <t>AGRI-TH-108</t>
  </si>
  <si>
    <t>AGRI-TH-109</t>
  </si>
  <si>
    <t>Chaudière à haute performance énergétique pour serres horticoles</t>
  </si>
  <si>
    <t>AGRI-TH-110</t>
  </si>
  <si>
    <t>AGRI-TH-113</t>
  </si>
  <si>
    <t>AGRI-TH-116</t>
  </si>
  <si>
    <t>Déshumidificateur thermodynamique pour serres</t>
  </si>
  <si>
    <t>AGRI-TH-117</t>
  </si>
  <si>
    <t>Double tube de chauffage pour serres</t>
  </si>
  <si>
    <t>AGRI-TH-118</t>
  </si>
  <si>
    <t>Système de déshumidification avec air extérieur</t>
  </si>
  <si>
    <t>AGRI-TH-119</t>
  </si>
  <si>
    <t>AGRI-UT-101</t>
  </si>
  <si>
    <t>AGRI-UT-102</t>
  </si>
  <si>
    <t>AGRI-UT-103</t>
  </si>
  <si>
    <t>AGRI-UT-104</t>
  </si>
  <si>
    <t>Isolation de combles ou de toitures</t>
  </si>
  <si>
    <t>BAR-EN-101</t>
  </si>
  <si>
    <t>Isolation des murs</t>
  </si>
  <si>
    <t>BAR-EN-102</t>
  </si>
  <si>
    <t>Isolation d’un plancher</t>
  </si>
  <si>
    <t>BAR-EN-103</t>
  </si>
  <si>
    <t>BAR-EN-104</t>
  </si>
  <si>
    <t>Isolation des toitures terrasses</t>
  </si>
  <si>
    <t>BAR-EN-105</t>
  </si>
  <si>
    <t>BAR-EN-106</t>
  </si>
  <si>
    <t>Isolation des murs (France d’outre-mer)</t>
  </si>
  <si>
    <t>BAR-EN-107</t>
  </si>
  <si>
    <t>Fermeture isolante</t>
  </si>
  <si>
    <t>BAR-EN-108</t>
  </si>
  <si>
    <t>BAR-EN-109</t>
  </si>
  <si>
    <t>BAR-EN-110</t>
  </si>
  <si>
    <t>Lampe fluo-compacte de classe A</t>
  </si>
  <si>
    <t>BAR-EQ-101</t>
  </si>
  <si>
    <t>Lave-linge ménager de classe A++ ou A+++</t>
  </si>
  <si>
    <t>BAR-EQ-102</t>
  </si>
  <si>
    <t>Appareil de réfrigération ménager de classe A++ ou A+++</t>
  </si>
  <si>
    <t>BAR-EQ-103</t>
  </si>
  <si>
    <t>Luminaire à modules LED avec dispositif de contrôle pour les parties communes</t>
  </si>
  <si>
    <t>BAR-EQ-110</t>
  </si>
  <si>
    <t>BAR-EQ-111</t>
  </si>
  <si>
    <t>Systèmes hydroéconomes (France métropolitaine)</t>
  </si>
  <si>
    <t>BAR-EQ-112</t>
  </si>
  <si>
    <t>Dispositif d’affichage et d’interprétation des consommations pour un logement chauffé à l’électricité</t>
  </si>
  <si>
    <t>BAR-EQ-113</t>
  </si>
  <si>
    <t>Dispositif d’affichage et d’interprétation des consommations d’énergie pour un logement chauffé au combustible</t>
  </si>
  <si>
    <t>BAR-EQ-114</t>
  </si>
  <si>
    <t>BAR-EQ-115</t>
  </si>
  <si>
    <t>Réglage des organes d’équilibrage d’une installation de chauffage à eau chaude</t>
  </si>
  <si>
    <t>BAR-SE-104</t>
  </si>
  <si>
    <t>BAR-SE-105</t>
  </si>
  <si>
    <t>BAR-SE-107</t>
  </si>
  <si>
    <t>BAR-TH-101</t>
  </si>
  <si>
    <t>BAR-TH-102</t>
  </si>
  <si>
    <t>BAR-TH-104</t>
  </si>
  <si>
    <t>BAR-TH-106</t>
  </si>
  <si>
    <t>BAR-TH-107</t>
  </si>
  <si>
    <t>BAR-TH-107-SE</t>
  </si>
  <si>
    <t>BAR-TH-110</t>
  </si>
  <si>
    <t>Régulation par sonde de température extérieure</t>
  </si>
  <si>
    <t>BAR-TH-111</t>
  </si>
  <si>
    <t>Appareil indépendant de chauffage au bois</t>
  </si>
  <si>
    <t>BAR-TH-112</t>
  </si>
  <si>
    <t>Chaudière biomasse individuelle</t>
  </si>
  <si>
    <t>BAR-TH-113</t>
  </si>
  <si>
    <t>BAR-TH-115</t>
  </si>
  <si>
    <t>BAR-TH-116</t>
  </si>
  <si>
    <t>Robinet thermostatique</t>
  </si>
  <si>
    <t>BAR-TH-117</t>
  </si>
  <si>
    <t>BAR-TH-118</t>
  </si>
  <si>
    <t>BAR-TH-121</t>
  </si>
  <si>
    <t>Récupérateur de chaleur à condensation</t>
  </si>
  <si>
    <t>BAR-TH-122</t>
  </si>
  <si>
    <t>Optimiseur de relance en chauffage collectif</t>
  </si>
  <si>
    <t>BAR-TH-123</t>
  </si>
  <si>
    <t>BAR-TH-124</t>
  </si>
  <si>
    <t>BAR-TH-125</t>
  </si>
  <si>
    <t>Ventilation mécanique simple flux hygroréglable (France métropolitaine)</t>
  </si>
  <si>
    <t>BAR-TH-127</t>
  </si>
  <si>
    <t>Pompe à chaleur de type air/air</t>
  </si>
  <si>
    <t>BAR-TH-129</t>
  </si>
  <si>
    <t>BAR-TH-130</t>
  </si>
  <si>
    <t>BAR-TH-131</t>
  </si>
  <si>
    <t>BAR-TH-135</t>
  </si>
  <si>
    <t>BAR-TH-137</t>
  </si>
  <si>
    <t>Système de variation électronique de vitesse sur une pompe</t>
  </si>
  <si>
    <t>BAR-TH-139</t>
  </si>
  <si>
    <t>Climatiseur performant (France d'outre-mer)</t>
  </si>
  <si>
    <t>BAR-TH-141</t>
  </si>
  <si>
    <t>BAR-TH-143</t>
  </si>
  <si>
    <t>BAR-TH-145</t>
  </si>
  <si>
    <t>Chauffe-eau thermodynamique à accumulation</t>
  </si>
  <si>
    <t>BAR-TH-148</t>
  </si>
  <si>
    <t>Pompe à chaleur collective à absorption de type air/eau ou eau/eau</t>
  </si>
  <si>
    <t>BAR-TH-150</t>
  </si>
  <si>
    <t>Ventilation hybride hygroréglable (France métropolitaine)</t>
  </si>
  <si>
    <t>BAR-TH-155</t>
  </si>
  <si>
    <t>BAR-TH-158</t>
  </si>
  <si>
    <t>Pompe à chaleur hybride individuelle</t>
  </si>
  <si>
    <t>BAR-TH-159</t>
  </si>
  <si>
    <t>BAR-TH-160</t>
  </si>
  <si>
    <t>Isolation de points singuliers d’un réseau</t>
  </si>
  <si>
    <t>BAR-TH-161</t>
  </si>
  <si>
    <t>BAR-TH-162</t>
  </si>
  <si>
    <t>BAR-TH-163</t>
  </si>
  <si>
    <t>BAR-TH-164</t>
  </si>
  <si>
    <t>Chaudière biomasse collective</t>
  </si>
  <si>
    <t>BAR-TH-165</t>
  </si>
  <si>
    <t>BAR-TH-166</t>
  </si>
  <si>
    <t>BAR-TH-167</t>
  </si>
  <si>
    <t>BAR-TH-168</t>
  </si>
  <si>
    <t>BAT-EN-101</t>
  </si>
  <si>
    <t>BAT-EN-102</t>
  </si>
  <si>
    <t>BAT-EN-103</t>
  </si>
  <si>
    <t>BAT-EN-104</t>
  </si>
  <si>
    <t>Isolation de combles ou de toitures (France d’outre-mer)</t>
  </si>
  <si>
    <t>BAT-EN-106</t>
  </si>
  <si>
    <t>BAT-EN-107</t>
  </si>
  <si>
    <t>BAT-EN-108</t>
  </si>
  <si>
    <t>BAT-EN-109</t>
  </si>
  <si>
    <t>BAT-EN-110</t>
  </si>
  <si>
    <t>BAT-EN-111</t>
  </si>
  <si>
    <t>Revêtements réflectifs en toiture</t>
  </si>
  <si>
    <t>BAT-EN-112</t>
  </si>
  <si>
    <t>BAT-EQ-111</t>
  </si>
  <si>
    <t>BAT-EQ-114</t>
  </si>
  <si>
    <t>BAT-EQ-116</t>
  </si>
  <si>
    <t>BAT-EQ-117</t>
  </si>
  <si>
    <t>BAT-EQ-123</t>
  </si>
  <si>
    <t>Fermeture des meubles frigorifiques de vente à température positive</t>
  </si>
  <si>
    <t>BAT-EQ-124</t>
  </si>
  <si>
    <t>Fermeture des meubles frigorifiques de vente à température négative</t>
  </si>
  <si>
    <t>BAT-EQ-125</t>
  </si>
  <si>
    <t>Lampe ou luminaire à modules LED pour l’éclairage d’accentuation</t>
  </si>
  <si>
    <t>BAT-EQ-126</t>
  </si>
  <si>
    <t>Luminaire d’éclairage général à modules LED</t>
  </si>
  <si>
    <t>BAT-EQ-127</t>
  </si>
  <si>
    <t>BAT-EQ-129</t>
  </si>
  <si>
    <t>BAT-EQ-130</t>
  </si>
  <si>
    <t>Conduits de lumière naturelle</t>
  </si>
  <si>
    <t>BAT-EQ-131</t>
  </si>
  <si>
    <t>Tubes à LED à éclairage hémisphérique</t>
  </si>
  <si>
    <t>BAT-EQ-132</t>
  </si>
  <si>
    <t>BAT-EQ-133</t>
  </si>
  <si>
    <t>BAT-EQ-134</t>
  </si>
  <si>
    <t>BAT-SE-103</t>
  </si>
  <si>
    <t>BAT-SE-104</t>
  </si>
  <si>
    <t>BAT-TH-102</t>
  </si>
  <si>
    <t>BAT-TH-103</t>
  </si>
  <si>
    <t>BAT-TH-104</t>
  </si>
  <si>
    <t>BAT-TH-105</t>
  </si>
  <si>
    <t>BAT-TH-106</t>
  </si>
  <si>
    <t>BAT-TH-108</t>
  </si>
  <si>
    <t>BAT-TH-109</t>
  </si>
  <si>
    <t>BAT-TH-110</t>
  </si>
  <si>
    <t>BAT-TH-111</t>
  </si>
  <si>
    <t>BAT-TH-112</t>
  </si>
  <si>
    <t>BAT-TH-113</t>
  </si>
  <si>
    <t>Climatiseur performant (France d'outre mer)</t>
  </si>
  <si>
    <t>BAT-TH-115</t>
  </si>
  <si>
    <t>BAT-TH-116</t>
  </si>
  <si>
    <t>BAT-TH-119</t>
  </si>
  <si>
    <t>Chauffe-eau solaire (France d'outre mer)</t>
  </si>
  <si>
    <t>BAT-TH-121</t>
  </si>
  <si>
    <t>BAT-TH-122</t>
  </si>
  <si>
    <t>BAT-TH-125</t>
  </si>
  <si>
    <t>BAT-TH-126</t>
  </si>
  <si>
    <t>Raccordement d'un bâtiment tertiaire à un réseau de chaleur</t>
  </si>
  <si>
    <t>BAT-TH-127</t>
  </si>
  <si>
    <t>BAT-TH-134</t>
  </si>
  <si>
    <t>BAT-TH-135</t>
  </si>
  <si>
    <t>BAT-TH-139</t>
  </si>
  <si>
    <t>Pompe à chaleur à absorption de type air/eau ou eau/eau</t>
  </si>
  <si>
    <t>BAT-TH-140</t>
  </si>
  <si>
    <t>Pompe à chaleur à moteur gaz de type air/eau</t>
  </si>
  <si>
    <t>BAT-TH-141</t>
  </si>
  <si>
    <t>Système de déstratification d’air</t>
  </si>
  <si>
    <t>BAT-TH-142</t>
  </si>
  <si>
    <t>Ventilo-convecteurs haute performance</t>
  </si>
  <si>
    <t>BAT-TH-143</t>
  </si>
  <si>
    <t>BAT-TH-145</t>
  </si>
  <si>
    <t>BAT-TH-146</t>
  </si>
  <si>
    <t>BAT-TH-153</t>
  </si>
  <si>
    <t>BAT-TH-154</t>
  </si>
  <si>
    <t>BAT-TH-155</t>
  </si>
  <si>
    <t>BAT-TH-156</t>
  </si>
  <si>
    <t>BAT-TH-157</t>
  </si>
  <si>
    <t>BAT-TH-158</t>
  </si>
  <si>
    <t>BAT-TH-159</t>
  </si>
  <si>
    <t>Dé-stratificateur ou brasseur d'air</t>
  </si>
  <si>
    <t>IND-BA-110</t>
  </si>
  <si>
    <t>IND-BA-112</t>
  </si>
  <si>
    <t>IND-BA-113</t>
  </si>
  <si>
    <t>IND-BA-114</t>
  </si>
  <si>
    <t>IND-BA-115</t>
  </si>
  <si>
    <t>Luminaires à modules LED</t>
  </si>
  <si>
    <t>IND-BA-116</t>
  </si>
  <si>
    <t>Chauffage décentralisé performant</t>
  </si>
  <si>
    <t>IND-BA-117</t>
  </si>
  <si>
    <t>IND-EN-101</t>
  </si>
  <si>
    <t>IND-EN-102</t>
  </si>
  <si>
    <t>IND-UT-102</t>
  </si>
  <si>
    <t>IND-UT-103</t>
  </si>
  <si>
    <t>IND-UT-104</t>
  </si>
  <si>
    <t>IND-UT-105</t>
  </si>
  <si>
    <t>Moteur haut rendement de classe IE2</t>
  </si>
  <si>
    <t>IND-UT-112</t>
  </si>
  <si>
    <t>IND-UT-113</t>
  </si>
  <si>
    <t>IND-UT-114</t>
  </si>
  <si>
    <t>Système de régulation sur un groupe de production de froid permettant d’avoir une basse pression flottante</t>
  </si>
  <si>
    <t>IND-UT-115</t>
  </si>
  <si>
    <t>IND-UT-116</t>
  </si>
  <si>
    <t>IND-UT-117</t>
  </si>
  <si>
    <t>IND-UT-118</t>
  </si>
  <si>
    <t>IND-UT-120</t>
  </si>
  <si>
    <t>Matelas pour l’isolation de points singuliers</t>
  </si>
  <si>
    <t>IND-UT-121</t>
  </si>
  <si>
    <t>Sécheur d'air comprimé à adsorption utilisant un apport calorifique pour sa régénération</t>
  </si>
  <si>
    <t>IND-UT-122</t>
  </si>
  <si>
    <t>Moteur premium de classe IE3</t>
  </si>
  <si>
    <t>IND-UT-123</t>
  </si>
  <si>
    <t>IND-UT-124</t>
  </si>
  <si>
    <t>IND-UT-125</t>
  </si>
  <si>
    <t>Système de transmission performant</t>
  </si>
  <si>
    <t>IND-UT-127</t>
  </si>
  <si>
    <t>Presse à injecter tout électrique ou hybride</t>
  </si>
  <si>
    <t>IND-UT-129</t>
  </si>
  <si>
    <t>IND-UT-130</t>
  </si>
  <si>
    <t>IND-UT-131</t>
  </si>
  <si>
    <t>Moteur asynchrone de classe IE4</t>
  </si>
  <si>
    <t>IND-UT-132</t>
  </si>
  <si>
    <t>IND-UT-133</t>
  </si>
  <si>
    <t>IND-UT-134</t>
  </si>
  <si>
    <t>IND-UT-135</t>
  </si>
  <si>
    <t>Systèmes moto-régulés</t>
  </si>
  <si>
    <t>IND-UT-136</t>
  </si>
  <si>
    <t>RES-CH-101</t>
  </si>
  <si>
    <t>Réhabilitation d’un poste de livraison de chaleur d’un bâtiment tertiaire</t>
  </si>
  <si>
    <t>RES-CH-103</t>
  </si>
  <si>
    <t>Réhabilitation d’un poste de livraison de chaleur d’un bâtiment résidentiel</t>
  </si>
  <si>
    <t>RES-CH-104</t>
  </si>
  <si>
    <t>RES-CH-105</t>
  </si>
  <si>
    <t>RES-CH-106</t>
  </si>
  <si>
    <t>RES-CH-107</t>
  </si>
  <si>
    <t>RES-CH-108</t>
  </si>
  <si>
    <t>RES-EC-101</t>
  </si>
  <si>
    <t>RES-EC-102</t>
  </si>
  <si>
    <t>RES-EC-103</t>
  </si>
  <si>
    <t>Rénovation d’éclairage extérieur</t>
  </si>
  <si>
    <t>RES-EC-104</t>
  </si>
  <si>
    <t>RES-EC-107</t>
  </si>
  <si>
    <t>TRA-EQ-101</t>
  </si>
  <si>
    <t>TRA-EQ-103</t>
  </si>
  <si>
    <t>TRA-EQ-104</t>
  </si>
  <si>
    <t>TRA-EQ-106</t>
  </si>
  <si>
    <t>TRA-EQ-107</t>
  </si>
  <si>
    <t>Wagon d'autoroute ferroviaire</t>
  </si>
  <si>
    <t>TRA-EQ-108</t>
  </si>
  <si>
    <t>Barge fluviale</t>
  </si>
  <si>
    <t>TRA-EQ-109</t>
  </si>
  <si>
    <t>Automoteur fluvial</t>
  </si>
  <si>
    <t>TRA-EQ-110</t>
  </si>
  <si>
    <t>TRA-EQ-111</t>
  </si>
  <si>
    <t>TRA-EQ-113</t>
  </si>
  <si>
    <t>TRA-EQ-114</t>
  </si>
  <si>
    <t>Véhicules de transport de marchandises optimisé</t>
  </si>
  <si>
    <t>TRA-EQ-115</t>
  </si>
  <si>
    <t>TRA-EQ-117</t>
  </si>
  <si>
    <t>TRA-EQ-118</t>
  </si>
  <si>
    <t>TRA-EQ-119</t>
  </si>
  <si>
    <t>TRA-EQ-120</t>
  </si>
  <si>
    <t>Vélo à assistance électrique</t>
  </si>
  <si>
    <t>TRA-EQ-121</t>
  </si>
  <si>
    <t>Simulateur de conduite</t>
  </si>
  <si>
    <t>TRA-EQ-123</t>
  </si>
  <si>
    <t>TRA-EQ-124</t>
  </si>
  <si>
    <t>« Stop &amp; Start » pour véhicules ferroviaires</t>
  </si>
  <si>
    <t>TRA-EQ-125</t>
  </si>
  <si>
    <t>TRA-EQ-126</t>
  </si>
  <si>
    <t>TRA-SE-101</t>
  </si>
  <si>
    <t>TRA-SE-102</t>
  </si>
  <si>
    <t>Station de gonflage des pneumatiques</t>
  </si>
  <si>
    <t>TRA-SE-104</t>
  </si>
  <si>
    <t>Recreusage des pneumatiques</t>
  </si>
  <si>
    <t>TRA-SE-105</t>
  </si>
  <si>
    <t>TRA-SE-106</t>
  </si>
  <si>
    <t>Carénage sur une unité de transport fluvial</t>
  </si>
  <si>
    <t>TRA-SE-107</t>
  </si>
  <si>
    <t>TRA-SE-108</t>
  </si>
  <si>
    <t>TRA-SE-109</t>
  </si>
  <si>
    <t>TRA-SE-110</t>
  </si>
  <si>
    <t>TRA-SE-111</t>
  </si>
  <si>
    <t>Service d’autopartage en boucle</t>
  </si>
  <si>
    <t>TRA-SE-112</t>
  </si>
  <si>
    <t>TRA-SE-113</t>
  </si>
  <si>
    <t>secteur</t>
  </si>
  <si>
    <t>Fenêtre ou porte-fenêtre complète avec vitrage isolant</t>
  </si>
  <si>
    <t>Réduction des apports solaires par la toiture (France d'outre-mer)</t>
  </si>
  <si>
    <t>Fenêtre ou porte-fenêtre complète avec vitrage pariétodynamique</t>
  </si>
  <si>
    <t>Dispositif d’affichage et d’interprétation des consommations d’énergie</t>
  </si>
  <si>
    <t>Contrat de Performance Energétique Services (CPE Services)</t>
  </si>
  <si>
    <t>Abaissement de la température de retour vers un réseau de chaleur</t>
  </si>
  <si>
    <t>Chauffe-eau solaire individuel (France métropolitaine)</t>
  </si>
  <si>
    <t>Chauffe-eau solaire collectif (France métropolitaine)</t>
  </si>
  <si>
    <t>Chaudière individuelle à haute performance énergétique</t>
  </si>
  <si>
    <t>Chaudière collective haute performance énergétique</t>
  </si>
  <si>
    <t>Chaudière collective haute performance énergétique avec contrat assurant la conduite de l’installation</t>
  </si>
  <si>
    <t>Radiateur basse température pour un chauffage central</t>
  </si>
  <si>
    <t>Chauffe-eau solaire individuel (France d'outre mer)</t>
  </si>
  <si>
    <t>Système de ventilation double flux autoréglable ou modulé à haute performance (France métropolitaine)</t>
  </si>
  <si>
    <t>Surperformance énergétique pour un bâtiment neuf (France métropolitaine)</t>
  </si>
  <si>
    <t>Chauffe-eau solaire collectif (France d'outre mer)</t>
  </si>
  <si>
    <t>Raccordement d'un bâtiment résidentiel à un réseau de chaleur</t>
  </si>
  <si>
    <t>Système solaire combiné (France métropolitaine)</t>
  </si>
  <si>
    <t>Rénovation globale d’un bâtiment résidentiel (France métropolitaine)</t>
  </si>
  <si>
    <t>Émetteur électrique à régulation électronique à fonctions avancées</t>
  </si>
  <si>
    <t>Isolation d’un réseau hydraulique de chauffage ou d’eau chaude sanitaire</t>
  </si>
  <si>
    <t>Système énergétique comportant des capteurs solaires photovoltaïques et thermiques à circulation d’eau (France métropolitaine)</t>
  </si>
  <si>
    <t>Conduit d’évacuation des produits de combustion</t>
  </si>
  <si>
    <t>Rénovation globale d'une maison individuelle (France métropolitaine)</t>
  </si>
  <si>
    <t>Pompe à chaleur collective de type air/eau ou eau/eau</t>
  </si>
  <si>
    <t>Chauffe-bain individuel à haut rendement ou à condensation
(France métropolitaine)</t>
  </si>
  <si>
    <t>Dispositif solaire thermique (France métropolitaine)</t>
  </si>
  <si>
    <t>metropole</t>
  </si>
  <si>
    <t>Plancher chauffant hydraulique à basse température</t>
  </si>
  <si>
    <t>Système de régulation par programmation d’intermittence</t>
  </si>
  <si>
    <t>Système de récupération de chaleur sur une tour aéroréfrigérante</t>
  </si>
  <si>
    <t>Système de récupération de chaleur sur un groupe de production de froid</t>
  </si>
  <si>
    <t>Système de régulation de tension en éclairage extérieur</t>
  </si>
  <si>
    <t>Hélice avec tuyère sur une unité de transport fluvial</t>
  </si>
  <si>
    <t>Système de récupération de chaleur sur un groupe de production de froid hors tanks à lait</t>
  </si>
  <si>
    <t>Échangeur récupérateur de chaleur air/air dans un bâtiment d’élevage de volailles</t>
  </si>
  <si>
    <t>Système de comptage individuel d’énergie de chauffage</t>
  </si>
  <si>
    <t>Meuble frigorifique de vente performant avec groupe de production de froid intégré</t>
  </si>
  <si>
    <t>Brûleur micromodulant sur chaudière industrielle</t>
  </si>
  <si>
    <t>Brûleur avec dispositif de récupération de chaleur sur un four industriel</t>
  </si>
  <si>
    <t>Système électronique de pilotage d’un moteur électrique avec récupération d’énergie</t>
  </si>
  <si>
    <t>A14-1</t>
  </si>
  <si>
    <t>A28-1</t>
  </si>
  <si>
    <t>A32-1</t>
  </si>
  <si>
    <t>A19-1</t>
  </si>
  <si>
    <t>A15-1</t>
  </si>
  <si>
    <t>A16-1</t>
  </si>
  <si>
    <t>A27-2</t>
  </si>
  <si>
    <t>A35-3</t>
  </si>
  <si>
    <t>A35-2</t>
  </si>
  <si>
    <t>A17-1</t>
  </si>
  <si>
    <t>A24-2</t>
  </si>
  <si>
    <t>A22-2</t>
  </si>
  <si>
    <t>A23-1</t>
  </si>
  <si>
    <t>A29-2</t>
  </si>
  <si>
    <t>A18-2</t>
  </si>
  <si>
    <t>A20-3</t>
  </si>
  <si>
    <t>A24-1</t>
  </si>
  <si>
    <t>A35-1</t>
  </si>
  <si>
    <t>A21-2</t>
  </si>
  <si>
    <t>A26-3</t>
  </si>
  <si>
    <t>A15-2</t>
  </si>
  <si>
    <t>A37-1</t>
  </si>
  <si>
    <t>BAR-SE-108</t>
  </si>
  <si>
    <t>A23-2</t>
  </si>
  <si>
    <t>A20-2</t>
  </si>
  <si>
    <t>A32-2</t>
  </si>
  <si>
    <t>A17-2</t>
  </si>
  <si>
    <t>A27-3</t>
  </si>
  <si>
    <t>A26-1</t>
  </si>
  <si>
    <t>A25-1</t>
  </si>
  <si>
    <t>A30-1</t>
  </si>
  <si>
    <t>A31-1</t>
  </si>
  <si>
    <t>A34-1</t>
  </si>
  <si>
    <t>BAR-TH-169</t>
  </si>
  <si>
    <t>A22-1</t>
  </si>
  <si>
    <t>A25-2</t>
  </si>
  <si>
    <t>A28-2</t>
  </si>
  <si>
    <t>A19-2</t>
  </si>
  <si>
    <t>A31-2</t>
  </si>
  <si>
    <t>A28-3</t>
  </si>
  <si>
    <t>A27-1</t>
  </si>
  <si>
    <t>A35-4</t>
  </si>
  <si>
    <t>A32-3</t>
  </si>
  <si>
    <t>A34-2</t>
  </si>
  <si>
    <t>A28-4</t>
  </si>
  <si>
    <t>A32-5</t>
  </si>
  <si>
    <t>TRA-SE-114</t>
  </si>
  <si>
    <t>TRA-SE-115</t>
  </si>
  <si>
    <t>TRA-SE-116</t>
  </si>
  <si>
    <t>A38-1</t>
  </si>
  <si>
    <t>A40-2</t>
  </si>
  <si>
    <t>A33-3</t>
  </si>
  <si>
    <t>A39-4</t>
  </si>
  <si>
    <t>A39-2</t>
  </si>
  <si>
    <t>A36-4</t>
  </si>
  <si>
    <t>A39-5</t>
  </si>
  <si>
    <t>A37-2</t>
  </si>
  <si>
    <t>A39-3</t>
  </si>
  <si>
    <t>A33-4</t>
  </si>
  <si>
    <t>A48-1</t>
  </si>
  <si>
    <t>A41-3</t>
  </si>
  <si>
    <t>A46-3</t>
  </si>
  <si>
    <t>A36-3</t>
  </si>
  <si>
    <t>A40-4</t>
  </si>
  <si>
    <t>A45-3</t>
  </si>
  <si>
    <t>A51-5</t>
  </si>
  <si>
    <t>A41-2</t>
  </si>
  <si>
    <t>A44-3</t>
  </si>
  <si>
    <t>A50-4</t>
  </si>
  <si>
    <t>A50-3</t>
  </si>
  <si>
    <t>A38-2</t>
  </si>
  <si>
    <t>A36-2</t>
  </si>
  <si>
    <t>A40-1</t>
  </si>
  <si>
    <t>A46-1</t>
  </si>
  <si>
    <t>A33-2</t>
  </si>
  <si>
    <t>A38-3</t>
  </si>
  <si>
    <t>A46-4</t>
  </si>
  <si>
    <t>A45-4</t>
  </si>
  <si>
    <t>A50-2</t>
  </si>
  <si>
    <t>A42-2</t>
  </si>
  <si>
    <t>A40-3</t>
  </si>
  <si>
    <t>A37-3</t>
  </si>
  <si>
    <t>A37-6</t>
  </si>
  <si>
    <t>A43-1</t>
  </si>
  <si>
    <t>A47-1</t>
  </si>
  <si>
    <t>A49-1</t>
  </si>
  <si>
    <t>id</t>
  </si>
  <si>
    <t>Lampe à LED de classe A+ (&lt; 01/10/2017)
Lampe de classe A++
(&gt; 01/10/2017)</t>
  </si>
  <si>
    <t>Système de confinement des allées froides et allées chaudes dans un Data Center</t>
  </si>
  <si>
    <t>Récupération instantanée de chaleur sur
eaux grises</t>
  </si>
  <si>
    <t>Covoiturage de longue distance</t>
  </si>
  <si>
    <t>Covoiturage de courte distance</t>
  </si>
  <si>
    <t>Fret ferroviaire</t>
  </si>
  <si>
    <t>versions</t>
  </si>
  <si>
    <t>Coup de pouce Chauffage des bâtiments résidentiels collectifs et tertiaires</t>
  </si>
  <si>
    <t>Coup de pouce Rénovation performante de bâtiment résidentiel collectif</t>
  </si>
  <si>
    <t>Coup de pouce Rénovation performante d'une maison individuelle</t>
  </si>
  <si>
    <t>Coup de pouce Chauffage</t>
  </si>
  <si>
    <t>Total</t>
  </si>
  <si>
    <t>Pompe à chaleur collective de type air/eau ou eau/eau pour l’eau chaude sanitaire</t>
  </si>
  <si>
    <t>Isolation d’un réseau hydraulique d’eau chaude sanitaire</t>
  </si>
  <si>
    <t>Désembouage d’un réseau hydraulique individuel de chauffage en France métropolitaine</t>
  </si>
  <si>
    <t>Isolation d’un réseau hydraulique de chauffage</t>
  </si>
  <si>
    <t>EN</t>
  </si>
  <si>
    <t>EQ</t>
  </si>
  <si>
    <t>SE</t>
  </si>
  <si>
    <t>TH</t>
  </si>
  <si>
    <t>Module d’intégration de température installé sur un ordinateur climatique</t>
  </si>
  <si>
    <t>version</t>
  </si>
  <si>
    <t/>
  </si>
  <si>
    <t>no_version</t>
  </si>
  <si>
    <t>Stop &amp; Start pour véhicules agricoles à moteur</t>
  </si>
  <si>
    <t>Protections des baies contre le rayonnement solaire (France d’outre-mer)</t>
  </si>
  <si>
    <t>Éclairage LED pour meubles frigorifiques verticaux</t>
  </si>
  <si>
    <t>Optimiseur de relance en chauffage collectif comprenant une fonction auto-adaptative</t>
  </si>
  <si>
    <t>Pompe à chaleur réversible de type air/air</t>
  </si>
  <si>
    <t>Système de récupération de chaleur sur un compresseur d’air</t>
  </si>
  <si>
    <t>Économiseur sur les effluents gazeux d’une chaudière de production de vapeur</t>
  </si>
  <si>
    <t>Compresseur d’air basse pression à vis ou centrifuge</t>
  </si>
  <si>
    <t>Isolation thermique des parois planes ou cylindriques sur des installations industrielles (France métropolitaine)</t>
  </si>
  <si>
    <t>Télématique embarquée pour le suivi de la conduite d’un véhicule</t>
  </si>
  <si>
    <t>Formation d’un chauffeur de transport à la conduite économe</t>
  </si>
  <si>
    <t>Séchage solaire par insufflation des produits et co-produits agricoles et forestiers utilisant des panneaux solaires hybrides</t>
  </si>
  <si>
    <t>Contrôle et préconisations de réglage du moteur d’un tracteur</t>
  </si>
  <si>
    <t>Récupérateur de chaleur à condensation pour serres horticoles</t>
  </si>
  <si>
    <t>Récupération de chaleur fatale issue d’un procédé industriel pour le chauffage d’une serre ou d’un bâtiment d’élevage</t>
  </si>
  <si>
    <t>Moto-variateur synchrone à aimants permanents ou à reluctance</t>
  </si>
  <si>
    <t>Système de variation électronique de vitesse sur un moteur asynchrone</t>
  </si>
  <si>
    <t>Système de régulation sur un groupe de production de froid permettant d’avoir une haute pression flottante</t>
  </si>
  <si>
    <t>Réduction des apports solaires par la toiture (France d'outre mer)</t>
  </si>
  <si>
    <t>Luminaires à modules LED pour surfaces commerciales</t>
  </si>
  <si>
    <t>Lampe à LED de classe A+ (France d’outre- mer)</t>
  </si>
  <si>
    <t>Lanterneaux d’éclairage zénithal (France Métropolitaine)</t>
  </si>
  <si>
    <t>Système de condensation frigorifique à haute efficacité</t>
  </si>
  <si>
    <t>Ventilation mécanique simple flux à débit d’air constant ou modulé</t>
  </si>
  <si>
    <t>Système de régulation sur un groupe de production de froid permettant d’avoir une haute pression flottante (France métropolitaine)</t>
  </si>
  <si>
    <t>Système de régulation sur un groupe de production de froid permettant d’avoir une haute pression flottante (France d’outre-mer)</t>
  </si>
  <si>
    <t>Système de régulation sur un groupe de production de froid permettant d’avoir une basse pression flottante (France métropolitaine)</t>
  </si>
  <si>
    <t>Raccordement d’un bâtiment tertiaire à un réseau de froid</t>
  </si>
  <si>
    <t>Séquenceur électronique pour le pilotage d’une centrale de production d’air comprimé</t>
  </si>
  <si>
    <t>Traitement d’eau performant sur chaudière de production de vapeur</t>
  </si>
  <si>
    <t>Condenseur sur les effluents gazeux d’une chaudière de production de vapeur</t>
  </si>
  <si>
    <t>Système de mesurage d’indicateurs de performance énergétique</t>
  </si>
  <si>
    <t>Freecooling par eau de refroidissement en substitution d'un groupe froid</t>
  </si>
  <si>
    <t>Valorisation de chaleur de récupération en réseau (France métropolitaine)</t>
  </si>
  <si>
    <t>Passage d'un réseau de chaleur en basse température</t>
  </si>
  <si>
    <t>Isolation de points singuliers sur un réseau de chaleur</t>
  </si>
  <si>
    <t>Système de maîtrise de la puissance réactive en éclairage extérieur</t>
  </si>
  <si>
    <t>Système de variation de puissance en éclairage extérieur</t>
  </si>
  <si>
    <t>Unité de transport intermodal pour le transport combiné rail-route</t>
  </si>
  <si>
    <t>Lubrifiant économiseur d’énergie pour véhicules légers</t>
  </si>
  <si>
    <t>Pneus de véhicules légers à basse résistance au roulement</t>
  </si>
  <si>
    <t>Unité de transport intermodal pour le transport combiné fluvial-route</t>
  </si>
  <si>
    <t>Lubrifiant économiseur d’énergie pour des véhicules de transport de personnes ou de marchandises</t>
  </si>
  <si>
    <t>Remplacement de véhicules par des véhicules neufs performants dans une flotte professionnelle</t>
  </si>
  <si>
    <t>Remplacement de véhicules par des véhicules neufs performants pour les particuliers ou les collectivités</t>
  </si>
  <si>
    <t>Lubrifiant économiseur d’énergie pour la pêche professionnelle</t>
  </si>
  <si>
    <t>Optimisation de la combustion et de la propreté des moteurs Diesel</t>
  </si>
  <si>
    <t>Branchement électrique des navires et bateaux à quai</t>
  </si>
  <si>
    <t>Remotorisation en propulsion électrique ou hybride d’un bateau naviguant en eaux intérieures</t>
  </si>
  <si>
    <t>Formation d’un chauffeur de véhicule léger à la conduite économe</t>
  </si>
  <si>
    <t>Mesure et optimisation des consommations de carburant pour une unité de transport fluvial</t>
  </si>
  <si>
    <t>Suivi des consommations de carburants grâce à des cartes privatives</t>
  </si>
  <si>
    <t>Fenêtre ou porte-fenêtre complète avec vitrage  pariétodynamique  (France métropolitaine)</t>
  </si>
  <si>
    <t>Installation frigorifique utilisant du CO2 subcritique ou transcritique</t>
  </si>
  <si>
    <t>Systèmes  hydro-économes  (France métropolitaine)</t>
  </si>
  <si>
    <t>Contrat de performance énergétique Services (CPE Services) Chauffage</t>
  </si>
  <si>
    <t>Système de gestion technique du bâtiment pour le chauffage, l’eau chaude sanitaire, le refroidissement/climatisation, l’éclairage et les auxiliaires</t>
  </si>
  <si>
    <t>Programmateur d’intermittence pour la climatisation (France d’outre-mer)</t>
  </si>
  <si>
    <t>Ventilation mécanique double flux avec échangeur à débit d’air constant ou modulé</t>
  </si>
  <si>
    <t>Mise en place d’un calorifugeage des canalisations d’un réseau de chaleur</t>
  </si>
  <si>
    <t>Récupération de chaleur fatale pour valorisation sur un réseau de chaleur ou vers un tiers (France métropolitaine)</t>
  </si>
  <si>
    <t>Horloge astronomique pour l’éclairage extérieur</t>
  </si>
  <si>
    <t>Groupes frigorifiques autonomes à haute efficacité énergétique pour camions, semi remorques, remorques et caisses mobiles frigorifiques</t>
  </si>
  <si>
    <t>Gestion externalisée de la globalité du poste pneumatique (Véhicules de transport de marchandises)</t>
  </si>
  <si>
    <t>Gestion optimisée de la globalité du poste pneumatique (Véhicules de transport de marchandises)</t>
  </si>
  <si>
    <t>Gestion optimisée de la globalité du poste pneumatique (Véhicules de transport de personnes)</t>
  </si>
  <si>
    <t>Dispositif de stockage d’eau chaude de type « Open Buffer »</t>
  </si>
  <si>
    <t>Freecooling par eau de refroidissement en substitution d'un groupe froid pour la climatisation</t>
  </si>
  <si>
    <t>Gestion externalisée de la globalité du poste pneumatique (Véhicules de transport de personnes)</t>
  </si>
  <si>
    <t>outre_mer</t>
  </si>
  <si>
    <t>code_secteur</t>
  </si>
  <si>
    <t>description</t>
  </si>
  <si>
    <t>UT</t>
  </si>
  <si>
    <t>BA</t>
  </si>
  <si>
    <t>CH</t>
  </si>
  <si>
    <t>EC</t>
  </si>
  <si>
    <t>Equipement</t>
  </si>
  <si>
    <t>Service</t>
  </si>
  <si>
    <t>Thermique</t>
  </si>
  <si>
    <t>Utilités</t>
  </si>
  <si>
    <t>Enveloppe</t>
  </si>
  <si>
    <t>Bâtiment</t>
  </si>
  <si>
    <t>Chaleur et Froid</t>
  </si>
  <si>
    <t>Eclairage</t>
  </si>
  <si>
    <t>GPE ZNI</t>
  </si>
  <si>
    <t>ETS</t>
  </si>
  <si>
    <t>CTH</t>
  </si>
  <si>
    <t>Article 6</t>
  </si>
  <si>
    <t>Zones non interconnectées au réseau métropolitain continental de transport d'électricité</t>
  </si>
  <si>
    <t>Zones non interconnectées au réseau métropolitain continental de transport d'électricité - Grande précarité énergétique</t>
  </si>
  <si>
    <t>Opérations éligibles au système d'échange des quotas</t>
  </si>
  <si>
    <t>Article 5</t>
  </si>
  <si>
    <t>Article 4</t>
  </si>
  <si>
    <t>GPE</t>
  </si>
  <si>
    <t>Article 6-1</t>
  </si>
  <si>
    <t>Grande précarité énergétique</t>
  </si>
  <si>
    <t>Article 3-4</t>
  </si>
  <si>
    <t>Article 3-5</t>
  </si>
  <si>
    <t>Article 3-5-1</t>
  </si>
  <si>
    <t>Coup de pouce Thermostat avec régulation performante</t>
  </si>
  <si>
    <t>Article 3-6-1</t>
  </si>
  <si>
    <t>Coup de pouce CEE Covoiturage courte distance</t>
  </si>
  <si>
    <t>Coup de pouce CEE Covoiturage longue distance</t>
  </si>
  <si>
    <t>Coup de pouce Isolation</t>
  </si>
  <si>
    <t>CDP-1</t>
  </si>
  <si>
    <t>CDP-2</t>
  </si>
  <si>
    <t>CDC-1</t>
  </si>
  <si>
    <t>CDC-2</t>
  </si>
  <si>
    <t>Article 3-7</t>
  </si>
  <si>
    <t>Article 3-6</t>
  </si>
  <si>
    <t>Article 3-7-5</t>
  </si>
  <si>
    <t>Article 3-7-4</t>
  </si>
  <si>
    <t>cadre</t>
  </si>
  <si>
    <t>Arrêté du 29 décembre 2014</t>
  </si>
  <si>
    <t>date_publication</t>
  </si>
  <si>
    <t>Arrêté du 30 décembre 2015</t>
  </si>
  <si>
    <t>Arrêté du 8 février 2016</t>
  </si>
  <si>
    <t>Arrêté du 15 février 2017</t>
  </si>
  <si>
    <t>Arrêté du 29 décembre 2017</t>
  </si>
  <si>
    <t xml:space="preserve">Arrêté du 22 décembre 2017 </t>
  </si>
  <si>
    <t>Arrêté du 31 décembre 2018</t>
  </si>
  <si>
    <t>Arrêté du 14 mars 2019</t>
  </si>
  <si>
    <t>Arrêté du 12 juillet 2019</t>
  </si>
  <si>
    <t>Arrêté du 20 septembre 2019</t>
  </si>
  <si>
    <t>Arrêté du 6 mars 2020</t>
  </si>
  <si>
    <t>Arrêté du 11 février 2020</t>
  </si>
  <si>
    <t>Arrêté du 25 mars 2020</t>
  </si>
  <si>
    <t>Arrêté du 14 mai 2020</t>
  </si>
  <si>
    <t>Arrêté du 29 mai 2020</t>
  </si>
  <si>
    <t>Arrêté du 10 juin 2020</t>
  </si>
  <si>
    <t>Arrêté du 5 octobre 2020</t>
  </si>
  <si>
    <t>Arrêté du 8 octobre 2020</t>
  </si>
  <si>
    <t>Arrêté du 16 octobre 2020</t>
  </si>
  <si>
    <t>Arrêté du 11 mars 2021</t>
  </si>
  <si>
    <t>Arrêté du 25 mars 2021</t>
  </si>
  <si>
    <t>Arrêté du 13 avril 2021</t>
  </si>
  <si>
    <t>Arrêté du 2 juin 2021</t>
  </si>
  <si>
    <t>Arrêté du 30 septembre 2021</t>
  </si>
  <si>
    <t>Arrêté du 28 septembre 2021</t>
  </si>
  <si>
    <t>Arrêté du 17 décembre 2021</t>
  </si>
  <si>
    <t>Arrêté du 10 décembre 2021</t>
  </si>
  <si>
    <t>Arrêté du 24 mars 2022</t>
  </si>
  <si>
    <t>Arrêté du 13 mai 2022</t>
  </si>
  <si>
    <t>Arrêté du 25 juillet 2022</t>
  </si>
  <si>
    <t>Arrêté du 12 juillet 2022</t>
  </si>
  <si>
    <t>Arrêté du 22 octobre 2022</t>
  </si>
  <si>
    <t>Arrêté du 21 octobre 2022</t>
  </si>
  <si>
    <t>Arrêté du 12 décembre 2022</t>
  </si>
  <si>
    <t>Arrêté du 20 décembre 2022</t>
  </si>
  <si>
    <t xml:space="preserve">Arrêté du 2 décembre 2022 </t>
  </si>
  <si>
    <t>Arrêté du 21 décembre 2022</t>
  </si>
  <si>
    <t>Arrêté du 27 juin 2023</t>
  </si>
  <si>
    <t>A18-1</t>
  </si>
  <si>
    <t>A20-1</t>
  </si>
  <si>
    <t>A21-1</t>
  </si>
  <si>
    <t>A29-1</t>
  </si>
  <si>
    <t>A33-1</t>
  </si>
  <si>
    <t>A36-1</t>
  </si>
  <si>
    <t>A39-1</t>
  </si>
  <si>
    <t>A41-1</t>
  </si>
  <si>
    <t>A42-1</t>
  </si>
  <si>
    <t>A44-1</t>
  </si>
  <si>
    <t>A45-1</t>
  </si>
  <si>
    <t>A50-1</t>
  </si>
  <si>
    <t>A51-1</t>
  </si>
  <si>
    <t>Arrêté du 20 mars 2015</t>
  </si>
  <si>
    <t>Arrêté du 29 juin 2015</t>
  </si>
  <si>
    <t>Arrêté du 31 juillet 2015</t>
  </si>
  <si>
    <t>Arrêté du 30 septembre 2015 </t>
  </si>
  <si>
    <t>Arrêté du 22 décembre 2015 </t>
  </si>
  <si>
    <t>Arrêté du 8 février 2016 </t>
  </si>
  <si>
    <t>Arrêté du 4 mars 2016 </t>
  </si>
  <si>
    <t>Arrêté du 2 juin 2016 </t>
  </si>
  <si>
    <t>Arrêté du 20 octobre 2016 </t>
  </si>
  <si>
    <t>Arrêté du 14 décembre 2016 </t>
  </si>
  <si>
    <t>Arrêté du 2 mars 2017 </t>
  </si>
  <si>
    <t>Arrêté du 26 juillet 2017 </t>
  </si>
  <si>
    <t>Arrêté du 22 décembre 2017 </t>
  </si>
  <si>
    <t>Arrêté du 6 décembre 2018 </t>
  </si>
  <si>
    <t>Arrêté du 31 décembre 2018 </t>
  </si>
  <si>
    <t>Arrêté du 24 mai 2019 </t>
  </si>
  <si>
    <t>Arrêté du 31 juillet 2019 </t>
  </si>
  <si>
    <t>Arrêté du 10 janvier 2020 </t>
  </si>
  <si>
    <t>Arrêté du 25 mars 2020 </t>
  </si>
  <si>
    <t>Arrêté du 4 mai 2020 </t>
  </si>
  <si>
    <t>Arrêté du 24 juillet 2020 </t>
  </si>
  <si>
    <t>Arrêté du 8 octobre 2020 </t>
  </si>
  <si>
    <t>Arrêté du 18 décembre 2020 </t>
  </si>
  <si>
    <t>Arrêté du 19 juillet 2021 </t>
  </si>
  <si>
    <t>Arrêté du 10 décembre 2021 </t>
  </si>
  <si>
    <t>Arrêté du 17 décembre 2021 </t>
  </si>
  <si>
    <t>Arrêté du 26 janvier 2022 </t>
  </si>
  <si>
    <t>Arrêté du 10 février 2022 </t>
  </si>
  <si>
    <t>Arrêté du 20 juillet 2022 </t>
  </si>
  <si>
    <t>Arrêté du 12 juillet 2022 </t>
  </si>
  <si>
    <t>Arrêté du 25 juillet 2022 </t>
  </si>
  <si>
    <t>Arrêté du 26 septembre 2022 </t>
  </si>
  <si>
    <t>Arrêté du 7 octobre 2022 </t>
  </si>
  <si>
    <t>Arrêté du 21 octobre 2022 </t>
  </si>
  <si>
    <t>Arrêté du 20 décembre 2022 </t>
  </si>
  <si>
    <t>Arrêté du 21 décembre 2022 </t>
  </si>
  <si>
    <t>Arrêté du 22 décembre 2014</t>
  </si>
  <si>
    <t>CDC</t>
  </si>
  <si>
    <t>GPE-ZNI</t>
  </si>
  <si>
    <t>A52-1</t>
  </si>
  <si>
    <t>A52-4</t>
  </si>
  <si>
    <t>A52-3</t>
  </si>
  <si>
    <t>texte_cible</t>
  </si>
  <si>
    <t>Arrêté du 22 décembre 2014 définissant les opérations standardisées d'économies d'énergie</t>
  </si>
  <si>
    <t>Arrêté du 29 décembre 2014 relatif aux modalités d'application du dispositif des certificats d'économies d'énergie</t>
  </si>
  <si>
    <t>commentaire</t>
  </si>
  <si>
    <t>Code non défini par l'annexe 6 de l'arrêté du 4 septembre 2014</t>
  </si>
  <si>
    <t>Code interne décliné pour identifier les Coup de pouce Chauffage et Isolation</t>
  </si>
  <si>
    <t>code_sous_secteur</t>
  </si>
  <si>
    <t>sous_secteur</t>
  </si>
  <si>
    <t>BAR-SE-109</t>
  </si>
  <si>
    <t>BAR-TH-170</t>
  </si>
  <si>
    <t>BAT-EN-113</t>
  </si>
  <si>
    <t>BAT-TH-160</t>
  </si>
  <si>
    <t>TRA-EQ-127</t>
  </si>
  <si>
    <t>A54-2</t>
  </si>
  <si>
    <t>A54-3</t>
  </si>
  <si>
    <t>A54-5</t>
  </si>
  <si>
    <t>A54-1</t>
  </si>
  <si>
    <t>A54-4</t>
  </si>
  <si>
    <t>Acquisition d'un bateau neuf à propulsion électrique ou hybride, naviguant en eaux intérieures</t>
  </si>
  <si>
    <t>Vannes de régulation étanches à servomoteurs économes (France métropolitaine)</t>
  </si>
  <si>
    <t>Façade rideau ou semi-rideau avec vitrage isolant</t>
  </si>
  <si>
    <t>Récupération de chaleur fatale issue de serveurs informatiques pour l'eau chaude sanitaire collective</t>
  </si>
  <si>
    <t>Désembouage d’un réseau hydraulique de chauffage collectif en France métropolitaine</t>
  </si>
  <si>
    <t>BAR-TH-171</t>
  </si>
  <si>
    <t>BAR-TH-172</t>
  </si>
  <si>
    <t>Pompe à chaleur de type air/eau</t>
  </si>
  <si>
    <t>Pompe à chaleur de type eau/eau ou sol/eau</t>
  </si>
  <si>
    <t>Arrêté du 15 septembre 2023</t>
  </si>
  <si>
    <t>A55-1</t>
  </si>
  <si>
    <t>Arrêté du 4 octobre 2023</t>
  </si>
  <si>
    <t>Achevé au plus tard le 31/12/2025</t>
  </si>
  <si>
    <t>Achevé au plus tard le 31/08/2022</t>
  </si>
  <si>
    <t>Achevé au plus tard le 31/12/2022</t>
  </si>
  <si>
    <t>id_fiche</t>
  </si>
  <si>
    <t>BAR-TH-164v36-2</t>
  </si>
  <si>
    <t>BAR-TH-164v52-3</t>
  </si>
  <si>
    <t>BAR-TH-145v36-3</t>
  </si>
  <si>
    <t>BAR-TH-145v52-4</t>
  </si>
  <si>
    <t>BAR-EN-101v27-2</t>
  </si>
  <si>
    <t>BAR-EN-103v29-2</t>
  </si>
  <si>
    <t>BAR-TH-104v23-2</t>
  </si>
  <si>
    <t>BAR-TH-104v41-3</t>
  </si>
  <si>
    <t>BAR-TH-106v23-2</t>
  </si>
  <si>
    <t>BAR-TH-112v14-1</t>
  </si>
  <si>
    <t>BAR-TH-112v35-2</t>
  </si>
  <si>
    <t>BAR-TH-112v46-3</t>
  </si>
  <si>
    <t>BAR-TH-113v14-1</t>
  </si>
  <si>
    <t>BAR-TH-113v37-2</t>
  </si>
  <si>
    <t>BAR-TH-113v41-3</t>
  </si>
  <si>
    <t>BAR-TH-118v14-1</t>
  </si>
  <si>
    <t>BAR-TH-137v17-1</t>
  </si>
  <si>
    <t>BAR-TH-137v35-2</t>
  </si>
  <si>
    <t>BAR-TH-137v45-3</t>
  </si>
  <si>
    <t>BAR-TH-143v25-1</t>
  </si>
  <si>
    <t>BAR-TH-143v51-5</t>
  </si>
  <si>
    <t>BAR-TH-150v14-1</t>
  </si>
  <si>
    <t>BAR-TH-158v15-1</t>
  </si>
  <si>
    <t>BAR-TH-158v35-2</t>
  </si>
  <si>
    <t>BAR-TH-159v26-1</t>
  </si>
  <si>
    <t>BAR-TH-159v41-2</t>
  </si>
  <si>
    <t>BAR-TH-159v44-3</t>
  </si>
  <si>
    <t>BAR-TH-159v50-4</t>
  </si>
  <si>
    <t>BAR-TH-163v30-1</t>
  </si>
  <si>
    <t>BAR-TH-163v38-2</t>
  </si>
  <si>
    <t>BAR-TH-165v34-1</t>
  </si>
  <si>
    <t>BAR-TH-166v38-1</t>
  </si>
  <si>
    <t>BAR-TH-171v55-1</t>
  </si>
  <si>
    <t>BAR-TH-172v55-1</t>
  </si>
  <si>
    <t>BAT-TH-102v28-2</t>
  </si>
  <si>
    <t>BAT-TH-113v28-3</t>
  </si>
  <si>
    <t>BAT-TH-113v54-4</t>
  </si>
  <si>
    <t>BAT-TH-127v28-2</t>
  </si>
  <si>
    <t>BAT-TH-127v35-3</t>
  </si>
  <si>
    <t>BAT-TH-127v45-4</t>
  </si>
  <si>
    <t>BAT-TH-140v28-2</t>
  </si>
  <si>
    <t>BAT-TH-141v28-2</t>
  </si>
  <si>
    <t>BAT-TH-157v34-1</t>
  </si>
  <si>
    <t>BAT-TH-157v50-2</t>
  </si>
  <si>
    <t>TRA-SE-114v47-1</t>
  </si>
  <si>
    <t>TRA-SE-115v47-1</t>
  </si>
  <si>
    <t>BAR-SE-106</t>
  </si>
  <si>
    <t>Service de suivi des consommations d’énergie</t>
  </si>
  <si>
    <t>CDP-2v20-1</t>
  </si>
  <si>
    <t>CDP-2v26-1</t>
  </si>
  <si>
    <t>CDP-1v20-1</t>
  </si>
  <si>
    <t>CDP-1v22-1</t>
  </si>
  <si>
    <t>CDP-1v26-1</t>
  </si>
  <si>
    <t>CDP-1v33-1</t>
  </si>
  <si>
    <t>CDP-1v35-1</t>
  </si>
  <si>
    <t>CDP-1v38-1</t>
  </si>
  <si>
    <t>CDP-1v37-1</t>
  </si>
  <si>
    <t>CDP-1v44-1</t>
  </si>
  <si>
    <t>CDP-1v43-1</t>
  </si>
  <si>
    <t>CDP-1v46-1</t>
  </si>
  <si>
    <t>CDP-1v52-1</t>
  </si>
  <si>
    <t>CDP-1v50-1</t>
  </si>
  <si>
    <t>CTHv29-1</t>
  </si>
  <si>
    <t>CTHv35-1</t>
  </si>
  <si>
    <t>CFTv43-1</t>
  </si>
  <si>
    <t>CFTv46-1</t>
  </si>
  <si>
    <t>CFTv50-1</t>
  </si>
  <si>
    <t>CRCv31-1</t>
  </si>
  <si>
    <t>CRCv35-1</t>
  </si>
  <si>
    <t>CRCv46-1</t>
  </si>
  <si>
    <t>CRCv51-1</t>
  </si>
  <si>
    <t>CRMv31-1</t>
  </si>
  <si>
    <t>CRMv35-1</t>
  </si>
  <si>
    <t>CRMv39-1</t>
  </si>
  <si>
    <t>CRMv51-1</t>
  </si>
  <si>
    <t>CFTv27-1</t>
  </si>
  <si>
    <t>CFTv35-1</t>
  </si>
  <si>
    <t>CDC-1v47-1</t>
  </si>
  <si>
    <t>CDC-2v47-1</t>
  </si>
  <si>
    <t>id_bonification</t>
  </si>
  <si>
    <t>code_bonification</t>
  </si>
  <si>
    <t>nature_bonification</t>
  </si>
  <si>
    <t>nom_bonification</t>
  </si>
  <si>
    <t>nom_fiche</t>
  </si>
  <si>
    <t>date_debut_fiche</t>
  </si>
  <si>
    <t>date_fin_fiche</t>
  </si>
  <si>
    <t>date_debut_bonification</t>
  </si>
  <si>
    <t>date_fin_bonification</t>
  </si>
  <si>
    <t>Arrêté du 20 mars 2015 - Rectificatif</t>
  </si>
  <si>
    <t>Arrêté du 22 décembre 2015  - Rectificatif</t>
  </si>
  <si>
    <t>Arrêté du 20 octobre 2016 - Rectificatif</t>
  </si>
  <si>
    <t>CDP-1v39-1</t>
  </si>
  <si>
    <t>CRCv33-1</t>
  </si>
  <si>
    <t>CRCv39-1</t>
  </si>
  <si>
    <t>CRMv33-1</t>
  </si>
  <si>
    <t>nature</t>
  </si>
  <si>
    <t>A56-1</t>
  </si>
  <si>
    <t>A57-1</t>
  </si>
  <si>
    <t>A58-1</t>
  </si>
  <si>
    <t>Arrêté du 22 novembre 2023</t>
  </si>
  <si>
    <t>Arrêté du 19 décembre 2023</t>
  </si>
  <si>
    <t>Arrêté du 20 décembre 2023</t>
  </si>
  <si>
    <t>Arrêté du 22 décembre 2023</t>
  </si>
  <si>
    <t>TRA-EQ-128</t>
  </si>
  <si>
    <t xml:space="preserve">Achat ou location d’un autocar ou d’un autobus électrique neuf ou réalisation d’une opération de rétrofit électrique d’autocar ou d’autobus </t>
  </si>
  <si>
    <t>BAR-TH-173</t>
  </si>
  <si>
    <t xml:space="preserve">Système de régulation par programmation horaire pièce par pièce </t>
  </si>
  <si>
    <t>BAR-TH-174</t>
  </si>
  <si>
    <t>BAR-TH-175</t>
  </si>
  <si>
    <t>Rénovation d’ampleur d’une maison individuelle (France métropolitaine)</t>
  </si>
  <si>
    <t>Rénovation d’ampleur d’un appartement (France métropolitaine)</t>
  </si>
  <si>
    <t>A53</t>
  </si>
  <si>
    <t>A54</t>
  </si>
  <si>
    <t>A58-2</t>
  </si>
  <si>
    <t>A58-6</t>
  </si>
  <si>
    <t>A58-3</t>
  </si>
  <si>
    <t>BAR-TH-176</t>
  </si>
  <si>
    <t xml:space="preserve">Système de régulation de la consommation d’un chauffe-eau électrique à effet Joule </t>
  </si>
  <si>
    <t>A59-5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</si>
</sst>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4" fillId="0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left"/>
    </xf>
  </cellXfs>
  <cellStyles count="3">
    <cellStyle name="Lien hypertexte" xfId="2" builtinId="8"/>
    <cellStyle name="Monétaire 2" xfId="1" xr:uid="{460C3B51-45D2-4172-8C5E-5E7039ACD344}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722D8F-B3FD-41E5-B8FF-9E528552C49F}" name="version" displayName="version" ref="A1:F139" totalsRowShown="0" headerRowDxfId="83" dataDxfId="82">
  <autoFilter ref="A1:F139" xr:uid="{83722D8F-B3FD-41E5-B8FF-9E528552C49F}"/>
  <tableColumns count="6">
    <tableColumn id="1" xr3:uid="{83BF9259-4D49-476C-8BFB-686A373DF89C}" name="code" dataDxfId="81"/>
    <tableColumn id="2" xr3:uid="{F1B9127A-C416-4492-8996-32559DB9FB1E}" name="nom" dataDxfId="80">
      <calculatedColumnFormula>LEFT(A2,3)</calculatedColumnFormula>
    </tableColumn>
    <tableColumn id="4" xr3:uid="{8A89DA91-E5D4-46DB-86EB-CF7F43F0F689}" name="description" dataDxfId="79"/>
    <tableColumn id="5" xr3:uid="{0D367F1A-0ACE-4156-9DAA-CC33A69C08FD}" name="date_publication" dataDxfId="78"/>
    <tableColumn id="7" xr3:uid="{DD16B675-8A75-4F4F-AE9C-7C43926D97D5}" name="texte_cible" dataDxfId="77"/>
    <tableColumn id="6" xr3:uid="{54D4D728-1342-4593-8674-54FC57705104}" name="commentaire" dataDxfId="7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A06A4-1AEC-4C63-B7D1-412D170EDCCC}" name="secteur" displayName="secteur" ref="A1:C7" totalsRowShown="0" headerRowDxfId="75" dataDxfId="74">
  <autoFilter ref="A1:C7" xr:uid="{1F7A06A4-1AEC-4C63-B7D1-412D170EDCCC}">
    <filterColumn colId="0" hiddenButton="1"/>
    <filterColumn colId="1" hiddenButton="1"/>
    <filterColumn colId="2" hiddenButton="1"/>
  </autoFilter>
  <tableColumns count="3">
    <tableColumn id="3" xr3:uid="{D225B91E-4A30-4B83-98EA-E22B99186948}" name="id" dataDxfId="73"/>
    <tableColumn id="1" xr3:uid="{CD7C7B86-24D0-42E6-B6CE-BC1F33AA80E9}" name="code" dataDxfId="72"/>
    <tableColumn id="2" xr3:uid="{DE18D180-D6A6-40CC-926B-E5FC45746102}" name="nom" dataDxfId="7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761BF-8756-4730-BA91-5B40299729C7}" name="sous_secteur" displayName="sous_secteur" ref="A1:C9" totalsRowShown="0" headerRowDxfId="70" dataDxfId="69">
  <autoFilter ref="A1:C9" xr:uid="{670761BF-8756-4730-BA91-5B40299729C7}">
    <filterColumn colId="0" hiddenButton="1"/>
    <filterColumn colId="1" hiddenButton="1"/>
    <filterColumn colId="2" hiddenButton="1"/>
  </autoFilter>
  <tableColumns count="3">
    <tableColumn id="3" xr3:uid="{B9C02B86-8041-443E-9DA9-D4AB1E1CFA32}" name="id" dataDxfId="68"/>
    <tableColumn id="1" xr3:uid="{9813E5D5-10F3-4470-BA42-C9E815E78F54}" name="code" dataDxfId="67"/>
    <tableColumn id="2" xr3:uid="{DEFB18C6-3C6D-4072-9B18-A7FCDF0A0C8E}" name="nom" dataDxfId="6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247B44-EFCF-4CCD-A347-5031A15116DD}" name="fiche" displayName="fiche" ref="A1:I254" totalsRowCount="1" headerRowDxfId="65" dataDxfId="64" totalsRowDxfId="63">
  <autoFilter ref="A1:I253" xr:uid="{62247B44-EFCF-4CCD-A347-5031A15116DD}"/>
  <sortState xmlns:xlrd2="http://schemas.microsoft.com/office/spreadsheetml/2017/richdata2" ref="A2:H251">
    <sortCondition ref="A1:A251"/>
  </sortState>
  <tableColumns count="9">
    <tableColumn id="1" xr3:uid="{4D7488AD-DF6C-4183-A61C-3A5F2644A133}" name="code" totalsRowLabel="Total" dataDxfId="62" totalsRowDxfId="9"/>
    <tableColumn id="16" xr3:uid="{9BC72A12-57D2-427C-ADB8-E9A811D08964}" name="code_secteur" totalsRowFunction="count" dataDxfId="61" totalsRowDxfId="8"/>
    <tableColumn id="17" xr3:uid="{31B2CECF-4564-4614-A212-23FEE26BA44D}" name="secteur" totalsRowFunction="count" dataDxfId="60" totalsRowDxfId="7">
      <calculatedColumnFormula>VLOOKUP(fiche[[#This Row],[code_secteur]],secteur[[#All],[code]:[nom]],2,FALSE)</calculatedColumnFormula>
    </tableColumn>
    <tableColumn id="3" xr3:uid="{84A0691C-F982-4960-AB70-5DAF0EA7C93A}" name="code_sous_secteur" dataDxfId="59" totalsRowDxfId="6"/>
    <tableColumn id="4" xr3:uid="{6AF179B5-4130-4CB6-BC3A-DD914B65533A}" name="sous_secteur" dataDxfId="58" totalsRowDxfId="5">
      <calculatedColumnFormula>VLOOKUP(fiche[[#This Row],[code_sous_secteur]],sous_secteur[[code]:[nom]],2,FALSE)</calculatedColumnFormula>
    </tableColumn>
    <tableColumn id="2" xr3:uid="{577A38E5-76C0-462F-9DBF-62262BAF649B}" name="nom" totalsRowFunction="count" dataDxfId="57" totalsRowDxfId="4"/>
    <tableColumn id="14" xr3:uid="{5B2F1542-8CE6-45AC-BEAB-3AEB0EDD5968}" name="metropole" totalsRowFunction="sum" dataDxfId="56" totalsRowDxfId="3"/>
    <tableColumn id="15" xr3:uid="{F6FA3A95-EF3D-4DBC-B99C-3FA2DF9A3A97}" name="outre_mer" totalsRowFunction="sum" dataDxfId="55" totalsRowDxfId="2"/>
    <tableColumn id="18" xr3:uid="{2D64ED48-CCBA-475C-A548-99B491F11D0B}" name="versions" totalsRowFunction="sum" dataDxfId="54" totalsRowDxfId="1">
      <calculatedColumnFormula>COUNTIF(fiche_version[code],fiche[[#This Row],[code]])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7F98D5-A0F9-4DD3-B3E4-7410D5746CB5}" name="fiche_version" displayName="fiche_version" ref="A1:M424" totalsRowShown="0" headerRowDxfId="53" dataDxfId="52">
  <autoFilter ref="A1:M424" xr:uid="{447F98D5-A0F9-4DD3-B3E4-7410D5746CB5}"/>
  <sortState xmlns:xlrd2="http://schemas.microsoft.com/office/spreadsheetml/2017/richdata2" ref="A2:M424">
    <sortCondition ref="A1:A424"/>
  </sortState>
  <tableColumns count="13">
    <tableColumn id="14" xr3:uid="{4ECAE5AA-E1BE-4A7A-A5EF-764940379318}" name="id" dataDxfId="51">
      <calculatedColumnFormula>_xlfn.CONCAT(fiche_version[[#This Row],[code]],"v",RIGHT(fiche_version[[#This Row],[version]],4))</calculatedColumnFormula>
    </tableColumn>
    <tableColumn id="1" xr3:uid="{CA6B52C3-8535-43D1-BF43-8F07D591C825}" name="code" dataDxfId="50"/>
    <tableColumn id="5" xr3:uid="{3DBC8995-B4D9-4DBB-A3E5-81C2BA5F634C}" name="code_secteur" dataDxfId="49">
      <calculatedColumnFormula>VLOOKUP(fiche_version[[#This Row],[code]],fiche[],2,FALSE)</calculatedColumnFormula>
    </tableColumn>
    <tableColumn id="7" xr3:uid="{0F6A5C28-2F62-4727-BBE0-8A9FA5D3D569}" name="secteur" dataDxfId="48">
      <calculatedColumnFormula>VLOOKUP(fiche_version[[#This Row],[code]],fiche[],3,FALSE)</calculatedColumnFormula>
    </tableColumn>
    <tableColumn id="8" xr3:uid="{EAD1D596-0F16-4D43-AF60-EC225B8CF460}" name="code_sous_secteur" dataDxfId="47">
      <calculatedColumnFormula>VLOOKUP(fiche_version[[#This Row],[code]],fiche[],4,FALSE)</calculatedColumnFormula>
    </tableColumn>
    <tableColumn id="9" xr3:uid="{5296744A-AA0C-4755-AF69-44CA3BA82526}" name="sous_secteur" dataDxfId="46">
      <calculatedColumnFormula>VLOOKUP(fiche_version[[#This Row],[code]],fiche[],5,FALSE)</calculatedColumnFormula>
    </tableColumn>
    <tableColumn id="2" xr3:uid="{878E29BD-1F72-4BCE-A813-4DB4D4209939}" name="nom" dataDxfId="45">
      <calculatedColumnFormula>VLOOKUP(fiche_version[[#This Row],[code]],fiche[],6,FALSE)</calculatedColumnFormula>
    </tableColumn>
    <tableColumn id="3" xr3:uid="{8606C5C9-3F86-49CF-91B0-BDDC58B62F4B}" name="version" dataDxfId="44"/>
    <tableColumn id="4" xr3:uid="{1BE70971-4CA0-4E56-BBD2-6C6D06DA4FB8}" name="date_debut" dataDxfId="43"/>
    <tableColumn id="12" xr3:uid="{4D95EF47-0D23-4A64-9042-3A76C9A2DA8C}" name="date_fin" dataDxfId="42"/>
    <tableColumn id="15" xr3:uid="{89B1AA30-C0B3-42AF-8A2E-EAC4E7B2D19D}" name="metropole" dataDxfId="41">
      <calculatedColumnFormula>VLOOKUP(fiche_version[[#This Row],[code]],fiche[],7,FALSE)</calculatedColumnFormula>
    </tableColumn>
    <tableColumn id="16" xr3:uid="{EEC1AC5A-00C1-4F6C-AC32-6F99D2CE13D4}" name="outre_mer" dataDxfId="40">
      <calculatedColumnFormula>VLOOKUP(fiche_version[[#This Row],[code]],fiche[],8,FALSE)</calculatedColumnFormula>
    </tableColumn>
    <tableColumn id="6" xr3:uid="{1477A144-B496-4281-A56B-28D52967B781}" name="no_version" dataDxfId="3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0481F-0ABB-4A52-AAB8-3304404F4057}" name="bonification" displayName="bonification" ref="A1:E14" totalsRowShown="0" headerRowDxfId="38" dataDxfId="37">
  <autoFilter ref="A1:E14" xr:uid="{2E20481F-0ABB-4A52-AAB8-3304404F4057}"/>
  <tableColumns count="5">
    <tableColumn id="5" xr3:uid="{429574F0-E50E-4658-8F31-EEE8997103FE}" name="code" dataDxfId="36"/>
    <tableColumn id="1" xr3:uid="{AD53572B-977B-400F-8C0C-A517FF157DC0}" name="nature" dataDxfId="35"/>
    <tableColumn id="2" xr3:uid="{DD9D98E2-46DC-48FC-ACFE-4CC07B7B11BB}" name="nom" dataDxfId="34"/>
    <tableColumn id="3" xr3:uid="{49E963E7-04A1-40C6-9B78-737523A434B7}" name="cadre" dataDxfId="33"/>
    <tableColumn id="4" xr3:uid="{391D4335-08B5-41F0-9CA8-B78DB547C6C1}" name="commentaire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D0D0A2-E89D-45AF-8B7F-F6DD7B16EFC9}" name="bonification_version" displayName="bonification_version" ref="A1:H52" totalsRowShown="0" headerRowDxfId="31" dataDxfId="30">
  <autoFilter ref="A1:H52" xr:uid="{2CD0D0A2-E89D-45AF-8B7F-F6DD7B16EFC9}"/>
  <tableColumns count="8">
    <tableColumn id="1" xr3:uid="{E99BE64E-3E90-4034-9C8C-EE893E999FCB}" name="id" dataDxfId="29">
      <calculatedColumnFormula>_xlfn.CONCAT(B2,"v",RIGHT(D2,4))</calculatedColumnFormula>
    </tableColumn>
    <tableColumn id="2" xr3:uid="{BDF6549B-4998-4F32-BA22-D9189FE6AECA}" name="code" dataDxfId="28"/>
    <tableColumn id="7" xr3:uid="{D5151DA3-1372-4C52-A85C-74BE1A4967DE}" name="nature" dataDxfId="27">
      <calculatedColumnFormula>VLOOKUP(B2,bonification[],2,FALSE)</calculatedColumnFormula>
    </tableColumn>
    <tableColumn id="3" xr3:uid="{ECBF6D9C-1BF4-4868-9B4F-91DE89E8804C}" name="version" dataDxfId="26"/>
    <tableColumn id="4" xr3:uid="{85F38BAA-2F2C-46C8-B696-3F6E89D2144C}" name="nom" dataDxfId="25">
      <calculatedColumnFormula>VLOOKUP(B2,bonification[],3,FALSE)</calculatedColumnFormula>
    </tableColumn>
    <tableColumn id="5" xr3:uid="{9A046607-2F1E-4271-95AA-791BD3B29281}" name="date_debut" dataDxfId="24"/>
    <tableColumn id="6" xr3:uid="{73BAE0E3-37BE-4843-A19E-B3ED448A47B9}" name="date_fin" dataDxfId="23"/>
    <tableColumn id="8" xr3:uid="{5A4F7E74-199B-4BA7-B2D9-EAAEE4E3B17B}" name="commentaire" dataDxfId="2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9356F2-BB95-4914-8ACC-291759047CCB}" name="fiche_bonification" displayName="fiche_bonification" ref="A1:J182" totalsRowShown="0" headerRowDxfId="21" dataDxfId="20">
  <autoFilter ref="A1:J182" xr:uid="{1D9356F2-BB95-4914-8ACC-291759047CCB}"/>
  <tableColumns count="10">
    <tableColumn id="1" xr3:uid="{6998422C-74E7-4E96-9DC0-24FD670F4EBC}" name="id_bonification" dataDxfId="19"/>
    <tableColumn id="2" xr3:uid="{B01F9384-A7F0-4417-9785-DAFA96E7DD34}" name="code_bonification" dataDxfId="18">
      <calculatedColumnFormula>VLOOKUP(fiche_bonification[[#This Row],[id_bonification]],bonification_version[],2,FALSE)</calculatedColumnFormula>
    </tableColumn>
    <tableColumn id="3" xr3:uid="{11BD417F-4B07-46F9-8A81-905FDFC73786}" name="nature_bonification" dataDxfId="17">
      <calculatedColumnFormula>VLOOKUP(fiche_bonification[[#This Row],[id_bonification]],bonification_version[],3,FALSE)</calculatedColumnFormula>
    </tableColumn>
    <tableColumn id="4" xr3:uid="{D842C75C-DE35-4CC3-B6EC-DDA96CD66420}" name="nom_bonification" dataDxfId="16">
      <calculatedColumnFormula>VLOOKUP(fiche_bonification[[#This Row],[id_bonification]],bonification_version[],5,FALSE)</calculatedColumnFormula>
    </tableColumn>
    <tableColumn id="5" xr3:uid="{4CF57BAD-4BA1-4456-AB09-B27F2E723EFC}" name="date_debut_bonification" dataDxfId="15">
      <calculatedColumnFormula>VLOOKUP(fiche_bonification[[#This Row],[id_bonification]],bonification_version[],6,FALSE)</calculatedColumnFormula>
    </tableColumn>
    <tableColumn id="6" xr3:uid="{33716E66-AA10-4C5D-B51A-4F2A5425B366}" name="date_fin_bonification" dataDxfId="14">
      <calculatedColumnFormula>IF(VLOOKUP(fiche_bonification[[#This Row],[id_bonification]],bonification_version[],7,FALSE)=0,"",VLOOKUP(fiche_bonification[[#This Row],[id_bonification]],bonification_version[],7,FALSE))</calculatedColumnFormula>
    </tableColumn>
    <tableColumn id="7" xr3:uid="{F999DED7-DC6C-4FB3-B99F-706901480A4F}" name="id_fiche" dataDxfId="13"/>
    <tableColumn id="8" xr3:uid="{FEC17D3F-F61A-4F54-9BE4-2262890D4052}" name="nom_fiche" dataDxfId="12">
      <calculatedColumnFormula>VLOOKUP(fiche_bonification[[#This Row],[id_fiche]],fiche_version[],7,FALSE)</calculatedColumnFormula>
    </tableColumn>
    <tableColumn id="9" xr3:uid="{1E70B48B-61EB-4485-9036-F424077AF6CC}" name="date_debut_fiche" dataDxfId="11">
      <calculatedColumnFormula>VLOOKUP(fiche_bonification[[#This Row],[id_fiche]],fiche_version[],9,FALSE)</calculatedColumnFormula>
    </tableColumn>
    <tableColumn id="10" xr3:uid="{900F819D-3E3B-4A42-A562-1FDFBC6D9D52}" name="date_fin_fiche" dataDxfId="10">
      <calculatedColumnFormula>IF(VLOOKUP(fiche_bonification[[#This Row],[id_fiche]],fiche_version[],10,FALSE)=0,"",VLOOKUP(fiche_bonification[[#This Row],[id_fiche]],fiche_version[],10,FALSE))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gifrance.gouv.fr/loda/article_lc/LEGIARTI000046729118" TargetMode="External"/><Relationship Id="rId13" Type="http://schemas.openxmlformats.org/officeDocument/2006/relationships/hyperlink" Target="https://www.legifrance.gouv.fr/loda/article_lc/LEGIARTI000043382171" TargetMode="External"/><Relationship Id="rId3" Type="http://schemas.openxmlformats.org/officeDocument/2006/relationships/hyperlink" Target="https://www.legifrance.gouv.fr/loda/article_lc/LEGIARTI000047779827" TargetMode="External"/><Relationship Id="rId7" Type="http://schemas.openxmlformats.org/officeDocument/2006/relationships/hyperlink" Target="https://www.legifrance.gouv.fr/loda/article_lc/LEGIARTI000046729130" TargetMode="External"/><Relationship Id="rId12" Type="http://schemas.openxmlformats.org/officeDocument/2006/relationships/hyperlink" Target="https://www.legifrance.gouv.fr/loda/article_lc/LEGIARTI000043382171" TargetMode="External"/><Relationship Id="rId2" Type="http://schemas.openxmlformats.org/officeDocument/2006/relationships/hyperlink" Target="https://www.legifrance.gouv.fr/loda/article_lc/LEGIARTI000047779831" TargetMode="External"/><Relationship Id="rId1" Type="http://schemas.openxmlformats.org/officeDocument/2006/relationships/hyperlink" Target="https://www.legifrance.gouv.fr/loda/article_lc/LEGIARTI000046980634" TargetMode="External"/><Relationship Id="rId6" Type="http://schemas.openxmlformats.org/officeDocument/2006/relationships/hyperlink" Target="https://www.legifrance.gouv.fr/loda/article_lc/LEGIARTI000046980632" TargetMode="External"/><Relationship Id="rId11" Type="http://schemas.openxmlformats.org/officeDocument/2006/relationships/hyperlink" Target="https://www.legifrance.gouv.fr/loda/article_lc/LEGIARTI000043382168" TargetMode="External"/><Relationship Id="rId5" Type="http://schemas.openxmlformats.org/officeDocument/2006/relationships/hyperlink" Target="https://www.legifrance.gouv.fr/loda/article_lc/LEGIARTI000041776139" TargetMode="External"/><Relationship Id="rId15" Type="http://schemas.openxmlformats.org/officeDocument/2006/relationships/table" Target="../tables/table6.xml"/><Relationship Id="rId10" Type="http://schemas.openxmlformats.org/officeDocument/2006/relationships/hyperlink" Target="https://www.legifrance.gouv.fr/loda/article_lc/LEGIARTI000044956890" TargetMode="External"/><Relationship Id="rId4" Type="http://schemas.openxmlformats.org/officeDocument/2006/relationships/hyperlink" Target="https://www.legifrance.gouv.fr/loda/article_lc/LEGIARTI000043382179" TargetMode="External"/><Relationship Id="rId9" Type="http://schemas.openxmlformats.org/officeDocument/2006/relationships/hyperlink" Target="https://www.legifrance.gouv.fr/loda/article_lc/LEGIARTI000031874622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94E1-C4E7-44F6-A686-AD74A6ECC776}">
  <dimension ref="A1:F140"/>
  <sheetViews>
    <sheetView topLeftCell="A112" zoomScale="70" zoomScaleNormal="70" workbookViewId="0">
      <selection activeCell="C138" sqref="C138"/>
    </sheetView>
  </sheetViews>
  <sheetFormatPr baseColWidth="10" defaultRowHeight="14.4" x14ac:dyDescent="0.3"/>
  <cols>
    <col min="1" max="2" width="11.5546875" style="3"/>
    <col min="3" max="3" width="33.109375" style="3" customWidth="1"/>
    <col min="4" max="4" width="21.88671875" style="1" bestFit="1" customWidth="1"/>
    <col min="5" max="5" width="103.109375" style="1" bestFit="1" customWidth="1"/>
    <col min="6" max="6" width="19.109375" style="1" bestFit="1" customWidth="1"/>
    <col min="7" max="16384" width="11.5546875" style="1"/>
  </cols>
  <sheetData>
    <row r="1" spans="1:6" x14ac:dyDescent="0.3">
      <c r="A1" s="5" t="s">
        <v>0</v>
      </c>
      <c r="B1" s="5" t="s">
        <v>1</v>
      </c>
      <c r="C1" s="5" t="s">
        <v>565</v>
      </c>
      <c r="D1" s="5" t="s">
        <v>608</v>
      </c>
      <c r="E1" s="5" t="s">
        <v>701</v>
      </c>
      <c r="F1" s="5" t="s">
        <v>704</v>
      </c>
    </row>
    <row r="2" spans="1:6" x14ac:dyDescent="0.3">
      <c r="A2" s="3" t="s">
        <v>383</v>
      </c>
      <c r="B2" s="3" t="str">
        <f>LEFT(A2,3)</f>
        <v>A14</v>
      </c>
      <c r="C2" s="3" t="s">
        <v>695</v>
      </c>
      <c r="D2" s="14">
        <v>41997</v>
      </c>
      <c r="E2" s="3" t="s">
        <v>702</v>
      </c>
      <c r="F2" s="3"/>
    </row>
    <row r="3" spans="1:6" x14ac:dyDescent="0.3">
      <c r="A3" s="3" t="s">
        <v>387</v>
      </c>
      <c r="B3" s="3" t="str">
        <f t="shared" ref="B3:B66" si="0">LEFT(A3,3)</f>
        <v>A15</v>
      </c>
      <c r="C3" s="3" t="s">
        <v>659</v>
      </c>
      <c r="D3" s="14">
        <v>42092</v>
      </c>
      <c r="E3" s="3" t="s">
        <v>702</v>
      </c>
      <c r="F3" s="3"/>
    </row>
    <row r="4" spans="1:6" x14ac:dyDescent="0.3">
      <c r="A4" s="3" t="s">
        <v>403</v>
      </c>
      <c r="B4" s="3" t="str">
        <f t="shared" si="0"/>
        <v>A15</v>
      </c>
      <c r="C4" s="3" t="s">
        <v>823</v>
      </c>
      <c r="D4" s="14">
        <v>42112</v>
      </c>
      <c r="E4" s="3" t="s">
        <v>702</v>
      </c>
      <c r="F4" s="3"/>
    </row>
    <row r="5" spans="1:6" x14ac:dyDescent="0.3">
      <c r="A5" s="3" t="s">
        <v>388</v>
      </c>
      <c r="B5" s="3" t="str">
        <f t="shared" si="0"/>
        <v>A16</v>
      </c>
      <c r="C5" s="3" t="s">
        <v>660</v>
      </c>
      <c r="D5" s="14">
        <v>42218</v>
      </c>
      <c r="E5" s="3" t="s">
        <v>702</v>
      </c>
      <c r="F5" s="3"/>
    </row>
    <row r="6" spans="1:6" x14ac:dyDescent="0.3">
      <c r="A6" s="3" t="s">
        <v>392</v>
      </c>
      <c r="B6" s="3" t="str">
        <f t="shared" si="0"/>
        <v>A17</v>
      </c>
      <c r="C6" s="3" t="s">
        <v>661</v>
      </c>
      <c r="D6" s="14">
        <v>42227</v>
      </c>
      <c r="E6" s="3" t="s">
        <v>702</v>
      </c>
      <c r="F6" s="3"/>
    </row>
    <row r="7" spans="1:6" x14ac:dyDescent="0.3">
      <c r="A7" s="3" t="s">
        <v>409</v>
      </c>
      <c r="B7" s="3" t="str">
        <f t="shared" si="0"/>
        <v>A17</v>
      </c>
      <c r="C7" s="3" t="s">
        <v>661</v>
      </c>
      <c r="D7" s="14">
        <v>42227</v>
      </c>
      <c r="E7" s="3" t="s">
        <v>702</v>
      </c>
      <c r="F7" s="3"/>
    </row>
    <row r="8" spans="1:6" x14ac:dyDescent="0.3">
      <c r="A8" s="3" t="s">
        <v>397</v>
      </c>
      <c r="B8" s="3" t="str">
        <f t="shared" si="0"/>
        <v>A18</v>
      </c>
      <c r="C8" s="3" t="s">
        <v>662</v>
      </c>
      <c r="D8" s="14">
        <v>42281</v>
      </c>
      <c r="E8" s="3" t="s">
        <v>702</v>
      </c>
      <c r="F8" s="3"/>
    </row>
    <row r="9" spans="1:6" x14ac:dyDescent="0.3">
      <c r="A9" s="3" t="s">
        <v>386</v>
      </c>
      <c r="B9" s="3" t="str">
        <f t="shared" si="0"/>
        <v>A19</v>
      </c>
      <c r="C9" s="3" t="s">
        <v>663</v>
      </c>
      <c r="D9" s="14">
        <v>42372</v>
      </c>
      <c r="E9" s="3" t="s">
        <v>702</v>
      </c>
      <c r="F9" s="3"/>
    </row>
    <row r="10" spans="1:6" x14ac:dyDescent="0.3">
      <c r="A10" s="3" t="s">
        <v>420</v>
      </c>
      <c r="B10" s="3" t="str">
        <f t="shared" si="0"/>
        <v>A19</v>
      </c>
      <c r="C10" s="3" t="s">
        <v>824</v>
      </c>
      <c r="D10" s="14">
        <v>42392</v>
      </c>
      <c r="E10" s="3" t="s">
        <v>702</v>
      </c>
      <c r="F10" s="3"/>
    </row>
    <row r="11" spans="1:6" x14ac:dyDescent="0.3">
      <c r="A11" s="3" t="s">
        <v>407</v>
      </c>
      <c r="B11" s="3" t="str">
        <f t="shared" si="0"/>
        <v>A20</v>
      </c>
      <c r="C11" s="3" t="s">
        <v>664</v>
      </c>
      <c r="D11" s="14">
        <v>42472</v>
      </c>
      <c r="E11" s="3" t="s">
        <v>702</v>
      </c>
      <c r="F11" s="3"/>
    </row>
    <row r="12" spans="1:6" x14ac:dyDescent="0.3">
      <c r="A12" s="3" t="s">
        <v>398</v>
      </c>
      <c r="B12" s="3" t="str">
        <f t="shared" si="0"/>
        <v>A20</v>
      </c>
      <c r="C12" s="3" t="s">
        <v>664</v>
      </c>
      <c r="D12" s="14">
        <v>42472</v>
      </c>
      <c r="E12" s="3" t="s">
        <v>702</v>
      </c>
      <c r="F12" s="3"/>
    </row>
    <row r="13" spans="1:6" x14ac:dyDescent="0.3">
      <c r="A13" s="3" t="s">
        <v>401</v>
      </c>
      <c r="B13" s="3" t="str">
        <f t="shared" si="0"/>
        <v>A21</v>
      </c>
      <c r="C13" s="3" t="s">
        <v>665</v>
      </c>
      <c r="D13" s="14">
        <v>42446</v>
      </c>
      <c r="E13" s="3" t="s">
        <v>702</v>
      </c>
      <c r="F13" s="3"/>
    </row>
    <row r="14" spans="1:6" x14ac:dyDescent="0.3">
      <c r="A14" s="3" t="s">
        <v>417</v>
      </c>
      <c r="B14" s="3" t="str">
        <f t="shared" si="0"/>
        <v>A22</v>
      </c>
      <c r="C14" s="3" t="s">
        <v>666</v>
      </c>
      <c r="D14" s="14">
        <v>42531</v>
      </c>
      <c r="E14" s="3" t="s">
        <v>702</v>
      </c>
      <c r="F14" s="3"/>
    </row>
    <row r="15" spans="1:6" x14ac:dyDescent="0.3">
      <c r="A15" s="3" t="s">
        <v>394</v>
      </c>
      <c r="B15" s="3" t="str">
        <f t="shared" si="0"/>
        <v>A22</v>
      </c>
      <c r="C15" s="3" t="s">
        <v>666</v>
      </c>
      <c r="D15" s="14">
        <v>42531</v>
      </c>
      <c r="E15" s="3" t="s">
        <v>702</v>
      </c>
      <c r="F15" s="3"/>
    </row>
    <row r="16" spans="1:6" x14ac:dyDescent="0.3">
      <c r="A16" s="3" t="s">
        <v>395</v>
      </c>
      <c r="B16" s="3" t="str">
        <f t="shared" si="0"/>
        <v>A23</v>
      </c>
      <c r="C16" s="3" t="s">
        <v>667</v>
      </c>
      <c r="D16" s="14">
        <v>42683</v>
      </c>
      <c r="E16" s="3" t="s">
        <v>702</v>
      </c>
      <c r="F16" s="3"/>
    </row>
    <row r="17" spans="1:6" x14ac:dyDescent="0.3">
      <c r="A17" s="3" t="s">
        <v>406</v>
      </c>
      <c r="B17" s="3" t="str">
        <f t="shared" si="0"/>
        <v>A23</v>
      </c>
      <c r="C17" s="3" t="s">
        <v>825</v>
      </c>
      <c r="D17" s="14">
        <v>42707</v>
      </c>
      <c r="E17" s="3" t="s">
        <v>702</v>
      </c>
      <c r="F17" s="3"/>
    </row>
    <row r="18" spans="1:6" x14ac:dyDescent="0.3">
      <c r="A18" s="3" t="s">
        <v>399</v>
      </c>
      <c r="B18" s="3" t="str">
        <f t="shared" si="0"/>
        <v>A24</v>
      </c>
      <c r="C18" s="3" t="s">
        <v>668</v>
      </c>
      <c r="D18" s="14">
        <v>42726</v>
      </c>
      <c r="E18" s="3" t="s">
        <v>702</v>
      </c>
      <c r="F18" s="3"/>
    </row>
    <row r="19" spans="1:6" x14ac:dyDescent="0.3">
      <c r="A19" s="3" t="s">
        <v>393</v>
      </c>
      <c r="B19" s="3" t="str">
        <f t="shared" si="0"/>
        <v>A24</v>
      </c>
      <c r="C19" s="3" t="s">
        <v>668</v>
      </c>
      <c r="D19" s="14">
        <v>42726</v>
      </c>
      <c r="E19" s="3" t="s">
        <v>702</v>
      </c>
      <c r="F19" s="3"/>
    </row>
    <row r="20" spans="1:6" x14ac:dyDescent="0.3">
      <c r="A20" s="3" t="s">
        <v>412</v>
      </c>
      <c r="B20" s="3" t="str">
        <f t="shared" si="0"/>
        <v>A25</v>
      </c>
      <c r="C20" s="3" t="s">
        <v>669</v>
      </c>
      <c r="D20" s="14">
        <v>42836</v>
      </c>
      <c r="E20" s="3" t="s">
        <v>702</v>
      </c>
      <c r="F20" s="3"/>
    </row>
    <row r="21" spans="1:6" x14ac:dyDescent="0.3">
      <c r="A21" s="3" t="s">
        <v>418</v>
      </c>
      <c r="B21" s="3" t="str">
        <f t="shared" si="0"/>
        <v>A25</v>
      </c>
      <c r="C21" s="3" t="s">
        <v>669</v>
      </c>
      <c r="D21" s="14">
        <v>42836</v>
      </c>
      <c r="E21" s="3" t="s">
        <v>702</v>
      </c>
      <c r="F21" s="3"/>
    </row>
    <row r="22" spans="1:6" x14ac:dyDescent="0.3">
      <c r="A22" s="3" t="s">
        <v>411</v>
      </c>
      <c r="B22" s="3" t="str">
        <f t="shared" si="0"/>
        <v>A26</v>
      </c>
      <c r="C22" s="3" t="s">
        <v>670</v>
      </c>
      <c r="D22" s="14">
        <v>42955</v>
      </c>
      <c r="E22" s="3" t="s">
        <v>702</v>
      </c>
      <c r="F22" s="3"/>
    </row>
    <row r="23" spans="1:6" x14ac:dyDescent="0.3">
      <c r="A23" s="3" t="s">
        <v>402</v>
      </c>
      <c r="B23" s="3" t="str">
        <f t="shared" si="0"/>
        <v>A26</v>
      </c>
      <c r="C23" s="3" t="s">
        <v>670</v>
      </c>
      <c r="D23" s="14">
        <v>42955</v>
      </c>
      <c r="E23" s="3" t="s">
        <v>702</v>
      </c>
      <c r="F23" s="3"/>
    </row>
    <row r="24" spans="1:6" x14ac:dyDescent="0.3">
      <c r="A24" s="3" t="s">
        <v>423</v>
      </c>
      <c r="B24" s="3" t="str">
        <f t="shared" si="0"/>
        <v>A27</v>
      </c>
      <c r="C24" s="3" t="s">
        <v>671</v>
      </c>
      <c r="D24" s="14">
        <v>43110</v>
      </c>
      <c r="E24" s="3" t="s">
        <v>702</v>
      </c>
      <c r="F24" s="3"/>
    </row>
    <row r="25" spans="1:6" x14ac:dyDescent="0.3">
      <c r="A25" s="3" t="s">
        <v>423</v>
      </c>
      <c r="B25" s="3" t="str">
        <f t="shared" si="0"/>
        <v>A27</v>
      </c>
      <c r="C25" s="3" t="s">
        <v>671</v>
      </c>
      <c r="D25" s="14">
        <v>43110</v>
      </c>
      <c r="E25" s="3" t="s">
        <v>702</v>
      </c>
      <c r="F25" s="3"/>
    </row>
    <row r="26" spans="1:6" x14ac:dyDescent="0.3">
      <c r="A26" s="3" t="s">
        <v>389</v>
      </c>
      <c r="B26" s="3" t="str">
        <f t="shared" si="0"/>
        <v>A27</v>
      </c>
      <c r="C26" s="3" t="s">
        <v>671</v>
      </c>
      <c r="D26" s="14">
        <v>43110</v>
      </c>
      <c r="E26" s="3" t="s">
        <v>702</v>
      </c>
      <c r="F26" s="3"/>
    </row>
    <row r="27" spans="1:6" x14ac:dyDescent="0.3">
      <c r="A27" s="3" t="s">
        <v>410</v>
      </c>
      <c r="B27" s="3" t="str">
        <f t="shared" si="0"/>
        <v>A27</v>
      </c>
      <c r="C27" s="3" t="s">
        <v>671</v>
      </c>
      <c r="D27" s="14">
        <v>43110</v>
      </c>
      <c r="E27" s="3" t="s">
        <v>702</v>
      </c>
      <c r="F27" s="3"/>
    </row>
    <row r="28" spans="1:6" ht="14.4" customHeight="1" x14ac:dyDescent="0.3">
      <c r="A28" s="3" t="s">
        <v>384</v>
      </c>
      <c r="B28" s="3" t="str">
        <f t="shared" si="0"/>
        <v>A28</v>
      </c>
      <c r="C28" s="3" t="s">
        <v>672</v>
      </c>
      <c r="D28" s="14">
        <v>43452</v>
      </c>
      <c r="E28" s="3" t="s">
        <v>702</v>
      </c>
      <c r="F28" s="3"/>
    </row>
    <row r="29" spans="1:6" ht="14.4" customHeight="1" x14ac:dyDescent="0.3">
      <c r="A29" s="3" t="s">
        <v>384</v>
      </c>
      <c r="B29" s="3" t="str">
        <f t="shared" si="0"/>
        <v>A28</v>
      </c>
      <c r="C29" s="3" t="s">
        <v>672</v>
      </c>
      <c r="D29" s="14">
        <v>43452</v>
      </c>
      <c r="E29" s="3" t="s">
        <v>702</v>
      </c>
      <c r="F29" s="3"/>
    </row>
    <row r="30" spans="1:6" x14ac:dyDescent="0.3">
      <c r="A30" s="3" t="s">
        <v>419</v>
      </c>
      <c r="B30" s="3" t="str">
        <f t="shared" si="0"/>
        <v>A28</v>
      </c>
      <c r="C30" s="3" t="s">
        <v>672</v>
      </c>
      <c r="D30" s="14">
        <v>43452</v>
      </c>
      <c r="E30" s="3" t="s">
        <v>702</v>
      </c>
      <c r="F30" s="3"/>
    </row>
    <row r="31" spans="1:6" x14ac:dyDescent="0.3">
      <c r="A31" s="3" t="s">
        <v>422</v>
      </c>
      <c r="B31" s="3" t="str">
        <f t="shared" si="0"/>
        <v>A28</v>
      </c>
      <c r="C31" s="3" t="s">
        <v>672</v>
      </c>
      <c r="D31" s="14">
        <v>43452</v>
      </c>
      <c r="E31" s="3" t="s">
        <v>702</v>
      </c>
      <c r="F31" s="3"/>
    </row>
    <row r="32" spans="1:6" x14ac:dyDescent="0.3">
      <c r="A32" s="3" t="s">
        <v>427</v>
      </c>
      <c r="B32" s="3" t="str">
        <f t="shared" si="0"/>
        <v>A28</v>
      </c>
      <c r="C32" s="3" t="s">
        <v>672</v>
      </c>
      <c r="D32" s="14">
        <v>43452</v>
      </c>
      <c r="E32" s="3" t="s">
        <v>702</v>
      </c>
      <c r="F32" s="3"/>
    </row>
    <row r="33" spans="1:6" x14ac:dyDescent="0.3">
      <c r="A33" s="3" t="s">
        <v>396</v>
      </c>
      <c r="B33" s="3" t="str">
        <f t="shared" si="0"/>
        <v>A29</v>
      </c>
      <c r="C33" s="3" t="s">
        <v>673</v>
      </c>
      <c r="D33" s="14">
        <v>43475</v>
      </c>
      <c r="E33" s="3" t="s">
        <v>702</v>
      </c>
      <c r="F33" s="3"/>
    </row>
    <row r="34" spans="1:6" x14ac:dyDescent="0.3">
      <c r="A34" s="3" t="s">
        <v>413</v>
      </c>
      <c r="B34" s="3" t="str">
        <f t="shared" si="0"/>
        <v>A30</v>
      </c>
      <c r="C34" s="3" t="s">
        <v>674</v>
      </c>
      <c r="D34" s="14">
        <v>43625</v>
      </c>
      <c r="E34" s="3" t="s">
        <v>702</v>
      </c>
      <c r="F34" s="3"/>
    </row>
    <row r="35" spans="1:6" x14ac:dyDescent="0.3">
      <c r="A35" s="3" t="s">
        <v>414</v>
      </c>
      <c r="B35" s="3" t="str">
        <f t="shared" si="0"/>
        <v>A31</v>
      </c>
      <c r="C35" s="3" t="s">
        <v>675</v>
      </c>
      <c r="D35" s="14">
        <v>43708</v>
      </c>
      <c r="E35" s="3" t="s">
        <v>702</v>
      </c>
      <c r="F35" s="3"/>
    </row>
    <row r="36" spans="1:6" x14ac:dyDescent="0.3">
      <c r="A36" s="3" t="s">
        <v>421</v>
      </c>
      <c r="B36" s="3" t="str">
        <f t="shared" si="0"/>
        <v>A31</v>
      </c>
      <c r="C36" s="3" t="s">
        <v>675</v>
      </c>
      <c r="D36" s="14">
        <v>43708</v>
      </c>
      <c r="E36" s="3" t="s">
        <v>702</v>
      </c>
      <c r="F36" s="3"/>
    </row>
    <row r="37" spans="1:6" x14ac:dyDescent="0.3">
      <c r="A37" s="3" t="s">
        <v>385</v>
      </c>
      <c r="B37" s="3" t="str">
        <f t="shared" si="0"/>
        <v>A32</v>
      </c>
      <c r="C37" s="3" t="s">
        <v>676</v>
      </c>
      <c r="D37" s="14">
        <v>43860</v>
      </c>
      <c r="E37" s="3" t="s">
        <v>702</v>
      </c>
      <c r="F37" s="3"/>
    </row>
    <row r="38" spans="1:6" x14ac:dyDescent="0.3">
      <c r="A38" s="3" t="s">
        <v>408</v>
      </c>
      <c r="B38" s="3" t="str">
        <f t="shared" si="0"/>
        <v>A32</v>
      </c>
      <c r="C38" s="3" t="s">
        <v>676</v>
      </c>
      <c r="D38" s="14">
        <v>43860</v>
      </c>
      <c r="E38" s="3" t="s">
        <v>702</v>
      </c>
      <c r="F38" s="3"/>
    </row>
    <row r="39" spans="1:6" x14ac:dyDescent="0.3">
      <c r="A39" s="3" t="s">
        <v>425</v>
      </c>
      <c r="B39" s="3" t="str">
        <f t="shared" si="0"/>
        <v>A32</v>
      </c>
      <c r="C39" s="3" t="s">
        <v>676</v>
      </c>
      <c r="D39" s="14">
        <v>43860</v>
      </c>
      <c r="E39" s="3" t="s">
        <v>702</v>
      </c>
      <c r="F39" s="3"/>
    </row>
    <row r="40" spans="1:6" x14ac:dyDescent="0.3">
      <c r="A40" s="3" t="s">
        <v>428</v>
      </c>
      <c r="B40" s="3" t="str">
        <f t="shared" si="0"/>
        <v>A32</v>
      </c>
      <c r="C40" s="3" t="s">
        <v>676</v>
      </c>
      <c r="D40" s="14">
        <v>43860</v>
      </c>
      <c r="E40" s="3" t="s">
        <v>702</v>
      </c>
      <c r="F40" s="3"/>
    </row>
    <row r="41" spans="1:6" x14ac:dyDescent="0.3">
      <c r="A41" s="3" t="s">
        <v>457</v>
      </c>
      <c r="B41" s="3" t="str">
        <f t="shared" si="0"/>
        <v>A33</v>
      </c>
      <c r="C41" s="3" t="s">
        <v>677</v>
      </c>
      <c r="D41" s="14">
        <v>43922</v>
      </c>
      <c r="E41" s="3" t="s">
        <v>702</v>
      </c>
      <c r="F41" s="3"/>
    </row>
    <row r="42" spans="1:6" x14ac:dyDescent="0.3">
      <c r="A42" s="3" t="s">
        <v>434</v>
      </c>
      <c r="B42" s="3" t="str">
        <f t="shared" si="0"/>
        <v>A33</v>
      </c>
      <c r="C42" s="3" t="s">
        <v>677</v>
      </c>
      <c r="D42" s="14">
        <v>43922</v>
      </c>
      <c r="E42" s="3" t="s">
        <v>702</v>
      </c>
      <c r="F42" s="3"/>
    </row>
    <row r="43" spans="1:6" x14ac:dyDescent="0.3">
      <c r="A43" s="3" t="s">
        <v>441</v>
      </c>
      <c r="B43" s="3" t="str">
        <f t="shared" si="0"/>
        <v>A33</v>
      </c>
      <c r="C43" s="3" t="s">
        <v>677</v>
      </c>
      <c r="D43" s="14">
        <v>43922</v>
      </c>
      <c r="E43" s="3" t="s">
        <v>702</v>
      </c>
      <c r="F43" s="3"/>
    </row>
    <row r="44" spans="1:6" x14ac:dyDescent="0.3">
      <c r="A44" s="3" t="s">
        <v>415</v>
      </c>
      <c r="B44" s="3" t="str">
        <f t="shared" si="0"/>
        <v>A34</v>
      </c>
      <c r="C44" s="3" t="s">
        <v>678</v>
      </c>
      <c r="D44" s="14">
        <v>43970</v>
      </c>
      <c r="E44" s="3" t="s">
        <v>702</v>
      </c>
      <c r="F44" s="3"/>
    </row>
    <row r="45" spans="1:6" x14ac:dyDescent="0.3">
      <c r="A45" s="3" t="s">
        <v>426</v>
      </c>
      <c r="B45" s="3" t="str">
        <f t="shared" si="0"/>
        <v>A34</v>
      </c>
      <c r="C45" s="3" t="s">
        <v>678</v>
      </c>
      <c r="D45" s="14">
        <v>43970</v>
      </c>
      <c r="E45" s="3" t="s">
        <v>702</v>
      </c>
      <c r="F45" s="3"/>
    </row>
    <row r="46" spans="1:6" x14ac:dyDescent="0.3">
      <c r="A46" s="3" t="s">
        <v>400</v>
      </c>
      <c r="B46" s="3" t="str">
        <f t="shared" si="0"/>
        <v>A35</v>
      </c>
      <c r="C46" s="3" t="s">
        <v>679</v>
      </c>
      <c r="D46" s="14">
        <v>44045</v>
      </c>
      <c r="E46" s="3" t="s">
        <v>702</v>
      </c>
      <c r="F46" s="3"/>
    </row>
    <row r="47" spans="1:6" x14ac:dyDescent="0.3">
      <c r="A47" s="3" t="s">
        <v>391</v>
      </c>
      <c r="B47" s="3" t="str">
        <f t="shared" si="0"/>
        <v>A35</v>
      </c>
      <c r="C47" s="3" t="s">
        <v>679</v>
      </c>
      <c r="D47" s="14">
        <v>44045</v>
      </c>
      <c r="E47" s="3" t="s">
        <v>702</v>
      </c>
      <c r="F47" s="3"/>
    </row>
    <row r="48" spans="1:6" x14ac:dyDescent="0.3">
      <c r="A48" s="3" t="s">
        <v>390</v>
      </c>
      <c r="B48" s="3" t="str">
        <f t="shared" si="0"/>
        <v>A35</v>
      </c>
      <c r="C48" s="3" t="s">
        <v>679</v>
      </c>
      <c r="D48" s="14">
        <v>44045</v>
      </c>
      <c r="E48" s="3" t="s">
        <v>702</v>
      </c>
      <c r="F48" s="3"/>
    </row>
    <row r="49" spans="1:6" x14ac:dyDescent="0.3">
      <c r="A49" s="3" t="s">
        <v>424</v>
      </c>
      <c r="B49" s="3" t="str">
        <f t="shared" si="0"/>
        <v>A35</v>
      </c>
      <c r="C49" s="3" t="s">
        <v>679</v>
      </c>
      <c r="D49" s="14">
        <v>44045</v>
      </c>
      <c r="E49" s="3" t="s">
        <v>702</v>
      </c>
      <c r="F49" s="3"/>
    </row>
    <row r="50" spans="1:6" x14ac:dyDescent="0.3">
      <c r="A50" s="3" t="s">
        <v>454</v>
      </c>
      <c r="B50" s="3" t="str">
        <f t="shared" si="0"/>
        <v>A36</v>
      </c>
      <c r="C50" s="3" t="s">
        <v>680</v>
      </c>
      <c r="D50" s="14">
        <v>44115</v>
      </c>
      <c r="E50" s="3" t="s">
        <v>702</v>
      </c>
      <c r="F50" s="3"/>
    </row>
    <row r="51" spans="1:6" x14ac:dyDescent="0.3">
      <c r="A51" s="3" t="s">
        <v>445</v>
      </c>
      <c r="B51" s="3" t="str">
        <f t="shared" si="0"/>
        <v>A36</v>
      </c>
      <c r="C51" s="3" t="s">
        <v>680</v>
      </c>
      <c r="D51" s="14">
        <v>44115</v>
      </c>
      <c r="E51" s="3" t="s">
        <v>702</v>
      </c>
      <c r="F51" s="3"/>
    </row>
    <row r="52" spans="1:6" x14ac:dyDescent="0.3">
      <c r="A52" s="3" t="s">
        <v>437</v>
      </c>
      <c r="B52" s="3" t="str">
        <f t="shared" si="0"/>
        <v>A36</v>
      </c>
      <c r="C52" s="3" t="s">
        <v>680</v>
      </c>
      <c r="D52" s="14">
        <v>44115</v>
      </c>
      <c r="E52" s="3" t="s">
        <v>702</v>
      </c>
      <c r="F52" s="3"/>
    </row>
    <row r="53" spans="1:6" x14ac:dyDescent="0.3">
      <c r="A53" s="3" t="s">
        <v>404</v>
      </c>
      <c r="B53" s="3" t="str">
        <f t="shared" si="0"/>
        <v>A37</v>
      </c>
      <c r="C53" s="3" t="s">
        <v>681</v>
      </c>
      <c r="D53" s="14">
        <v>44195</v>
      </c>
      <c r="E53" s="3" t="s">
        <v>702</v>
      </c>
      <c r="F53" s="3"/>
    </row>
    <row r="54" spans="1:6" x14ac:dyDescent="0.3">
      <c r="A54" s="3" t="s">
        <v>439</v>
      </c>
      <c r="B54" s="3" t="str">
        <f t="shared" si="0"/>
        <v>A37</v>
      </c>
      <c r="C54" s="3" t="s">
        <v>681</v>
      </c>
      <c r="D54" s="14">
        <v>44195</v>
      </c>
      <c r="E54" s="3" t="s">
        <v>702</v>
      </c>
      <c r="F54" s="3"/>
    </row>
    <row r="55" spans="1:6" x14ac:dyDescent="0.3">
      <c r="A55" s="3" t="s">
        <v>464</v>
      </c>
      <c r="B55" s="3" t="str">
        <f t="shared" si="0"/>
        <v>A37</v>
      </c>
      <c r="C55" s="3" t="s">
        <v>681</v>
      </c>
      <c r="D55" s="14">
        <v>44195</v>
      </c>
      <c r="E55" s="3" t="s">
        <v>702</v>
      </c>
      <c r="F55" s="3"/>
    </row>
    <row r="56" spans="1:6" x14ac:dyDescent="0.3">
      <c r="A56" s="3" t="s">
        <v>465</v>
      </c>
      <c r="B56" s="3" t="str">
        <f t="shared" si="0"/>
        <v>A37</v>
      </c>
      <c r="C56" s="3" t="s">
        <v>681</v>
      </c>
      <c r="D56" s="14">
        <v>44195</v>
      </c>
      <c r="E56" s="3" t="s">
        <v>702</v>
      </c>
      <c r="F56" s="3"/>
    </row>
    <row r="57" spans="1:6" x14ac:dyDescent="0.3">
      <c r="A57" s="3" t="s">
        <v>432</v>
      </c>
      <c r="B57" s="3" t="str">
        <f t="shared" si="0"/>
        <v>A38</v>
      </c>
      <c r="C57" s="3" t="s">
        <v>682</v>
      </c>
      <c r="D57" s="14">
        <v>44407</v>
      </c>
      <c r="E57" s="3" t="s">
        <v>702</v>
      </c>
      <c r="F57" s="3"/>
    </row>
    <row r="58" spans="1:6" x14ac:dyDescent="0.3">
      <c r="A58" s="3" t="s">
        <v>453</v>
      </c>
      <c r="B58" s="3" t="str">
        <f t="shared" si="0"/>
        <v>A38</v>
      </c>
      <c r="C58" s="3" t="s">
        <v>682</v>
      </c>
      <c r="D58" s="14">
        <v>44407</v>
      </c>
      <c r="E58" s="3" t="s">
        <v>702</v>
      </c>
      <c r="F58" s="3"/>
    </row>
    <row r="59" spans="1:6" x14ac:dyDescent="0.3">
      <c r="A59" s="3" t="s">
        <v>458</v>
      </c>
      <c r="B59" s="3" t="str">
        <f t="shared" si="0"/>
        <v>A38</v>
      </c>
      <c r="C59" s="3" t="s">
        <v>682</v>
      </c>
      <c r="D59" s="14">
        <v>44407</v>
      </c>
      <c r="E59" s="3" t="s">
        <v>702</v>
      </c>
      <c r="F59" s="3"/>
    </row>
    <row r="60" spans="1:6" x14ac:dyDescent="0.3">
      <c r="A60" s="3" t="s">
        <v>436</v>
      </c>
      <c r="B60" s="3" t="str">
        <f t="shared" si="0"/>
        <v>A39</v>
      </c>
      <c r="C60" s="3" t="s">
        <v>683</v>
      </c>
      <c r="D60" s="14">
        <v>44549</v>
      </c>
      <c r="E60" s="3" t="s">
        <v>702</v>
      </c>
      <c r="F60" s="3"/>
    </row>
    <row r="61" spans="1:6" x14ac:dyDescent="0.3">
      <c r="A61" s="3" t="s">
        <v>440</v>
      </c>
      <c r="B61" s="3" t="str">
        <f t="shared" si="0"/>
        <v>A39</v>
      </c>
      <c r="C61" s="3" t="s">
        <v>683</v>
      </c>
      <c r="D61" s="14">
        <v>44549</v>
      </c>
      <c r="E61" s="3" t="s">
        <v>702</v>
      </c>
      <c r="F61" s="3"/>
    </row>
    <row r="62" spans="1:6" x14ac:dyDescent="0.3">
      <c r="A62" s="3" t="s">
        <v>435</v>
      </c>
      <c r="B62" s="3" t="str">
        <f t="shared" si="0"/>
        <v>A39</v>
      </c>
      <c r="C62" s="3" t="s">
        <v>683</v>
      </c>
      <c r="D62" s="14">
        <v>44549</v>
      </c>
      <c r="E62" s="3" t="s">
        <v>702</v>
      </c>
      <c r="F62" s="3"/>
    </row>
    <row r="63" spans="1:6" x14ac:dyDescent="0.3">
      <c r="A63" s="3" t="s">
        <v>438</v>
      </c>
      <c r="B63" s="3" t="str">
        <f t="shared" si="0"/>
        <v>A39</v>
      </c>
      <c r="C63" s="3" t="s">
        <v>683</v>
      </c>
      <c r="D63" s="14">
        <v>44549</v>
      </c>
      <c r="E63" s="3" t="s">
        <v>702</v>
      </c>
      <c r="F63" s="3"/>
    </row>
    <row r="64" spans="1:6" x14ac:dyDescent="0.3">
      <c r="A64" s="3" t="s">
        <v>455</v>
      </c>
      <c r="B64" s="3" t="str">
        <f t="shared" si="0"/>
        <v>A40</v>
      </c>
      <c r="C64" s="3" t="s">
        <v>684</v>
      </c>
      <c r="D64" s="14">
        <v>44558</v>
      </c>
      <c r="E64" s="3" t="s">
        <v>702</v>
      </c>
      <c r="F64" s="3"/>
    </row>
    <row r="65" spans="1:6" x14ac:dyDescent="0.3">
      <c r="A65" s="3" t="s">
        <v>433</v>
      </c>
      <c r="B65" s="3" t="str">
        <f t="shared" si="0"/>
        <v>A40</v>
      </c>
      <c r="C65" s="3" t="s">
        <v>684</v>
      </c>
      <c r="D65" s="14">
        <v>44558</v>
      </c>
      <c r="E65" s="3" t="s">
        <v>702</v>
      </c>
      <c r="F65" s="3"/>
    </row>
    <row r="66" spans="1:6" x14ac:dyDescent="0.3">
      <c r="A66" s="3" t="s">
        <v>463</v>
      </c>
      <c r="B66" s="3" t="str">
        <f t="shared" si="0"/>
        <v>A40</v>
      </c>
      <c r="C66" s="3" t="s">
        <v>684</v>
      </c>
      <c r="D66" s="14">
        <v>44558</v>
      </c>
      <c r="E66" s="3" t="s">
        <v>702</v>
      </c>
      <c r="F66" s="3"/>
    </row>
    <row r="67" spans="1:6" x14ac:dyDescent="0.3">
      <c r="A67" s="3" t="s">
        <v>446</v>
      </c>
      <c r="B67" s="3" t="str">
        <f t="shared" ref="B67:B84" si="1">LEFT(A67,3)</f>
        <v>A40</v>
      </c>
      <c r="C67" s="3" t="s">
        <v>684</v>
      </c>
      <c r="D67" s="14">
        <v>44558</v>
      </c>
      <c r="E67" s="3" t="s">
        <v>702</v>
      </c>
      <c r="F67" s="3"/>
    </row>
    <row r="68" spans="1:6" x14ac:dyDescent="0.3">
      <c r="A68" s="3" t="s">
        <v>449</v>
      </c>
      <c r="B68" s="3" t="str">
        <f t="shared" si="1"/>
        <v>A41</v>
      </c>
      <c r="C68" s="3" t="s">
        <v>684</v>
      </c>
      <c r="D68" s="14">
        <v>44559</v>
      </c>
      <c r="E68" s="3" t="s">
        <v>702</v>
      </c>
      <c r="F68" s="3"/>
    </row>
    <row r="69" spans="1:6" x14ac:dyDescent="0.3">
      <c r="A69" s="3" t="s">
        <v>443</v>
      </c>
      <c r="B69" s="3" t="str">
        <f t="shared" si="1"/>
        <v>A41</v>
      </c>
      <c r="C69" s="3" t="s">
        <v>684</v>
      </c>
      <c r="D69" s="14">
        <v>44559</v>
      </c>
      <c r="E69" s="3" t="s">
        <v>702</v>
      </c>
      <c r="F69" s="3"/>
    </row>
    <row r="70" spans="1:6" x14ac:dyDescent="0.3">
      <c r="A70" s="3" t="s">
        <v>462</v>
      </c>
      <c r="B70" s="3" t="str">
        <f t="shared" si="1"/>
        <v>A42</v>
      </c>
      <c r="C70" s="3" t="s">
        <v>685</v>
      </c>
      <c r="D70" s="14">
        <v>44591</v>
      </c>
      <c r="E70" s="3" t="s">
        <v>702</v>
      </c>
      <c r="F70" s="3"/>
    </row>
    <row r="71" spans="1:6" x14ac:dyDescent="0.3">
      <c r="A71" s="3" t="s">
        <v>466</v>
      </c>
      <c r="B71" s="3" t="str">
        <f t="shared" si="1"/>
        <v>A43</v>
      </c>
      <c r="C71" s="3" t="s">
        <v>686</v>
      </c>
      <c r="D71" s="14">
        <v>44614</v>
      </c>
      <c r="E71" s="3" t="s">
        <v>702</v>
      </c>
      <c r="F71" s="3"/>
    </row>
    <row r="72" spans="1:6" x14ac:dyDescent="0.3">
      <c r="A72" s="3" t="s">
        <v>450</v>
      </c>
      <c r="B72" s="3" t="str">
        <f t="shared" si="1"/>
        <v>A44</v>
      </c>
      <c r="C72" s="3" t="s">
        <v>687</v>
      </c>
      <c r="D72" s="14">
        <v>44777</v>
      </c>
      <c r="E72" s="3" t="s">
        <v>702</v>
      </c>
      <c r="F72" s="3"/>
    </row>
    <row r="73" spans="1:6" x14ac:dyDescent="0.3">
      <c r="A73" s="3" t="s">
        <v>447</v>
      </c>
      <c r="B73" s="3" t="str">
        <f t="shared" si="1"/>
        <v>A45</v>
      </c>
      <c r="C73" s="3" t="s">
        <v>688</v>
      </c>
      <c r="D73" s="14">
        <v>44776</v>
      </c>
      <c r="E73" s="3" t="s">
        <v>702</v>
      </c>
      <c r="F73" s="3"/>
    </row>
    <row r="74" spans="1:6" x14ac:dyDescent="0.3">
      <c r="A74" s="3" t="s">
        <v>460</v>
      </c>
      <c r="B74" s="3" t="str">
        <f t="shared" si="1"/>
        <v>A45</v>
      </c>
      <c r="C74" s="3" t="s">
        <v>688</v>
      </c>
      <c r="D74" s="14">
        <v>44776</v>
      </c>
      <c r="E74" s="3" t="s">
        <v>702</v>
      </c>
      <c r="F74" s="3"/>
    </row>
    <row r="75" spans="1:6" x14ac:dyDescent="0.3">
      <c r="A75" s="3" t="s">
        <v>456</v>
      </c>
      <c r="B75" s="3" t="str">
        <f t="shared" si="1"/>
        <v>A46</v>
      </c>
      <c r="C75" s="3" t="s">
        <v>689</v>
      </c>
      <c r="D75" s="14">
        <v>44777</v>
      </c>
      <c r="E75" s="3" t="s">
        <v>702</v>
      </c>
      <c r="F75" s="3"/>
    </row>
    <row r="76" spans="1:6" x14ac:dyDescent="0.3">
      <c r="A76" s="3" t="s">
        <v>444</v>
      </c>
      <c r="B76" s="3" t="str">
        <f t="shared" si="1"/>
        <v>A46</v>
      </c>
      <c r="C76" s="3" t="s">
        <v>689</v>
      </c>
      <c r="D76" s="14">
        <v>44777</v>
      </c>
      <c r="E76" s="3" t="s">
        <v>702</v>
      </c>
      <c r="F76" s="3"/>
    </row>
    <row r="77" spans="1:6" x14ac:dyDescent="0.3">
      <c r="A77" s="3" t="s">
        <v>459</v>
      </c>
      <c r="B77" s="3" t="str">
        <f t="shared" si="1"/>
        <v>A46</v>
      </c>
      <c r="C77" s="3" t="s">
        <v>689</v>
      </c>
      <c r="D77" s="14">
        <v>44777</v>
      </c>
      <c r="E77" s="3" t="s">
        <v>702</v>
      </c>
      <c r="F77" s="3"/>
    </row>
    <row r="78" spans="1:6" x14ac:dyDescent="0.3">
      <c r="A78" s="3" t="s">
        <v>467</v>
      </c>
      <c r="B78" s="3" t="str">
        <f t="shared" si="1"/>
        <v>A47</v>
      </c>
      <c r="C78" s="3" t="s">
        <v>690</v>
      </c>
      <c r="D78" s="14">
        <v>44841</v>
      </c>
      <c r="E78" s="3" t="s">
        <v>702</v>
      </c>
      <c r="F78" s="3"/>
    </row>
    <row r="79" spans="1:6" x14ac:dyDescent="0.3">
      <c r="A79" s="3" t="s">
        <v>442</v>
      </c>
      <c r="B79" s="3" t="str">
        <f t="shared" si="1"/>
        <v>A48</v>
      </c>
      <c r="C79" s="3" t="s">
        <v>691</v>
      </c>
      <c r="D79" s="14">
        <v>44847</v>
      </c>
      <c r="E79" s="3" t="s">
        <v>702</v>
      </c>
      <c r="F79" s="3"/>
    </row>
    <row r="80" spans="1:6" x14ac:dyDescent="0.3">
      <c r="A80" s="3" t="s">
        <v>468</v>
      </c>
      <c r="B80" s="3" t="str">
        <f t="shared" si="1"/>
        <v>A49</v>
      </c>
      <c r="C80" s="3" t="s">
        <v>692</v>
      </c>
      <c r="D80" s="14">
        <v>44862</v>
      </c>
      <c r="E80" s="3" t="s">
        <v>702</v>
      </c>
      <c r="F80" s="3"/>
    </row>
    <row r="81" spans="1:6" x14ac:dyDescent="0.3">
      <c r="A81" s="3" t="s">
        <v>461</v>
      </c>
      <c r="B81" s="3" t="str">
        <f t="shared" si="1"/>
        <v>A50</v>
      </c>
      <c r="C81" s="3" t="s">
        <v>693</v>
      </c>
      <c r="D81" s="14">
        <v>44923</v>
      </c>
      <c r="E81" s="3" t="s">
        <v>702</v>
      </c>
      <c r="F81" s="3"/>
    </row>
    <row r="82" spans="1:6" x14ac:dyDescent="0.3">
      <c r="A82" s="3" t="s">
        <v>452</v>
      </c>
      <c r="B82" s="3" t="str">
        <f t="shared" si="1"/>
        <v>A50</v>
      </c>
      <c r="C82" s="3" t="s">
        <v>693</v>
      </c>
      <c r="D82" s="14">
        <v>44923</v>
      </c>
      <c r="E82" s="3" t="s">
        <v>702</v>
      </c>
      <c r="F82" s="3"/>
    </row>
    <row r="83" spans="1:6" x14ac:dyDescent="0.3">
      <c r="A83" s="3" t="s">
        <v>451</v>
      </c>
      <c r="B83" s="3" t="str">
        <f t="shared" si="1"/>
        <v>A50</v>
      </c>
      <c r="C83" s="3" t="s">
        <v>693</v>
      </c>
      <c r="D83" s="14">
        <v>44923</v>
      </c>
      <c r="E83" s="3" t="s">
        <v>702</v>
      </c>
      <c r="F83" s="3"/>
    </row>
    <row r="84" spans="1:6" x14ac:dyDescent="0.3">
      <c r="A84" s="3" t="s">
        <v>448</v>
      </c>
      <c r="B84" s="3" t="str">
        <f t="shared" si="1"/>
        <v>A51</v>
      </c>
      <c r="C84" s="3" t="s">
        <v>694</v>
      </c>
      <c r="D84" s="14">
        <v>44939</v>
      </c>
      <c r="E84" s="3" t="s">
        <v>702</v>
      </c>
      <c r="F84" s="3"/>
    </row>
    <row r="85" spans="1:6" x14ac:dyDescent="0.3">
      <c r="A85" s="3" t="s">
        <v>698</v>
      </c>
      <c r="B85" s="3" t="str">
        <f>LEFT(A85,3)</f>
        <v>A52</v>
      </c>
      <c r="C85" s="3" t="s">
        <v>645</v>
      </c>
      <c r="D85" s="14">
        <v>45108</v>
      </c>
      <c r="E85" s="3" t="s">
        <v>702</v>
      </c>
      <c r="F85" s="3"/>
    </row>
    <row r="86" spans="1:6" x14ac:dyDescent="0.3">
      <c r="A86" s="3" t="s">
        <v>383</v>
      </c>
      <c r="B86" s="3" t="str">
        <f t="shared" ref="B86:B123" si="2">LEFT(A86,3)</f>
        <v>A14</v>
      </c>
      <c r="C86" s="3" t="s">
        <v>607</v>
      </c>
      <c r="D86" s="14">
        <v>42002</v>
      </c>
      <c r="E86" s="3" t="s">
        <v>703</v>
      </c>
      <c r="F86" s="3"/>
    </row>
    <row r="87" spans="1:6" x14ac:dyDescent="0.3">
      <c r="A87" s="3" t="s">
        <v>387</v>
      </c>
      <c r="B87" s="3" t="str">
        <f t="shared" si="2"/>
        <v>A15</v>
      </c>
      <c r="C87" s="3" t="s">
        <v>609</v>
      </c>
      <c r="D87" s="14">
        <v>42368</v>
      </c>
      <c r="E87" s="3" t="s">
        <v>703</v>
      </c>
      <c r="F87" s="3"/>
    </row>
    <row r="88" spans="1:6" x14ac:dyDescent="0.3">
      <c r="A88" s="3" t="s">
        <v>388</v>
      </c>
      <c r="B88" s="3" t="str">
        <f t="shared" si="2"/>
        <v>A16</v>
      </c>
      <c r="C88" s="3" t="s">
        <v>610</v>
      </c>
      <c r="D88" s="14">
        <v>42408</v>
      </c>
      <c r="E88" s="3" t="s">
        <v>703</v>
      </c>
      <c r="F88" s="3"/>
    </row>
    <row r="89" spans="1:6" x14ac:dyDescent="0.3">
      <c r="A89" s="3" t="s">
        <v>392</v>
      </c>
      <c r="B89" s="3" t="str">
        <f t="shared" si="2"/>
        <v>A17</v>
      </c>
      <c r="C89" s="3" t="s">
        <v>611</v>
      </c>
      <c r="D89" s="14">
        <v>42781</v>
      </c>
      <c r="E89" s="3" t="s">
        <v>703</v>
      </c>
      <c r="F89" s="3"/>
    </row>
    <row r="90" spans="1:6" x14ac:dyDescent="0.3">
      <c r="A90" s="3" t="s">
        <v>646</v>
      </c>
      <c r="B90" s="3" t="str">
        <f t="shared" si="2"/>
        <v>A18</v>
      </c>
      <c r="C90" s="3" t="s">
        <v>613</v>
      </c>
      <c r="D90" s="14">
        <v>43091</v>
      </c>
      <c r="E90" s="3" t="s">
        <v>703</v>
      </c>
      <c r="F90" s="3"/>
    </row>
    <row r="91" spans="1:6" x14ac:dyDescent="0.3">
      <c r="A91" s="3" t="s">
        <v>386</v>
      </c>
      <c r="B91" s="3" t="str">
        <f t="shared" si="2"/>
        <v>A19</v>
      </c>
      <c r="C91" s="3" t="s">
        <v>612</v>
      </c>
      <c r="D91" s="14">
        <v>43098</v>
      </c>
      <c r="E91" s="3" t="s">
        <v>703</v>
      </c>
      <c r="F91" s="3"/>
    </row>
    <row r="92" spans="1:6" x14ac:dyDescent="0.3">
      <c r="A92" s="3" t="s">
        <v>647</v>
      </c>
      <c r="B92" s="3" t="str">
        <f t="shared" si="2"/>
        <v>A20</v>
      </c>
      <c r="C92" s="3" t="s">
        <v>614</v>
      </c>
      <c r="D92" s="14">
        <v>43465</v>
      </c>
      <c r="E92" s="3" t="s">
        <v>703</v>
      </c>
      <c r="F92" s="3"/>
    </row>
    <row r="93" spans="1:6" x14ac:dyDescent="0.3">
      <c r="A93" s="3" t="s">
        <v>648</v>
      </c>
      <c r="B93" s="3" t="str">
        <f t="shared" si="2"/>
        <v>A21</v>
      </c>
      <c r="C93" s="3" t="s">
        <v>615</v>
      </c>
      <c r="D93" s="14">
        <v>43538</v>
      </c>
      <c r="E93" s="3" t="s">
        <v>703</v>
      </c>
      <c r="F93" s="3"/>
    </row>
    <row r="94" spans="1:6" x14ac:dyDescent="0.3">
      <c r="A94" s="3" t="s">
        <v>417</v>
      </c>
      <c r="B94" s="3" t="str">
        <f t="shared" si="2"/>
        <v>A22</v>
      </c>
      <c r="C94" s="3" t="s">
        <v>616</v>
      </c>
      <c r="D94" s="14">
        <v>43658</v>
      </c>
      <c r="E94" s="3" t="s">
        <v>703</v>
      </c>
      <c r="F94" s="3"/>
    </row>
    <row r="95" spans="1:6" x14ac:dyDescent="0.3">
      <c r="A95" s="3" t="s">
        <v>395</v>
      </c>
      <c r="B95" s="3" t="str">
        <f t="shared" si="2"/>
        <v>A23</v>
      </c>
      <c r="C95" s="3" t="s">
        <v>617</v>
      </c>
      <c r="D95" s="14">
        <v>43728</v>
      </c>
      <c r="E95" s="3" t="s">
        <v>703</v>
      </c>
      <c r="F95" s="3"/>
    </row>
    <row r="96" spans="1:6" x14ac:dyDescent="0.3">
      <c r="A96" s="3" t="s">
        <v>399</v>
      </c>
      <c r="B96" s="3" t="str">
        <f t="shared" si="2"/>
        <v>A24</v>
      </c>
      <c r="C96" s="3" t="s">
        <v>619</v>
      </c>
      <c r="D96" s="14">
        <v>43872</v>
      </c>
      <c r="E96" s="3" t="s">
        <v>703</v>
      </c>
      <c r="F96" s="3"/>
    </row>
    <row r="97" spans="1:6" x14ac:dyDescent="0.3">
      <c r="A97" s="3" t="s">
        <v>412</v>
      </c>
      <c r="B97" s="3" t="str">
        <f t="shared" si="2"/>
        <v>A25</v>
      </c>
      <c r="C97" s="3" t="s">
        <v>618</v>
      </c>
      <c r="D97" s="14">
        <v>43896</v>
      </c>
      <c r="E97" s="3" t="s">
        <v>703</v>
      </c>
      <c r="F97" s="3"/>
    </row>
    <row r="98" spans="1:6" x14ac:dyDescent="0.3">
      <c r="A98" s="3" t="s">
        <v>411</v>
      </c>
      <c r="B98" s="3" t="str">
        <f t="shared" si="2"/>
        <v>A26</v>
      </c>
      <c r="C98" s="3" t="s">
        <v>620</v>
      </c>
      <c r="D98" s="14">
        <v>43915</v>
      </c>
      <c r="E98" s="3" t="s">
        <v>703</v>
      </c>
      <c r="F98" s="3"/>
    </row>
    <row r="99" spans="1:6" x14ac:dyDescent="0.3">
      <c r="A99" s="3" t="s">
        <v>423</v>
      </c>
      <c r="B99" s="3" t="str">
        <f t="shared" si="2"/>
        <v>A27</v>
      </c>
      <c r="C99" s="3" t="s">
        <v>621</v>
      </c>
      <c r="D99" s="14">
        <v>43965</v>
      </c>
      <c r="E99" s="3" t="s">
        <v>703</v>
      </c>
      <c r="F99" s="3"/>
    </row>
    <row r="100" spans="1:6" x14ac:dyDescent="0.3">
      <c r="A100" s="3" t="s">
        <v>384</v>
      </c>
      <c r="B100" s="3" t="str">
        <f t="shared" si="2"/>
        <v>A28</v>
      </c>
      <c r="C100" s="3" t="s">
        <v>622</v>
      </c>
      <c r="D100" s="14">
        <v>43980</v>
      </c>
      <c r="E100" s="3" t="s">
        <v>703</v>
      </c>
      <c r="F100" s="3"/>
    </row>
    <row r="101" spans="1:6" x14ac:dyDescent="0.3">
      <c r="A101" s="3" t="s">
        <v>649</v>
      </c>
      <c r="B101" s="3" t="str">
        <f t="shared" si="2"/>
        <v>A29</v>
      </c>
      <c r="C101" s="3" t="s">
        <v>623</v>
      </c>
      <c r="D101" s="14">
        <v>43992</v>
      </c>
      <c r="E101" s="3" t="s">
        <v>703</v>
      </c>
      <c r="F101" s="3"/>
    </row>
    <row r="102" spans="1:6" x14ac:dyDescent="0.3">
      <c r="A102" s="3" t="s">
        <v>413</v>
      </c>
      <c r="B102" s="3" t="str">
        <f t="shared" si="2"/>
        <v>A30</v>
      </c>
      <c r="C102" s="3" t="s">
        <v>624</v>
      </c>
      <c r="D102" s="14">
        <v>44109</v>
      </c>
      <c r="E102" s="3" t="s">
        <v>703</v>
      </c>
      <c r="F102" s="3"/>
    </row>
    <row r="103" spans="1:6" x14ac:dyDescent="0.3">
      <c r="A103" s="3" t="s">
        <v>414</v>
      </c>
      <c r="B103" s="3" t="str">
        <f t="shared" si="2"/>
        <v>A31</v>
      </c>
      <c r="C103" s="3" t="s">
        <v>625</v>
      </c>
      <c r="D103" s="14">
        <v>44112</v>
      </c>
      <c r="E103" s="3" t="s">
        <v>703</v>
      </c>
      <c r="F103" s="3"/>
    </row>
    <row r="104" spans="1:6" x14ac:dyDescent="0.3">
      <c r="A104" s="3" t="s">
        <v>385</v>
      </c>
      <c r="B104" s="3" t="str">
        <f t="shared" si="2"/>
        <v>A32</v>
      </c>
      <c r="C104" s="3" t="s">
        <v>626</v>
      </c>
      <c r="D104" s="14">
        <v>44120</v>
      </c>
      <c r="E104" s="3" t="s">
        <v>703</v>
      </c>
      <c r="F104" s="3"/>
    </row>
    <row r="105" spans="1:6" x14ac:dyDescent="0.3">
      <c r="A105" s="3" t="s">
        <v>650</v>
      </c>
      <c r="B105" s="3" t="str">
        <f t="shared" si="2"/>
        <v>A33</v>
      </c>
      <c r="C105" s="3" t="s">
        <v>627</v>
      </c>
      <c r="D105" s="14">
        <v>44266</v>
      </c>
      <c r="E105" s="3" t="s">
        <v>703</v>
      </c>
      <c r="F105" s="3"/>
    </row>
    <row r="106" spans="1:6" x14ac:dyDescent="0.3">
      <c r="A106" s="3" t="s">
        <v>415</v>
      </c>
      <c r="B106" s="3" t="str">
        <f t="shared" si="2"/>
        <v>A34</v>
      </c>
      <c r="C106" s="3" t="s">
        <v>628</v>
      </c>
      <c r="D106" s="14">
        <v>44280</v>
      </c>
      <c r="E106" s="3" t="s">
        <v>703</v>
      </c>
      <c r="F106" s="3"/>
    </row>
    <row r="107" spans="1:6" x14ac:dyDescent="0.3">
      <c r="A107" s="3" t="s">
        <v>400</v>
      </c>
      <c r="B107" s="3" t="str">
        <f t="shared" si="2"/>
        <v>A35</v>
      </c>
      <c r="C107" s="3" t="s">
        <v>629</v>
      </c>
      <c r="D107" s="14">
        <v>44299</v>
      </c>
      <c r="E107" s="3" t="s">
        <v>703</v>
      </c>
      <c r="F107" s="3"/>
    </row>
    <row r="108" spans="1:6" x14ac:dyDescent="0.3">
      <c r="A108" s="3" t="s">
        <v>651</v>
      </c>
      <c r="B108" s="3" t="str">
        <f t="shared" si="2"/>
        <v>A36</v>
      </c>
      <c r="C108" s="3" t="s">
        <v>630</v>
      </c>
      <c r="D108" s="14">
        <v>44349</v>
      </c>
      <c r="E108" s="3" t="s">
        <v>703</v>
      </c>
      <c r="F108" s="3"/>
    </row>
    <row r="109" spans="1:6" x14ac:dyDescent="0.3">
      <c r="A109" s="3" t="s">
        <v>404</v>
      </c>
      <c r="B109" s="3" t="str">
        <f t="shared" si="2"/>
        <v>A37</v>
      </c>
      <c r="C109" s="3" t="s">
        <v>632</v>
      </c>
      <c r="D109" s="14">
        <v>44467</v>
      </c>
      <c r="E109" s="3" t="s">
        <v>703</v>
      </c>
      <c r="F109" s="3"/>
    </row>
    <row r="110" spans="1:6" x14ac:dyDescent="0.3">
      <c r="A110" s="3" t="s">
        <v>432</v>
      </c>
      <c r="B110" s="3" t="str">
        <f t="shared" si="2"/>
        <v>A38</v>
      </c>
      <c r="C110" s="3" t="s">
        <v>631</v>
      </c>
      <c r="D110" s="14">
        <v>44469</v>
      </c>
      <c r="E110" s="3" t="s">
        <v>703</v>
      </c>
      <c r="F110" s="3"/>
    </row>
    <row r="111" spans="1:6" x14ac:dyDescent="0.3">
      <c r="A111" s="3" t="s">
        <v>652</v>
      </c>
      <c r="B111" s="3" t="str">
        <f t="shared" si="2"/>
        <v>A39</v>
      </c>
      <c r="C111" s="3" t="s">
        <v>634</v>
      </c>
      <c r="D111" s="14">
        <v>44540</v>
      </c>
      <c r="E111" s="3" t="s">
        <v>703</v>
      </c>
      <c r="F111" s="3"/>
    </row>
    <row r="112" spans="1:6" x14ac:dyDescent="0.3">
      <c r="A112" s="3" t="s">
        <v>455</v>
      </c>
      <c r="B112" s="3" t="str">
        <f t="shared" si="2"/>
        <v>A40</v>
      </c>
      <c r="C112" s="3" t="s">
        <v>633</v>
      </c>
      <c r="D112" s="14">
        <v>44547</v>
      </c>
      <c r="E112" s="3" t="s">
        <v>703</v>
      </c>
      <c r="F112" s="3"/>
    </row>
    <row r="113" spans="1:6" x14ac:dyDescent="0.3">
      <c r="A113" s="3" t="s">
        <v>653</v>
      </c>
      <c r="B113" s="3" t="str">
        <f t="shared" si="2"/>
        <v>A41</v>
      </c>
      <c r="C113" s="3" t="s">
        <v>635</v>
      </c>
      <c r="D113" s="14">
        <v>44644</v>
      </c>
      <c r="E113" s="3" t="s">
        <v>703</v>
      </c>
      <c r="F113" s="3"/>
    </row>
    <row r="114" spans="1:6" x14ac:dyDescent="0.3">
      <c r="A114" s="3" t="s">
        <v>654</v>
      </c>
      <c r="B114" s="3" t="str">
        <f t="shared" si="2"/>
        <v>A42</v>
      </c>
      <c r="C114" s="3" t="s">
        <v>636</v>
      </c>
      <c r="D114" s="14">
        <v>44694</v>
      </c>
      <c r="E114" s="3" t="s">
        <v>703</v>
      </c>
      <c r="F114" s="3"/>
    </row>
    <row r="115" spans="1:6" x14ac:dyDescent="0.3">
      <c r="A115" s="3" t="s">
        <v>466</v>
      </c>
      <c r="B115" s="3" t="str">
        <f t="shared" si="2"/>
        <v>A43</v>
      </c>
      <c r="C115" s="3" t="s">
        <v>638</v>
      </c>
      <c r="D115" s="14">
        <v>44754</v>
      </c>
      <c r="E115" s="3" t="s">
        <v>703</v>
      </c>
      <c r="F115" s="3"/>
    </row>
    <row r="116" spans="1:6" x14ac:dyDescent="0.3">
      <c r="A116" s="3" t="s">
        <v>655</v>
      </c>
      <c r="B116" s="3" t="str">
        <f t="shared" si="2"/>
        <v>A44</v>
      </c>
      <c r="C116" s="3" t="s">
        <v>637</v>
      </c>
      <c r="D116" s="14">
        <v>44767</v>
      </c>
      <c r="E116" s="3" t="s">
        <v>703</v>
      </c>
      <c r="F116" s="3"/>
    </row>
    <row r="117" spans="1:6" x14ac:dyDescent="0.3">
      <c r="A117" s="3" t="s">
        <v>656</v>
      </c>
      <c r="B117" s="3" t="str">
        <f t="shared" si="2"/>
        <v>A45</v>
      </c>
      <c r="C117" s="3" t="s">
        <v>640</v>
      </c>
      <c r="D117" s="14">
        <v>44855</v>
      </c>
      <c r="E117" s="3" t="s">
        <v>703</v>
      </c>
      <c r="F117" s="3"/>
    </row>
    <row r="118" spans="1:6" x14ac:dyDescent="0.3">
      <c r="A118" s="3" t="s">
        <v>456</v>
      </c>
      <c r="B118" s="3" t="str">
        <f t="shared" si="2"/>
        <v>A46</v>
      </c>
      <c r="C118" s="3" t="s">
        <v>639</v>
      </c>
      <c r="D118" s="14">
        <v>44856</v>
      </c>
      <c r="E118" s="3" t="s">
        <v>703</v>
      </c>
      <c r="F118" s="3"/>
    </row>
    <row r="119" spans="1:6" x14ac:dyDescent="0.3">
      <c r="A119" s="3" t="s">
        <v>467</v>
      </c>
      <c r="B119" s="3" t="str">
        <f t="shared" si="2"/>
        <v>A47</v>
      </c>
      <c r="C119" s="3" t="s">
        <v>643</v>
      </c>
      <c r="D119" s="14">
        <v>44897</v>
      </c>
      <c r="E119" s="3" t="s">
        <v>703</v>
      </c>
      <c r="F119" s="3"/>
    </row>
    <row r="120" spans="1:6" x14ac:dyDescent="0.3">
      <c r="A120" s="3" t="s">
        <v>442</v>
      </c>
      <c r="B120" s="3" t="str">
        <f t="shared" si="2"/>
        <v>A48</v>
      </c>
      <c r="C120" s="3" t="s">
        <v>641</v>
      </c>
      <c r="D120" s="14">
        <v>44907</v>
      </c>
      <c r="E120" s="3" t="s">
        <v>703</v>
      </c>
      <c r="F120" s="3"/>
    </row>
    <row r="121" spans="1:6" x14ac:dyDescent="0.3">
      <c r="A121" s="3" t="s">
        <v>468</v>
      </c>
      <c r="B121" s="3" t="str">
        <f t="shared" si="2"/>
        <v>A49</v>
      </c>
      <c r="C121" s="3" t="s">
        <v>642</v>
      </c>
      <c r="D121" s="14">
        <v>44915</v>
      </c>
      <c r="E121" s="3" t="s">
        <v>703</v>
      </c>
      <c r="F121" s="3"/>
    </row>
    <row r="122" spans="1:6" x14ac:dyDescent="0.3">
      <c r="A122" s="3" t="s">
        <v>657</v>
      </c>
      <c r="B122" s="3" t="str">
        <f t="shared" si="2"/>
        <v>A50</v>
      </c>
      <c r="C122" s="3" t="s">
        <v>644</v>
      </c>
      <c r="D122" s="14">
        <v>44916</v>
      </c>
      <c r="E122" s="3" t="s">
        <v>703</v>
      </c>
      <c r="F122" s="3"/>
    </row>
    <row r="123" spans="1:6" x14ac:dyDescent="0.3">
      <c r="A123" s="3" t="s">
        <v>658</v>
      </c>
      <c r="B123" s="3" t="str">
        <f t="shared" si="2"/>
        <v>A51</v>
      </c>
      <c r="C123" s="3" t="s">
        <v>645</v>
      </c>
      <c r="D123" s="14">
        <v>45104</v>
      </c>
      <c r="E123" s="3" t="s">
        <v>703</v>
      </c>
      <c r="F123" s="3"/>
    </row>
    <row r="124" spans="1:6" x14ac:dyDescent="0.3">
      <c r="A124" s="3" t="s">
        <v>700</v>
      </c>
      <c r="B124" s="3" t="str">
        <f>LEFT(A124,3)</f>
        <v>A52</v>
      </c>
      <c r="C124" s="3" t="s">
        <v>645</v>
      </c>
      <c r="D124" s="14">
        <v>45108</v>
      </c>
      <c r="E124" s="3" t="s">
        <v>702</v>
      </c>
      <c r="F124" s="3"/>
    </row>
    <row r="125" spans="1:6" x14ac:dyDescent="0.3">
      <c r="A125" s="3" t="s">
        <v>699</v>
      </c>
      <c r="B125" s="3" t="str">
        <f>LEFT(A125,3)</f>
        <v>A52</v>
      </c>
      <c r="C125" s="3" t="s">
        <v>645</v>
      </c>
      <c r="D125" s="14">
        <v>45108</v>
      </c>
      <c r="E125" s="3" t="s">
        <v>702</v>
      </c>
      <c r="F125" s="3"/>
    </row>
    <row r="126" spans="1:6" x14ac:dyDescent="0.3">
      <c r="A126" s="3" t="s">
        <v>717</v>
      </c>
      <c r="B126" s="3" t="str">
        <f>LEFT(A126,3)</f>
        <v>A54</v>
      </c>
      <c r="C126" s="3" t="s">
        <v>728</v>
      </c>
      <c r="D126" s="14">
        <v>45199</v>
      </c>
      <c r="E126" s="3" t="s">
        <v>702</v>
      </c>
      <c r="F126" s="3"/>
    </row>
    <row r="127" spans="1:6" x14ac:dyDescent="0.3">
      <c r="A127" s="3" t="s">
        <v>714</v>
      </c>
      <c r="B127" s="3" t="str">
        <f t="shared" ref="B127:B130" si="3">LEFT(A127,3)</f>
        <v>A54</v>
      </c>
      <c r="C127" s="3" t="s">
        <v>728</v>
      </c>
      <c r="D127" s="14">
        <v>45199</v>
      </c>
      <c r="E127" s="3" t="s">
        <v>702</v>
      </c>
      <c r="F127" s="3"/>
    </row>
    <row r="128" spans="1:6" x14ac:dyDescent="0.3">
      <c r="A128" s="3" t="s">
        <v>715</v>
      </c>
      <c r="B128" s="3" t="str">
        <f t="shared" si="3"/>
        <v>A54</v>
      </c>
      <c r="C128" s="3" t="s">
        <v>728</v>
      </c>
      <c r="D128" s="14">
        <v>45199</v>
      </c>
      <c r="E128" s="3" t="s">
        <v>702</v>
      </c>
      <c r="F128" s="3"/>
    </row>
    <row r="129" spans="1:6" x14ac:dyDescent="0.3">
      <c r="A129" s="3" t="s">
        <v>718</v>
      </c>
      <c r="B129" s="3" t="str">
        <f t="shared" si="3"/>
        <v>A54</v>
      </c>
      <c r="C129" s="3" t="s">
        <v>728</v>
      </c>
      <c r="D129" s="14">
        <v>45199</v>
      </c>
      <c r="E129" s="3" t="s">
        <v>702</v>
      </c>
      <c r="F129" s="3"/>
    </row>
    <row r="130" spans="1:6" x14ac:dyDescent="0.3">
      <c r="A130" s="3" t="s">
        <v>716</v>
      </c>
      <c r="B130" s="3" t="str">
        <f t="shared" si="3"/>
        <v>A54</v>
      </c>
      <c r="C130" s="3" t="s">
        <v>728</v>
      </c>
      <c r="D130" s="14">
        <v>45199</v>
      </c>
      <c r="E130" s="3" t="s">
        <v>702</v>
      </c>
      <c r="F130" s="3"/>
    </row>
    <row r="131" spans="1:6" x14ac:dyDescent="0.3">
      <c r="A131" s="3" t="s">
        <v>729</v>
      </c>
      <c r="B131" s="3" t="str">
        <f>LEFT(A131,3)</f>
        <v>A55</v>
      </c>
      <c r="C131" s="3" t="s">
        <v>730</v>
      </c>
      <c r="D131" s="14">
        <v>45205</v>
      </c>
      <c r="E131" s="3" t="s">
        <v>702</v>
      </c>
      <c r="F131" s="3"/>
    </row>
    <row r="132" spans="1:6" x14ac:dyDescent="0.3">
      <c r="A132" s="3" t="s">
        <v>729</v>
      </c>
      <c r="B132" s="3" t="str">
        <f>LEFT(A132,3)</f>
        <v>A55</v>
      </c>
      <c r="C132" s="3" t="s">
        <v>730</v>
      </c>
      <c r="D132" s="14">
        <v>45205</v>
      </c>
      <c r="E132" s="3" t="s">
        <v>702</v>
      </c>
      <c r="F132" s="3"/>
    </row>
    <row r="133" spans="1:6" x14ac:dyDescent="0.3">
      <c r="A133" s="3" t="s">
        <v>698</v>
      </c>
      <c r="B133" s="3" t="str">
        <f>LEFT(A133,3)</f>
        <v>A52</v>
      </c>
      <c r="C133" s="3" t="s">
        <v>730</v>
      </c>
      <c r="D133" s="14">
        <v>45205</v>
      </c>
      <c r="E133" s="3" t="s">
        <v>703</v>
      </c>
      <c r="F133" s="3"/>
    </row>
    <row r="134" spans="1:6" x14ac:dyDescent="0.3">
      <c r="A134" s="3" t="s">
        <v>729</v>
      </c>
      <c r="B134" s="3" t="str">
        <f t="shared" ref="B134:B137" si="4">LEFT(A134,3)</f>
        <v>A55</v>
      </c>
      <c r="C134" s="3" t="s">
        <v>834</v>
      </c>
      <c r="D134" s="14">
        <v>45259</v>
      </c>
      <c r="E134" s="3" t="s">
        <v>702</v>
      </c>
      <c r="F134" s="3"/>
    </row>
    <row r="135" spans="1:6" x14ac:dyDescent="0.3">
      <c r="A135" s="3" t="s">
        <v>831</v>
      </c>
      <c r="B135" s="3" t="str">
        <f t="shared" si="4"/>
        <v>A56</v>
      </c>
      <c r="C135" s="3" t="s">
        <v>835</v>
      </c>
      <c r="D135" s="14">
        <v>45288</v>
      </c>
      <c r="E135" s="3" t="s">
        <v>702</v>
      </c>
      <c r="F135" s="3"/>
    </row>
    <row r="136" spans="1:6" x14ac:dyDescent="0.3">
      <c r="A136" s="3" t="s">
        <v>832</v>
      </c>
      <c r="B136" s="3" t="str">
        <f t="shared" si="4"/>
        <v>A57</v>
      </c>
      <c r="C136" s="3" t="s">
        <v>836</v>
      </c>
      <c r="D136" s="14">
        <v>45288</v>
      </c>
      <c r="E136" s="3" t="s">
        <v>702</v>
      </c>
      <c r="F136" s="3"/>
    </row>
    <row r="137" spans="1:6" x14ac:dyDescent="0.3">
      <c r="A137" s="3" t="s">
        <v>833</v>
      </c>
      <c r="B137" s="3" t="str">
        <f t="shared" si="4"/>
        <v>A58</v>
      </c>
      <c r="C137" s="3" t="s">
        <v>837</v>
      </c>
      <c r="D137" s="14">
        <v>45289</v>
      </c>
      <c r="E137" s="3" t="s">
        <v>702</v>
      </c>
      <c r="F137" s="3"/>
    </row>
    <row r="138" spans="1:6" x14ac:dyDescent="0.3">
      <c r="A138" s="3" t="s">
        <v>846</v>
      </c>
      <c r="B138" s="3" t="str">
        <f>LEFT(A138,3)</f>
        <v>A53</v>
      </c>
      <c r="C138" s="3" t="s">
        <v>835</v>
      </c>
      <c r="D138" s="14">
        <v>45288</v>
      </c>
      <c r="E138" s="3" t="s">
        <v>703</v>
      </c>
      <c r="F138" s="3"/>
    </row>
    <row r="139" spans="1:6" x14ac:dyDescent="0.3">
      <c r="A139" s="3" t="s">
        <v>847</v>
      </c>
      <c r="B139" s="3" t="str">
        <f>LEFT(A139,3)</f>
        <v>A54</v>
      </c>
      <c r="C139" s="3" t="s">
        <v>836</v>
      </c>
      <c r="D139" s="14">
        <v>45288</v>
      </c>
      <c r="E139" s="3" t="s">
        <v>703</v>
      </c>
      <c r="F139" s="3"/>
    </row>
    <row r="140" spans="1:6" x14ac:dyDescent="0.3">
      <c r="E140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6.33203125" style="1" customWidth="1"/>
    <col min="3" max="3" width="17.88671875" bestFit="1" customWidth="1"/>
  </cols>
  <sheetData>
    <row r="1" spans="1:3" x14ac:dyDescent="0.3">
      <c r="A1" s="5" t="s">
        <v>469</v>
      </c>
      <c r="B1" s="5" t="s">
        <v>0</v>
      </c>
      <c r="C1" s="5" t="s">
        <v>1</v>
      </c>
    </row>
    <row r="2" spans="1:3" x14ac:dyDescent="0.3">
      <c r="A2" s="3">
        <v>1</v>
      </c>
      <c r="B2" s="3" t="s">
        <v>2</v>
      </c>
      <c r="C2" s="3" t="s">
        <v>3</v>
      </c>
    </row>
    <row r="3" spans="1:3" x14ac:dyDescent="0.3">
      <c r="A3" s="3">
        <v>2</v>
      </c>
      <c r="B3" s="3" t="s">
        <v>4</v>
      </c>
      <c r="C3" s="3" t="s">
        <v>5</v>
      </c>
    </row>
    <row r="4" spans="1:3" x14ac:dyDescent="0.3">
      <c r="A4" s="3">
        <v>3</v>
      </c>
      <c r="B4" s="3" t="s">
        <v>6</v>
      </c>
      <c r="C4" s="3" t="s">
        <v>7</v>
      </c>
    </row>
    <row r="5" spans="1:3" x14ac:dyDescent="0.3">
      <c r="A5" s="3">
        <v>4</v>
      </c>
      <c r="B5" s="3" t="s">
        <v>8</v>
      </c>
      <c r="C5" s="3" t="s">
        <v>9</v>
      </c>
    </row>
    <row r="6" spans="1:3" x14ac:dyDescent="0.3">
      <c r="A6" s="3">
        <v>5</v>
      </c>
      <c r="B6" s="3" t="s">
        <v>10</v>
      </c>
      <c r="C6" s="3" t="s">
        <v>11</v>
      </c>
    </row>
    <row r="7" spans="1:3" x14ac:dyDescent="0.3">
      <c r="A7" s="3">
        <v>6</v>
      </c>
      <c r="B7" s="3" t="s">
        <v>12</v>
      </c>
      <c r="C7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AAD6-E2B9-4482-88CB-EFD7F66D6668}">
  <dimension ref="A1:C9"/>
  <sheetViews>
    <sheetView workbookViewId="0">
      <selection activeCell="C3" sqref="C3"/>
    </sheetView>
  </sheetViews>
  <sheetFormatPr baseColWidth="10" defaultRowHeight="14.4" x14ac:dyDescent="0.3"/>
  <cols>
    <col min="1" max="1" width="9.44140625" style="3" bestFit="1" customWidth="1"/>
    <col min="2" max="2" width="9.44140625" style="3" customWidth="1"/>
    <col min="3" max="3" width="13.88671875" style="3" bestFit="1" customWidth="1"/>
  </cols>
  <sheetData>
    <row r="1" spans="1:3" x14ac:dyDescent="0.3">
      <c r="A1" s="5" t="s">
        <v>469</v>
      </c>
      <c r="B1" s="5" t="s">
        <v>0</v>
      </c>
      <c r="C1" s="5" t="s">
        <v>1</v>
      </c>
    </row>
    <row r="2" spans="1:3" x14ac:dyDescent="0.3">
      <c r="A2" s="3">
        <v>1</v>
      </c>
      <c r="B2" s="3" t="s">
        <v>487</v>
      </c>
      <c r="C2" s="3" t="s">
        <v>570</v>
      </c>
    </row>
    <row r="3" spans="1:3" x14ac:dyDescent="0.3">
      <c r="A3" s="3">
        <v>2</v>
      </c>
      <c r="B3" s="3" t="s">
        <v>488</v>
      </c>
      <c r="C3" s="3" t="s">
        <v>571</v>
      </c>
    </row>
    <row r="4" spans="1:3" x14ac:dyDescent="0.3">
      <c r="A4" s="3">
        <v>3</v>
      </c>
      <c r="B4" s="3" t="s">
        <v>489</v>
      </c>
      <c r="C4" s="3" t="s">
        <v>572</v>
      </c>
    </row>
    <row r="5" spans="1:3" x14ac:dyDescent="0.3">
      <c r="A5" s="3">
        <v>4</v>
      </c>
      <c r="B5" s="3" t="s">
        <v>566</v>
      </c>
      <c r="C5" s="3" t="s">
        <v>573</v>
      </c>
    </row>
    <row r="6" spans="1:3" x14ac:dyDescent="0.3">
      <c r="A6" s="3">
        <v>5</v>
      </c>
      <c r="B6" s="3" t="s">
        <v>486</v>
      </c>
      <c r="C6" s="3" t="s">
        <v>574</v>
      </c>
    </row>
    <row r="7" spans="1:3" x14ac:dyDescent="0.3">
      <c r="A7" s="3">
        <v>6</v>
      </c>
      <c r="B7" s="3" t="s">
        <v>567</v>
      </c>
      <c r="C7" s="3" t="s">
        <v>575</v>
      </c>
    </row>
    <row r="8" spans="1:3" x14ac:dyDescent="0.3">
      <c r="A8" s="3">
        <v>7</v>
      </c>
      <c r="B8" s="3" t="s">
        <v>568</v>
      </c>
      <c r="C8" s="3" t="s">
        <v>576</v>
      </c>
    </row>
    <row r="9" spans="1:3" x14ac:dyDescent="0.3">
      <c r="A9" s="3">
        <v>8</v>
      </c>
      <c r="B9" s="3" t="s">
        <v>569</v>
      </c>
      <c r="C9" s="3" t="s">
        <v>577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A580-FE03-46D7-925C-8A359E7CBA50}">
  <dimension ref="A1:I254"/>
  <sheetViews>
    <sheetView topLeftCell="A91" zoomScale="85" zoomScaleNormal="85" workbookViewId="0">
      <selection activeCell="F103" sqref="F103"/>
    </sheetView>
  </sheetViews>
  <sheetFormatPr baseColWidth="10" defaultRowHeight="14.4" x14ac:dyDescent="0.3"/>
  <cols>
    <col min="1" max="1" width="13.44140625" style="3" bestFit="1" customWidth="1"/>
    <col min="2" max="2" width="16.6640625" style="3" bestFit="1" customWidth="1"/>
    <col min="3" max="3" width="18.77734375" style="3" bestFit="1" customWidth="1"/>
    <col min="4" max="4" width="21.5546875" style="3" bestFit="1" customWidth="1"/>
    <col min="5" max="5" width="16.33203125" style="3" bestFit="1" customWidth="1"/>
    <col min="6" max="6" width="100.77734375" style="7" customWidth="1"/>
    <col min="7" max="7" width="14.21875" style="9" bestFit="1" customWidth="1"/>
    <col min="8" max="9" width="14.33203125" style="1" bestFit="1" customWidth="1"/>
    <col min="10" max="16384" width="11.5546875" style="1"/>
  </cols>
  <sheetData>
    <row r="1" spans="1:9" x14ac:dyDescent="0.3">
      <c r="A1" s="5" t="s">
        <v>0</v>
      </c>
      <c r="B1" s="5" t="s">
        <v>564</v>
      </c>
      <c r="C1" s="5" t="s">
        <v>341</v>
      </c>
      <c r="D1" s="5" t="s">
        <v>707</v>
      </c>
      <c r="E1" s="5" t="s">
        <v>708</v>
      </c>
      <c r="F1" s="4" t="s">
        <v>1</v>
      </c>
      <c r="G1" s="5" t="s">
        <v>369</v>
      </c>
      <c r="H1" s="5" t="s">
        <v>563</v>
      </c>
      <c r="I1" s="5" t="s">
        <v>476</v>
      </c>
    </row>
    <row r="2" spans="1:9" x14ac:dyDescent="0.3">
      <c r="A2" s="3" t="s">
        <v>23</v>
      </c>
      <c r="B2" s="3" t="s">
        <v>2</v>
      </c>
      <c r="C2" s="3" t="str">
        <f>VLOOKUP(fiche[[#This Row],[code_secteur]],secteur[[#All],[code]:[nom]],2,FALSE)</f>
        <v>Agriculture</v>
      </c>
      <c r="D2" s="3" t="s">
        <v>487</v>
      </c>
      <c r="E2" s="3" t="str">
        <f>VLOOKUP(fiche[[#This Row],[code_sous_secteur]],sous_secteur[[code]:[nom]],2,FALSE)</f>
        <v>Equipement</v>
      </c>
      <c r="F2" s="7" t="s">
        <v>490</v>
      </c>
      <c r="G2" s="3">
        <v>1</v>
      </c>
      <c r="H2" s="3">
        <v>1</v>
      </c>
      <c r="I2" s="3">
        <f>COUNTIF(fiche_version[code],fiche[[#This Row],[code]])</f>
        <v>1</v>
      </c>
    </row>
    <row r="3" spans="1:9" x14ac:dyDescent="0.3">
      <c r="A3" s="3" t="s">
        <v>25</v>
      </c>
      <c r="B3" s="3" t="s">
        <v>2</v>
      </c>
      <c r="C3" s="3" t="str">
        <f>VLOOKUP(fiche[[#This Row],[code_secteur]],secteur[[#All],[code]:[nom]],2,FALSE)</f>
        <v>Agriculture</v>
      </c>
      <c r="D3" s="3" t="s">
        <v>487</v>
      </c>
      <c r="E3" s="3" t="str">
        <f>VLOOKUP(fiche[[#This Row],[code_sous_secteur]],sous_secteur[[code]:[nom]],2,FALSE)</f>
        <v>Equipement</v>
      </c>
      <c r="F3" s="7" t="s">
        <v>24</v>
      </c>
      <c r="G3" s="3">
        <v>1</v>
      </c>
      <c r="H3" s="3">
        <v>1</v>
      </c>
      <c r="I3" s="3">
        <f>COUNTIF(fiche_version[code],fiche[[#This Row],[code]])</f>
        <v>1</v>
      </c>
    </row>
    <row r="4" spans="1:9" x14ac:dyDescent="0.3">
      <c r="A4" s="3" t="s">
        <v>27</v>
      </c>
      <c r="B4" s="3" t="s">
        <v>2</v>
      </c>
      <c r="C4" s="3" t="str">
        <f>VLOOKUP(fiche[[#This Row],[code_secteur]],secteur[[#All],[code]:[nom]],2,FALSE)</f>
        <v>Agriculture</v>
      </c>
      <c r="D4" s="3" t="s">
        <v>487</v>
      </c>
      <c r="E4" s="3" t="str">
        <f>VLOOKUP(fiche[[#This Row],[code_sous_secteur]],sous_secteur[[code]:[nom]],2,FALSE)</f>
        <v>Equipement</v>
      </c>
      <c r="F4" s="7" t="s">
        <v>26</v>
      </c>
      <c r="G4" s="3">
        <v>1</v>
      </c>
      <c r="H4" s="3">
        <v>1</v>
      </c>
      <c r="I4" s="3">
        <f>COUNTIF(fiche_version[code],fiche[[#This Row],[code]])</f>
        <v>1</v>
      </c>
    </row>
    <row r="5" spans="1:9" x14ac:dyDescent="0.3">
      <c r="A5" s="3" t="s">
        <v>28</v>
      </c>
      <c r="B5" s="3" t="s">
        <v>2</v>
      </c>
      <c r="C5" s="3" t="str">
        <f>VLOOKUP(fiche[[#This Row],[code_secteur]],secteur[[#All],[code]:[nom]],2,FALSE)</f>
        <v>Agriculture</v>
      </c>
      <c r="D5" s="3" t="s">
        <v>487</v>
      </c>
      <c r="E5" s="3" t="str">
        <f>VLOOKUP(fiche[[#This Row],[code_sous_secteur]],sous_secteur[[code]:[nom]],2,FALSE)</f>
        <v>Equipement</v>
      </c>
      <c r="F5" s="7" t="s">
        <v>494</v>
      </c>
      <c r="G5" s="3">
        <v>1</v>
      </c>
      <c r="H5" s="3">
        <v>1</v>
      </c>
      <c r="I5" s="3">
        <f>COUNTIF(fiche_version[code],fiche[[#This Row],[code]])</f>
        <v>1</v>
      </c>
    </row>
    <row r="6" spans="1:9" x14ac:dyDescent="0.3">
      <c r="A6" s="3" t="s">
        <v>30</v>
      </c>
      <c r="B6" s="3" t="s">
        <v>2</v>
      </c>
      <c r="C6" s="3" t="str">
        <f>VLOOKUP(fiche[[#This Row],[code_secteur]],secteur[[#All],[code]:[nom]],2,FALSE)</f>
        <v>Agriculture</v>
      </c>
      <c r="D6" s="3" t="s">
        <v>487</v>
      </c>
      <c r="E6" s="3" t="str">
        <f>VLOOKUP(fiche[[#This Row],[code_sous_secteur]],sous_secteur[[code]:[nom]],2,FALSE)</f>
        <v>Equipement</v>
      </c>
      <c r="F6" s="7" t="s">
        <v>29</v>
      </c>
      <c r="G6" s="3">
        <v>1</v>
      </c>
      <c r="H6" s="3">
        <v>1</v>
      </c>
      <c r="I6" s="3">
        <f>COUNTIF(fiche_version[code],fiche[[#This Row],[code]])</f>
        <v>1</v>
      </c>
    </row>
    <row r="7" spans="1:9" x14ac:dyDescent="0.3">
      <c r="A7" s="3" t="s">
        <v>32</v>
      </c>
      <c r="B7" s="3" t="s">
        <v>2</v>
      </c>
      <c r="C7" s="3" t="str">
        <f>VLOOKUP(fiche[[#This Row],[code_secteur]],secteur[[#All],[code]:[nom]],2,FALSE)</f>
        <v>Agriculture</v>
      </c>
      <c r="D7" s="3" t="s">
        <v>487</v>
      </c>
      <c r="E7" s="3" t="str">
        <f>VLOOKUP(fiche[[#This Row],[code_sous_secteur]],sous_secteur[[code]:[nom]],2,FALSE)</f>
        <v>Equipement</v>
      </c>
      <c r="F7" s="7" t="s">
        <v>31</v>
      </c>
      <c r="G7" s="3">
        <v>1</v>
      </c>
      <c r="H7" s="3">
        <v>1</v>
      </c>
      <c r="I7" s="3">
        <f>COUNTIF(fiche_version[code],fiche[[#This Row],[code]])</f>
        <v>2</v>
      </c>
    </row>
    <row r="8" spans="1:9" x14ac:dyDescent="0.3">
      <c r="A8" s="3" t="s">
        <v>34</v>
      </c>
      <c r="B8" s="3" t="s">
        <v>2</v>
      </c>
      <c r="C8" s="3" t="str">
        <f>VLOOKUP(fiche[[#This Row],[code_secteur]],secteur[[#All],[code]:[nom]],2,FALSE)</f>
        <v>Agriculture</v>
      </c>
      <c r="D8" s="3" t="s">
        <v>487</v>
      </c>
      <c r="E8" s="3" t="str">
        <f>VLOOKUP(fiche[[#This Row],[code_sous_secteur]],sous_secteur[[code]:[nom]],2,FALSE)</f>
        <v>Equipement</v>
      </c>
      <c r="F8" s="7" t="s">
        <v>33</v>
      </c>
      <c r="G8" s="3">
        <v>1</v>
      </c>
      <c r="H8" s="3">
        <v>1</v>
      </c>
      <c r="I8" s="3">
        <f>COUNTIF(fiche_version[code],fiche[[#This Row],[code]])</f>
        <v>2</v>
      </c>
    </row>
    <row r="9" spans="1:9" x14ac:dyDescent="0.3">
      <c r="A9" s="3" t="s">
        <v>35</v>
      </c>
      <c r="B9" s="3" t="s">
        <v>2</v>
      </c>
      <c r="C9" s="3" t="str">
        <f>VLOOKUP(fiche[[#This Row],[code_secteur]],secteur[[#All],[code]:[nom]],2,FALSE)</f>
        <v>Agriculture</v>
      </c>
      <c r="D9" s="3" t="s">
        <v>487</v>
      </c>
      <c r="E9" s="3" t="str">
        <f>VLOOKUP(fiche[[#This Row],[code_sous_secteur]],sous_secteur[[code]:[nom]],2,FALSE)</f>
        <v>Equipement</v>
      </c>
      <c r="F9" s="7" t="s">
        <v>505</v>
      </c>
      <c r="G9" s="3">
        <v>1</v>
      </c>
      <c r="H9" s="3">
        <v>1</v>
      </c>
      <c r="I9" s="3">
        <f>COUNTIF(fiche_version[code],fiche[[#This Row],[code]])</f>
        <v>1</v>
      </c>
    </row>
    <row r="10" spans="1:9" x14ac:dyDescent="0.3">
      <c r="A10" s="3" t="s">
        <v>36</v>
      </c>
      <c r="B10" s="3" t="s">
        <v>2</v>
      </c>
      <c r="C10" s="3" t="str">
        <f>VLOOKUP(fiche[[#This Row],[code_secteur]],secteur[[#All],[code]:[nom]],2,FALSE)</f>
        <v>Agriculture</v>
      </c>
      <c r="D10" s="3" t="s">
        <v>488</v>
      </c>
      <c r="E10" s="3" t="str">
        <f>VLOOKUP(fiche[[#This Row],[code_sous_secteur]],sous_secteur[[code]:[nom]],2,FALSE)</f>
        <v>Service</v>
      </c>
      <c r="F10" s="7" t="s">
        <v>506</v>
      </c>
      <c r="G10" s="3">
        <v>1</v>
      </c>
      <c r="H10" s="3">
        <v>1</v>
      </c>
      <c r="I10" s="3">
        <f>COUNTIF(fiche_version[code],fiche[[#This Row],[code]])</f>
        <v>2</v>
      </c>
    </row>
    <row r="11" spans="1:9" x14ac:dyDescent="0.3">
      <c r="A11" s="3" t="s">
        <v>37</v>
      </c>
      <c r="B11" s="3" t="s">
        <v>2</v>
      </c>
      <c r="C11" s="3" t="str">
        <f>VLOOKUP(fiche[[#This Row],[code_secteur]],secteur[[#All],[code]:[nom]],2,FALSE)</f>
        <v>Agriculture</v>
      </c>
      <c r="D11" s="3" t="s">
        <v>489</v>
      </c>
      <c r="E11" s="3" t="str">
        <f>VLOOKUP(fiche[[#This Row],[code_sous_secteur]],sous_secteur[[code]:[nom]],2,FALSE)</f>
        <v>Thermique</v>
      </c>
      <c r="F11" s="11" t="s">
        <v>560</v>
      </c>
      <c r="G11" s="3">
        <v>1</v>
      </c>
      <c r="H11" s="3">
        <v>1</v>
      </c>
      <c r="I11" s="3">
        <f>COUNTIF(fiche_version[code],fiche[[#This Row],[code]])</f>
        <v>1</v>
      </c>
    </row>
    <row r="12" spans="1:9" x14ac:dyDescent="0.3">
      <c r="A12" s="3" t="s">
        <v>39</v>
      </c>
      <c r="B12" s="3" t="s">
        <v>2</v>
      </c>
      <c r="C12" s="3" t="str">
        <f>VLOOKUP(fiche[[#This Row],[code_secteur]],secteur[[#All],[code]:[nom]],2,FALSE)</f>
        <v>Agriculture</v>
      </c>
      <c r="D12" s="3" t="s">
        <v>489</v>
      </c>
      <c r="E12" s="3" t="str">
        <f>VLOOKUP(fiche[[#This Row],[code_sous_secteur]],sous_secteur[[code]:[nom]],2,FALSE)</f>
        <v>Thermique</v>
      </c>
      <c r="F12" s="7" t="s">
        <v>38</v>
      </c>
      <c r="G12" s="3">
        <v>1</v>
      </c>
      <c r="H12" s="3">
        <v>1</v>
      </c>
      <c r="I12" s="3">
        <f>COUNTIF(fiche_version[code],fiche[[#This Row],[code]])</f>
        <v>1</v>
      </c>
    </row>
    <row r="13" spans="1:9" x14ac:dyDescent="0.3">
      <c r="A13" s="3" t="s">
        <v>41</v>
      </c>
      <c r="B13" s="3" t="s">
        <v>2</v>
      </c>
      <c r="C13" s="3" t="str">
        <f>VLOOKUP(fiche[[#This Row],[code_secteur]],secteur[[#All],[code]:[nom]],2,FALSE)</f>
        <v>Agriculture</v>
      </c>
      <c r="D13" s="3" t="s">
        <v>489</v>
      </c>
      <c r="E13" s="3" t="str">
        <f>VLOOKUP(fiche[[#This Row],[code_sous_secteur]],sous_secteur[[code]:[nom]],2,FALSE)</f>
        <v>Thermique</v>
      </c>
      <c r="F13" s="7" t="s">
        <v>40</v>
      </c>
      <c r="G13" s="3">
        <v>1</v>
      </c>
      <c r="H13" s="3">
        <v>1</v>
      </c>
      <c r="I13" s="3">
        <f>COUNTIF(fiche_version[code],fiche[[#This Row],[code]])</f>
        <v>1</v>
      </c>
    </row>
    <row r="14" spans="1:9" x14ac:dyDescent="0.3">
      <c r="A14" s="3" t="s">
        <v>42</v>
      </c>
      <c r="B14" s="3" t="s">
        <v>2</v>
      </c>
      <c r="C14" s="3" t="str">
        <f>VLOOKUP(fiche[[#This Row],[code_secteur]],secteur[[#All],[code]:[nom]],2,FALSE)</f>
        <v>Agriculture</v>
      </c>
      <c r="D14" s="3" t="s">
        <v>489</v>
      </c>
      <c r="E14" s="3" t="str">
        <f>VLOOKUP(fiche[[#This Row],[code_sous_secteur]],sous_secteur[[code]:[nom]],2,FALSE)</f>
        <v>Thermique</v>
      </c>
      <c r="F14" s="7" t="s">
        <v>376</v>
      </c>
      <c r="G14" s="3">
        <v>1</v>
      </c>
      <c r="H14" s="3">
        <v>1</v>
      </c>
      <c r="I14" s="3">
        <f>COUNTIF(fiche_version[code],fiche[[#This Row],[code]])</f>
        <v>3</v>
      </c>
    </row>
    <row r="15" spans="1:9" x14ac:dyDescent="0.3">
      <c r="A15" s="3" t="s">
        <v>44</v>
      </c>
      <c r="B15" s="3" t="s">
        <v>2</v>
      </c>
      <c r="C15" s="3" t="str">
        <f>VLOOKUP(fiche[[#This Row],[code_secteur]],secteur[[#All],[code]:[nom]],2,FALSE)</f>
        <v>Agriculture</v>
      </c>
      <c r="D15" s="3" t="s">
        <v>489</v>
      </c>
      <c r="E15" s="3" t="str">
        <f>VLOOKUP(fiche[[#This Row],[code_sous_secteur]],sous_secteur[[code]:[nom]],2,FALSE)</f>
        <v>Thermique</v>
      </c>
      <c r="F15" s="7" t="s">
        <v>43</v>
      </c>
      <c r="G15" s="3">
        <v>1</v>
      </c>
      <c r="H15" s="3">
        <v>1</v>
      </c>
      <c r="I15" s="3">
        <f>COUNTIF(fiche_version[code],fiche[[#This Row],[code]])</f>
        <v>1</v>
      </c>
    </row>
    <row r="16" spans="1:9" x14ac:dyDescent="0.3">
      <c r="A16" s="3" t="s">
        <v>46</v>
      </c>
      <c r="B16" s="3" t="s">
        <v>2</v>
      </c>
      <c r="C16" s="3" t="str">
        <f>VLOOKUP(fiche[[#This Row],[code_secteur]],secteur[[#All],[code]:[nom]],2,FALSE)</f>
        <v>Agriculture</v>
      </c>
      <c r="D16" s="3" t="s">
        <v>489</v>
      </c>
      <c r="E16" s="3" t="str">
        <f>VLOOKUP(fiche[[#This Row],[code_sous_secteur]],sous_secteur[[code]:[nom]],2,FALSE)</f>
        <v>Thermique</v>
      </c>
      <c r="F16" s="7" t="s">
        <v>45</v>
      </c>
      <c r="G16" s="3">
        <v>1</v>
      </c>
      <c r="H16" s="3">
        <v>1</v>
      </c>
      <c r="I16" s="3">
        <f>COUNTIF(fiche_version[code],fiche[[#This Row],[code]])</f>
        <v>2</v>
      </c>
    </row>
    <row r="17" spans="1:9" x14ac:dyDescent="0.3">
      <c r="A17" s="3" t="s">
        <v>47</v>
      </c>
      <c r="B17" s="3" t="s">
        <v>2</v>
      </c>
      <c r="C17" s="3" t="str">
        <f>VLOOKUP(fiche[[#This Row],[code_secteur]],secteur[[#All],[code]:[nom]],2,FALSE)</f>
        <v>Agriculture</v>
      </c>
      <c r="D17" s="3" t="s">
        <v>489</v>
      </c>
      <c r="E17" s="3" t="str">
        <f>VLOOKUP(fiche[[#This Row],[code_sous_secteur]],sous_secteur[[code]:[nom]],2,FALSE)</f>
        <v>Thermique</v>
      </c>
      <c r="F17" s="7" t="s">
        <v>507</v>
      </c>
      <c r="G17" s="3">
        <v>1</v>
      </c>
      <c r="H17" s="3">
        <v>1</v>
      </c>
      <c r="I17" s="3">
        <f>COUNTIF(fiche_version[code],fiche[[#This Row],[code]])</f>
        <v>2</v>
      </c>
    </row>
    <row r="18" spans="1:9" x14ac:dyDescent="0.3">
      <c r="A18" s="3" t="s">
        <v>49</v>
      </c>
      <c r="B18" s="3" t="s">
        <v>2</v>
      </c>
      <c r="C18" s="3" t="str">
        <f>VLOOKUP(fiche[[#This Row],[code_secteur]],secteur[[#All],[code]:[nom]],2,FALSE)</f>
        <v>Agriculture</v>
      </c>
      <c r="D18" s="3" t="s">
        <v>489</v>
      </c>
      <c r="E18" s="3" t="str">
        <f>VLOOKUP(fiche[[#This Row],[code_sous_secteur]],sous_secteur[[code]:[nom]],2,FALSE)</f>
        <v>Thermique</v>
      </c>
      <c r="F18" s="7" t="s">
        <v>48</v>
      </c>
      <c r="G18" s="3">
        <v>1</v>
      </c>
      <c r="H18" s="3">
        <v>1</v>
      </c>
      <c r="I18" s="3">
        <f>COUNTIF(fiche_version[code],fiche[[#This Row],[code]])</f>
        <v>3</v>
      </c>
    </row>
    <row r="19" spans="1:9" x14ac:dyDescent="0.3">
      <c r="A19" s="3" t="s">
        <v>50</v>
      </c>
      <c r="B19" s="3" t="s">
        <v>2</v>
      </c>
      <c r="C19" s="3" t="str">
        <f>VLOOKUP(fiche[[#This Row],[code_secteur]],secteur[[#All],[code]:[nom]],2,FALSE)</f>
        <v>Agriculture</v>
      </c>
      <c r="D19" s="3" t="s">
        <v>489</v>
      </c>
      <c r="E19" s="3" t="str">
        <f>VLOOKUP(fiche[[#This Row],[code_sous_secteur]],sous_secteur[[code]:[nom]],2,FALSE)</f>
        <v>Thermique</v>
      </c>
      <c r="F19" s="7" t="s">
        <v>377</v>
      </c>
      <c r="G19" s="3">
        <v>1</v>
      </c>
      <c r="H19" s="3">
        <v>1</v>
      </c>
      <c r="I19" s="3">
        <f>COUNTIF(fiche_version[code],fiche[[#This Row],[code]])</f>
        <v>1</v>
      </c>
    </row>
    <row r="20" spans="1:9" x14ac:dyDescent="0.3">
      <c r="A20" s="3" t="s">
        <v>51</v>
      </c>
      <c r="B20" s="3" t="s">
        <v>2</v>
      </c>
      <c r="C20" s="3" t="str">
        <f>VLOOKUP(fiche[[#This Row],[code_secteur]],secteur[[#All],[code]:[nom]],2,FALSE)</f>
        <v>Agriculture</v>
      </c>
      <c r="D20" s="3" t="s">
        <v>489</v>
      </c>
      <c r="E20" s="3" t="str">
        <f>VLOOKUP(fiche[[#This Row],[code_sous_secteur]],sous_secteur[[code]:[nom]],2,FALSE)</f>
        <v>Thermique</v>
      </c>
      <c r="F20" s="7" t="s">
        <v>508</v>
      </c>
      <c r="G20" s="3">
        <v>1</v>
      </c>
      <c r="H20" s="3">
        <v>1</v>
      </c>
      <c r="I20" s="3">
        <f>COUNTIF(fiche_version[code],fiche[[#This Row],[code]])</f>
        <v>1</v>
      </c>
    </row>
    <row r="21" spans="1:9" x14ac:dyDescent="0.3">
      <c r="A21" s="3" t="s">
        <v>53</v>
      </c>
      <c r="B21" s="3" t="s">
        <v>2</v>
      </c>
      <c r="C21" s="3" t="str">
        <f>VLOOKUP(fiche[[#This Row],[code_secteur]],secteur[[#All],[code]:[nom]],2,FALSE)</f>
        <v>Agriculture</v>
      </c>
      <c r="D21" s="3" t="s">
        <v>489</v>
      </c>
      <c r="E21" s="3" t="str">
        <f>VLOOKUP(fiche[[#This Row],[code_sous_secteur]],sous_secteur[[code]:[nom]],2,FALSE)</f>
        <v>Thermique</v>
      </c>
      <c r="F21" s="7" t="s">
        <v>52</v>
      </c>
      <c r="G21" s="3">
        <v>1</v>
      </c>
      <c r="H21" s="3">
        <v>1</v>
      </c>
      <c r="I21" s="3">
        <f>COUNTIF(fiche_version[code],fiche[[#This Row],[code]])</f>
        <v>1</v>
      </c>
    </row>
    <row r="22" spans="1:9" x14ac:dyDescent="0.3">
      <c r="A22" s="3" t="s">
        <v>55</v>
      </c>
      <c r="B22" s="3" t="s">
        <v>2</v>
      </c>
      <c r="C22" s="3" t="str">
        <f>VLOOKUP(fiche[[#This Row],[code_secteur]],secteur[[#All],[code]:[nom]],2,FALSE)</f>
        <v>Agriculture</v>
      </c>
      <c r="D22" s="3" t="s">
        <v>489</v>
      </c>
      <c r="E22" s="3" t="str">
        <f>VLOOKUP(fiche[[#This Row],[code_sous_secteur]],sous_secteur[[code]:[nom]],2,FALSE)</f>
        <v>Thermique</v>
      </c>
      <c r="F22" s="7" t="s">
        <v>54</v>
      </c>
      <c r="G22" s="3">
        <v>1</v>
      </c>
      <c r="H22" s="3">
        <v>1</v>
      </c>
      <c r="I22" s="3">
        <f>COUNTIF(fiche_version[code],fiche[[#This Row],[code]])</f>
        <v>1</v>
      </c>
    </row>
    <row r="23" spans="1:9" x14ac:dyDescent="0.3">
      <c r="A23" s="3" t="s">
        <v>57</v>
      </c>
      <c r="B23" s="3" t="s">
        <v>2</v>
      </c>
      <c r="C23" s="3" t="str">
        <f>VLOOKUP(fiche[[#This Row],[code_secteur]],secteur[[#All],[code]:[nom]],2,FALSE)</f>
        <v>Agriculture</v>
      </c>
      <c r="D23" s="3" t="s">
        <v>489</v>
      </c>
      <c r="E23" s="3" t="str">
        <f>VLOOKUP(fiche[[#This Row],[code_sous_secteur]],sous_secteur[[code]:[nom]],2,FALSE)</f>
        <v>Thermique</v>
      </c>
      <c r="F23" s="7" t="s">
        <v>56</v>
      </c>
      <c r="G23" s="3">
        <v>1</v>
      </c>
      <c r="H23" s="3">
        <v>1</v>
      </c>
      <c r="I23" s="3">
        <f>COUNTIF(fiche_version[code],fiche[[#This Row],[code]])</f>
        <v>1</v>
      </c>
    </row>
    <row r="24" spans="1:9" x14ac:dyDescent="0.3">
      <c r="A24" s="3" t="s">
        <v>58</v>
      </c>
      <c r="B24" s="3" t="s">
        <v>2</v>
      </c>
      <c r="C24" s="3" t="str">
        <f>VLOOKUP(fiche[[#This Row],[code_secteur]],secteur[[#All],[code]:[nom]],2,FALSE)</f>
        <v>Agriculture</v>
      </c>
      <c r="D24" s="3" t="s">
        <v>566</v>
      </c>
      <c r="E24" s="3" t="str">
        <f>VLOOKUP(fiche[[#This Row],[code_sous_secteur]],sous_secteur[[code]:[nom]],2,FALSE)</f>
        <v>Utilités</v>
      </c>
      <c r="F24" s="7" t="s">
        <v>509</v>
      </c>
      <c r="G24" s="3">
        <v>1</v>
      </c>
      <c r="H24" s="3">
        <v>1</v>
      </c>
      <c r="I24" s="3">
        <f>COUNTIF(fiche_version[code],fiche[[#This Row],[code]])</f>
        <v>2</v>
      </c>
    </row>
    <row r="25" spans="1:9" x14ac:dyDescent="0.3">
      <c r="A25" s="3" t="s">
        <v>59</v>
      </c>
      <c r="B25" s="3" t="s">
        <v>2</v>
      </c>
      <c r="C25" s="3" t="str">
        <f>VLOOKUP(fiche[[#This Row],[code_secteur]],secteur[[#All],[code]:[nom]],2,FALSE)</f>
        <v>Agriculture</v>
      </c>
      <c r="D25" s="3" t="s">
        <v>566</v>
      </c>
      <c r="E25" s="3" t="str">
        <f>VLOOKUP(fiche[[#This Row],[code_sous_secteur]],sous_secteur[[code]:[nom]],2,FALSE)</f>
        <v>Utilités</v>
      </c>
      <c r="F25" s="7" t="s">
        <v>510</v>
      </c>
      <c r="G25" s="3">
        <v>1</v>
      </c>
      <c r="H25" s="3">
        <v>1</v>
      </c>
      <c r="I25" s="3">
        <f>COUNTIF(fiche_version[code],fiche[[#This Row],[code]])</f>
        <v>2</v>
      </c>
    </row>
    <row r="26" spans="1:9" x14ac:dyDescent="0.3">
      <c r="A26" s="3" t="s">
        <v>60</v>
      </c>
      <c r="B26" s="3" t="s">
        <v>2</v>
      </c>
      <c r="C26" s="3" t="str">
        <f>VLOOKUP(fiche[[#This Row],[code_secteur]],secteur[[#All],[code]:[nom]],2,FALSE)</f>
        <v>Agriculture</v>
      </c>
      <c r="D26" s="3" t="s">
        <v>566</v>
      </c>
      <c r="E26" s="3" t="str">
        <f>VLOOKUP(fiche[[#This Row],[code_sous_secteur]],sous_secteur[[code]:[nom]],2,FALSE)</f>
        <v>Utilités</v>
      </c>
      <c r="F26" s="7" t="s">
        <v>255</v>
      </c>
      <c r="G26" s="3">
        <v>1</v>
      </c>
      <c r="H26" s="3">
        <v>1</v>
      </c>
      <c r="I26" s="3">
        <f>COUNTIF(fiche_version[code],fiche[[#This Row],[code]])</f>
        <v>1</v>
      </c>
    </row>
    <row r="27" spans="1:9" x14ac:dyDescent="0.3">
      <c r="A27" s="3" t="s">
        <v>61</v>
      </c>
      <c r="B27" s="3" t="s">
        <v>2</v>
      </c>
      <c r="C27" s="3" t="str">
        <f>VLOOKUP(fiche[[#This Row],[code_secteur]],secteur[[#All],[code]:[nom]],2,FALSE)</f>
        <v>Agriculture</v>
      </c>
      <c r="D27" s="3" t="s">
        <v>566</v>
      </c>
      <c r="E27" s="3" t="str">
        <f>VLOOKUP(fiche[[#This Row],[code_sous_secteur]],sous_secteur[[code]:[nom]],2,FALSE)</f>
        <v>Utilités</v>
      </c>
      <c r="F27" s="7" t="s">
        <v>511</v>
      </c>
      <c r="G27" s="3">
        <v>1</v>
      </c>
      <c r="H27" s="3">
        <v>1</v>
      </c>
      <c r="I27" s="3">
        <f>COUNTIF(fiche_version[code],fiche[[#This Row],[code]])</f>
        <v>1</v>
      </c>
    </row>
    <row r="28" spans="1:9" x14ac:dyDescent="0.3">
      <c r="A28" s="3" t="s">
        <v>63</v>
      </c>
      <c r="B28" s="3" t="s">
        <v>4</v>
      </c>
      <c r="C28" s="3" t="str">
        <f>VLOOKUP(fiche[[#This Row],[code_secteur]],secteur[[#All],[code]:[nom]],2,FALSE)</f>
        <v>Bâtiment Résidentiel</v>
      </c>
      <c r="D28" s="3" t="s">
        <v>486</v>
      </c>
      <c r="E28" s="3" t="str">
        <f>VLOOKUP(fiche[[#This Row],[code_sous_secteur]],sous_secteur[[code]:[nom]],2,FALSE)</f>
        <v>Enveloppe</v>
      </c>
      <c r="F28" s="7" t="s">
        <v>62</v>
      </c>
      <c r="G28" s="3">
        <v>1</v>
      </c>
      <c r="H28" s="3">
        <v>0</v>
      </c>
      <c r="I28" s="3">
        <f>COUNTIF(fiche_version[code],fiche[[#This Row],[code]])</f>
        <v>5</v>
      </c>
    </row>
    <row r="29" spans="1:9" x14ac:dyDescent="0.3">
      <c r="A29" s="3" t="s">
        <v>65</v>
      </c>
      <c r="B29" s="3" t="s">
        <v>4</v>
      </c>
      <c r="C29" s="3" t="str">
        <f>VLOOKUP(fiche[[#This Row],[code_secteur]],secteur[[#All],[code]:[nom]],2,FALSE)</f>
        <v>Bâtiment Résidentiel</v>
      </c>
      <c r="D29" s="3" t="s">
        <v>486</v>
      </c>
      <c r="E29" s="3" t="str">
        <f>VLOOKUP(fiche[[#This Row],[code_sous_secteur]],sous_secteur[[code]:[nom]],2,FALSE)</f>
        <v>Enveloppe</v>
      </c>
      <c r="F29" s="7" t="s">
        <v>64</v>
      </c>
      <c r="G29" s="3">
        <v>1</v>
      </c>
      <c r="H29" s="3">
        <v>0</v>
      </c>
      <c r="I29" s="3">
        <f>COUNTIF(fiche_version[code],fiche[[#This Row],[code]])</f>
        <v>2</v>
      </c>
    </row>
    <row r="30" spans="1:9" x14ac:dyDescent="0.3">
      <c r="A30" s="3" t="s">
        <v>67</v>
      </c>
      <c r="B30" s="3" t="s">
        <v>4</v>
      </c>
      <c r="C30" s="3" t="str">
        <f>VLOOKUP(fiche[[#This Row],[code_secteur]],secteur[[#All],[code]:[nom]],2,FALSE)</f>
        <v>Bâtiment Résidentiel</v>
      </c>
      <c r="D30" s="3" t="s">
        <v>486</v>
      </c>
      <c r="E30" s="3" t="str">
        <f>VLOOKUP(fiche[[#This Row],[code_sous_secteur]],sous_secteur[[code]:[nom]],2,FALSE)</f>
        <v>Enveloppe</v>
      </c>
      <c r="F30" s="7" t="s">
        <v>66</v>
      </c>
      <c r="G30" s="3">
        <v>1</v>
      </c>
      <c r="H30" s="3">
        <v>1</v>
      </c>
      <c r="I30" s="3">
        <f>COUNTIF(fiche_version[code],fiche[[#This Row],[code]])</f>
        <v>5</v>
      </c>
    </row>
    <row r="31" spans="1:9" x14ac:dyDescent="0.3">
      <c r="A31" s="3" t="s">
        <v>68</v>
      </c>
      <c r="B31" s="3" t="s">
        <v>4</v>
      </c>
      <c r="C31" s="3" t="str">
        <f>VLOOKUP(fiche[[#This Row],[code_secteur]],secteur[[#All],[code]:[nom]],2,FALSE)</f>
        <v>Bâtiment Résidentiel</v>
      </c>
      <c r="D31" s="3" t="s">
        <v>486</v>
      </c>
      <c r="E31" s="3" t="str">
        <f>VLOOKUP(fiche[[#This Row],[code_sous_secteur]],sous_secteur[[code]:[nom]],2,FALSE)</f>
        <v>Enveloppe</v>
      </c>
      <c r="F31" s="7" t="s">
        <v>342</v>
      </c>
      <c r="G31" s="3">
        <v>1</v>
      </c>
      <c r="H31" s="3">
        <v>1</v>
      </c>
      <c r="I31" s="3">
        <f>COUNTIF(fiche_version[code],fiche[[#This Row],[code]])</f>
        <v>2</v>
      </c>
    </row>
    <row r="32" spans="1:9" x14ac:dyDescent="0.3">
      <c r="A32" s="3" t="s">
        <v>70</v>
      </c>
      <c r="B32" s="3" t="s">
        <v>4</v>
      </c>
      <c r="C32" s="3" t="str">
        <f>VLOOKUP(fiche[[#This Row],[code_secteur]],secteur[[#All],[code]:[nom]],2,FALSE)</f>
        <v>Bâtiment Résidentiel</v>
      </c>
      <c r="D32" s="3" t="s">
        <v>486</v>
      </c>
      <c r="E32" s="3" t="str">
        <f>VLOOKUP(fiche[[#This Row],[code_sous_secteur]],sous_secteur[[code]:[nom]],2,FALSE)</f>
        <v>Enveloppe</v>
      </c>
      <c r="F32" s="7" t="s">
        <v>69</v>
      </c>
      <c r="G32" s="3">
        <v>1</v>
      </c>
      <c r="H32" s="3">
        <v>1</v>
      </c>
      <c r="I32" s="3">
        <f>COUNTIF(fiche_version[code],fiche[[#This Row],[code]])</f>
        <v>3</v>
      </c>
    </row>
    <row r="33" spans="1:9" x14ac:dyDescent="0.3">
      <c r="A33" s="3" t="s">
        <v>71</v>
      </c>
      <c r="B33" s="3" t="s">
        <v>4</v>
      </c>
      <c r="C33" s="3" t="str">
        <f>VLOOKUP(fiche[[#This Row],[code_secteur]],secteur[[#All],[code]:[nom]],2,FALSE)</f>
        <v>Bâtiment Résidentiel</v>
      </c>
      <c r="D33" s="3" t="s">
        <v>486</v>
      </c>
      <c r="E33" s="3" t="str">
        <f>VLOOKUP(fiche[[#This Row],[code_sous_secteur]],sous_secteur[[code]:[nom]],2,FALSE)</f>
        <v>Enveloppe</v>
      </c>
      <c r="F33" s="7" t="s">
        <v>161</v>
      </c>
      <c r="G33" s="3">
        <v>0</v>
      </c>
      <c r="H33" s="3">
        <v>1</v>
      </c>
      <c r="I33" s="3">
        <f>COUNTIF(fiche_version[code],fiche[[#This Row],[code]])</f>
        <v>4</v>
      </c>
    </row>
    <row r="34" spans="1:9" x14ac:dyDescent="0.3">
      <c r="A34" s="3" t="s">
        <v>73</v>
      </c>
      <c r="B34" s="3" t="s">
        <v>4</v>
      </c>
      <c r="C34" s="3" t="str">
        <f>VLOOKUP(fiche[[#This Row],[code_secteur]],secteur[[#All],[code]:[nom]],2,FALSE)</f>
        <v>Bâtiment Résidentiel</v>
      </c>
      <c r="D34" s="3" t="s">
        <v>486</v>
      </c>
      <c r="E34" s="3" t="str">
        <f>VLOOKUP(fiche[[#This Row],[code_sous_secteur]],sous_secteur[[code]:[nom]],2,FALSE)</f>
        <v>Enveloppe</v>
      </c>
      <c r="F34" s="7" t="s">
        <v>72</v>
      </c>
      <c r="G34" s="3">
        <v>0</v>
      </c>
      <c r="H34" s="3">
        <v>1</v>
      </c>
      <c r="I34" s="3">
        <f>COUNTIF(fiche_version[code],fiche[[#This Row],[code]])</f>
        <v>3</v>
      </c>
    </row>
    <row r="35" spans="1:9" x14ac:dyDescent="0.3">
      <c r="A35" s="3" t="s">
        <v>75</v>
      </c>
      <c r="B35" s="3" t="s">
        <v>4</v>
      </c>
      <c r="C35" s="3" t="str">
        <f>VLOOKUP(fiche[[#This Row],[code_secteur]],secteur[[#All],[code]:[nom]],2,FALSE)</f>
        <v>Bâtiment Résidentiel</v>
      </c>
      <c r="D35" s="3" t="s">
        <v>486</v>
      </c>
      <c r="E35" s="3" t="str">
        <f>VLOOKUP(fiche[[#This Row],[code_sous_secteur]],sous_secteur[[code]:[nom]],2,FALSE)</f>
        <v>Enveloppe</v>
      </c>
      <c r="F35" s="7" t="s">
        <v>74</v>
      </c>
      <c r="G35" s="3">
        <v>1</v>
      </c>
      <c r="H35" s="3">
        <v>1</v>
      </c>
      <c r="I35" s="3">
        <f>COUNTIF(fiche_version[code],fiche[[#This Row],[code]])</f>
        <v>3</v>
      </c>
    </row>
    <row r="36" spans="1:9" x14ac:dyDescent="0.3">
      <c r="A36" s="3" t="s">
        <v>76</v>
      </c>
      <c r="B36" s="3" t="s">
        <v>4</v>
      </c>
      <c r="C36" s="3" t="str">
        <f>VLOOKUP(fiche[[#This Row],[code_secteur]],secteur[[#All],[code]:[nom]],2,FALSE)</f>
        <v>Bâtiment Résidentiel</v>
      </c>
      <c r="D36" s="3" t="s">
        <v>486</v>
      </c>
      <c r="E36" s="3" t="str">
        <f>VLOOKUP(fiche[[#This Row],[code_sous_secteur]],sous_secteur[[code]:[nom]],2,FALSE)</f>
        <v>Enveloppe</v>
      </c>
      <c r="F36" s="7" t="s">
        <v>343</v>
      </c>
      <c r="G36" s="3">
        <v>0</v>
      </c>
      <c r="H36" s="3">
        <v>1</v>
      </c>
      <c r="I36" s="3">
        <f>COUNTIF(fiche_version[code],fiche[[#This Row],[code]])</f>
        <v>1</v>
      </c>
    </row>
    <row r="37" spans="1:9" x14ac:dyDescent="0.3">
      <c r="A37" s="3" t="s">
        <v>77</v>
      </c>
      <c r="B37" s="3" t="s">
        <v>4</v>
      </c>
      <c r="C37" s="3" t="str">
        <f>VLOOKUP(fiche[[#This Row],[code_secteur]],secteur[[#All],[code]:[nom]],2,FALSE)</f>
        <v>Bâtiment Résidentiel</v>
      </c>
      <c r="D37" s="3" t="s">
        <v>486</v>
      </c>
      <c r="E37" s="3" t="str">
        <f>VLOOKUP(fiche[[#This Row],[code_sous_secteur]],sous_secteur[[code]:[nom]],2,FALSE)</f>
        <v>Enveloppe</v>
      </c>
      <c r="F37" s="7" t="s">
        <v>344</v>
      </c>
      <c r="G37" s="3">
        <v>1</v>
      </c>
      <c r="H37" s="3">
        <v>1</v>
      </c>
      <c r="I37" s="3">
        <f>COUNTIF(fiche_version[code],fiche[[#This Row],[code]])</f>
        <v>1</v>
      </c>
    </row>
    <row r="38" spans="1:9" x14ac:dyDescent="0.3">
      <c r="A38" s="3" t="s">
        <v>79</v>
      </c>
      <c r="B38" s="3" t="s">
        <v>4</v>
      </c>
      <c r="C38" s="3" t="str">
        <f>VLOOKUP(fiche[[#This Row],[code_secteur]],secteur[[#All],[code]:[nom]],2,FALSE)</f>
        <v>Bâtiment Résidentiel</v>
      </c>
      <c r="D38" s="3" t="s">
        <v>487</v>
      </c>
      <c r="E38" s="3" t="str">
        <f>VLOOKUP(fiche[[#This Row],[code_sous_secteur]],sous_secteur[[code]:[nom]],2,FALSE)</f>
        <v>Equipement</v>
      </c>
      <c r="F38" s="7" t="s">
        <v>78</v>
      </c>
      <c r="G38" s="3">
        <v>1</v>
      </c>
      <c r="H38" s="3">
        <v>1</v>
      </c>
      <c r="I38" s="3">
        <f>COUNTIF(fiche_version[code],fiche[[#This Row],[code]])</f>
        <v>1</v>
      </c>
    </row>
    <row r="39" spans="1:9" x14ac:dyDescent="0.3">
      <c r="A39" s="3" t="s">
        <v>81</v>
      </c>
      <c r="B39" s="3" t="s">
        <v>4</v>
      </c>
      <c r="C39" s="3" t="str">
        <f>VLOOKUP(fiche[[#This Row],[code_secteur]],secteur[[#All],[code]:[nom]],2,FALSE)</f>
        <v>Bâtiment Résidentiel</v>
      </c>
      <c r="D39" s="3" t="s">
        <v>487</v>
      </c>
      <c r="E39" s="3" t="str">
        <f>VLOOKUP(fiche[[#This Row],[code_sous_secteur]],sous_secteur[[code]:[nom]],2,FALSE)</f>
        <v>Equipement</v>
      </c>
      <c r="F39" s="7" t="s">
        <v>80</v>
      </c>
      <c r="G39" s="3">
        <v>1</v>
      </c>
      <c r="H39" s="3">
        <v>1</v>
      </c>
      <c r="I39" s="3">
        <f>COUNTIF(fiche_version[code],fiche[[#This Row],[code]])</f>
        <v>1</v>
      </c>
    </row>
    <row r="40" spans="1:9" x14ac:dyDescent="0.3">
      <c r="A40" s="3" t="s">
        <v>83</v>
      </c>
      <c r="B40" s="3" t="s">
        <v>4</v>
      </c>
      <c r="C40" s="3" t="str">
        <f>VLOOKUP(fiche[[#This Row],[code_secteur]],secteur[[#All],[code]:[nom]],2,FALSE)</f>
        <v>Bâtiment Résidentiel</v>
      </c>
      <c r="D40" s="3" t="s">
        <v>487</v>
      </c>
      <c r="E40" s="3" t="str">
        <f>VLOOKUP(fiche[[#This Row],[code_sous_secteur]],sous_secteur[[code]:[nom]],2,FALSE)</f>
        <v>Equipement</v>
      </c>
      <c r="F40" s="7" t="s">
        <v>82</v>
      </c>
      <c r="G40" s="3">
        <v>1</v>
      </c>
      <c r="H40" s="3">
        <v>1</v>
      </c>
      <c r="I40" s="3">
        <f>COUNTIF(fiche_version[code],fiche[[#This Row],[code]])</f>
        <v>1</v>
      </c>
    </row>
    <row r="41" spans="1:9" x14ac:dyDescent="0.3">
      <c r="A41" s="3" t="s">
        <v>85</v>
      </c>
      <c r="B41" s="3" t="s">
        <v>4</v>
      </c>
      <c r="C41" s="3" t="str">
        <f>VLOOKUP(fiche[[#This Row],[code_secteur]],secteur[[#All],[code]:[nom]],2,FALSE)</f>
        <v>Bâtiment Résidentiel</v>
      </c>
      <c r="D41" s="3" t="s">
        <v>487</v>
      </c>
      <c r="E41" s="3" t="str">
        <f>VLOOKUP(fiche[[#This Row],[code_sous_secteur]],sous_secteur[[code]:[nom]],2,FALSE)</f>
        <v>Equipement</v>
      </c>
      <c r="F41" s="7" t="s">
        <v>84</v>
      </c>
      <c r="G41" s="3">
        <v>1</v>
      </c>
      <c r="H41" s="3">
        <v>1</v>
      </c>
      <c r="I41" s="3">
        <f>COUNTIF(fiche_version[code],fiche[[#This Row],[code]])</f>
        <v>1</v>
      </c>
    </row>
    <row r="42" spans="1:9" x14ac:dyDescent="0.3">
      <c r="A42" s="3" t="s">
        <v>86</v>
      </c>
      <c r="B42" s="3" t="s">
        <v>4</v>
      </c>
      <c r="C42" s="3" t="str">
        <f>VLOOKUP(fiche[[#This Row],[code_secteur]],secteur[[#All],[code]:[nom]],2,FALSE)</f>
        <v>Bâtiment Résidentiel</v>
      </c>
      <c r="D42" s="3" t="s">
        <v>487</v>
      </c>
      <c r="E42" s="3" t="str">
        <f>VLOOKUP(fiche[[#This Row],[code_sous_secteur]],sous_secteur[[code]:[nom]],2,FALSE)</f>
        <v>Equipement</v>
      </c>
      <c r="F42" s="7" t="s">
        <v>470</v>
      </c>
      <c r="G42" s="3">
        <v>1</v>
      </c>
      <c r="H42" s="3">
        <v>1</v>
      </c>
      <c r="I42" s="3">
        <f>COUNTIF(fiche_version[code],fiche[[#This Row],[code]])</f>
        <v>3</v>
      </c>
    </row>
    <row r="43" spans="1:9" x14ac:dyDescent="0.3">
      <c r="A43" s="3" t="s">
        <v>88</v>
      </c>
      <c r="B43" s="3" t="s">
        <v>4</v>
      </c>
      <c r="C43" s="3" t="str">
        <f>VLOOKUP(fiche[[#This Row],[code_secteur]],secteur[[#All],[code]:[nom]],2,FALSE)</f>
        <v>Bâtiment Résidentiel</v>
      </c>
      <c r="D43" s="3" t="s">
        <v>487</v>
      </c>
      <c r="E43" s="3" t="str">
        <f>VLOOKUP(fiche[[#This Row],[code_sous_secteur]],sous_secteur[[code]:[nom]],2,FALSE)</f>
        <v>Equipement</v>
      </c>
      <c r="F43" s="7" t="s">
        <v>87</v>
      </c>
      <c r="G43" s="3">
        <v>1</v>
      </c>
      <c r="H43" s="3">
        <v>0</v>
      </c>
      <c r="I43" s="3">
        <f>COUNTIF(fiche_version[code],fiche[[#This Row],[code]])</f>
        <v>2</v>
      </c>
    </row>
    <row r="44" spans="1:9" x14ac:dyDescent="0.3">
      <c r="A44" s="3" t="s">
        <v>90</v>
      </c>
      <c r="B44" s="3" t="s">
        <v>4</v>
      </c>
      <c r="C44" s="3" t="str">
        <f>VLOOKUP(fiche[[#This Row],[code_secteur]],secteur[[#All],[code]:[nom]],2,FALSE)</f>
        <v>Bâtiment Résidentiel</v>
      </c>
      <c r="D44" s="3" t="s">
        <v>487</v>
      </c>
      <c r="E44" s="3" t="str">
        <f>VLOOKUP(fiche[[#This Row],[code_sous_secteur]],sous_secteur[[code]:[nom]],2,FALSE)</f>
        <v>Equipement</v>
      </c>
      <c r="F44" s="7" t="s">
        <v>89</v>
      </c>
      <c r="G44" s="3">
        <v>1</v>
      </c>
      <c r="H44" s="3">
        <v>1</v>
      </c>
      <c r="I44" s="3">
        <f>COUNTIF(fiche_version[code],fiche[[#This Row],[code]])</f>
        <v>1</v>
      </c>
    </row>
    <row r="45" spans="1:9" x14ac:dyDescent="0.3">
      <c r="A45" s="3" t="s">
        <v>92</v>
      </c>
      <c r="B45" s="3" t="s">
        <v>4</v>
      </c>
      <c r="C45" s="3" t="str">
        <f>VLOOKUP(fiche[[#This Row],[code_secteur]],secteur[[#All],[code]:[nom]],2,FALSE)</f>
        <v>Bâtiment Résidentiel</v>
      </c>
      <c r="D45" s="3" t="s">
        <v>487</v>
      </c>
      <c r="E45" s="3" t="str">
        <f>VLOOKUP(fiche[[#This Row],[code_sous_secteur]],sous_secteur[[code]:[nom]],2,FALSE)</f>
        <v>Equipement</v>
      </c>
      <c r="F45" s="7" t="s">
        <v>91</v>
      </c>
      <c r="G45" s="3">
        <v>1</v>
      </c>
      <c r="H45" s="3">
        <v>1</v>
      </c>
      <c r="I45" s="3">
        <f>COUNTIF(fiche_version[code],fiche[[#This Row],[code]])</f>
        <v>1</v>
      </c>
    </row>
    <row r="46" spans="1:9" x14ac:dyDescent="0.3">
      <c r="A46" s="3" t="s">
        <v>93</v>
      </c>
      <c r="B46" s="3" t="s">
        <v>4</v>
      </c>
      <c r="C46" s="3" t="str">
        <f>VLOOKUP(fiche[[#This Row],[code_secteur]],secteur[[#All],[code]:[nom]],2,FALSE)</f>
        <v>Bâtiment Résidentiel</v>
      </c>
      <c r="D46" s="3" t="s">
        <v>487</v>
      </c>
      <c r="E46" s="3" t="str">
        <f>VLOOKUP(fiche[[#This Row],[code_sous_secteur]],sous_secteur[[code]:[nom]],2,FALSE)</f>
        <v>Equipement</v>
      </c>
      <c r="F46" s="7" t="s">
        <v>345</v>
      </c>
      <c r="G46" s="3">
        <v>1</v>
      </c>
      <c r="H46" s="3">
        <v>1</v>
      </c>
      <c r="I46" s="3">
        <f>COUNTIF(fiche_version[code],fiche[[#This Row],[code]])</f>
        <v>1</v>
      </c>
    </row>
    <row r="47" spans="1:9" x14ac:dyDescent="0.3">
      <c r="A47" s="3" t="s">
        <v>95</v>
      </c>
      <c r="B47" s="3" t="s">
        <v>4</v>
      </c>
      <c r="C47" s="3" t="str">
        <f>VLOOKUP(fiche[[#This Row],[code_secteur]],secteur[[#All],[code]:[nom]],2,FALSE)</f>
        <v>Bâtiment Résidentiel</v>
      </c>
      <c r="D47" s="3" t="s">
        <v>488</v>
      </c>
      <c r="E47" s="3" t="str">
        <f>VLOOKUP(fiche[[#This Row],[code_sous_secteur]],sous_secteur[[code]:[nom]],2,FALSE)</f>
        <v>Service</v>
      </c>
      <c r="F47" s="7" t="s">
        <v>94</v>
      </c>
      <c r="G47" s="3">
        <v>1</v>
      </c>
      <c r="H47" s="3">
        <v>1</v>
      </c>
      <c r="I47" s="3">
        <f>COUNTIF(fiche_version[code],fiche[[#This Row],[code]])</f>
        <v>1</v>
      </c>
    </row>
    <row r="48" spans="1:9" x14ac:dyDescent="0.3">
      <c r="A48" s="3" t="s">
        <v>96</v>
      </c>
      <c r="B48" s="3" t="s">
        <v>4</v>
      </c>
      <c r="C48" s="3" t="str">
        <f>VLOOKUP(fiche[[#This Row],[code_secteur]],secteur[[#All],[code]:[nom]],2,FALSE)</f>
        <v>Bâtiment Résidentiel</v>
      </c>
      <c r="D48" s="3" t="s">
        <v>488</v>
      </c>
      <c r="E48" s="3" t="str">
        <f>VLOOKUP(fiche[[#This Row],[code_sous_secteur]],sous_secteur[[code]:[nom]],2,FALSE)</f>
        <v>Service</v>
      </c>
      <c r="F48" s="7" t="s">
        <v>346</v>
      </c>
      <c r="G48" s="3">
        <v>1</v>
      </c>
      <c r="H48" s="3">
        <v>1</v>
      </c>
      <c r="I48" s="3">
        <f>COUNTIF(fiche_version[code],fiche[[#This Row],[code]])</f>
        <v>1</v>
      </c>
    </row>
    <row r="49" spans="1:9" x14ac:dyDescent="0.3">
      <c r="A49" s="3" t="s">
        <v>781</v>
      </c>
      <c r="B49" s="3" t="s">
        <v>4</v>
      </c>
      <c r="C49" s="15" t="str">
        <f>VLOOKUP(fiche[[#This Row],[code_secteur]],secteur[[#All],[code]:[nom]],2,FALSE)</f>
        <v>Bâtiment Résidentiel</v>
      </c>
      <c r="D49" s="3" t="s">
        <v>488</v>
      </c>
      <c r="E49" s="15" t="str">
        <f>VLOOKUP(fiche[[#This Row],[code_sous_secteur]],sous_secteur[[code]:[nom]],2,FALSE)</f>
        <v>Service</v>
      </c>
      <c r="F49" s="7" t="s">
        <v>782</v>
      </c>
      <c r="G49" s="3">
        <v>1</v>
      </c>
      <c r="H49" s="3">
        <v>1</v>
      </c>
      <c r="I49" s="15">
        <f>COUNTIF(fiche_version[code],fiche[[#This Row],[code]])</f>
        <v>1</v>
      </c>
    </row>
    <row r="50" spans="1:9" x14ac:dyDescent="0.3">
      <c r="A50" s="3" t="s">
        <v>97</v>
      </c>
      <c r="B50" s="3" t="s">
        <v>4</v>
      </c>
      <c r="C50" s="3" t="str">
        <f>VLOOKUP(fiche[[#This Row],[code_secteur]],secteur[[#All],[code]:[nom]],2,FALSE)</f>
        <v>Bâtiment Résidentiel</v>
      </c>
      <c r="D50" s="3" t="s">
        <v>488</v>
      </c>
      <c r="E50" s="3" t="str">
        <f>VLOOKUP(fiche[[#This Row],[code_sous_secteur]],sous_secteur[[code]:[nom]],2,FALSE)</f>
        <v>Service</v>
      </c>
      <c r="F50" s="7" t="s">
        <v>347</v>
      </c>
      <c r="G50" s="3">
        <v>1</v>
      </c>
      <c r="H50" s="3">
        <v>0</v>
      </c>
      <c r="I50" s="3">
        <f>COUNTIF(fiche_version[code],fiche[[#This Row],[code]])</f>
        <v>1</v>
      </c>
    </row>
    <row r="51" spans="1:9" x14ac:dyDescent="0.3">
      <c r="A51" s="3" t="s">
        <v>405</v>
      </c>
      <c r="B51" s="3" t="s">
        <v>4</v>
      </c>
      <c r="C51" s="3" t="str">
        <f>VLOOKUP(fiche[[#This Row],[code_secteur]],secteur[[#All],[code]:[nom]],2,FALSE)</f>
        <v>Bâtiment Résidentiel</v>
      </c>
      <c r="D51" s="3" t="s">
        <v>488</v>
      </c>
      <c r="E51" s="3" t="str">
        <f>VLOOKUP(fiche[[#This Row],[code_sous_secteur]],sous_secteur[[code]:[nom]],2,FALSE)</f>
        <v>Service</v>
      </c>
      <c r="F51" s="7" t="s">
        <v>484</v>
      </c>
      <c r="G51" s="3">
        <v>1</v>
      </c>
      <c r="H51" s="3">
        <v>0</v>
      </c>
      <c r="I51" s="3">
        <f>COUNTIF(fiche_version[code],fiche[[#This Row],[code]])</f>
        <v>1</v>
      </c>
    </row>
    <row r="52" spans="1:9" x14ac:dyDescent="0.3">
      <c r="A52" s="3" t="s">
        <v>709</v>
      </c>
      <c r="B52" s="3" t="s">
        <v>4</v>
      </c>
      <c r="C52" s="15" t="str">
        <f>VLOOKUP(fiche[[#This Row],[code_secteur]],secteur[[#All],[code]:[nom]],2,FALSE)</f>
        <v>Bâtiment Résidentiel</v>
      </c>
      <c r="D52" s="3" t="s">
        <v>488</v>
      </c>
      <c r="E52" s="15" t="str">
        <f>VLOOKUP(fiche[[#This Row],[code_sous_secteur]],sous_secteur[[code]:[nom]],2,FALSE)</f>
        <v>Service</v>
      </c>
      <c r="F52" s="7" t="s">
        <v>723</v>
      </c>
      <c r="G52" s="3">
        <v>1</v>
      </c>
      <c r="H52" s="3">
        <v>0</v>
      </c>
      <c r="I52" s="15">
        <f>COUNTIF(fiche_version[code],fiche[[#This Row],[code]])</f>
        <v>1</v>
      </c>
    </row>
    <row r="53" spans="1:9" x14ac:dyDescent="0.3">
      <c r="A53" s="3" t="s">
        <v>98</v>
      </c>
      <c r="B53" s="3" t="s">
        <v>4</v>
      </c>
      <c r="C53" s="3" t="str">
        <f>VLOOKUP(fiche[[#This Row],[code_secteur]],secteur[[#All],[code]:[nom]],2,FALSE)</f>
        <v>Bâtiment Résidentiel</v>
      </c>
      <c r="D53" s="3" t="s">
        <v>489</v>
      </c>
      <c r="E53" s="3" t="str">
        <f>VLOOKUP(fiche[[#This Row],[code_sous_secteur]],sous_secteur[[code]:[nom]],2,FALSE)</f>
        <v>Thermique</v>
      </c>
      <c r="F53" s="7" t="s">
        <v>348</v>
      </c>
      <c r="G53" s="3">
        <v>1</v>
      </c>
      <c r="H53" s="3">
        <v>0</v>
      </c>
      <c r="I53" s="3">
        <f>COUNTIF(fiche_version[code],fiche[[#This Row],[code]])</f>
        <v>1</v>
      </c>
    </row>
    <row r="54" spans="1:9" x14ac:dyDescent="0.3">
      <c r="A54" s="3" t="s">
        <v>99</v>
      </c>
      <c r="B54" s="3" t="s">
        <v>4</v>
      </c>
      <c r="C54" s="3" t="str">
        <f>VLOOKUP(fiche[[#This Row],[code_secteur]],secteur[[#All],[code]:[nom]],2,FALSE)</f>
        <v>Bâtiment Résidentiel</v>
      </c>
      <c r="D54" s="3" t="s">
        <v>489</v>
      </c>
      <c r="E54" s="3" t="str">
        <f>VLOOKUP(fiche[[#This Row],[code_sous_secteur]],sous_secteur[[code]:[nom]],2,FALSE)</f>
        <v>Thermique</v>
      </c>
      <c r="F54" s="7" t="s">
        <v>349</v>
      </c>
      <c r="G54" s="3">
        <v>1</v>
      </c>
      <c r="H54" s="3">
        <v>0</v>
      </c>
      <c r="I54" s="3">
        <f>COUNTIF(fiche_version[code],fiche[[#This Row],[code]])</f>
        <v>1</v>
      </c>
    </row>
    <row r="55" spans="1:9" x14ac:dyDescent="0.3">
      <c r="A55" s="3" t="s">
        <v>100</v>
      </c>
      <c r="B55" s="3" t="s">
        <v>4</v>
      </c>
      <c r="C55" s="3" t="str">
        <f>VLOOKUP(fiche[[#This Row],[code_secteur]],secteur[[#All],[code]:[nom]],2,FALSE)</f>
        <v>Bâtiment Résidentiel</v>
      </c>
      <c r="D55" s="3" t="s">
        <v>489</v>
      </c>
      <c r="E55" s="3" t="str">
        <f>VLOOKUP(fiche[[#This Row],[code_sous_secteur]],sous_secteur[[code]:[nom]],2,FALSE)</f>
        <v>Thermique</v>
      </c>
      <c r="F55" s="7" t="s">
        <v>45</v>
      </c>
      <c r="G55" s="3">
        <v>1</v>
      </c>
      <c r="H55" s="3">
        <v>1</v>
      </c>
      <c r="I55" s="3">
        <f>COUNTIF(fiche_version[code],fiche[[#This Row],[code]])</f>
        <v>3</v>
      </c>
    </row>
    <row r="56" spans="1:9" x14ac:dyDescent="0.3">
      <c r="A56" s="3" t="s">
        <v>101</v>
      </c>
      <c r="B56" s="3" t="s">
        <v>4</v>
      </c>
      <c r="C56" s="3" t="str">
        <f>VLOOKUP(fiche[[#This Row],[code_secteur]],secteur[[#All],[code]:[nom]],2,FALSE)</f>
        <v>Bâtiment Résidentiel</v>
      </c>
      <c r="D56" s="3" t="s">
        <v>489</v>
      </c>
      <c r="E56" s="3" t="str">
        <f>VLOOKUP(fiche[[#This Row],[code_sous_secteur]],sous_secteur[[code]:[nom]],2,FALSE)</f>
        <v>Thermique</v>
      </c>
      <c r="F56" s="7" t="s">
        <v>350</v>
      </c>
      <c r="G56" s="3">
        <v>1</v>
      </c>
      <c r="H56" s="3">
        <v>1</v>
      </c>
      <c r="I56" s="3">
        <f>COUNTIF(fiche_version[code],fiche[[#This Row],[code]])</f>
        <v>2</v>
      </c>
    </row>
    <row r="57" spans="1:9" x14ac:dyDescent="0.3">
      <c r="A57" s="3" t="s">
        <v>102</v>
      </c>
      <c r="B57" s="3" t="s">
        <v>4</v>
      </c>
      <c r="C57" s="3" t="str">
        <f>VLOOKUP(fiche[[#This Row],[code_secteur]],secteur[[#All],[code]:[nom]],2,FALSE)</f>
        <v>Bâtiment Résidentiel</v>
      </c>
      <c r="D57" s="3" t="s">
        <v>489</v>
      </c>
      <c r="E57" s="3" t="str">
        <f>VLOOKUP(fiche[[#This Row],[code_sous_secteur]],sous_secteur[[code]:[nom]],2,FALSE)</f>
        <v>Thermique</v>
      </c>
      <c r="F57" s="7" t="s">
        <v>351</v>
      </c>
      <c r="G57" s="3">
        <v>1</v>
      </c>
      <c r="H57" s="3">
        <v>1</v>
      </c>
      <c r="I57" s="3">
        <f>COUNTIF(fiche_version[code],fiche[[#This Row],[code]])</f>
        <v>1</v>
      </c>
    </row>
    <row r="58" spans="1:9" x14ac:dyDescent="0.3">
      <c r="A58" s="3" t="s">
        <v>103</v>
      </c>
      <c r="B58" s="3" t="s">
        <v>4</v>
      </c>
      <c r="C58" s="3" t="str">
        <f>VLOOKUP(fiche[[#This Row],[code_secteur]],secteur[[#All],[code]:[nom]],2,FALSE)</f>
        <v>Bâtiment Résidentiel</v>
      </c>
      <c r="D58" s="3" t="s">
        <v>489</v>
      </c>
      <c r="E58" s="3" t="str">
        <f>VLOOKUP(fiche[[#This Row],[code_sous_secteur]],sous_secteur[[code]:[nom]],2,FALSE)</f>
        <v>Thermique</v>
      </c>
      <c r="F58" s="7" t="s">
        <v>352</v>
      </c>
      <c r="G58" s="3">
        <v>1</v>
      </c>
      <c r="H58" s="3">
        <v>1</v>
      </c>
      <c r="I58" s="3">
        <f>COUNTIF(fiche_version[code],fiche[[#This Row],[code]])</f>
        <v>1</v>
      </c>
    </row>
    <row r="59" spans="1:9" x14ac:dyDescent="0.3">
      <c r="A59" s="3" t="s">
        <v>104</v>
      </c>
      <c r="B59" s="3" t="s">
        <v>4</v>
      </c>
      <c r="C59" s="3" t="str">
        <f>VLOOKUP(fiche[[#This Row],[code_secteur]],secteur[[#All],[code]:[nom]],2,FALSE)</f>
        <v>Bâtiment Résidentiel</v>
      </c>
      <c r="D59" s="3" t="s">
        <v>489</v>
      </c>
      <c r="E59" s="3" t="str">
        <f>VLOOKUP(fiche[[#This Row],[code_sous_secteur]],sous_secteur[[code]:[nom]],2,FALSE)</f>
        <v>Thermique</v>
      </c>
      <c r="F59" s="7" t="s">
        <v>353</v>
      </c>
      <c r="G59" s="3">
        <v>1</v>
      </c>
      <c r="H59" s="3">
        <v>1</v>
      </c>
      <c r="I59" s="3">
        <f>COUNTIF(fiche_version[code],fiche[[#This Row],[code]])</f>
        <v>1</v>
      </c>
    </row>
    <row r="60" spans="1:9" x14ac:dyDescent="0.3">
      <c r="A60" s="3" t="s">
        <v>106</v>
      </c>
      <c r="B60" s="3" t="s">
        <v>4</v>
      </c>
      <c r="C60" s="3" t="str">
        <f>VLOOKUP(fiche[[#This Row],[code_secteur]],secteur[[#All],[code]:[nom]],2,FALSE)</f>
        <v>Bâtiment Résidentiel</v>
      </c>
      <c r="D60" s="3" t="s">
        <v>489</v>
      </c>
      <c r="E60" s="3" t="str">
        <f>VLOOKUP(fiche[[#This Row],[code_sous_secteur]],sous_secteur[[code]:[nom]],2,FALSE)</f>
        <v>Thermique</v>
      </c>
      <c r="F60" s="7" t="s">
        <v>105</v>
      </c>
      <c r="G60" s="3">
        <v>1</v>
      </c>
      <c r="H60" s="3">
        <v>1</v>
      </c>
      <c r="I60" s="3">
        <f>COUNTIF(fiche_version[code],fiche[[#This Row],[code]])</f>
        <v>1</v>
      </c>
    </row>
    <row r="61" spans="1:9" x14ac:dyDescent="0.3">
      <c r="A61" s="3" t="s">
        <v>108</v>
      </c>
      <c r="B61" s="3" t="s">
        <v>4</v>
      </c>
      <c r="C61" s="3" t="str">
        <f>VLOOKUP(fiche[[#This Row],[code_secteur]],secteur[[#All],[code]:[nom]],2,FALSE)</f>
        <v>Bâtiment Résidentiel</v>
      </c>
      <c r="D61" s="3" t="s">
        <v>489</v>
      </c>
      <c r="E61" s="3" t="str">
        <f>VLOOKUP(fiche[[#This Row],[code_sous_secteur]],sous_secteur[[code]:[nom]],2,FALSE)</f>
        <v>Thermique</v>
      </c>
      <c r="F61" s="7" t="s">
        <v>107</v>
      </c>
      <c r="G61" s="3">
        <v>1</v>
      </c>
      <c r="H61" s="3">
        <v>1</v>
      </c>
      <c r="I61" s="3">
        <f>COUNTIF(fiche_version[code],fiche[[#This Row],[code]])</f>
        <v>3</v>
      </c>
    </row>
    <row r="62" spans="1:9" x14ac:dyDescent="0.3">
      <c r="A62" s="3" t="s">
        <v>110</v>
      </c>
      <c r="B62" s="3" t="s">
        <v>4</v>
      </c>
      <c r="C62" s="3" t="str">
        <f>VLOOKUP(fiche[[#This Row],[code_secteur]],secteur[[#All],[code]:[nom]],2,FALSE)</f>
        <v>Bâtiment Résidentiel</v>
      </c>
      <c r="D62" s="3" t="s">
        <v>489</v>
      </c>
      <c r="E62" s="3" t="str">
        <f>VLOOKUP(fiche[[#This Row],[code_sous_secteur]],sous_secteur[[code]:[nom]],2,FALSE)</f>
        <v>Thermique</v>
      </c>
      <c r="F62" s="7" t="s">
        <v>109</v>
      </c>
      <c r="G62" s="3">
        <v>1</v>
      </c>
      <c r="H62" s="3">
        <v>1</v>
      </c>
      <c r="I62" s="3">
        <f>COUNTIF(fiche_version[code],fiche[[#This Row],[code]])</f>
        <v>3</v>
      </c>
    </row>
    <row r="63" spans="1:9" x14ac:dyDescent="0.3">
      <c r="A63" s="3" t="s">
        <v>111</v>
      </c>
      <c r="B63" s="3" t="s">
        <v>4</v>
      </c>
      <c r="C63" s="3" t="str">
        <f>VLOOKUP(fiche[[#This Row],[code_secteur]],secteur[[#All],[code]:[nom]],2,FALSE)</f>
        <v>Bâtiment Résidentiel</v>
      </c>
      <c r="D63" s="3" t="s">
        <v>489</v>
      </c>
      <c r="E63" s="3" t="str">
        <f>VLOOKUP(fiche[[#This Row],[code_sous_secteur]],sous_secteur[[code]:[nom]],2,FALSE)</f>
        <v>Thermique</v>
      </c>
      <c r="F63" s="7" t="s">
        <v>485</v>
      </c>
      <c r="G63" s="3">
        <v>1</v>
      </c>
      <c r="H63" s="3">
        <v>1</v>
      </c>
      <c r="I63" s="3">
        <f>COUNTIF(fiche_version[code],fiche[[#This Row],[code]])</f>
        <v>2</v>
      </c>
    </row>
    <row r="64" spans="1:9" x14ac:dyDescent="0.3">
      <c r="A64" s="3" t="s">
        <v>112</v>
      </c>
      <c r="B64" s="3" t="s">
        <v>4</v>
      </c>
      <c r="C64" s="3" t="str">
        <f>VLOOKUP(fiche[[#This Row],[code_secteur]],secteur[[#All],[code]:[nom]],2,FALSE)</f>
        <v>Bâtiment Résidentiel</v>
      </c>
      <c r="D64" s="3" t="s">
        <v>489</v>
      </c>
      <c r="E64" s="3" t="str">
        <f>VLOOKUP(fiche[[#This Row],[code_sous_secteur]],sous_secteur[[code]:[nom]],2,FALSE)</f>
        <v>Thermique</v>
      </c>
      <c r="F64" s="11" t="s">
        <v>370</v>
      </c>
      <c r="G64" s="3">
        <v>1</v>
      </c>
      <c r="H64" s="3">
        <v>1</v>
      </c>
      <c r="I64" s="3">
        <f>COUNTIF(fiche_version[code],fiche[[#This Row],[code]])</f>
        <v>1</v>
      </c>
    </row>
    <row r="65" spans="1:9" x14ac:dyDescent="0.3">
      <c r="A65" s="3" t="s">
        <v>114</v>
      </c>
      <c r="B65" s="3" t="s">
        <v>4</v>
      </c>
      <c r="C65" s="3" t="str">
        <f>VLOOKUP(fiche[[#This Row],[code_secteur]],secteur[[#All],[code]:[nom]],2,FALSE)</f>
        <v>Bâtiment Résidentiel</v>
      </c>
      <c r="D65" s="3" t="s">
        <v>489</v>
      </c>
      <c r="E65" s="3" t="str">
        <f>VLOOKUP(fiche[[#This Row],[code_sous_secteur]],sous_secteur[[code]:[nom]],2,FALSE)</f>
        <v>Thermique</v>
      </c>
      <c r="F65" s="7" t="s">
        <v>113</v>
      </c>
      <c r="G65" s="3">
        <v>1</v>
      </c>
      <c r="H65" s="3">
        <v>1</v>
      </c>
      <c r="I65" s="3">
        <f>COUNTIF(fiche_version[code],fiche[[#This Row],[code]])</f>
        <v>1</v>
      </c>
    </row>
    <row r="66" spans="1:9" x14ac:dyDescent="0.3">
      <c r="A66" s="3" t="s">
        <v>115</v>
      </c>
      <c r="B66" s="3" t="s">
        <v>4</v>
      </c>
      <c r="C66" s="3" t="str">
        <f>VLOOKUP(fiche[[#This Row],[code_secteur]],secteur[[#All],[code]:[nom]],2,FALSE)</f>
        <v>Bâtiment Résidentiel</v>
      </c>
      <c r="D66" s="3" t="s">
        <v>489</v>
      </c>
      <c r="E66" s="3" t="str">
        <f>VLOOKUP(fiche[[#This Row],[code_sous_secteur]],sous_secteur[[code]:[nom]],2,FALSE)</f>
        <v>Thermique</v>
      </c>
      <c r="F66" s="7" t="s">
        <v>371</v>
      </c>
      <c r="G66" s="3">
        <v>1</v>
      </c>
      <c r="H66" s="3">
        <v>1</v>
      </c>
      <c r="I66" s="3">
        <f>COUNTIF(fiche_version[code],fiche[[#This Row],[code]])</f>
        <v>1</v>
      </c>
    </row>
    <row r="67" spans="1:9" x14ac:dyDescent="0.3">
      <c r="A67" s="3" t="s">
        <v>116</v>
      </c>
      <c r="B67" s="3" t="s">
        <v>4</v>
      </c>
      <c r="C67" s="3" t="str">
        <f>VLOOKUP(fiche[[#This Row],[code_secteur]],secteur[[#All],[code]:[nom]],2,FALSE)</f>
        <v>Bâtiment Résidentiel</v>
      </c>
      <c r="D67" s="3" t="s">
        <v>489</v>
      </c>
      <c r="E67" s="3" t="str">
        <f>VLOOKUP(fiche[[#This Row],[code_sous_secteur]],sous_secteur[[code]:[nom]],2,FALSE)</f>
        <v>Thermique</v>
      </c>
      <c r="F67" s="7" t="s">
        <v>378</v>
      </c>
      <c r="G67" s="3">
        <v>1</v>
      </c>
      <c r="H67" s="3">
        <v>1</v>
      </c>
      <c r="I67" s="3">
        <f>COUNTIF(fiche_version[code],fiche[[#This Row],[code]])</f>
        <v>2</v>
      </c>
    </row>
    <row r="68" spans="1:9" x14ac:dyDescent="0.3">
      <c r="A68" s="3" t="s">
        <v>118</v>
      </c>
      <c r="B68" s="3" t="s">
        <v>4</v>
      </c>
      <c r="C68" s="3" t="str">
        <f>VLOOKUP(fiche[[#This Row],[code_secteur]],secteur[[#All],[code]:[nom]],2,FALSE)</f>
        <v>Bâtiment Résidentiel</v>
      </c>
      <c r="D68" s="3" t="s">
        <v>489</v>
      </c>
      <c r="E68" s="3" t="str">
        <f>VLOOKUP(fiche[[#This Row],[code_sous_secteur]],sous_secteur[[code]:[nom]],2,FALSE)</f>
        <v>Thermique</v>
      </c>
      <c r="F68" s="7" t="s">
        <v>117</v>
      </c>
      <c r="G68" s="3">
        <v>1</v>
      </c>
      <c r="H68" s="3">
        <v>1</v>
      </c>
      <c r="I68" s="3">
        <f>COUNTIF(fiche_version[code],fiche[[#This Row],[code]])</f>
        <v>1</v>
      </c>
    </row>
    <row r="69" spans="1:9" x14ac:dyDescent="0.3">
      <c r="A69" s="3" t="s">
        <v>120</v>
      </c>
      <c r="B69" s="3" t="s">
        <v>4</v>
      </c>
      <c r="C69" s="3" t="str">
        <f>VLOOKUP(fiche[[#This Row],[code_secteur]],secteur[[#All],[code]:[nom]],2,FALSE)</f>
        <v>Bâtiment Résidentiel</v>
      </c>
      <c r="D69" s="3" t="s">
        <v>489</v>
      </c>
      <c r="E69" s="3" t="str">
        <f>VLOOKUP(fiche[[#This Row],[code_sous_secteur]],sous_secteur[[code]:[nom]],2,FALSE)</f>
        <v>Thermique</v>
      </c>
      <c r="F69" s="7" t="s">
        <v>119</v>
      </c>
      <c r="G69" s="3">
        <v>1</v>
      </c>
      <c r="H69" s="3">
        <v>1</v>
      </c>
      <c r="I69" s="3">
        <f>COUNTIF(fiche_version[code],fiche[[#This Row],[code]])</f>
        <v>2</v>
      </c>
    </row>
    <row r="70" spans="1:9" x14ac:dyDescent="0.3">
      <c r="A70" s="3" t="s">
        <v>121</v>
      </c>
      <c r="B70" s="3" t="s">
        <v>4</v>
      </c>
      <c r="C70" s="3" t="str">
        <f>VLOOKUP(fiche[[#This Row],[code_secteur]],secteur[[#All],[code]:[nom]],2,FALSE)</f>
        <v>Bâtiment Résidentiel</v>
      </c>
      <c r="D70" s="3" t="s">
        <v>489</v>
      </c>
      <c r="E70" s="3" t="str">
        <f>VLOOKUP(fiche[[#This Row],[code_sous_secteur]],sous_secteur[[code]:[nom]],2,FALSE)</f>
        <v>Thermique</v>
      </c>
      <c r="F70" s="7" t="s">
        <v>354</v>
      </c>
      <c r="G70" s="3">
        <v>0</v>
      </c>
      <c r="H70" s="3">
        <v>1</v>
      </c>
      <c r="I70" s="3">
        <f>COUNTIF(fiche_version[code],fiche[[#This Row],[code]])</f>
        <v>3</v>
      </c>
    </row>
    <row r="71" spans="1:9" x14ac:dyDescent="0.3">
      <c r="A71" s="3" t="s">
        <v>122</v>
      </c>
      <c r="B71" s="3" t="s">
        <v>4</v>
      </c>
      <c r="C71" s="3" t="str">
        <f>VLOOKUP(fiche[[#This Row],[code_secteur]],secteur[[#All],[code]:[nom]],2,FALSE)</f>
        <v>Bâtiment Résidentiel</v>
      </c>
      <c r="D71" s="3" t="s">
        <v>489</v>
      </c>
      <c r="E71" s="3" t="str">
        <f>VLOOKUP(fiche[[#This Row],[code_sous_secteur]],sous_secteur[[code]:[nom]],2,FALSE)</f>
        <v>Thermique</v>
      </c>
      <c r="F71" s="7" t="s">
        <v>355</v>
      </c>
      <c r="G71" s="3">
        <v>1</v>
      </c>
      <c r="H71" s="3">
        <v>0</v>
      </c>
      <c r="I71" s="3">
        <f>COUNTIF(fiche_version[code],fiche[[#This Row],[code]])</f>
        <v>5</v>
      </c>
    </row>
    <row r="72" spans="1:9" x14ac:dyDescent="0.3">
      <c r="A72" s="3" t="s">
        <v>124</v>
      </c>
      <c r="B72" s="3" t="s">
        <v>4</v>
      </c>
      <c r="C72" s="3" t="str">
        <f>VLOOKUP(fiche[[#This Row],[code_secteur]],secteur[[#All],[code]:[nom]],2,FALSE)</f>
        <v>Bâtiment Résidentiel</v>
      </c>
      <c r="D72" s="3" t="s">
        <v>489</v>
      </c>
      <c r="E72" s="3" t="str">
        <f>VLOOKUP(fiche[[#This Row],[code_sous_secteur]],sous_secteur[[code]:[nom]],2,FALSE)</f>
        <v>Thermique</v>
      </c>
      <c r="F72" s="7" t="s">
        <v>123</v>
      </c>
      <c r="G72" s="3">
        <v>1</v>
      </c>
      <c r="H72" s="3">
        <v>0</v>
      </c>
      <c r="I72" s="3">
        <f>COUNTIF(fiche_version[code],fiche[[#This Row],[code]])</f>
        <v>6</v>
      </c>
    </row>
    <row r="73" spans="1:9" x14ac:dyDescent="0.3">
      <c r="A73" s="3" t="s">
        <v>126</v>
      </c>
      <c r="B73" s="3" t="s">
        <v>4</v>
      </c>
      <c r="C73" s="3" t="str">
        <f>VLOOKUP(fiche[[#This Row],[code_secteur]],secteur[[#All],[code]:[nom]],2,FALSE)</f>
        <v>Bâtiment Résidentiel</v>
      </c>
      <c r="D73" s="3" t="s">
        <v>489</v>
      </c>
      <c r="E73" s="3" t="str">
        <f>VLOOKUP(fiche[[#This Row],[code_sous_secteur]],sous_secteur[[code]:[nom]],2,FALSE)</f>
        <v>Thermique</v>
      </c>
      <c r="F73" s="7" t="s">
        <v>125</v>
      </c>
      <c r="G73" s="3">
        <v>1</v>
      </c>
      <c r="H73" s="3">
        <v>1</v>
      </c>
      <c r="I73" s="3">
        <f>COUNTIF(fiche_version[code],fiche[[#This Row],[code]])</f>
        <v>3</v>
      </c>
    </row>
    <row r="74" spans="1:9" x14ac:dyDescent="0.3">
      <c r="A74" s="3" t="s">
        <v>127</v>
      </c>
      <c r="B74" s="3" t="s">
        <v>4</v>
      </c>
      <c r="C74" s="3" t="str">
        <f>VLOOKUP(fiche[[#This Row],[code_secteur]],secteur[[#All],[code]:[nom]],2,FALSE)</f>
        <v>Bâtiment Résidentiel</v>
      </c>
      <c r="D74" s="3" t="s">
        <v>489</v>
      </c>
      <c r="E74" s="3" t="str">
        <f>VLOOKUP(fiche[[#This Row],[code_sous_secteur]],sous_secteur[[code]:[nom]],2,FALSE)</f>
        <v>Thermique</v>
      </c>
      <c r="F74" s="7" t="s">
        <v>356</v>
      </c>
      <c r="G74" s="3">
        <v>1</v>
      </c>
      <c r="H74" s="3">
        <v>0</v>
      </c>
      <c r="I74" s="3">
        <f>COUNTIF(fiche_version[code],fiche[[#This Row],[code]])</f>
        <v>3</v>
      </c>
    </row>
    <row r="75" spans="1:9" x14ac:dyDescent="0.3">
      <c r="A75" s="3" t="s">
        <v>128</v>
      </c>
      <c r="B75" s="3" t="s">
        <v>4</v>
      </c>
      <c r="C75" s="3" t="str">
        <f>VLOOKUP(fiche[[#This Row],[code_secteur]],secteur[[#All],[code]:[nom]],2,FALSE)</f>
        <v>Bâtiment Résidentiel</v>
      </c>
      <c r="D75" s="3" t="s">
        <v>489</v>
      </c>
      <c r="E75" s="3" t="str">
        <f>VLOOKUP(fiche[[#This Row],[code_sous_secteur]],sous_secteur[[code]:[nom]],2,FALSE)</f>
        <v>Thermique</v>
      </c>
      <c r="F75" s="7" t="s">
        <v>483</v>
      </c>
      <c r="G75" s="3">
        <v>1</v>
      </c>
      <c r="H75" s="3">
        <v>1</v>
      </c>
      <c r="I75" s="3">
        <f>COUNTIF(fiche_version[code],fiche[[#This Row],[code]])</f>
        <v>2</v>
      </c>
    </row>
    <row r="76" spans="1:9" x14ac:dyDescent="0.3">
      <c r="A76" s="3" t="s">
        <v>129</v>
      </c>
      <c r="B76" s="3" t="s">
        <v>4</v>
      </c>
      <c r="C76" s="3" t="str">
        <f>VLOOKUP(fiche[[#This Row],[code_secteur]],secteur[[#All],[code]:[nom]],2,FALSE)</f>
        <v>Bâtiment Résidentiel</v>
      </c>
      <c r="D76" s="3" t="s">
        <v>489</v>
      </c>
      <c r="E76" s="3" t="str">
        <f>VLOOKUP(fiche[[#This Row],[code_sous_secteur]],sous_secteur[[code]:[nom]],2,FALSE)</f>
        <v>Thermique</v>
      </c>
      <c r="F76" s="7" t="s">
        <v>357</v>
      </c>
      <c r="G76" s="3">
        <v>0</v>
      </c>
      <c r="H76" s="3">
        <v>1</v>
      </c>
      <c r="I76" s="3">
        <f>COUNTIF(fiche_version[code],fiche[[#This Row],[code]])</f>
        <v>2</v>
      </c>
    </row>
    <row r="77" spans="1:9" x14ac:dyDescent="0.3">
      <c r="A77" s="3" t="s">
        <v>130</v>
      </c>
      <c r="B77" s="3" t="s">
        <v>4</v>
      </c>
      <c r="C77" s="3" t="str">
        <f>VLOOKUP(fiche[[#This Row],[code_secteur]],secteur[[#All],[code]:[nom]],2,FALSE)</f>
        <v>Bâtiment Résidentiel</v>
      </c>
      <c r="D77" s="3" t="s">
        <v>489</v>
      </c>
      <c r="E77" s="3" t="str">
        <f>VLOOKUP(fiche[[#This Row],[code_sous_secteur]],sous_secteur[[code]:[nom]],2,FALSE)</f>
        <v>Thermique</v>
      </c>
      <c r="F77" s="7" t="s">
        <v>358</v>
      </c>
      <c r="G77" s="3">
        <v>1</v>
      </c>
      <c r="H77" s="3">
        <v>1</v>
      </c>
      <c r="I77" s="3">
        <f>COUNTIF(fiche_version[code],fiche[[#This Row],[code]])</f>
        <v>3</v>
      </c>
    </row>
    <row r="78" spans="1:9" x14ac:dyDescent="0.3">
      <c r="A78" s="3" t="s">
        <v>132</v>
      </c>
      <c r="B78" s="3" t="s">
        <v>4</v>
      </c>
      <c r="C78" s="3" t="str">
        <f>VLOOKUP(fiche[[#This Row],[code_secteur]],secteur[[#All],[code]:[nom]],2,FALSE)</f>
        <v>Bâtiment Résidentiel</v>
      </c>
      <c r="D78" s="3" t="s">
        <v>489</v>
      </c>
      <c r="E78" s="3" t="str">
        <f>VLOOKUP(fiche[[#This Row],[code_sous_secteur]],sous_secteur[[code]:[nom]],2,FALSE)</f>
        <v>Thermique</v>
      </c>
      <c r="F78" s="7" t="s">
        <v>131</v>
      </c>
      <c r="G78" s="3">
        <v>1</v>
      </c>
      <c r="H78" s="3">
        <v>1</v>
      </c>
      <c r="I78" s="3">
        <f>COUNTIF(fiche_version[code],fiche[[#This Row],[code]])</f>
        <v>2</v>
      </c>
    </row>
    <row r="79" spans="1:9" x14ac:dyDescent="0.3">
      <c r="A79" s="3" t="s">
        <v>134</v>
      </c>
      <c r="B79" s="3" t="s">
        <v>4</v>
      </c>
      <c r="C79" s="3" t="str">
        <f>VLOOKUP(fiche[[#This Row],[code_secteur]],secteur[[#All],[code]:[nom]],2,FALSE)</f>
        <v>Bâtiment Résidentiel</v>
      </c>
      <c r="D79" s="3" t="s">
        <v>489</v>
      </c>
      <c r="E79" s="3" t="str">
        <f>VLOOKUP(fiche[[#This Row],[code_sous_secteur]],sous_secteur[[code]:[nom]],2,FALSE)</f>
        <v>Thermique</v>
      </c>
      <c r="F79" s="7" t="s">
        <v>133</v>
      </c>
      <c r="G79" s="3">
        <v>0</v>
      </c>
      <c r="H79" s="3">
        <v>1</v>
      </c>
      <c r="I79" s="3">
        <f>COUNTIF(fiche_version[code],fiche[[#This Row],[code]])</f>
        <v>1</v>
      </c>
    </row>
    <row r="80" spans="1:9" x14ac:dyDescent="0.3">
      <c r="A80" s="3" t="s">
        <v>135</v>
      </c>
      <c r="B80" s="3" t="s">
        <v>4</v>
      </c>
      <c r="C80" s="3" t="str">
        <f>VLOOKUP(fiche[[#This Row],[code_secteur]],secteur[[#All],[code]:[nom]],2,FALSE)</f>
        <v>Bâtiment Résidentiel</v>
      </c>
      <c r="D80" s="3" t="s">
        <v>489</v>
      </c>
      <c r="E80" s="3" t="str">
        <f>VLOOKUP(fiche[[#This Row],[code_sous_secteur]],sous_secteur[[code]:[nom]],2,FALSE)</f>
        <v>Thermique</v>
      </c>
      <c r="F80" s="7" t="s">
        <v>359</v>
      </c>
      <c r="G80" s="3">
        <v>1</v>
      </c>
      <c r="H80" s="3">
        <v>0</v>
      </c>
      <c r="I80" s="3">
        <f>COUNTIF(fiche_version[code],fiche[[#This Row],[code]])</f>
        <v>2</v>
      </c>
    </row>
    <row r="81" spans="1:9" x14ac:dyDescent="0.3">
      <c r="A81" s="3" t="s">
        <v>136</v>
      </c>
      <c r="B81" s="3" t="s">
        <v>4</v>
      </c>
      <c r="C81" s="3" t="str">
        <f>VLOOKUP(fiche[[#This Row],[code_secteur]],secteur[[#All],[code]:[nom]],2,FALSE)</f>
        <v>Bâtiment Résidentiel</v>
      </c>
      <c r="D81" s="3" t="s">
        <v>489</v>
      </c>
      <c r="E81" s="3" t="str">
        <f>VLOOKUP(fiche[[#This Row],[code_sous_secteur]],sous_secteur[[code]:[nom]],2,FALSE)</f>
        <v>Thermique</v>
      </c>
      <c r="F81" s="7" t="s">
        <v>360</v>
      </c>
      <c r="G81" s="3">
        <v>1</v>
      </c>
      <c r="H81" s="3">
        <v>0</v>
      </c>
      <c r="I81" s="3">
        <f>COUNTIF(fiche_version[code],fiche[[#This Row],[code]])</f>
        <v>4</v>
      </c>
    </row>
    <row r="82" spans="1:9" x14ac:dyDescent="0.3">
      <c r="A82" s="3" t="s">
        <v>138</v>
      </c>
      <c r="B82" s="3" t="s">
        <v>4</v>
      </c>
      <c r="C82" s="3" t="str">
        <f>VLOOKUP(fiche[[#This Row],[code_secteur]],secteur[[#All],[code]:[nom]],2,FALSE)</f>
        <v>Bâtiment Résidentiel</v>
      </c>
      <c r="D82" s="3" t="s">
        <v>489</v>
      </c>
      <c r="E82" s="3" t="str">
        <f>VLOOKUP(fiche[[#This Row],[code_sous_secteur]],sous_secteur[[code]:[nom]],2,FALSE)</f>
        <v>Thermique</v>
      </c>
      <c r="F82" s="7" t="s">
        <v>137</v>
      </c>
      <c r="G82" s="3">
        <v>1</v>
      </c>
      <c r="H82" s="3">
        <v>1</v>
      </c>
      <c r="I82" s="3">
        <f>COUNTIF(fiche_version[code],fiche[[#This Row],[code]])</f>
        <v>2</v>
      </c>
    </row>
    <row r="83" spans="1:9" x14ac:dyDescent="0.3">
      <c r="A83" s="3" t="s">
        <v>140</v>
      </c>
      <c r="B83" s="3" t="s">
        <v>4</v>
      </c>
      <c r="C83" s="3" t="str">
        <f>VLOOKUP(fiche[[#This Row],[code_secteur]],secteur[[#All],[code]:[nom]],2,FALSE)</f>
        <v>Bâtiment Résidentiel</v>
      </c>
      <c r="D83" s="3" t="s">
        <v>489</v>
      </c>
      <c r="E83" s="3" t="str">
        <f>VLOOKUP(fiche[[#This Row],[code_sous_secteur]],sous_secteur[[code]:[nom]],2,FALSE)</f>
        <v>Thermique</v>
      </c>
      <c r="F83" s="7" t="s">
        <v>139</v>
      </c>
      <c r="G83" s="3">
        <v>1</v>
      </c>
      <c r="H83" s="3">
        <v>1</v>
      </c>
      <c r="I83" s="3">
        <f>COUNTIF(fiche_version[code],fiche[[#This Row],[code]])</f>
        <v>1</v>
      </c>
    </row>
    <row r="84" spans="1:9" x14ac:dyDescent="0.3">
      <c r="A84" s="3" t="s">
        <v>142</v>
      </c>
      <c r="B84" s="3" t="s">
        <v>4</v>
      </c>
      <c r="C84" s="3" t="str">
        <f>VLOOKUP(fiche[[#This Row],[code_secteur]],secteur[[#All],[code]:[nom]],2,FALSE)</f>
        <v>Bâtiment Résidentiel</v>
      </c>
      <c r="D84" s="3" t="s">
        <v>489</v>
      </c>
      <c r="E84" s="3" t="str">
        <f>VLOOKUP(fiche[[#This Row],[code_sous_secteur]],sous_secteur[[code]:[nom]],2,FALSE)</f>
        <v>Thermique</v>
      </c>
      <c r="F84" s="7" t="s">
        <v>141</v>
      </c>
      <c r="G84" s="3">
        <v>1</v>
      </c>
      <c r="H84" s="3">
        <v>0</v>
      </c>
      <c r="I84" s="3">
        <f>COUNTIF(fiche_version[code],fiche[[#This Row],[code]])</f>
        <v>4</v>
      </c>
    </row>
    <row r="85" spans="1:9" x14ac:dyDescent="0.3">
      <c r="A85" s="3" t="s">
        <v>143</v>
      </c>
      <c r="B85" s="3" t="s">
        <v>4</v>
      </c>
      <c r="C85" s="3" t="str">
        <f>VLOOKUP(fiche[[#This Row],[code_secteur]],secteur[[#All],[code]:[nom]],2,FALSE)</f>
        <v>Bâtiment Résidentiel</v>
      </c>
      <c r="D85" s="3" t="s">
        <v>489</v>
      </c>
      <c r="E85" s="3" t="str">
        <f>VLOOKUP(fiche[[#This Row],[code_sous_secteur]],sous_secteur[[code]:[nom]],2,FALSE)</f>
        <v>Thermique</v>
      </c>
      <c r="F85" s="7" t="s">
        <v>361</v>
      </c>
      <c r="G85" s="3">
        <v>1</v>
      </c>
      <c r="H85" s="3">
        <v>1</v>
      </c>
      <c r="I85" s="3">
        <f>COUNTIF(fiche_version[code],fiche[[#This Row],[code]])</f>
        <v>2</v>
      </c>
    </row>
    <row r="86" spans="1:9" x14ac:dyDescent="0.3">
      <c r="A86" s="3" t="s">
        <v>145</v>
      </c>
      <c r="B86" s="3" t="s">
        <v>4</v>
      </c>
      <c r="C86" s="3" t="str">
        <f>VLOOKUP(fiche[[#This Row],[code_secteur]],secteur[[#All],[code]:[nom]],2,FALSE)</f>
        <v>Bâtiment Résidentiel</v>
      </c>
      <c r="D86" s="3" t="s">
        <v>489</v>
      </c>
      <c r="E86" s="3" t="str">
        <f>VLOOKUP(fiche[[#This Row],[code_sous_secteur]],sous_secteur[[code]:[nom]],2,FALSE)</f>
        <v>Thermique</v>
      </c>
      <c r="F86" s="7" t="s">
        <v>144</v>
      </c>
      <c r="G86" s="3">
        <v>1</v>
      </c>
      <c r="H86" s="3">
        <v>1</v>
      </c>
      <c r="I86" s="3">
        <f>COUNTIF(fiche_version[code],fiche[[#This Row],[code]])</f>
        <v>4</v>
      </c>
    </row>
    <row r="87" spans="1:9" x14ac:dyDescent="0.3">
      <c r="A87" s="3" t="s">
        <v>146</v>
      </c>
      <c r="B87" s="3" t="s">
        <v>4</v>
      </c>
      <c r="C87" s="3" t="str">
        <f>VLOOKUP(fiche[[#This Row],[code_secteur]],secteur[[#All],[code]:[nom]],2,FALSE)</f>
        <v>Bâtiment Résidentiel</v>
      </c>
      <c r="D87" s="3" t="s">
        <v>489</v>
      </c>
      <c r="E87" s="3" t="str">
        <f>VLOOKUP(fiche[[#This Row],[code_sous_secteur]],sous_secteur[[code]:[nom]],2,FALSE)</f>
        <v>Thermique</v>
      </c>
      <c r="F87" s="7" t="s">
        <v>362</v>
      </c>
      <c r="G87" s="3">
        <v>1</v>
      </c>
      <c r="H87" s="3">
        <v>0</v>
      </c>
      <c r="I87" s="3">
        <f>COUNTIF(fiche_version[code],fiche[[#This Row],[code]])</f>
        <v>4</v>
      </c>
    </row>
    <row r="88" spans="1:9" x14ac:dyDescent="0.3">
      <c r="A88" s="3" t="s">
        <v>148</v>
      </c>
      <c r="B88" s="3" t="s">
        <v>4</v>
      </c>
      <c r="C88" s="3" t="str">
        <f>VLOOKUP(fiche[[#This Row],[code_secteur]],secteur[[#All],[code]:[nom]],2,FALSE)</f>
        <v>Bâtiment Résidentiel</v>
      </c>
      <c r="D88" s="3" t="s">
        <v>489</v>
      </c>
      <c r="E88" s="3" t="str">
        <f>VLOOKUP(fiche[[#This Row],[code_sous_secteur]],sous_secteur[[code]:[nom]],2,FALSE)</f>
        <v>Thermique</v>
      </c>
      <c r="F88" s="7" t="s">
        <v>147</v>
      </c>
      <c r="G88" s="3">
        <v>1</v>
      </c>
      <c r="H88" s="3">
        <v>1</v>
      </c>
      <c r="I88" s="3">
        <f>COUNTIF(fiche_version[code],fiche[[#This Row],[code]])</f>
        <v>2</v>
      </c>
    </row>
    <row r="89" spans="1:9" x14ac:dyDescent="0.3">
      <c r="A89" s="3" t="s">
        <v>149</v>
      </c>
      <c r="B89" s="3" t="s">
        <v>4</v>
      </c>
      <c r="C89" s="3" t="str">
        <f>VLOOKUP(fiche[[#This Row],[code_secteur]],secteur[[#All],[code]:[nom]],2,FALSE)</f>
        <v>Bâtiment Résidentiel</v>
      </c>
      <c r="D89" s="3" t="s">
        <v>489</v>
      </c>
      <c r="E89" s="3" t="str">
        <f>VLOOKUP(fiche[[#This Row],[code_sous_secteur]],sous_secteur[[code]:[nom]],2,FALSE)</f>
        <v>Thermique</v>
      </c>
      <c r="F89" s="7" t="s">
        <v>363</v>
      </c>
      <c r="G89" s="3">
        <v>1</v>
      </c>
      <c r="H89" s="3">
        <v>0</v>
      </c>
      <c r="I89" s="3">
        <f>COUNTIF(fiche_version[code],fiche[[#This Row],[code]])</f>
        <v>1</v>
      </c>
    </row>
    <row r="90" spans="1:9" x14ac:dyDescent="0.3">
      <c r="A90" s="3" t="s">
        <v>150</v>
      </c>
      <c r="B90" s="3" t="s">
        <v>4</v>
      </c>
      <c r="C90" s="3" t="str">
        <f>VLOOKUP(fiche[[#This Row],[code_secteur]],secteur[[#All],[code]:[nom]],2,FALSE)</f>
        <v>Bâtiment Résidentiel</v>
      </c>
      <c r="D90" s="3" t="s">
        <v>489</v>
      </c>
      <c r="E90" s="3" t="str">
        <f>VLOOKUP(fiche[[#This Row],[code_sous_secteur]],sous_secteur[[code]:[nom]],2,FALSE)</f>
        <v>Thermique</v>
      </c>
      <c r="F90" s="7" t="s">
        <v>364</v>
      </c>
      <c r="G90" s="3">
        <v>1</v>
      </c>
      <c r="H90" s="3">
        <v>1</v>
      </c>
      <c r="I90" s="3">
        <f>COUNTIF(fiche_version[code],fiche[[#This Row],[code]])</f>
        <v>2</v>
      </c>
    </row>
    <row r="91" spans="1:9" x14ac:dyDescent="0.3">
      <c r="A91" s="3" t="s">
        <v>151</v>
      </c>
      <c r="B91" s="3" t="s">
        <v>4</v>
      </c>
      <c r="C91" s="3" t="str">
        <f>VLOOKUP(fiche[[#This Row],[code_secteur]],secteur[[#All],[code]:[nom]],2,FALSE)</f>
        <v>Bâtiment Résidentiel</v>
      </c>
      <c r="D91" s="3" t="s">
        <v>489</v>
      </c>
      <c r="E91" s="3" t="str">
        <f>VLOOKUP(fiche[[#This Row],[code_sous_secteur]],sous_secteur[[code]:[nom]],2,FALSE)</f>
        <v>Thermique</v>
      </c>
      <c r="F91" s="7" t="s">
        <v>365</v>
      </c>
      <c r="G91" s="3">
        <v>1</v>
      </c>
      <c r="H91" s="3">
        <v>0</v>
      </c>
      <c r="I91" s="3">
        <f>COUNTIF(fiche_version[code],fiche[[#This Row],[code]])</f>
        <v>3</v>
      </c>
    </row>
    <row r="92" spans="1:9" x14ac:dyDescent="0.3">
      <c r="A92" s="3" t="s">
        <v>153</v>
      </c>
      <c r="B92" s="3" t="s">
        <v>4</v>
      </c>
      <c r="C92" s="3" t="str">
        <f>VLOOKUP(fiche[[#This Row],[code_secteur]],secteur[[#All],[code]:[nom]],2,FALSE)</f>
        <v>Bâtiment Résidentiel</v>
      </c>
      <c r="D92" s="3" t="s">
        <v>489</v>
      </c>
      <c r="E92" s="3" t="str">
        <f>VLOOKUP(fiche[[#This Row],[code_sous_secteur]],sous_secteur[[code]:[nom]],2,FALSE)</f>
        <v>Thermique</v>
      </c>
      <c r="F92" s="7" t="s">
        <v>152</v>
      </c>
      <c r="G92" s="3">
        <v>1</v>
      </c>
      <c r="H92" s="3">
        <v>1</v>
      </c>
      <c r="I92" s="3">
        <f>COUNTIF(fiche_version[code],fiche[[#This Row],[code]])</f>
        <v>1</v>
      </c>
    </row>
    <row r="93" spans="1:9" x14ac:dyDescent="0.3">
      <c r="A93" s="3" t="s">
        <v>154</v>
      </c>
      <c r="B93" s="3" t="s">
        <v>4</v>
      </c>
      <c r="C93" s="3" t="str">
        <f>VLOOKUP(fiche[[#This Row],[code_secteur]],secteur[[#All],[code]:[nom]],2,FALSE)</f>
        <v>Bâtiment Résidentiel</v>
      </c>
      <c r="D93" s="3" t="s">
        <v>489</v>
      </c>
      <c r="E93" s="3" t="str">
        <f>VLOOKUP(fiche[[#This Row],[code_sous_secteur]],sous_secteur[[code]:[nom]],2,FALSE)</f>
        <v>Thermique</v>
      </c>
      <c r="F93" s="7" t="s">
        <v>366</v>
      </c>
      <c r="G93" s="3">
        <v>1</v>
      </c>
      <c r="H93" s="3">
        <v>1</v>
      </c>
      <c r="I93" s="3">
        <f>COUNTIF(fiche_version[code],fiche[[#This Row],[code]])</f>
        <v>1</v>
      </c>
    </row>
    <row r="94" spans="1:9" x14ac:dyDescent="0.3">
      <c r="A94" s="3" t="s">
        <v>155</v>
      </c>
      <c r="B94" s="3" t="s">
        <v>4</v>
      </c>
      <c r="C94" s="3" t="str">
        <f>VLOOKUP(fiche[[#This Row],[code_secteur]],secteur[[#All],[code]:[nom]],2,FALSE)</f>
        <v>Bâtiment Résidentiel</v>
      </c>
      <c r="D94" s="3" t="s">
        <v>489</v>
      </c>
      <c r="E94" s="3" t="str">
        <f>VLOOKUP(fiche[[#This Row],[code_sous_secteur]],sous_secteur[[code]:[nom]],2,FALSE)</f>
        <v>Thermique</v>
      </c>
      <c r="F94" s="7" t="s">
        <v>367</v>
      </c>
      <c r="G94" s="3">
        <v>1</v>
      </c>
      <c r="H94" s="3">
        <v>0</v>
      </c>
      <c r="I94" s="3">
        <f>COUNTIF(fiche_version[code],fiche[[#This Row],[code]])</f>
        <v>1</v>
      </c>
    </row>
    <row r="95" spans="1:9" x14ac:dyDescent="0.3">
      <c r="A95" s="3" t="s">
        <v>156</v>
      </c>
      <c r="B95" s="3" t="s">
        <v>4</v>
      </c>
      <c r="C95" s="3" t="str">
        <f>VLOOKUP(fiche[[#This Row],[code_secteur]],secteur[[#All],[code]:[nom]],2,FALSE)</f>
        <v>Bâtiment Résidentiel</v>
      </c>
      <c r="D95" s="3" t="s">
        <v>489</v>
      </c>
      <c r="E95" s="3" t="str">
        <f>VLOOKUP(fiche[[#This Row],[code_sous_secteur]],sous_secteur[[code]:[nom]],2,FALSE)</f>
        <v>Thermique</v>
      </c>
      <c r="F95" s="7" t="s">
        <v>368</v>
      </c>
      <c r="G95" s="3">
        <v>1</v>
      </c>
      <c r="H95" s="3">
        <v>0</v>
      </c>
      <c r="I95" s="3">
        <f>COUNTIF(fiche_version[code],fiche[[#This Row],[code]])</f>
        <v>1</v>
      </c>
    </row>
    <row r="96" spans="1:9" x14ac:dyDescent="0.3">
      <c r="A96" s="3" t="s">
        <v>416</v>
      </c>
      <c r="B96" s="3" t="s">
        <v>4</v>
      </c>
      <c r="C96" s="3" t="str">
        <f>VLOOKUP(fiche[[#This Row],[code_secteur]],secteur[[#All],[code]:[nom]],2,FALSE)</f>
        <v>Bâtiment Résidentiel</v>
      </c>
      <c r="D96" s="3" t="s">
        <v>489</v>
      </c>
      <c r="E96" s="3" t="str">
        <f>VLOOKUP(fiche[[#This Row],[code_sous_secteur]],sous_secteur[[code]:[nom]],2,FALSE)</f>
        <v>Thermique</v>
      </c>
      <c r="F96" s="7" t="s">
        <v>482</v>
      </c>
      <c r="G96" s="3">
        <v>1</v>
      </c>
      <c r="H96" s="3">
        <v>1</v>
      </c>
      <c r="I96" s="3">
        <f>COUNTIF(fiche_version[code],fiche[[#This Row],[code]])</f>
        <v>1</v>
      </c>
    </row>
    <row r="97" spans="1:9" x14ac:dyDescent="0.3">
      <c r="A97" s="3" t="s">
        <v>710</v>
      </c>
      <c r="B97" s="3" t="s">
        <v>4</v>
      </c>
      <c r="C97" s="15" t="str">
        <f>VLOOKUP(fiche[[#This Row],[code_secteur]],secteur[[#All],[code]:[nom]],2,FALSE)</f>
        <v>Bâtiment Résidentiel</v>
      </c>
      <c r="D97" s="3" t="s">
        <v>489</v>
      </c>
      <c r="E97" s="15" t="str">
        <f>VLOOKUP(fiche[[#This Row],[code_sous_secteur]],sous_secteur[[code]:[nom]],2,FALSE)</f>
        <v>Thermique</v>
      </c>
      <c r="F97" s="7" t="s">
        <v>722</v>
      </c>
      <c r="G97" s="3">
        <v>1</v>
      </c>
      <c r="H97" s="3">
        <v>1</v>
      </c>
      <c r="I97" s="15">
        <f>COUNTIF(fiche_version[code],fiche[[#This Row],[code]])</f>
        <v>1</v>
      </c>
    </row>
    <row r="98" spans="1:9" x14ac:dyDescent="0.3">
      <c r="A98" s="3" t="s">
        <v>724</v>
      </c>
      <c r="B98" s="3" t="s">
        <v>4</v>
      </c>
      <c r="C98" s="15" t="str">
        <f>VLOOKUP(fiche[[#This Row],[code_secteur]],secteur[[#All],[code]:[nom]],2,FALSE)</f>
        <v>Bâtiment Résidentiel</v>
      </c>
      <c r="D98" s="3" t="s">
        <v>489</v>
      </c>
      <c r="E98" s="15" t="str">
        <f>VLOOKUP(fiche[[#This Row],[code_sous_secteur]],sous_secteur[[code]:[nom]],2,FALSE)</f>
        <v>Thermique</v>
      </c>
      <c r="F98" s="7" t="s">
        <v>726</v>
      </c>
      <c r="G98" s="3">
        <v>1</v>
      </c>
      <c r="H98" s="3">
        <v>1</v>
      </c>
      <c r="I98" s="15">
        <f>COUNTIF(fiche_version[code],fiche[[#This Row],[code]])</f>
        <v>1</v>
      </c>
    </row>
    <row r="99" spans="1:9" x14ac:dyDescent="0.3">
      <c r="A99" s="3" t="s">
        <v>725</v>
      </c>
      <c r="B99" s="3" t="s">
        <v>4</v>
      </c>
      <c r="C99" s="15" t="str">
        <f>VLOOKUP(fiche[[#This Row],[code_secteur]],secteur[[#All],[code]:[nom]],2,FALSE)</f>
        <v>Bâtiment Résidentiel</v>
      </c>
      <c r="D99" s="3" t="s">
        <v>489</v>
      </c>
      <c r="E99" s="15" t="str">
        <f>VLOOKUP(fiche[[#This Row],[code_sous_secteur]],sous_secteur[[code]:[nom]],2,FALSE)</f>
        <v>Thermique</v>
      </c>
      <c r="F99" s="7" t="s">
        <v>727</v>
      </c>
      <c r="G99" s="3">
        <v>1</v>
      </c>
      <c r="H99" s="3">
        <v>1</v>
      </c>
      <c r="I99" s="15">
        <f>COUNTIF(fiche_version[code],fiche[[#This Row],[code]])</f>
        <v>1</v>
      </c>
    </row>
    <row r="100" spans="1:9" x14ac:dyDescent="0.3">
      <c r="A100" s="3" t="s">
        <v>840</v>
      </c>
      <c r="B100" s="3" t="s">
        <v>4</v>
      </c>
      <c r="C100" s="15" t="str">
        <f>VLOOKUP(fiche[[#This Row],[code_secteur]],secteur[[#All],[code]:[nom]],2,FALSE)</f>
        <v>Bâtiment Résidentiel</v>
      </c>
      <c r="D100" s="3" t="s">
        <v>489</v>
      </c>
      <c r="E100" s="15" t="str">
        <f>VLOOKUP(fiche[[#This Row],[code_sous_secteur]],sous_secteur[[code]:[nom]],2,FALSE)</f>
        <v>Thermique</v>
      </c>
      <c r="F100" s="7" t="s">
        <v>841</v>
      </c>
      <c r="G100" s="3">
        <v>1</v>
      </c>
      <c r="H100" s="3">
        <v>1</v>
      </c>
      <c r="I100" s="15">
        <f>COUNTIF(fiche_version[code],fiche[[#This Row],[code]])</f>
        <v>1</v>
      </c>
    </row>
    <row r="101" spans="1:9" x14ac:dyDescent="0.3">
      <c r="A101" s="3" t="s">
        <v>842</v>
      </c>
      <c r="B101" s="3" t="s">
        <v>4</v>
      </c>
      <c r="C101" s="15" t="str">
        <f>VLOOKUP(fiche[[#This Row],[code_secteur]],secteur[[#All],[code]:[nom]],2,FALSE)</f>
        <v>Bâtiment Résidentiel</v>
      </c>
      <c r="D101" s="3" t="s">
        <v>489</v>
      </c>
      <c r="E101" s="15" t="str">
        <f>VLOOKUP(fiche[[#This Row],[code_sous_secteur]],sous_secteur[[code]:[nom]],2,FALSE)</f>
        <v>Thermique</v>
      </c>
      <c r="F101" s="7" t="s">
        <v>844</v>
      </c>
      <c r="G101" s="3">
        <v>1</v>
      </c>
      <c r="H101" s="3">
        <v>0</v>
      </c>
      <c r="I101" s="15">
        <f>COUNTIF(fiche_version[code],fiche[[#This Row],[code]])</f>
        <v>1</v>
      </c>
    </row>
    <row r="102" spans="1:9" x14ac:dyDescent="0.3">
      <c r="A102" s="3" t="s">
        <v>843</v>
      </c>
      <c r="B102" s="3" t="s">
        <v>4</v>
      </c>
      <c r="C102" s="15" t="str">
        <f>VLOOKUP(fiche[[#This Row],[code_secteur]],secteur[[#All],[code]:[nom]],2,FALSE)</f>
        <v>Bâtiment Résidentiel</v>
      </c>
      <c r="D102" s="3" t="s">
        <v>489</v>
      </c>
      <c r="E102" s="15" t="str">
        <f>VLOOKUP(fiche[[#This Row],[code_sous_secteur]],sous_secteur[[code]:[nom]],2,FALSE)</f>
        <v>Thermique</v>
      </c>
      <c r="F102" s="7" t="s">
        <v>845</v>
      </c>
      <c r="G102" s="3">
        <v>1</v>
      </c>
      <c r="H102" s="3">
        <v>0</v>
      </c>
      <c r="I102" s="15">
        <f>COUNTIF(fiche_version[code],fiche[[#This Row],[code]])</f>
        <v>1</v>
      </c>
    </row>
    <row r="103" spans="1:9" x14ac:dyDescent="0.3">
      <c r="A103" s="3" t="s">
        <v>851</v>
      </c>
      <c r="B103" s="3" t="s">
        <v>4</v>
      </c>
      <c r="C103" s="15" t="str">
        <f>VLOOKUP(fiche[[#This Row],[code_secteur]],secteur[[#All],[code]:[nom]],2,FALSE)</f>
        <v>Bâtiment Résidentiel</v>
      </c>
      <c r="D103" s="3" t="s">
        <v>489</v>
      </c>
      <c r="E103" s="15" t="str">
        <f>VLOOKUP(fiche[[#This Row],[code_sous_secteur]],sous_secteur[[code]:[nom]],2,FALSE)</f>
        <v>Thermique</v>
      </c>
      <c r="F103" s="7" t="s">
        <v>852</v>
      </c>
      <c r="G103" s="3">
        <v>1</v>
      </c>
      <c r="H103" s="3">
        <v>1</v>
      </c>
      <c r="I103" s="15">
        <f>COUNTIF(fiche_version[code],fiche[[#This Row],[code]])</f>
        <v>1</v>
      </c>
    </row>
    <row r="104" spans="1:9" x14ac:dyDescent="0.3">
      <c r="A104" s="3" t="s">
        <v>157</v>
      </c>
      <c r="B104" s="3" t="s">
        <v>6</v>
      </c>
      <c r="C104" s="3" t="str">
        <f>VLOOKUP(fiche[[#This Row],[code_secteur]],secteur[[#All],[code]:[nom]],2,FALSE)</f>
        <v>Bâtiment Tertiaire</v>
      </c>
      <c r="D104" s="3" t="s">
        <v>486</v>
      </c>
      <c r="E104" s="3" t="str">
        <f>VLOOKUP(fiche[[#This Row],[code_sous_secteur]],sous_secteur[[code]:[nom]],2,FALSE)</f>
        <v>Enveloppe</v>
      </c>
      <c r="F104" s="7" t="s">
        <v>62</v>
      </c>
      <c r="G104" s="3">
        <v>1</v>
      </c>
      <c r="H104" s="3">
        <v>1</v>
      </c>
      <c r="I104" s="3">
        <f>COUNTIF(fiche_version[code],fiche[[#This Row],[code]])</f>
        <v>3</v>
      </c>
    </row>
    <row r="105" spans="1:9" x14ac:dyDescent="0.3">
      <c r="A105" s="3" t="s">
        <v>158</v>
      </c>
      <c r="B105" s="3" t="s">
        <v>6</v>
      </c>
      <c r="C105" s="3" t="str">
        <f>VLOOKUP(fiche[[#This Row],[code_secteur]],secteur[[#All],[code]:[nom]],2,FALSE)</f>
        <v>Bâtiment Tertiaire</v>
      </c>
      <c r="D105" s="3" t="s">
        <v>486</v>
      </c>
      <c r="E105" s="3" t="str">
        <f>VLOOKUP(fiche[[#This Row],[code_sous_secteur]],sous_secteur[[code]:[nom]],2,FALSE)</f>
        <v>Enveloppe</v>
      </c>
      <c r="F105" s="7" t="s">
        <v>64</v>
      </c>
      <c r="G105" s="3">
        <v>1</v>
      </c>
      <c r="H105" s="3">
        <v>1</v>
      </c>
      <c r="I105" s="3">
        <f>COUNTIF(fiche_version[code],fiche[[#This Row],[code]])</f>
        <v>2</v>
      </c>
    </row>
    <row r="106" spans="1:9" x14ac:dyDescent="0.3">
      <c r="A106" s="3" t="s">
        <v>159</v>
      </c>
      <c r="B106" s="3" t="s">
        <v>6</v>
      </c>
      <c r="C106" s="3" t="str">
        <f>VLOOKUP(fiche[[#This Row],[code_secteur]],secteur[[#All],[code]:[nom]],2,FALSE)</f>
        <v>Bâtiment Tertiaire</v>
      </c>
      <c r="D106" s="3" t="s">
        <v>486</v>
      </c>
      <c r="E106" s="3" t="str">
        <f>VLOOKUP(fiche[[#This Row],[code_sous_secteur]],sous_secteur[[code]:[nom]],2,FALSE)</f>
        <v>Enveloppe</v>
      </c>
      <c r="F106" s="7" t="s">
        <v>66</v>
      </c>
      <c r="G106" s="3">
        <v>1</v>
      </c>
      <c r="H106" s="3">
        <v>1</v>
      </c>
      <c r="I106" s="3">
        <f>COUNTIF(fiche_version[code],fiche[[#This Row],[code]])</f>
        <v>3</v>
      </c>
    </row>
    <row r="107" spans="1:9" x14ac:dyDescent="0.3">
      <c r="A107" s="3" t="s">
        <v>160</v>
      </c>
      <c r="B107" s="3" t="s">
        <v>6</v>
      </c>
      <c r="C107" s="3" t="str">
        <f>VLOOKUP(fiche[[#This Row],[code_secteur]],secteur[[#All],[code]:[nom]],2,FALSE)</f>
        <v>Bâtiment Tertiaire</v>
      </c>
      <c r="D107" s="3" t="s">
        <v>486</v>
      </c>
      <c r="E107" s="3" t="str">
        <f>VLOOKUP(fiche[[#This Row],[code_sous_secteur]],sous_secteur[[code]:[nom]],2,FALSE)</f>
        <v>Enveloppe</v>
      </c>
      <c r="F107" s="7" t="s">
        <v>342</v>
      </c>
      <c r="G107" s="3">
        <v>1</v>
      </c>
      <c r="H107" s="3">
        <v>1</v>
      </c>
      <c r="I107" s="3">
        <f>COUNTIF(fiche_version[code],fiche[[#This Row],[code]])</f>
        <v>3</v>
      </c>
    </row>
    <row r="108" spans="1:9" x14ac:dyDescent="0.3">
      <c r="A108" s="3" t="s">
        <v>162</v>
      </c>
      <c r="B108" s="3" t="s">
        <v>6</v>
      </c>
      <c r="C108" s="3" t="str">
        <f>VLOOKUP(fiche[[#This Row],[code_secteur]],secteur[[#All],[code]:[nom]],2,FALSE)</f>
        <v>Bâtiment Tertiaire</v>
      </c>
      <c r="D108" s="3" t="s">
        <v>486</v>
      </c>
      <c r="E108" s="3" t="str">
        <f>VLOOKUP(fiche[[#This Row],[code_sous_secteur]],sous_secteur[[code]:[nom]],2,FALSE)</f>
        <v>Enveloppe</v>
      </c>
      <c r="F108" s="7" t="s">
        <v>161</v>
      </c>
      <c r="G108" s="3">
        <v>0</v>
      </c>
      <c r="H108" s="3">
        <v>0</v>
      </c>
      <c r="I108" s="3">
        <f>COUNTIF(fiche_version[code],fiche[[#This Row],[code]])</f>
        <v>2</v>
      </c>
    </row>
    <row r="109" spans="1:9" x14ac:dyDescent="0.3">
      <c r="A109" s="3" t="s">
        <v>163</v>
      </c>
      <c r="B109" s="3" t="s">
        <v>6</v>
      </c>
      <c r="C109" s="3" t="str">
        <f>VLOOKUP(fiche[[#This Row],[code_secteur]],secteur[[#All],[code]:[nom]],2,FALSE)</f>
        <v>Bâtiment Tertiaire</v>
      </c>
      <c r="D109" s="3" t="s">
        <v>486</v>
      </c>
      <c r="E109" s="3" t="str">
        <f>VLOOKUP(fiche[[#This Row],[code_sous_secteur]],sous_secteur[[code]:[nom]],2,FALSE)</f>
        <v>Enveloppe</v>
      </c>
      <c r="F109" s="7" t="s">
        <v>69</v>
      </c>
      <c r="G109" s="3">
        <v>1</v>
      </c>
      <c r="H109" s="3">
        <v>1</v>
      </c>
      <c r="I109" s="3">
        <f>COUNTIF(fiche_version[code],fiche[[#This Row],[code]])</f>
        <v>2</v>
      </c>
    </row>
    <row r="110" spans="1:9" x14ac:dyDescent="0.3">
      <c r="A110" s="3" t="s">
        <v>164</v>
      </c>
      <c r="B110" s="3" t="s">
        <v>6</v>
      </c>
      <c r="C110" s="3" t="str">
        <f>VLOOKUP(fiche[[#This Row],[code_secteur]],secteur[[#All],[code]:[nom]],2,FALSE)</f>
        <v>Bâtiment Tertiaire</v>
      </c>
      <c r="D110" s="3" t="s">
        <v>486</v>
      </c>
      <c r="E110" s="3" t="str">
        <f>VLOOKUP(fiche[[#This Row],[code_sous_secteur]],sous_secteur[[code]:[nom]],2,FALSE)</f>
        <v>Enveloppe</v>
      </c>
      <c r="F110" s="7" t="s">
        <v>72</v>
      </c>
      <c r="G110" s="3">
        <v>0</v>
      </c>
      <c r="H110" s="3">
        <v>0</v>
      </c>
      <c r="I110" s="3">
        <f>COUNTIF(fiche_version[code],fiche[[#This Row],[code]])</f>
        <v>1</v>
      </c>
    </row>
    <row r="111" spans="1:9" x14ac:dyDescent="0.3">
      <c r="A111" s="3" t="s">
        <v>165</v>
      </c>
      <c r="B111" s="3" t="s">
        <v>6</v>
      </c>
      <c r="C111" s="3" t="str">
        <f>VLOOKUP(fiche[[#This Row],[code_secteur]],secteur[[#All],[code]:[nom]],2,FALSE)</f>
        <v>Bâtiment Tertiaire</v>
      </c>
      <c r="D111" s="3" t="s">
        <v>486</v>
      </c>
      <c r="E111" s="3" t="str">
        <f>VLOOKUP(fiche[[#This Row],[code_sous_secteur]],sous_secteur[[code]:[nom]],2,FALSE)</f>
        <v>Enveloppe</v>
      </c>
      <c r="F111" s="7" t="s">
        <v>512</v>
      </c>
      <c r="G111" s="3">
        <v>0</v>
      </c>
      <c r="H111" s="3">
        <v>0</v>
      </c>
      <c r="I111" s="3">
        <f>COUNTIF(fiche_version[code],fiche[[#This Row],[code]])</f>
        <v>1</v>
      </c>
    </row>
    <row r="112" spans="1:9" x14ac:dyDescent="0.3">
      <c r="A112" s="3" t="s">
        <v>166</v>
      </c>
      <c r="B112" s="3" t="s">
        <v>6</v>
      </c>
      <c r="C112" s="3" t="str">
        <f>VLOOKUP(fiche[[#This Row],[code_secteur]],secteur[[#All],[code]:[nom]],2,FALSE)</f>
        <v>Bâtiment Tertiaire</v>
      </c>
      <c r="D112" s="3" t="s">
        <v>486</v>
      </c>
      <c r="E112" s="3" t="str">
        <f>VLOOKUP(fiche[[#This Row],[code_sous_secteur]],sous_secteur[[code]:[nom]],2,FALSE)</f>
        <v>Enveloppe</v>
      </c>
      <c r="F112" s="7" t="s">
        <v>495</v>
      </c>
      <c r="G112" s="3">
        <v>0</v>
      </c>
      <c r="H112" s="3">
        <v>0</v>
      </c>
      <c r="I112" s="3">
        <f>COUNTIF(fiche_version[code],fiche[[#This Row],[code]])</f>
        <v>1</v>
      </c>
    </row>
    <row r="113" spans="1:9" x14ac:dyDescent="0.3">
      <c r="A113" s="3" t="s">
        <v>167</v>
      </c>
      <c r="B113" s="3" t="s">
        <v>6</v>
      </c>
      <c r="C113" s="3" t="str">
        <f>VLOOKUP(fiche[[#This Row],[code_secteur]],secteur[[#All],[code]:[nom]],2,FALSE)</f>
        <v>Bâtiment Tertiaire</v>
      </c>
      <c r="D113" s="3" t="s">
        <v>486</v>
      </c>
      <c r="E113" s="3" t="str">
        <f>VLOOKUP(fiche[[#This Row],[code_sous_secteur]],sous_secteur[[code]:[nom]],2,FALSE)</f>
        <v>Enveloppe</v>
      </c>
      <c r="F113" s="7" t="s">
        <v>546</v>
      </c>
      <c r="G113" s="3">
        <v>1</v>
      </c>
      <c r="H113" s="3">
        <v>1</v>
      </c>
      <c r="I113" s="3">
        <f>COUNTIF(fiche_version[code],fiche[[#This Row],[code]])</f>
        <v>1</v>
      </c>
    </row>
    <row r="114" spans="1:9" x14ac:dyDescent="0.3">
      <c r="A114" s="3" t="s">
        <v>169</v>
      </c>
      <c r="B114" s="3" t="s">
        <v>6</v>
      </c>
      <c r="C114" s="3" t="str">
        <f>VLOOKUP(fiche[[#This Row],[code_secteur]],secteur[[#All],[code]:[nom]],2,FALSE)</f>
        <v>Bâtiment Tertiaire</v>
      </c>
      <c r="D114" s="3" t="s">
        <v>486</v>
      </c>
      <c r="E114" s="3" t="str">
        <f>VLOOKUP(fiche[[#This Row],[code_sous_secteur]],sous_secteur[[code]:[nom]],2,FALSE)</f>
        <v>Enveloppe</v>
      </c>
      <c r="F114" s="7" t="s">
        <v>168</v>
      </c>
      <c r="G114" s="3">
        <v>1</v>
      </c>
      <c r="H114" s="3">
        <v>1</v>
      </c>
      <c r="I114" s="3">
        <f>COUNTIF(fiche_version[code],fiche[[#This Row],[code]])</f>
        <v>1</v>
      </c>
    </row>
    <row r="115" spans="1:9" x14ac:dyDescent="0.3">
      <c r="A115" s="3" t="s">
        <v>711</v>
      </c>
      <c r="B115" s="3" t="s">
        <v>6</v>
      </c>
      <c r="C115" s="15" t="str">
        <f>VLOOKUP(fiche[[#This Row],[code_secteur]],secteur[[#All],[code]:[nom]],2,FALSE)</f>
        <v>Bâtiment Tertiaire</v>
      </c>
      <c r="D115" s="3" t="s">
        <v>486</v>
      </c>
      <c r="E115" s="15" t="str">
        <f>VLOOKUP(fiche[[#This Row],[code_sous_secteur]],sous_secteur[[code]:[nom]],2,FALSE)</f>
        <v>Enveloppe</v>
      </c>
      <c r="F115" s="7" t="s">
        <v>721</v>
      </c>
      <c r="G115" s="3">
        <v>1</v>
      </c>
      <c r="H115" s="3">
        <v>1</v>
      </c>
      <c r="I115" s="15">
        <f>COUNTIF(fiche_version[code],fiche[[#This Row],[code]])</f>
        <v>1</v>
      </c>
    </row>
    <row r="116" spans="1:9" x14ac:dyDescent="0.3">
      <c r="A116" s="3" t="s">
        <v>170</v>
      </c>
      <c r="B116" s="3" t="s">
        <v>6</v>
      </c>
      <c r="C116" s="3" t="str">
        <f>VLOOKUP(fiche[[#This Row],[code_secteur]],secteur[[#All],[code]:[nom]],2,FALSE)</f>
        <v>Bâtiment Tertiaire</v>
      </c>
      <c r="D116" s="3" t="s">
        <v>487</v>
      </c>
      <c r="E116" s="3" t="str">
        <f>VLOOKUP(fiche[[#This Row],[code_sous_secteur]],sous_secteur[[code]:[nom]],2,FALSE)</f>
        <v>Equipement</v>
      </c>
      <c r="F116" s="7" t="s">
        <v>513</v>
      </c>
      <c r="G116" s="3">
        <v>1</v>
      </c>
      <c r="H116" s="3">
        <v>1</v>
      </c>
      <c r="I116" s="3">
        <f>COUNTIF(fiche_version[code],fiche[[#This Row],[code]])</f>
        <v>1</v>
      </c>
    </row>
    <row r="117" spans="1:9" x14ac:dyDescent="0.3">
      <c r="A117" s="3" t="s">
        <v>171</v>
      </c>
      <c r="B117" s="3" t="s">
        <v>6</v>
      </c>
      <c r="C117" s="3" t="str">
        <f>VLOOKUP(fiche[[#This Row],[code_secteur]],secteur[[#All],[code]:[nom]],2,FALSE)</f>
        <v>Bâtiment Tertiaire</v>
      </c>
      <c r="D117" s="3" t="s">
        <v>487</v>
      </c>
      <c r="E117" s="3" t="str">
        <f>VLOOKUP(fiche[[#This Row],[code_sous_secteur]],sous_secteur[[code]:[nom]],2,FALSE)</f>
        <v>Equipement</v>
      </c>
      <c r="F117" s="7" t="s">
        <v>496</v>
      </c>
      <c r="G117" s="3">
        <v>1</v>
      </c>
      <c r="H117" s="3">
        <v>1</v>
      </c>
      <c r="I117" s="3">
        <f>COUNTIF(fiche_version[code],fiche[[#This Row],[code]])</f>
        <v>1</v>
      </c>
    </row>
    <row r="118" spans="1:9" x14ac:dyDescent="0.3">
      <c r="A118" s="3" t="s">
        <v>172</v>
      </c>
      <c r="B118" s="3" t="s">
        <v>6</v>
      </c>
      <c r="C118" s="3" t="str">
        <f>VLOOKUP(fiche[[#This Row],[code_secteur]],secteur[[#All],[code]:[nom]],2,FALSE)</f>
        <v>Bâtiment Tertiaire</v>
      </c>
      <c r="D118" s="3" t="s">
        <v>487</v>
      </c>
      <c r="E118" s="3" t="str">
        <f>VLOOKUP(fiche[[#This Row],[code_sous_secteur]],sous_secteur[[code]:[nom]],2,FALSE)</f>
        <v>Equipement</v>
      </c>
      <c r="F118" s="7" t="s">
        <v>514</v>
      </c>
      <c r="G118" s="3">
        <v>0</v>
      </c>
      <c r="H118" s="3">
        <v>1</v>
      </c>
      <c r="I118" s="3">
        <f>COUNTIF(fiche_version[code],fiche[[#This Row],[code]])</f>
        <v>1</v>
      </c>
    </row>
    <row r="119" spans="1:9" x14ac:dyDescent="0.3">
      <c r="A119" s="3" t="s">
        <v>173</v>
      </c>
      <c r="B119" s="3" t="s">
        <v>6</v>
      </c>
      <c r="C119" s="3" t="str">
        <f>VLOOKUP(fiche[[#This Row],[code_secteur]],secteur[[#All],[code]:[nom]],2,FALSE)</f>
        <v>Bâtiment Tertiaire</v>
      </c>
      <c r="D119" s="3" t="s">
        <v>487</v>
      </c>
      <c r="E119" s="3" t="str">
        <f>VLOOKUP(fiche[[#This Row],[code_sous_secteur]],sous_secteur[[code]:[nom]],2,FALSE)</f>
        <v>Equipement</v>
      </c>
      <c r="F119" s="7" t="s">
        <v>547</v>
      </c>
      <c r="G119" s="3">
        <v>1</v>
      </c>
      <c r="H119" s="3">
        <v>1</v>
      </c>
      <c r="I119" s="3">
        <f>COUNTIF(fiche_version[code],fiche[[#This Row],[code]])</f>
        <v>2</v>
      </c>
    </row>
    <row r="120" spans="1:9" x14ac:dyDescent="0.3">
      <c r="A120" s="3" t="s">
        <v>174</v>
      </c>
      <c r="B120" s="3" t="s">
        <v>6</v>
      </c>
      <c r="C120" s="3" t="str">
        <f>VLOOKUP(fiche[[#This Row],[code_secteur]],secteur[[#All],[code]:[nom]],2,FALSE)</f>
        <v>Bâtiment Tertiaire</v>
      </c>
      <c r="D120" s="3" t="s">
        <v>487</v>
      </c>
      <c r="E120" s="3" t="str">
        <f>VLOOKUP(fiche[[#This Row],[code_sous_secteur]],sous_secteur[[code]:[nom]],2,FALSE)</f>
        <v>Equipement</v>
      </c>
      <c r="F120" s="7" t="s">
        <v>509</v>
      </c>
      <c r="G120" s="3">
        <v>1</v>
      </c>
      <c r="H120" s="3">
        <v>1</v>
      </c>
      <c r="I120" s="3">
        <f>COUNTIF(fiche_version[code],fiche[[#This Row],[code]])</f>
        <v>2</v>
      </c>
    </row>
    <row r="121" spans="1:9" x14ac:dyDescent="0.3">
      <c r="A121" s="3" t="s">
        <v>176</v>
      </c>
      <c r="B121" s="3" t="s">
        <v>6</v>
      </c>
      <c r="C121" s="3" t="str">
        <f>VLOOKUP(fiche[[#This Row],[code_secteur]],secteur[[#All],[code]:[nom]],2,FALSE)</f>
        <v>Bâtiment Tertiaire</v>
      </c>
      <c r="D121" s="3" t="s">
        <v>487</v>
      </c>
      <c r="E121" s="3" t="str">
        <f>VLOOKUP(fiche[[#This Row],[code_sous_secteur]],sous_secteur[[code]:[nom]],2,FALSE)</f>
        <v>Equipement</v>
      </c>
      <c r="F121" s="7" t="s">
        <v>175</v>
      </c>
      <c r="G121" s="3">
        <v>1</v>
      </c>
      <c r="H121" s="3">
        <v>1</v>
      </c>
      <c r="I121" s="3">
        <f>COUNTIF(fiche_version[code],fiche[[#This Row],[code]])</f>
        <v>1</v>
      </c>
    </row>
    <row r="122" spans="1:9" x14ac:dyDescent="0.3">
      <c r="A122" s="3" t="s">
        <v>178</v>
      </c>
      <c r="B122" s="3" t="s">
        <v>6</v>
      </c>
      <c r="C122" s="3" t="str">
        <f>VLOOKUP(fiche[[#This Row],[code_secteur]],secteur[[#All],[code]:[nom]],2,FALSE)</f>
        <v>Bâtiment Tertiaire</v>
      </c>
      <c r="D122" s="3" t="s">
        <v>487</v>
      </c>
      <c r="E122" s="3" t="str">
        <f>VLOOKUP(fiche[[#This Row],[code_sous_secteur]],sous_secteur[[code]:[nom]],2,FALSE)</f>
        <v>Equipement</v>
      </c>
      <c r="F122" s="7" t="s">
        <v>177</v>
      </c>
      <c r="G122" s="3">
        <v>1</v>
      </c>
      <c r="H122" s="3">
        <v>1</v>
      </c>
      <c r="I122" s="3">
        <f>COUNTIF(fiche_version[code],fiche[[#This Row],[code]])</f>
        <v>1</v>
      </c>
    </row>
    <row r="123" spans="1:9" x14ac:dyDescent="0.3">
      <c r="A123" s="3" t="s">
        <v>180</v>
      </c>
      <c r="B123" s="3" t="s">
        <v>6</v>
      </c>
      <c r="C123" s="3" t="str">
        <f>VLOOKUP(fiche[[#This Row],[code_secteur]],secteur[[#All],[code]:[nom]],2,FALSE)</f>
        <v>Bâtiment Tertiaire</v>
      </c>
      <c r="D123" s="3" t="s">
        <v>487</v>
      </c>
      <c r="E123" s="3" t="str">
        <f>VLOOKUP(fiche[[#This Row],[code_sous_secteur]],sous_secteur[[code]:[nom]],2,FALSE)</f>
        <v>Equipement</v>
      </c>
      <c r="F123" s="7" t="s">
        <v>179</v>
      </c>
      <c r="G123" s="3">
        <v>1</v>
      </c>
      <c r="H123" s="3">
        <v>1</v>
      </c>
      <c r="I123" s="3">
        <f>COUNTIF(fiche_version[code],fiche[[#This Row],[code]])</f>
        <v>1</v>
      </c>
    </row>
    <row r="124" spans="1:9" x14ac:dyDescent="0.3">
      <c r="A124" s="3" t="s">
        <v>182</v>
      </c>
      <c r="B124" s="3" t="s">
        <v>6</v>
      </c>
      <c r="C124" s="3" t="str">
        <f>VLOOKUP(fiche[[#This Row],[code_secteur]],secteur[[#All],[code]:[nom]],2,FALSE)</f>
        <v>Bâtiment Tertiaire</v>
      </c>
      <c r="D124" s="3" t="s">
        <v>487</v>
      </c>
      <c r="E124" s="3" t="str">
        <f>VLOOKUP(fiche[[#This Row],[code_sous_secteur]],sous_secteur[[code]:[nom]],2,FALSE)</f>
        <v>Equipement</v>
      </c>
      <c r="F124" s="7" t="s">
        <v>181</v>
      </c>
      <c r="G124" s="3">
        <v>1</v>
      </c>
      <c r="H124" s="3">
        <v>1</v>
      </c>
      <c r="I124" s="3">
        <f>COUNTIF(fiche_version[code],fiche[[#This Row],[code]])</f>
        <v>4</v>
      </c>
    </row>
    <row r="125" spans="1:9" x14ac:dyDescent="0.3">
      <c r="A125" s="3" t="s">
        <v>183</v>
      </c>
      <c r="B125" s="3" t="s">
        <v>6</v>
      </c>
      <c r="C125" s="3" t="str">
        <f>VLOOKUP(fiche[[#This Row],[code_secteur]],secteur[[#All],[code]:[nom]],2,FALSE)</f>
        <v>Bâtiment Tertiaire</v>
      </c>
      <c r="D125" s="3" t="s">
        <v>487</v>
      </c>
      <c r="E125" s="3" t="str">
        <f>VLOOKUP(fiche[[#This Row],[code_sous_secteur]],sous_secteur[[code]:[nom]],2,FALSE)</f>
        <v>Equipement</v>
      </c>
      <c r="F125" s="7" t="s">
        <v>515</v>
      </c>
      <c r="G125" s="3">
        <v>1</v>
      </c>
      <c r="H125" s="3">
        <v>1</v>
      </c>
      <c r="I125" s="3">
        <f>COUNTIF(fiche_version[code],fiche[[#This Row],[code]])</f>
        <v>1</v>
      </c>
    </row>
    <row r="126" spans="1:9" x14ac:dyDescent="0.3">
      <c r="A126" s="3" t="s">
        <v>184</v>
      </c>
      <c r="B126" s="3" t="s">
        <v>6</v>
      </c>
      <c r="C126" s="3" t="str">
        <f>VLOOKUP(fiche[[#This Row],[code_secteur]],secteur[[#All],[code]:[nom]],2,FALSE)</f>
        <v>Bâtiment Tertiaire</v>
      </c>
      <c r="D126" s="3" t="s">
        <v>487</v>
      </c>
      <c r="E126" s="3" t="str">
        <f>VLOOKUP(fiche[[#This Row],[code_sous_secteur]],sous_secteur[[code]:[nom]],2,FALSE)</f>
        <v>Equipement</v>
      </c>
      <c r="F126" s="7" t="s">
        <v>516</v>
      </c>
      <c r="G126" s="3">
        <v>1</v>
      </c>
      <c r="H126" s="3">
        <v>1</v>
      </c>
      <c r="I126" s="3">
        <f>COUNTIF(fiche_version[code],fiche[[#This Row],[code]])</f>
        <v>1</v>
      </c>
    </row>
    <row r="127" spans="1:9" x14ac:dyDescent="0.3">
      <c r="A127" s="3" t="s">
        <v>186</v>
      </c>
      <c r="B127" s="3" t="s">
        <v>6</v>
      </c>
      <c r="C127" s="3" t="str">
        <f>VLOOKUP(fiche[[#This Row],[code_secteur]],secteur[[#All],[code]:[nom]],2,FALSE)</f>
        <v>Bâtiment Tertiaire</v>
      </c>
      <c r="D127" s="3" t="s">
        <v>487</v>
      </c>
      <c r="E127" s="3" t="str">
        <f>VLOOKUP(fiche[[#This Row],[code_sous_secteur]],sous_secteur[[code]:[nom]],2,FALSE)</f>
        <v>Equipement</v>
      </c>
      <c r="F127" s="7" t="s">
        <v>185</v>
      </c>
      <c r="G127" s="3">
        <v>1</v>
      </c>
      <c r="H127" s="3">
        <v>1</v>
      </c>
      <c r="I127" s="3">
        <f>COUNTIF(fiche_version[code],fiche[[#This Row],[code]])</f>
        <v>1</v>
      </c>
    </row>
    <row r="128" spans="1:9" x14ac:dyDescent="0.3">
      <c r="A128" s="3" t="s">
        <v>188</v>
      </c>
      <c r="B128" s="3" t="s">
        <v>6</v>
      </c>
      <c r="C128" s="3" t="str">
        <f>VLOOKUP(fiche[[#This Row],[code_secteur]],secteur[[#All],[code]:[nom]],2,FALSE)</f>
        <v>Bâtiment Tertiaire</v>
      </c>
      <c r="D128" s="3" t="s">
        <v>487</v>
      </c>
      <c r="E128" s="3" t="str">
        <f>VLOOKUP(fiche[[#This Row],[code_sous_secteur]],sous_secteur[[code]:[nom]],2,FALSE)</f>
        <v>Equipement</v>
      </c>
      <c r="F128" s="7" t="s">
        <v>187</v>
      </c>
      <c r="G128" s="3">
        <v>1</v>
      </c>
      <c r="H128" s="3">
        <v>1</v>
      </c>
      <c r="I128" s="3">
        <f>COUNTIF(fiche_version[code],fiche[[#This Row],[code]])</f>
        <v>2</v>
      </c>
    </row>
    <row r="129" spans="1:9" x14ac:dyDescent="0.3">
      <c r="A129" s="3" t="s">
        <v>189</v>
      </c>
      <c r="B129" s="3" t="s">
        <v>6</v>
      </c>
      <c r="C129" s="3" t="str">
        <f>VLOOKUP(fiche[[#This Row],[code_secteur]],secteur[[#All],[code]:[nom]],2,FALSE)</f>
        <v>Bâtiment Tertiaire</v>
      </c>
      <c r="D129" s="3" t="s">
        <v>487</v>
      </c>
      <c r="E129" s="3" t="str">
        <f>VLOOKUP(fiche[[#This Row],[code_sous_secteur]],sous_secteur[[code]:[nom]],2,FALSE)</f>
        <v>Equipement</v>
      </c>
      <c r="F129" s="7" t="s">
        <v>548</v>
      </c>
      <c r="G129" s="3">
        <v>1</v>
      </c>
      <c r="H129" s="3">
        <v>1</v>
      </c>
      <c r="I129" s="3">
        <f>COUNTIF(fiche_version[code],fiche[[#This Row],[code]])</f>
        <v>1</v>
      </c>
    </row>
    <row r="130" spans="1:9" x14ac:dyDescent="0.3">
      <c r="A130" s="3" t="s">
        <v>190</v>
      </c>
      <c r="B130" s="3" t="s">
        <v>6</v>
      </c>
      <c r="C130" s="3" t="str">
        <f>VLOOKUP(fiche[[#This Row],[code_secteur]],secteur[[#All],[code]:[nom]],2,FALSE)</f>
        <v>Bâtiment Tertiaire</v>
      </c>
      <c r="D130" s="3" t="s">
        <v>487</v>
      </c>
      <c r="E130" s="3" t="str">
        <f>VLOOKUP(fiche[[#This Row],[code_sous_secteur]],sous_secteur[[code]:[nom]],2,FALSE)</f>
        <v>Equipement</v>
      </c>
      <c r="F130" s="7" t="s">
        <v>379</v>
      </c>
      <c r="G130" s="3">
        <v>1</v>
      </c>
      <c r="H130" s="3">
        <v>1</v>
      </c>
      <c r="I130" s="3">
        <f>COUNTIF(fiche_version[code],fiche[[#This Row],[code]])</f>
        <v>2</v>
      </c>
    </row>
    <row r="131" spans="1:9" x14ac:dyDescent="0.3">
      <c r="A131" s="3" t="s">
        <v>191</v>
      </c>
      <c r="B131" s="3" t="s">
        <v>6</v>
      </c>
      <c r="C131" s="3" t="str">
        <f>VLOOKUP(fiche[[#This Row],[code_secteur]],secteur[[#All],[code]:[nom]],2,FALSE)</f>
        <v>Bâtiment Tertiaire</v>
      </c>
      <c r="D131" s="3" t="s">
        <v>488</v>
      </c>
      <c r="E131" s="3" t="str">
        <f>VLOOKUP(fiche[[#This Row],[code_sous_secteur]],sous_secteur[[code]:[nom]],2,FALSE)</f>
        <v>Service</v>
      </c>
      <c r="F131" s="7" t="s">
        <v>94</v>
      </c>
      <c r="G131" s="3">
        <v>1</v>
      </c>
      <c r="H131" s="3">
        <v>1</v>
      </c>
      <c r="I131" s="3">
        <f>COUNTIF(fiche_version[code],fiche[[#This Row],[code]])</f>
        <v>1</v>
      </c>
    </row>
    <row r="132" spans="1:9" x14ac:dyDescent="0.3">
      <c r="A132" s="3" t="s">
        <v>192</v>
      </c>
      <c r="B132" s="3" t="s">
        <v>6</v>
      </c>
      <c r="C132" s="3" t="str">
        <f>VLOOKUP(fiche[[#This Row],[code_secteur]],secteur[[#All],[code]:[nom]],2,FALSE)</f>
        <v>Bâtiment Tertiaire</v>
      </c>
      <c r="D132" s="3" t="s">
        <v>488</v>
      </c>
      <c r="E132" s="3" t="str">
        <f>VLOOKUP(fiche[[#This Row],[code_sous_secteur]],sous_secteur[[code]:[nom]],2,FALSE)</f>
        <v>Service</v>
      </c>
      <c r="F132" s="7" t="s">
        <v>549</v>
      </c>
      <c r="G132" s="3">
        <v>1</v>
      </c>
      <c r="H132" s="3">
        <v>1</v>
      </c>
      <c r="I132" s="3">
        <f>COUNTIF(fiche_version[code],fiche[[#This Row],[code]])</f>
        <v>1</v>
      </c>
    </row>
    <row r="133" spans="1:9" x14ac:dyDescent="0.3">
      <c r="A133" s="3" t="s">
        <v>193</v>
      </c>
      <c r="B133" s="3" t="s">
        <v>6</v>
      </c>
      <c r="C133" s="3" t="str">
        <f>VLOOKUP(fiche[[#This Row],[code_secteur]],secteur[[#All],[code]:[nom]],2,FALSE)</f>
        <v>Bâtiment Tertiaire</v>
      </c>
      <c r="D133" s="3" t="s">
        <v>489</v>
      </c>
      <c r="E133" s="3" t="str">
        <f>VLOOKUP(fiche[[#This Row],[code_sous_secteur]],sous_secteur[[code]:[nom]],2,FALSE)</f>
        <v>Thermique</v>
      </c>
      <c r="F133" s="7" t="s">
        <v>351</v>
      </c>
      <c r="G133" s="3">
        <v>1</v>
      </c>
      <c r="H133" s="3">
        <v>1</v>
      </c>
      <c r="I133" s="3">
        <f>COUNTIF(fiche_version[code],fiche[[#This Row],[code]])</f>
        <v>2</v>
      </c>
    </row>
    <row r="134" spans="1:9" x14ac:dyDescent="0.3">
      <c r="A134" s="3" t="s">
        <v>194</v>
      </c>
      <c r="B134" s="3" t="s">
        <v>6</v>
      </c>
      <c r="C134" s="3" t="str">
        <f>VLOOKUP(fiche[[#This Row],[code_secteur]],secteur[[#All],[code]:[nom]],2,FALSE)</f>
        <v>Bâtiment Tertiaire</v>
      </c>
      <c r="D134" s="3" t="s">
        <v>489</v>
      </c>
      <c r="E134" s="3" t="str">
        <f>VLOOKUP(fiche[[#This Row],[code_sous_secteur]],sous_secteur[[code]:[nom]],2,FALSE)</f>
        <v>Thermique</v>
      </c>
      <c r="F134" s="7" t="s">
        <v>370</v>
      </c>
      <c r="G134" s="3">
        <v>1</v>
      </c>
      <c r="H134" s="3">
        <v>1</v>
      </c>
      <c r="I134" s="3">
        <f>COUNTIF(fiche_version[code],fiche[[#This Row],[code]])</f>
        <v>2</v>
      </c>
    </row>
    <row r="135" spans="1:9" x14ac:dyDescent="0.3">
      <c r="A135" s="3" t="s">
        <v>195</v>
      </c>
      <c r="B135" s="3" t="s">
        <v>6</v>
      </c>
      <c r="C135" s="3" t="str">
        <f>VLOOKUP(fiche[[#This Row],[code_secteur]],secteur[[#All],[code]:[nom]],2,FALSE)</f>
        <v>Bâtiment Tertiaire</v>
      </c>
      <c r="D135" s="3" t="s">
        <v>489</v>
      </c>
      <c r="E135" s="3" t="str">
        <f>VLOOKUP(fiche[[#This Row],[code_sous_secteur]],sous_secteur[[code]:[nom]],2,FALSE)</f>
        <v>Thermique</v>
      </c>
      <c r="F135" s="7" t="s">
        <v>113</v>
      </c>
      <c r="G135" s="3">
        <v>1</v>
      </c>
      <c r="H135" s="3">
        <v>1</v>
      </c>
      <c r="I135" s="3">
        <f>COUNTIF(fiche_version[code],fiche[[#This Row],[code]])</f>
        <v>1</v>
      </c>
    </row>
    <row r="136" spans="1:9" x14ac:dyDescent="0.3">
      <c r="A136" s="3" t="s">
        <v>196</v>
      </c>
      <c r="B136" s="3" t="s">
        <v>6</v>
      </c>
      <c r="C136" s="3" t="str">
        <f>VLOOKUP(fiche[[#This Row],[code_secteur]],secteur[[#All],[code]:[nom]],2,FALSE)</f>
        <v>Bâtiment Tertiaire</v>
      </c>
      <c r="D136" s="3" t="s">
        <v>489</v>
      </c>
      <c r="E136" s="3" t="str">
        <f>VLOOKUP(fiche[[#This Row],[code_sous_secteur]],sous_secteur[[code]:[nom]],2,FALSE)</f>
        <v>Thermique</v>
      </c>
      <c r="F136" s="7" t="s">
        <v>353</v>
      </c>
      <c r="G136" s="3">
        <v>1</v>
      </c>
      <c r="H136" s="3">
        <v>1</v>
      </c>
      <c r="I136" s="3">
        <f>COUNTIF(fiche_version[code],fiche[[#This Row],[code]])</f>
        <v>1</v>
      </c>
    </row>
    <row r="137" spans="1:9" x14ac:dyDescent="0.3">
      <c r="A137" s="3" t="s">
        <v>197</v>
      </c>
      <c r="B137" s="3" t="s">
        <v>6</v>
      </c>
      <c r="C137" s="3" t="str">
        <f>VLOOKUP(fiche[[#This Row],[code_secteur]],secteur[[#All],[code]:[nom]],2,FALSE)</f>
        <v>Bâtiment Tertiaire</v>
      </c>
      <c r="D137" s="3" t="s">
        <v>489</v>
      </c>
      <c r="E137" s="3" t="str">
        <f>VLOOKUP(fiche[[#This Row],[code_sous_secteur]],sous_secteur[[code]:[nom]],2,FALSE)</f>
        <v>Thermique</v>
      </c>
      <c r="F137" s="7" t="s">
        <v>485</v>
      </c>
      <c r="G137" s="3">
        <v>1</v>
      </c>
      <c r="H137" s="3">
        <v>1</v>
      </c>
      <c r="I137" s="3">
        <f>COUNTIF(fiche_version[code],fiche[[#This Row],[code]])</f>
        <v>2</v>
      </c>
    </row>
    <row r="138" spans="1:9" x14ac:dyDescent="0.3">
      <c r="A138" s="3" t="s">
        <v>198</v>
      </c>
      <c r="B138" s="3" t="s">
        <v>6</v>
      </c>
      <c r="C138" s="3" t="str">
        <f>VLOOKUP(fiche[[#This Row],[code_secteur]],secteur[[#All],[code]:[nom]],2,FALSE)</f>
        <v>Bâtiment Tertiaire</v>
      </c>
      <c r="D138" s="3" t="s">
        <v>489</v>
      </c>
      <c r="E138" s="3" t="str">
        <f>VLOOKUP(fiche[[#This Row],[code_sous_secteur]],sous_secteur[[code]:[nom]],2,FALSE)</f>
        <v>Thermique</v>
      </c>
      <c r="F138" s="7" t="s">
        <v>371</v>
      </c>
      <c r="G138" s="3">
        <v>1</v>
      </c>
      <c r="H138" s="3">
        <v>1</v>
      </c>
      <c r="I138" s="3">
        <f>COUNTIF(fiche_version[code],fiche[[#This Row],[code]])</f>
        <v>1</v>
      </c>
    </row>
    <row r="139" spans="1:9" x14ac:dyDescent="0.3">
      <c r="A139" s="3" t="s">
        <v>199</v>
      </c>
      <c r="B139" s="3" t="s">
        <v>6</v>
      </c>
      <c r="C139" s="3" t="str">
        <f>VLOOKUP(fiche[[#This Row],[code_secteur]],secteur[[#All],[code]:[nom]],2,FALSE)</f>
        <v>Bâtiment Tertiaire</v>
      </c>
      <c r="D139" s="3" t="s">
        <v>489</v>
      </c>
      <c r="E139" s="3" t="str">
        <f>VLOOKUP(fiche[[#This Row],[code_sous_secteur]],sous_secteur[[code]:[nom]],2,FALSE)</f>
        <v>Thermique</v>
      </c>
      <c r="F139" s="7" t="s">
        <v>497</v>
      </c>
      <c r="G139" s="3">
        <v>1</v>
      </c>
      <c r="H139" s="3">
        <v>1</v>
      </c>
      <c r="I139" s="3">
        <f>COUNTIF(fiche_version[code],fiche[[#This Row],[code]])</f>
        <v>3</v>
      </c>
    </row>
    <row r="140" spans="1:9" x14ac:dyDescent="0.3">
      <c r="A140" s="3" t="s">
        <v>200</v>
      </c>
      <c r="B140" s="3" t="s">
        <v>6</v>
      </c>
      <c r="C140" s="3" t="str">
        <f>VLOOKUP(fiche[[#This Row],[code_secteur]],secteur[[#All],[code]:[nom]],2,FALSE)</f>
        <v>Bâtiment Tertiaire</v>
      </c>
      <c r="D140" s="3" t="s">
        <v>489</v>
      </c>
      <c r="E140" s="3" t="str">
        <f>VLOOKUP(fiche[[#This Row],[code_sous_secteur]],sous_secteur[[code]:[nom]],2,FALSE)</f>
        <v>Thermique</v>
      </c>
      <c r="F140" s="7" t="s">
        <v>117</v>
      </c>
      <c r="G140" s="3">
        <v>1</v>
      </c>
      <c r="H140" s="3">
        <v>1</v>
      </c>
      <c r="I140" s="3">
        <f>COUNTIF(fiche_version[code],fiche[[#This Row],[code]])</f>
        <v>1</v>
      </c>
    </row>
    <row r="141" spans="1:9" x14ac:dyDescent="0.3">
      <c r="A141" s="3" t="s">
        <v>201</v>
      </c>
      <c r="B141" s="3" t="s">
        <v>6</v>
      </c>
      <c r="C141" s="3" t="str">
        <f>VLOOKUP(fiche[[#This Row],[code_secteur]],secteur[[#All],[code]:[nom]],2,FALSE)</f>
        <v>Bâtiment Tertiaire</v>
      </c>
      <c r="D141" s="3" t="s">
        <v>489</v>
      </c>
      <c r="E141" s="3" t="str">
        <f>VLOOKUP(fiche[[#This Row],[code_sous_secteur]],sous_secteur[[code]:[nom]],2,FALSE)</f>
        <v>Thermique</v>
      </c>
      <c r="F141" s="7" t="s">
        <v>349</v>
      </c>
      <c r="G141" s="3">
        <v>1</v>
      </c>
      <c r="H141" s="3">
        <v>1</v>
      </c>
      <c r="I141" s="3">
        <f>COUNTIF(fiche_version[code],fiche[[#This Row],[code]])</f>
        <v>1</v>
      </c>
    </row>
    <row r="142" spans="1:9" x14ac:dyDescent="0.3">
      <c r="A142" s="3" t="s">
        <v>202</v>
      </c>
      <c r="B142" s="3" t="s">
        <v>6</v>
      </c>
      <c r="C142" s="3" t="str">
        <f>VLOOKUP(fiche[[#This Row],[code_secteur]],secteur[[#All],[code]:[nom]],2,FALSE)</f>
        <v>Bâtiment Tertiaire</v>
      </c>
      <c r="D142" s="3" t="s">
        <v>489</v>
      </c>
      <c r="E142" s="3" t="str">
        <f>VLOOKUP(fiche[[#This Row],[code_sous_secteur]],sous_secteur[[code]:[nom]],2,FALSE)</f>
        <v>Thermique</v>
      </c>
      <c r="F142" s="7" t="s">
        <v>510</v>
      </c>
      <c r="G142" s="3">
        <v>1</v>
      </c>
      <c r="H142" s="3">
        <v>1</v>
      </c>
      <c r="I142" s="3">
        <f>COUNTIF(fiche_version[code],fiche[[#This Row],[code]])</f>
        <v>2</v>
      </c>
    </row>
    <row r="143" spans="1:9" x14ac:dyDescent="0.3">
      <c r="A143" s="3" t="s">
        <v>203</v>
      </c>
      <c r="B143" s="3" t="s">
        <v>6</v>
      </c>
      <c r="C143" s="3" t="str">
        <f>VLOOKUP(fiche[[#This Row],[code_secteur]],secteur[[#All],[code]:[nom]],2,FALSE)</f>
        <v>Bâtiment Tertiaire</v>
      </c>
      <c r="D143" s="3" t="s">
        <v>489</v>
      </c>
      <c r="E143" s="3" t="str">
        <f>VLOOKUP(fiche[[#This Row],[code_sous_secteur]],sous_secteur[[code]:[nom]],2,FALSE)</f>
        <v>Thermique</v>
      </c>
      <c r="F143" s="7" t="s">
        <v>45</v>
      </c>
      <c r="G143" s="3">
        <v>1</v>
      </c>
      <c r="H143" s="3">
        <v>1</v>
      </c>
      <c r="I143" s="3">
        <f>COUNTIF(fiche_version[code],fiche[[#This Row],[code]])</f>
        <v>4</v>
      </c>
    </row>
    <row r="144" spans="1:9" x14ac:dyDescent="0.3">
      <c r="A144" s="3" t="s">
        <v>205</v>
      </c>
      <c r="B144" s="3" t="s">
        <v>6</v>
      </c>
      <c r="C144" s="3" t="str">
        <f>VLOOKUP(fiche[[#This Row],[code_secteur]],secteur[[#All],[code]:[nom]],2,FALSE)</f>
        <v>Bâtiment Tertiaire</v>
      </c>
      <c r="D144" s="3" t="s">
        <v>489</v>
      </c>
      <c r="E144" s="3" t="str">
        <f>VLOOKUP(fiche[[#This Row],[code_sous_secteur]],sous_secteur[[code]:[nom]],2,FALSE)</f>
        <v>Thermique</v>
      </c>
      <c r="F144" s="7" t="s">
        <v>204</v>
      </c>
      <c r="G144" s="3">
        <v>0</v>
      </c>
      <c r="H144" s="3">
        <v>0</v>
      </c>
      <c r="I144" s="3">
        <f>COUNTIF(fiche_version[code],fiche[[#This Row],[code]])</f>
        <v>2</v>
      </c>
    </row>
    <row r="145" spans="1:9" x14ac:dyDescent="0.3">
      <c r="A145" s="3" t="s">
        <v>206</v>
      </c>
      <c r="B145" s="3" t="s">
        <v>6</v>
      </c>
      <c r="C145" s="3" t="str">
        <f>VLOOKUP(fiche[[#This Row],[code_secteur]],secteur[[#All],[code]:[nom]],2,FALSE)</f>
        <v>Bâtiment Tertiaire</v>
      </c>
      <c r="D145" s="3" t="s">
        <v>489</v>
      </c>
      <c r="E145" s="3" t="str">
        <f>VLOOKUP(fiche[[#This Row],[code_sous_secteur]],sous_secteur[[code]:[nom]],2,FALSE)</f>
        <v>Thermique</v>
      </c>
      <c r="F145" s="7" t="s">
        <v>550</v>
      </c>
      <c r="G145" s="3">
        <v>1</v>
      </c>
      <c r="H145" s="3">
        <v>1</v>
      </c>
      <c r="I145" s="3">
        <f>COUNTIF(fiche_version[code],fiche[[#This Row],[code]])</f>
        <v>5</v>
      </c>
    </row>
    <row r="146" spans="1:9" x14ac:dyDescent="0.3">
      <c r="A146" s="3" t="s">
        <v>207</v>
      </c>
      <c r="B146" s="3" t="s">
        <v>6</v>
      </c>
      <c r="C146" s="3" t="str">
        <f>VLOOKUP(fiche[[#This Row],[code_secteur]],secteur[[#All],[code]:[nom]],2,FALSE)</f>
        <v>Bâtiment Tertiaire</v>
      </c>
      <c r="D146" s="3" t="s">
        <v>489</v>
      </c>
      <c r="E146" s="3" t="str">
        <f>VLOOKUP(fiche[[#This Row],[code_sous_secteur]],sous_secteur[[code]:[nom]],2,FALSE)</f>
        <v>Thermique</v>
      </c>
      <c r="F146" s="7" t="s">
        <v>483</v>
      </c>
      <c r="G146" s="3">
        <v>1</v>
      </c>
      <c r="H146" s="3">
        <v>1</v>
      </c>
      <c r="I146" s="3">
        <f>COUNTIF(fiche_version[code],fiche[[#This Row],[code]])</f>
        <v>2</v>
      </c>
    </row>
    <row r="147" spans="1:9" x14ac:dyDescent="0.3">
      <c r="A147" s="3" t="s">
        <v>209</v>
      </c>
      <c r="B147" s="3" t="s">
        <v>6</v>
      </c>
      <c r="C147" s="3" t="str">
        <f>VLOOKUP(fiche[[#This Row],[code_secteur]],secteur[[#All],[code]:[nom]],2,FALSE)</f>
        <v>Bâtiment Tertiaire</v>
      </c>
      <c r="D147" s="3" t="s">
        <v>489</v>
      </c>
      <c r="E147" s="3" t="str">
        <f>VLOOKUP(fiche[[#This Row],[code_sous_secteur]],sous_secteur[[code]:[nom]],2,FALSE)</f>
        <v>Thermique</v>
      </c>
      <c r="F147" s="7" t="s">
        <v>208</v>
      </c>
      <c r="G147" s="3">
        <v>0</v>
      </c>
      <c r="H147" s="3">
        <v>0</v>
      </c>
      <c r="I147" s="3">
        <f>COUNTIF(fiche_version[code],fiche[[#This Row],[code]])</f>
        <v>3</v>
      </c>
    </row>
    <row r="148" spans="1:9" x14ac:dyDescent="0.3">
      <c r="A148" s="3" t="s">
        <v>210</v>
      </c>
      <c r="B148" s="3" t="s">
        <v>6</v>
      </c>
      <c r="C148" s="3" t="str">
        <f>VLOOKUP(fiche[[#This Row],[code_secteur]],secteur[[#All],[code]:[nom]],2,FALSE)</f>
        <v>Bâtiment Tertiaire</v>
      </c>
      <c r="D148" s="3" t="s">
        <v>489</v>
      </c>
      <c r="E148" s="3" t="str">
        <f>VLOOKUP(fiche[[#This Row],[code_sous_secteur]],sous_secteur[[code]:[nom]],2,FALSE)</f>
        <v>Thermique</v>
      </c>
      <c r="F148" s="7" t="s">
        <v>551</v>
      </c>
      <c r="G148" s="3">
        <v>0</v>
      </c>
      <c r="H148" s="3">
        <v>0</v>
      </c>
      <c r="I148" s="3">
        <f>COUNTIF(fiche_version[code],fiche[[#This Row],[code]])</f>
        <v>1</v>
      </c>
    </row>
    <row r="149" spans="1:9" x14ac:dyDescent="0.3">
      <c r="A149" s="3" t="s">
        <v>211</v>
      </c>
      <c r="B149" s="3" t="s">
        <v>6</v>
      </c>
      <c r="C149" s="3" t="str">
        <f>VLOOKUP(fiche[[#This Row],[code_secteur]],secteur[[#All],[code]:[nom]],2,FALSE)</f>
        <v>Bâtiment Tertiaire</v>
      </c>
      <c r="D149" s="3" t="s">
        <v>489</v>
      </c>
      <c r="E149" s="3" t="str">
        <f>VLOOKUP(fiche[[#This Row],[code_sous_secteur]],sous_secteur[[code]:[nom]],2,FALSE)</f>
        <v>Thermique</v>
      </c>
      <c r="F149" s="7" t="s">
        <v>517</v>
      </c>
      <c r="G149" s="3">
        <v>1</v>
      </c>
      <c r="H149" s="3">
        <v>1</v>
      </c>
      <c r="I149" s="3">
        <f>COUNTIF(fiche_version[code],fiche[[#This Row],[code]])</f>
        <v>1</v>
      </c>
    </row>
    <row r="150" spans="1:9" x14ac:dyDescent="0.3">
      <c r="A150" s="3" t="s">
        <v>212</v>
      </c>
      <c r="B150" s="3" t="s">
        <v>6</v>
      </c>
      <c r="C150" s="3" t="str">
        <f>VLOOKUP(fiche[[#This Row],[code_secteur]],secteur[[#All],[code]:[nom]],2,FALSE)</f>
        <v>Bâtiment Tertiaire</v>
      </c>
      <c r="D150" s="3" t="s">
        <v>489</v>
      </c>
      <c r="E150" s="3" t="str">
        <f>VLOOKUP(fiche[[#This Row],[code_sous_secteur]],sous_secteur[[code]:[nom]],2,FALSE)</f>
        <v>Thermique</v>
      </c>
      <c r="F150" s="7" t="s">
        <v>552</v>
      </c>
      <c r="G150" s="3">
        <v>1</v>
      </c>
      <c r="H150" s="3">
        <v>1</v>
      </c>
      <c r="I150" s="3">
        <f>COUNTIF(fiche_version[code],fiche[[#This Row],[code]])</f>
        <v>1</v>
      </c>
    </row>
    <row r="151" spans="1:9" x14ac:dyDescent="0.3">
      <c r="A151" s="3" t="s">
        <v>214</v>
      </c>
      <c r="B151" s="3" t="s">
        <v>6</v>
      </c>
      <c r="C151" s="3" t="str">
        <f>VLOOKUP(fiche[[#This Row],[code_secteur]],secteur[[#All],[code]:[nom]],2,FALSE)</f>
        <v>Bâtiment Tertiaire</v>
      </c>
      <c r="D151" s="3" t="s">
        <v>489</v>
      </c>
      <c r="E151" s="3" t="str">
        <f>VLOOKUP(fiche[[#This Row],[code_sous_secteur]],sous_secteur[[code]:[nom]],2,FALSE)</f>
        <v>Thermique</v>
      </c>
      <c r="F151" s="7" t="s">
        <v>213</v>
      </c>
      <c r="G151" s="3">
        <v>1</v>
      </c>
      <c r="H151" s="3">
        <v>1</v>
      </c>
      <c r="I151" s="3">
        <f>COUNTIF(fiche_version[code],fiche[[#This Row],[code]])</f>
        <v>4</v>
      </c>
    </row>
    <row r="152" spans="1:9" x14ac:dyDescent="0.3">
      <c r="A152" s="3" t="s">
        <v>215</v>
      </c>
      <c r="B152" s="3" t="s">
        <v>6</v>
      </c>
      <c r="C152" s="3" t="str">
        <f>VLOOKUP(fiche[[#This Row],[code_secteur]],secteur[[#All],[code]:[nom]],2,FALSE)</f>
        <v>Bâtiment Tertiaire</v>
      </c>
      <c r="D152" s="3" t="s">
        <v>489</v>
      </c>
      <c r="E152" s="3" t="str">
        <f>VLOOKUP(fiche[[#This Row],[code_sous_secteur]],sous_secteur[[code]:[nom]],2,FALSE)</f>
        <v>Thermique</v>
      </c>
      <c r="F152" s="7" t="s">
        <v>518</v>
      </c>
      <c r="G152" s="3">
        <v>1</v>
      </c>
      <c r="H152" s="3">
        <v>1</v>
      </c>
      <c r="I152" s="3">
        <f>COUNTIF(fiche_version[code],fiche[[#This Row],[code]])</f>
        <v>1</v>
      </c>
    </row>
    <row r="153" spans="1:9" x14ac:dyDescent="0.3">
      <c r="A153" s="3" t="s">
        <v>216</v>
      </c>
      <c r="B153" s="3" t="s">
        <v>6</v>
      </c>
      <c r="C153" s="3" t="str">
        <f>VLOOKUP(fiche[[#This Row],[code_secteur]],secteur[[#All],[code]:[nom]],2,FALSE)</f>
        <v>Bâtiment Tertiaire</v>
      </c>
      <c r="D153" s="3" t="s">
        <v>489</v>
      </c>
      <c r="E153" s="3" t="str">
        <f>VLOOKUP(fiche[[#This Row],[code_sous_secteur]],sous_secteur[[code]:[nom]],2,FALSE)</f>
        <v>Thermique</v>
      </c>
      <c r="F153" s="7" t="s">
        <v>519</v>
      </c>
      <c r="G153" s="3">
        <v>0</v>
      </c>
      <c r="H153" s="3">
        <v>0</v>
      </c>
      <c r="I153" s="3">
        <f>COUNTIF(fiche_version[code],fiche[[#This Row],[code]])</f>
        <v>1</v>
      </c>
    </row>
    <row r="154" spans="1:9" x14ac:dyDescent="0.3">
      <c r="A154" s="3" t="s">
        <v>217</v>
      </c>
      <c r="B154" s="3" t="s">
        <v>6</v>
      </c>
      <c r="C154" s="3" t="str">
        <f>VLOOKUP(fiche[[#This Row],[code_secteur]],secteur[[#All],[code]:[nom]],2,FALSE)</f>
        <v>Bâtiment Tertiaire</v>
      </c>
      <c r="D154" s="3" t="s">
        <v>489</v>
      </c>
      <c r="E154" s="3" t="str">
        <f>VLOOKUP(fiche[[#This Row],[code_sous_secteur]],sous_secteur[[code]:[nom]],2,FALSE)</f>
        <v>Thermique</v>
      </c>
      <c r="F154" s="7" t="s">
        <v>373</v>
      </c>
      <c r="G154" s="3">
        <v>1</v>
      </c>
      <c r="H154" s="3">
        <v>1</v>
      </c>
      <c r="I154" s="3">
        <f>COUNTIF(fiche_version[code],fiche[[#This Row],[code]])</f>
        <v>3</v>
      </c>
    </row>
    <row r="155" spans="1:9" x14ac:dyDescent="0.3">
      <c r="A155" s="3" t="s">
        <v>219</v>
      </c>
      <c r="B155" s="3" t="s">
        <v>6</v>
      </c>
      <c r="C155" s="3" t="str">
        <f>VLOOKUP(fiche[[#This Row],[code_secteur]],secteur[[#All],[code]:[nom]],2,FALSE)</f>
        <v>Bâtiment Tertiaire</v>
      </c>
      <c r="D155" s="3" t="s">
        <v>489</v>
      </c>
      <c r="E155" s="3" t="str">
        <f>VLOOKUP(fiche[[#This Row],[code_sous_secteur]],sous_secteur[[code]:[nom]],2,FALSE)</f>
        <v>Thermique</v>
      </c>
      <c r="F155" s="7" t="s">
        <v>218</v>
      </c>
      <c r="G155" s="3">
        <v>1</v>
      </c>
      <c r="H155" s="3">
        <v>1</v>
      </c>
      <c r="I155" s="3">
        <f>COUNTIF(fiche_version[code],fiche[[#This Row],[code]])</f>
        <v>2</v>
      </c>
    </row>
    <row r="156" spans="1:9" x14ac:dyDescent="0.3">
      <c r="A156" s="3" t="s">
        <v>221</v>
      </c>
      <c r="B156" s="3" t="s">
        <v>6</v>
      </c>
      <c r="C156" s="3" t="str">
        <f>VLOOKUP(fiche[[#This Row],[code_secteur]],secteur[[#All],[code]:[nom]],2,FALSE)</f>
        <v>Bâtiment Tertiaire</v>
      </c>
      <c r="D156" s="3" t="s">
        <v>489</v>
      </c>
      <c r="E156" s="3" t="str">
        <f>VLOOKUP(fiche[[#This Row],[code_sous_secteur]],sous_secteur[[code]:[nom]],2,FALSE)</f>
        <v>Thermique</v>
      </c>
      <c r="F156" s="7" t="s">
        <v>220</v>
      </c>
      <c r="G156" s="3">
        <v>1</v>
      </c>
      <c r="H156" s="3">
        <v>1</v>
      </c>
      <c r="I156" s="3">
        <f>COUNTIF(fiche_version[code],fiche[[#This Row],[code]])</f>
        <v>2</v>
      </c>
    </row>
    <row r="157" spans="1:9" x14ac:dyDescent="0.3">
      <c r="A157" s="3" t="s">
        <v>223</v>
      </c>
      <c r="B157" s="3" t="s">
        <v>6</v>
      </c>
      <c r="C157" s="3" t="str">
        <f>VLOOKUP(fiche[[#This Row],[code_secteur]],secteur[[#All],[code]:[nom]],2,FALSE)</f>
        <v>Bâtiment Tertiaire</v>
      </c>
      <c r="D157" s="3" t="s">
        <v>489</v>
      </c>
      <c r="E157" s="3" t="str">
        <f>VLOOKUP(fiche[[#This Row],[code_sous_secteur]],sous_secteur[[code]:[nom]],2,FALSE)</f>
        <v>Thermique</v>
      </c>
      <c r="F157" s="7" t="s">
        <v>222</v>
      </c>
      <c r="G157" s="3">
        <v>1</v>
      </c>
      <c r="H157" s="3">
        <v>1</v>
      </c>
      <c r="I157" s="3">
        <f>COUNTIF(fiche_version[code],fiche[[#This Row],[code]])</f>
        <v>3</v>
      </c>
    </row>
    <row r="158" spans="1:9" x14ac:dyDescent="0.3">
      <c r="A158" s="3" t="s">
        <v>225</v>
      </c>
      <c r="B158" s="3" t="s">
        <v>6</v>
      </c>
      <c r="C158" s="3" t="str">
        <f>VLOOKUP(fiche[[#This Row],[code_secteur]],secteur[[#All],[code]:[nom]],2,FALSE)</f>
        <v>Bâtiment Tertiaire</v>
      </c>
      <c r="D158" s="3" t="s">
        <v>489</v>
      </c>
      <c r="E158" s="3" t="str">
        <f>VLOOKUP(fiche[[#This Row],[code_sous_secteur]],sous_secteur[[code]:[nom]],2,FALSE)</f>
        <v>Thermique</v>
      </c>
      <c r="F158" s="7" t="s">
        <v>224</v>
      </c>
      <c r="G158" s="3">
        <v>1</v>
      </c>
      <c r="H158" s="3">
        <v>1</v>
      </c>
      <c r="I158" s="3">
        <f>COUNTIF(fiche_version[code],fiche[[#This Row],[code]])</f>
        <v>1</v>
      </c>
    </row>
    <row r="159" spans="1:9" x14ac:dyDescent="0.3">
      <c r="A159" s="3" t="s">
        <v>226</v>
      </c>
      <c r="B159" s="3" t="s">
        <v>6</v>
      </c>
      <c r="C159" s="3" t="str">
        <f>VLOOKUP(fiche[[#This Row],[code_secteur]],secteur[[#All],[code]:[nom]],2,FALSE)</f>
        <v>Bâtiment Tertiaire</v>
      </c>
      <c r="D159" s="3" t="s">
        <v>489</v>
      </c>
      <c r="E159" s="3" t="str">
        <f>VLOOKUP(fiche[[#This Row],[code_sous_secteur]],sous_secteur[[code]:[nom]],2,FALSE)</f>
        <v>Thermique</v>
      </c>
      <c r="F159" s="7" t="s">
        <v>520</v>
      </c>
      <c r="G159" s="3">
        <v>1</v>
      </c>
      <c r="H159" s="3">
        <v>1</v>
      </c>
      <c r="I159" s="3">
        <f>COUNTIF(fiche_version[code],fiche[[#This Row],[code]])</f>
        <v>1</v>
      </c>
    </row>
    <row r="160" spans="1:9" x14ac:dyDescent="0.3">
      <c r="A160" s="3" t="s">
        <v>227</v>
      </c>
      <c r="B160" s="3" t="s">
        <v>6</v>
      </c>
      <c r="C160" s="3" t="str">
        <f>VLOOKUP(fiche[[#This Row],[code_secteur]],secteur[[#All],[code]:[nom]],2,FALSE)</f>
        <v>Bâtiment Tertiaire</v>
      </c>
      <c r="D160" s="3" t="s">
        <v>489</v>
      </c>
      <c r="E160" s="3" t="str">
        <f>VLOOKUP(fiche[[#This Row],[code_sous_secteur]],sous_secteur[[code]:[nom]],2,FALSE)</f>
        <v>Thermique</v>
      </c>
      <c r="F160" s="7" t="s">
        <v>362</v>
      </c>
      <c r="G160" s="3">
        <v>1</v>
      </c>
      <c r="H160" s="3">
        <v>1</v>
      </c>
      <c r="I160" s="3">
        <f>COUNTIF(fiche_version[code],fiche[[#This Row],[code]])</f>
        <v>4</v>
      </c>
    </row>
    <row r="161" spans="1:9" x14ac:dyDescent="0.3">
      <c r="A161" s="3" t="s">
        <v>228</v>
      </c>
      <c r="B161" s="3" t="s">
        <v>6</v>
      </c>
      <c r="C161" s="3" t="str">
        <f>VLOOKUP(fiche[[#This Row],[code_secteur]],secteur[[#All],[code]:[nom]],2,FALSE)</f>
        <v>Bâtiment Tertiaire</v>
      </c>
      <c r="D161" s="3" t="s">
        <v>489</v>
      </c>
      <c r="E161" s="3" t="str">
        <f>VLOOKUP(fiche[[#This Row],[code_sous_secteur]],sous_secteur[[code]:[nom]],2,FALSE)</f>
        <v>Thermique</v>
      </c>
      <c r="F161" s="7" t="s">
        <v>471</v>
      </c>
      <c r="G161" s="3">
        <v>1</v>
      </c>
      <c r="H161" s="3">
        <v>1</v>
      </c>
      <c r="I161" s="3">
        <f>COUNTIF(fiche_version[code],fiche[[#This Row],[code]])</f>
        <v>1</v>
      </c>
    </row>
    <row r="162" spans="1:9" x14ac:dyDescent="0.3">
      <c r="A162" s="3" t="s">
        <v>229</v>
      </c>
      <c r="B162" s="3" t="s">
        <v>6</v>
      </c>
      <c r="C162" s="3" t="str">
        <f>VLOOKUP(fiche[[#This Row],[code_secteur]],secteur[[#All],[code]:[nom]],2,FALSE)</f>
        <v>Bâtiment Tertiaire</v>
      </c>
      <c r="D162" s="3" t="s">
        <v>489</v>
      </c>
      <c r="E162" s="3" t="str">
        <f>VLOOKUP(fiche[[#This Row],[code_sous_secteur]],sous_secteur[[code]:[nom]],2,FALSE)</f>
        <v>Thermique</v>
      </c>
      <c r="F162" s="7" t="s">
        <v>472</v>
      </c>
      <c r="G162" s="3">
        <v>1</v>
      </c>
      <c r="H162" s="3">
        <v>1</v>
      </c>
      <c r="I162" s="3">
        <f>COUNTIF(fiche_version[code],fiche[[#This Row],[code]])</f>
        <v>1</v>
      </c>
    </row>
    <row r="163" spans="1:9" x14ac:dyDescent="0.3">
      <c r="A163" s="3" t="s">
        <v>230</v>
      </c>
      <c r="B163" s="3" t="s">
        <v>6</v>
      </c>
      <c r="C163" s="3" t="str">
        <f>VLOOKUP(fiche[[#This Row],[code_secteur]],secteur[[#All],[code]:[nom]],2,FALSE)</f>
        <v>Bâtiment Tertiaire</v>
      </c>
      <c r="D163" s="3" t="s">
        <v>489</v>
      </c>
      <c r="E163" s="3" t="str">
        <f>VLOOKUP(fiche[[#This Row],[code_sous_secteur]],sous_secteur[[code]:[nom]],2,FALSE)</f>
        <v>Thermique</v>
      </c>
      <c r="F163" s="7" t="s">
        <v>147</v>
      </c>
      <c r="G163" s="3">
        <v>1</v>
      </c>
      <c r="H163" s="3">
        <v>1</v>
      </c>
      <c r="I163" s="3">
        <f>COUNTIF(fiche_version[code],fiche[[#This Row],[code]])</f>
        <v>2</v>
      </c>
    </row>
    <row r="164" spans="1:9" x14ac:dyDescent="0.3">
      <c r="A164" s="3" t="s">
        <v>231</v>
      </c>
      <c r="B164" s="3" t="s">
        <v>6</v>
      </c>
      <c r="C164" s="3" t="str">
        <f>VLOOKUP(fiche[[#This Row],[code_secteur]],secteur[[#All],[code]:[nom]],2,FALSE)</f>
        <v>Bâtiment Tertiaire</v>
      </c>
      <c r="D164" s="3" t="s">
        <v>489</v>
      </c>
      <c r="E164" s="3" t="str">
        <f>VLOOKUP(fiche[[#This Row],[code_sous_secteur]],sous_secteur[[code]:[nom]],2,FALSE)</f>
        <v>Thermique</v>
      </c>
      <c r="F164" s="11" t="s">
        <v>561</v>
      </c>
      <c r="G164" s="3">
        <v>1</v>
      </c>
      <c r="H164" s="3">
        <v>1</v>
      </c>
      <c r="I164" s="3">
        <f>COUNTIF(fiche_version[code],fiche[[#This Row],[code]])</f>
        <v>1</v>
      </c>
    </row>
    <row r="165" spans="1:9" x14ac:dyDescent="0.3">
      <c r="A165" s="3" t="s">
        <v>232</v>
      </c>
      <c r="B165" s="3" t="s">
        <v>6</v>
      </c>
      <c r="C165" s="3" t="str">
        <f>VLOOKUP(fiche[[#This Row],[code_secteur]],secteur[[#All],[code]:[nom]],2,FALSE)</f>
        <v>Bâtiment Tertiaire</v>
      </c>
      <c r="D165" s="3" t="s">
        <v>489</v>
      </c>
      <c r="E165" s="3" t="str">
        <f>VLOOKUP(fiche[[#This Row],[code_sous_secteur]],sous_secteur[[code]:[nom]],2,FALSE)</f>
        <v>Thermique</v>
      </c>
      <c r="F165" s="7" t="s">
        <v>152</v>
      </c>
      <c r="G165" s="3">
        <v>1</v>
      </c>
      <c r="H165" s="3">
        <v>1</v>
      </c>
      <c r="I165" s="3">
        <f>COUNTIF(fiche_version[code],fiche[[#This Row],[code]])</f>
        <v>2</v>
      </c>
    </row>
    <row r="166" spans="1:9" x14ac:dyDescent="0.3">
      <c r="A166" s="3" t="s">
        <v>233</v>
      </c>
      <c r="B166" s="3" t="s">
        <v>6</v>
      </c>
      <c r="C166" s="3" t="str">
        <f>VLOOKUP(fiche[[#This Row],[code_secteur]],secteur[[#All],[code]:[nom]],2,FALSE)</f>
        <v>Bâtiment Tertiaire</v>
      </c>
      <c r="D166" s="3" t="s">
        <v>489</v>
      </c>
      <c r="E166" s="3" t="str">
        <f>VLOOKUP(fiche[[#This Row],[code_sous_secteur]],sous_secteur[[code]:[nom]],2,FALSE)</f>
        <v>Thermique</v>
      </c>
      <c r="F166" s="7" t="s">
        <v>498</v>
      </c>
      <c r="G166" s="3">
        <v>1</v>
      </c>
      <c r="H166" s="3">
        <v>1</v>
      </c>
      <c r="I166" s="3">
        <f>COUNTIF(fiche_version[code],fiche[[#This Row],[code]])</f>
        <v>2</v>
      </c>
    </row>
    <row r="167" spans="1:9" x14ac:dyDescent="0.3">
      <c r="A167" s="3" t="s">
        <v>234</v>
      </c>
      <c r="B167" s="3" t="s">
        <v>6</v>
      </c>
      <c r="C167" s="3" t="str">
        <f>VLOOKUP(fiche[[#This Row],[code_secteur]],secteur[[#All],[code]:[nom]],2,FALSE)</f>
        <v>Bâtiment Tertiaire</v>
      </c>
      <c r="D167" s="3" t="s">
        <v>489</v>
      </c>
      <c r="E167" s="3" t="str">
        <f>VLOOKUP(fiche[[#This Row],[code_sous_secteur]],sous_secteur[[code]:[nom]],2,FALSE)</f>
        <v>Thermique</v>
      </c>
      <c r="F167" s="7" t="s">
        <v>521</v>
      </c>
      <c r="G167" s="3">
        <v>1</v>
      </c>
      <c r="H167" s="3">
        <v>1</v>
      </c>
      <c r="I167" s="3">
        <f>COUNTIF(fiche_version[code],fiche[[#This Row],[code]])</f>
        <v>1</v>
      </c>
    </row>
    <row r="168" spans="1:9" x14ac:dyDescent="0.3">
      <c r="A168" s="3" t="s">
        <v>712</v>
      </c>
      <c r="B168" s="3" t="s">
        <v>6</v>
      </c>
      <c r="C168" s="15" t="str">
        <f>VLOOKUP(fiche[[#This Row],[code_secteur]],secteur[[#All],[code]:[nom]],2,FALSE)</f>
        <v>Bâtiment Tertiaire</v>
      </c>
      <c r="D168" s="3" t="s">
        <v>489</v>
      </c>
      <c r="E168" s="15" t="str">
        <f>VLOOKUP(fiche[[#This Row],[code_sous_secteur]],sous_secteur[[code]:[nom]],2,FALSE)</f>
        <v>Thermique</v>
      </c>
      <c r="F168" s="7" t="s">
        <v>720</v>
      </c>
      <c r="G168" s="3">
        <v>1</v>
      </c>
      <c r="H168" s="3">
        <v>0</v>
      </c>
      <c r="I168" s="15">
        <f>COUNTIF(fiche_version[code],fiche[[#This Row],[code]])</f>
        <v>1</v>
      </c>
    </row>
    <row r="169" spans="1:9" x14ac:dyDescent="0.3">
      <c r="A169" s="3" t="s">
        <v>236</v>
      </c>
      <c r="B169" s="3" t="s">
        <v>8</v>
      </c>
      <c r="C169" s="3" t="str">
        <f>VLOOKUP(fiche[[#This Row],[code_secteur]],secteur[[#All],[code]:[nom]],2,FALSE)</f>
        <v>Industrie</v>
      </c>
      <c r="D169" s="3" t="s">
        <v>567</v>
      </c>
      <c r="E169" s="3" t="str">
        <f>VLOOKUP(fiche[[#This Row],[code_sous_secteur]],sous_secteur[[code]:[nom]],2,FALSE)</f>
        <v>Bâtiment</v>
      </c>
      <c r="F169" s="7" t="s">
        <v>235</v>
      </c>
      <c r="G169" s="3">
        <v>1</v>
      </c>
      <c r="H169" s="3">
        <v>1</v>
      </c>
      <c r="I169" s="3">
        <f>COUNTIF(fiche_version[code],fiche[[#This Row],[code]])</f>
        <v>2</v>
      </c>
    </row>
    <row r="170" spans="1:9" x14ac:dyDescent="0.3">
      <c r="A170" s="3" t="s">
        <v>237</v>
      </c>
      <c r="B170" s="3" t="s">
        <v>8</v>
      </c>
      <c r="C170" s="3" t="str">
        <f>VLOOKUP(fiche[[#This Row],[code_secteur]],secteur[[#All],[code]:[nom]],2,FALSE)</f>
        <v>Industrie</v>
      </c>
      <c r="D170" s="3" t="s">
        <v>567</v>
      </c>
      <c r="E170" s="3" t="str">
        <f>VLOOKUP(fiche[[#This Row],[code_sous_secteur]],sous_secteur[[code]:[nom]],2,FALSE)</f>
        <v>Bâtiment</v>
      </c>
      <c r="F170" s="7" t="s">
        <v>372</v>
      </c>
      <c r="G170" s="3">
        <v>1</v>
      </c>
      <c r="H170" s="3">
        <v>1</v>
      </c>
      <c r="I170" s="3">
        <f>COUNTIF(fiche_version[code],fiche[[#This Row],[code]])</f>
        <v>2</v>
      </c>
    </row>
    <row r="171" spans="1:9" x14ac:dyDescent="0.3">
      <c r="A171" s="3" t="s">
        <v>238</v>
      </c>
      <c r="B171" s="3" t="s">
        <v>8</v>
      </c>
      <c r="C171" s="3" t="str">
        <f>VLOOKUP(fiche[[#This Row],[code_secteur]],secteur[[#All],[code]:[nom]],2,FALSE)</f>
        <v>Industrie</v>
      </c>
      <c r="D171" s="3" t="s">
        <v>567</v>
      </c>
      <c r="E171" s="3" t="str">
        <f>VLOOKUP(fiche[[#This Row],[code_sous_secteur]],sous_secteur[[code]:[nom]],2,FALSE)</f>
        <v>Bâtiment</v>
      </c>
      <c r="F171" s="7" t="s">
        <v>515</v>
      </c>
      <c r="G171" s="3">
        <v>1</v>
      </c>
      <c r="H171" s="3">
        <v>0</v>
      </c>
      <c r="I171" s="3">
        <f>COUNTIF(fiche_version[code],fiche[[#This Row],[code]])</f>
        <v>1</v>
      </c>
    </row>
    <row r="172" spans="1:9" x14ac:dyDescent="0.3">
      <c r="A172" s="3" t="s">
        <v>239</v>
      </c>
      <c r="B172" s="3" t="s">
        <v>8</v>
      </c>
      <c r="C172" s="3" t="str">
        <f>VLOOKUP(fiche[[#This Row],[code_secteur]],secteur[[#All],[code]:[nom]],2,FALSE)</f>
        <v>Industrie</v>
      </c>
      <c r="D172" s="3" t="s">
        <v>567</v>
      </c>
      <c r="E172" s="3" t="str">
        <f>VLOOKUP(fiche[[#This Row],[code_sous_secteur]],sous_secteur[[code]:[nom]],2,FALSE)</f>
        <v>Bâtiment</v>
      </c>
      <c r="F172" s="7" t="s">
        <v>185</v>
      </c>
      <c r="G172" s="3">
        <v>1</v>
      </c>
      <c r="H172" s="3">
        <v>1</v>
      </c>
      <c r="I172" s="3">
        <f>COUNTIF(fiche_version[code],fiche[[#This Row],[code]])</f>
        <v>1</v>
      </c>
    </row>
    <row r="173" spans="1:9" x14ac:dyDescent="0.3">
      <c r="A173" s="3" t="s">
        <v>240</v>
      </c>
      <c r="B173" s="3" t="s">
        <v>8</v>
      </c>
      <c r="C173" s="3" t="str">
        <f>VLOOKUP(fiche[[#This Row],[code_secteur]],secteur[[#All],[code]:[nom]],2,FALSE)</f>
        <v>Industrie</v>
      </c>
      <c r="D173" s="3" t="s">
        <v>567</v>
      </c>
      <c r="E173" s="3" t="str">
        <f>VLOOKUP(fiche[[#This Row],[code_sous_secteur]],sous_secteur[[code]:[nom]],2,FALSE)</f>
        <v>Bâtiment</v>
      </c>
      <c r="F173" s="7" t="s">
        <v>187</v>
      </c>
      <c r="G173" s="3">
        <v>1</v>
      </c>
      <c r="H173" s="3">
        <v>1</v>
      </c>
      <c r="I173" s="3">
        <f>COUNTIF(fiche_version[code],fiche[[#This Row],[code]])</f>
        <v>2</v>
      </c>
    </row>
    <row r="174" spans="1:9" x14ac:dyDescent="0.3">
      <c r="A174" s="3" t="s">
        <v>242</v>
      </c>
      <c r="B174" s="3" t="s">
        <v>8</v>
      </c>
      <c r="C174" s="3" t="str">
        <f>VLOOKUP(fiche[[#This Row],[code_secteur]],secteur[[#All],[code]:[nom]],2,FALSE)</f>
        <v>Industrie</v>
      </c>
      <c r="D174" s="3" t="s">
        <v>567</v>
      </c>
      <c r="E174" s="3" t="str">
        <f>VLOOKUP(fiche[[#This Row],[code_sous_secteur]],sous_secteur[[code]:[nom]],2,FALSE)</f>
        <v>Bâtiment</v>
      </c>
      <c r="F174" s="7" t="s">
        <v>241</v>
      </c>
      <c r="G174" s="3">
        <v>1</v>
      </c>
      <c r="H174" s="3">
        <v>1</v>
      </c>
      <c r="I174" s="3">
        <f>COUNTIF(fiche_version[code],fiche[[#This Row],[code]])</f>
        <v>2</v>
      </c>
    </row>
    <row r="175" spans="1:9" x14ac:dyDescent="0.3">
      <c r="A175" s="3" t="s">
        <v>244</v>
      </c>
      <c r="B175" s="3" t="s">
        <v>8</v>
      </c>
      <c r="C175" s="3" t="str">
        <f>VLOOKUP(fiche[[#This Row],[code_secteur]],secteur[[#All],[code]:[nom]],2,FALSE)</f>
        <v>Industrie</v>
      </c>
      <c r="D175" s="3" t="s">
        <v>567</v>
      </c>
      <c r="E175" s="3" t="str">
        <f>VLOOKUP(fiche[[#This Row],[code_sous_secteur]],sous_secteur[[code]:[nom]],2,FALSE)</f>
        <v>Bâtiment</v>
      </c>
      <c r="F175" s="7" t="s">
        <v>243</v>
      </c>
      <c r="G175" s="3">
        <v>1</v>
      </c>
      <c r="H175" s="3">
        <v>1</v>
      </c>
      <c r="I175" s="3">
        <f>COUNTIF(fiche_version[code],fiche[[#This Row],[code]])</f>
        <v>1</v>
      </c>
    </row>
    <row r="176" spans="1:9" x14ac:dyDescent="0.3">
      <c r="A176" s="3" t="s">
        <v>245</v>
      </c>
      <c r="B176" s="3" t="s">
        <v>8</v>
      </c>
      <c r="C176" s="3" t="str">
        <f>VLOOKUP(fiche[[#This Row],[code_secteur]],secteur[[#All],[code]:[nom]],2,FALSE)</f>
        <v>Industrie</v>
      </c>
      <c r="D176" s="3" t="s">
        <v>486</v>
      </c>
      <c r="E176" s="3" t="str">
        <f>VLOOKUP(fiche[[#This Row],[code_sous_secteur]],sous_secteur[[code]:[nom]],2,FALSE)</f>
        <v>Enveloppe</v>
      </c>
      <c r="F176" s="7" t="s">
        <v>72</v>
      </c>
      <c r="G176" s="3">
        <v>0</v>
      </c>
      <c r="H176" s="3">
        <v>1</v>
      </c>
      <c r="I176" s="3">
        <f>COUNTIF(fiche_version[code],fiche[[#This Row],[code]])</f>
        <v>1</v>
      </c>
    </row>
    <row r="177" spans="1:9" x14ac:dyDescent="0.3">
      <c r="A177" s="3" t="s">
        <v>246</v>
      </c>
      <c r="B177" s="3" t="s">
        <v>8</v>
      </c>
      <c r="C177" s="3" t="str">
        <f>VLOOKUP(fiche[[#This Row],[code_secteur]],secteur[[#All],[code]:[nom]],2,FALSE)</f>
        <v>Industrie</v>
      </c>
      <c r="D177" s="3" t="s">
        <v>486</v>
      </c>
      <c r="E177" s="3" t="str">
        <f>VLOOKUP(fiche[[#This Row],[code_sous_secteur]],sous_secteur[[code]:[nom]],2,FALSE)</f>
        <v>Enveloppe</v>
      </c>
      <c r="F177" s="7" t="s">
        <v>161</v>
      </c>
      <c r="G177" s="3">
        <v>0</v>
      </c>
      <c r="H177" s="3">
        <v>1</v>
      </c>
      <c r="I177" s="3">
        <f>COUNTIF(fiche_version[code],fiche[[#This Row],[code]])</f>
        <v>2</v>
      </c>
    </row>
    <row r="178" spans="1:9" x14ac:dyDescent="0.3">
      <c r="A178" s="3" t="s">
        <v>247</v>
      </c>
      <c r="B178" s="3" t="s">
        <v>8</v>
      </c>
      <c r="C178" s="3" t="str">
        <f>VLOOKUP(fiche[[#This Row],[code_secteur]],secteur[[#All],[code]:[nom]],2,FALSE)</f>
        <v>Industrie</v>
      </c>
      <c r="D178" s="3" t="s">
        <v>566</v>
      </c>
      <c r="E178" s="3" t="str">
        <f>VLOOKUP(fiche[[#This Row],[code_sous_secteur]],sous_secteur[[code]:[nom]],2,FALSE)</f>
        <v>Utilités</v>
      </c>
      <c r="F178" s="7" t="s">
        <v>510</v>
      </c>
      <c r="G178" s="3">
        <v>1</v>
      </c>
      <c r="H178" s="3">
        <v>1</v>
      </c>
      <c r="I178" s="3">
        <f>COUNTIF(fiche_version[code],fiche[[#This Row],[code]])</f>
        <v>2</v>
      </c>
    </row>
    <row r="179" spans="1:9" x14ac:dyDescent="0.3">
      <c r="A179" s="3" t="s">
        <v>248</v>
      </c>
      <c r="B179" s="3" t="s">
        <v>8</v>
      </c>
      <c r="C179" s="3" t="str">
        <f>VLOOKUP(fiche[[#This Row],[code_secteur]],secteur[[#All],[code]:[nom]],2,FALSE)</f>
        <v>Industrie</v>
      </c>
      <c r="D179" s="3" t="s">
        <v>566</v>
      </c>
      <c r="E179" s="3" t="str">
        <f>VLOOKUP(fiche[[#This Row],[code_sous_secteur]],sous_secteur[[code]:[nom]],2,FALSE)</f>
        <v>Utilités</v>
      </c>
      <c r="F179" s="7" t="s">
        <v>499</v>
      </c>
      <c r="G179" s="3">
        <v>1</v>
      </c>
      <c r="H179" s="3">
        <v>1</v>
      </c>
      <c r="I179" s="3">
        <f>COUNTIF(fiche_version[code],fiche[[#This Row],[code]])</f>
        <v>2</v>
      </c>
    </row>
    <row r="180" spans="1:9" x14ac:dyDescent="0.3">
      <c r="A180" s="3" t="s">
        <v>249</v>
      </c>
      <c r="B180" s="3" t="s">
        <v>8</v>
      </c>
      <c r="C180" s="3" t="str">
        <f>VLOOKUP(fiche[[#This Row],[code_secteur]],secteur[[#All],[code]:[nom]],2,FALSE)</f>
        <v>Industrie</v>
      </c>
      <c r="D180" s="3" t="s">
        <v>566</v>
      </c>
      <c r="E180" s="3" t="str">
        <f>VLOOKUP(fiche[[#This Row],[code_sous_secteur]],sous_secteur[[code]:[nom]],2,FALSE)</f>
        <v>Utilités</v>
      </c>
      <c r="F180" s="7" t="s">
        <v>500</v>
      </c>
      <c r="G180" s="3">
        <v>1</v>
      </c>
      <c r="H180" s="3">
        <v>1</v>
      </c>
      <c r="I180" s="3">
        <f>COUNTIF(fiche_version[code],fiche[[#This Row],[code]])</f>
        <v>1</v>
      </c>
    </row>
    <row r="181" spans="1:9" x14ac:dyDescent="0.3">
      <c r="A181" s="3" t="s">
        <v>250</v>
      </c>
      <c r="B181" s="3" t="s">
        <v>8</v>
      </c>
      <c r="C181" s="3" t="str">
        <f>VLOOKUP(fiche[[#This Row],[code_secteur]],secteur[[#All],[code]:[nom]],2,FALSE)</f>
        <v>Industrie</v>
      </c>
      <c r="D181" s="3" t="s">
        <v>566</v>
      </c>
      <c r="E181" s="3" t="str">
        <f>VLOOKUP(fiche[[#This Row],[code_sous_secteur]],sous_secteur[[code]:[nom]],2,FALSE)</f>
        <v>Utilités</v>
      </c>
      <c r="F181" s="7" t="s">
        <v>380</v>
      </c>
      <c r="G181" s="3">
        <v>1</v>
      </c>
      <c r="H181" s="3">
        <v>1</v>
      </c>
      <c r="I181" s="3">
        <f>COUNTIF(fiche_version[code],fiche[[#This Row],[code]])</f>
        <v>1</v>
      </c>
    </row>
    <row r="182" spans="1:9" x14ac:dyDescent="0.3">
      <c r="A182" s="3" t="s">
        <v>252</v>
      </c>
      <c r="B182" s="3" t="s">
        <v>8</v>
      </c>
      <c r="C182" s="3" t="str">
        <f>VLOOKUP(fiche[[#This Row],[code_secteur]],secteur[[#All],[code]:[nom]],2,FALSE)</f>
        <v>Industrie</v>
      </c>
      <c r="D182" s="3" t="s">
        <v>566</v>
      </c>
      <c r="E182" s="3" t="str">
        <f>VLOOKUP(fiche[[#This Row],[code_sous_secteur]],sous_secteur[[code]:[nom]],2,FALSE)</f>
        <v>Utilités</v>
      </c>
      <c r="F182" s="7" t="s">
        <v>251</v>
      </c>
      <c r="G182" s="3">
        <v>1</v>
      </c>
      <c r="H182" s="3">
        <v>1</v>
      </c>
      <c r="I182" s="3">
        <f>COUNTIF(fiche_version[code],fiche[[#This Row],[code]])</f>
        <v>1</v>
      </c>
    </row>
    <row r="183" spans="1:9" x14ac:dyDescent="0.3">
      <c r="A183" s="3" t="s">
        <v>253</v>
      </c>
      <c r="B183" s="3" t="s">
        <v>8</v>
      </c>
      <c r="C183" s="3" t="str">
        <f>VLOOKUP(fiche[[#This Row],[code_secteur]],secteur[[#All],[code]:[nom]],2,FALSE)</f>
        <v>Industrie</v>
      </c>
      <c r="D183" s="3" t="s">
        <v>566</v>
      </c>
      <c r="E183" s="3" t="str">
        <f>VLOOKUP(fiche[[#This Row],[code_sous_secteur]],sous_secteur[[code]:[nom]],2,FALSE)</f>
        <v>Utilités</v>
      </c>
      <c r="F183" s="7" t="s">
        <v>516</v>
      </c>
      <c r="G183" s="3">
        <v>1</v>
      </c>
      <c r="H183" s="3">
        <v>1</v>
      </c>
      <c r="I183" s="3">
        <f>COUNTIF(fiche_version[code],fiche[[#This Row],[code]])</f>
        <v>1</v>
      </c>
    </row>
    <row r="184" spans="1:9" x14ac:dyDescent="0.3">
      <c r="A184" s="3" t="s">
        <v>254</v>
      </c>
      <c r="B184" s="3" t="s">
        <v>8</v>
      </c>
      <c r="C184" s="3" t="str">
        <f>VLOOKUP(fiche[[#This Row],[code_secteur]],secteur[[#All],[code]:[nom]],2,FALSE)</f>
        <v>Industrie</v>
      </c>
      <c r="D184" s="3" t="s">
        <v>566</v>
      </c>
      <c r="E184" s="3" t="str">
        <f>VLOOKUP(fiche[[#This Row],[code_sous_secteur]],sous_secteur[[code]:[nom]],2,FALSE)</f>
        <v>Utilités</v>
      </c>
      <c r="F184" s="7" t="s">
        <v>509</v>
      </c>
      <c r="G184" s="3">
        <v>1</v>
      </c>
      <c r="H184" s="3">
        <v>1</v>
      </c>
      <c r="I184" s="3">
        <f>COUNTIF(fiche_version[code],fiche[[#This Row],[code]])</f>
        <v>2</v>
      </c>
    </row>
    <row r="185" spans="1:9" x14ac:dyDescent="0.3">
      <c r="A185" s="3" t="s">
        <v>256</v>
      </c>
      <c r="B185" s="3" t="s">
        <v>8</v>
      </c>
      <c r="C185" s="3" t="str">
        <f>VLOOKUP(fiche[[#This Row],[code_secteur]],secteur[[#All],[code]:[nom]],2,FALSE)</f>
        <v>Industrie</v>
      </c>
      <c r="D185" s="3" t="s">
        <v>566</v>
      </c>
      <c r="E185" s="3" t="str">
        <f>VLOOKUP(fiche[[#This Row],[code_sous_secteur]],sous_secteur[[code]:[nom]],2,FALSE)</f>
        <v>Utilités</v>
      </c>
      <c r="F185" s="7" t="s">
        <v>255</v>
      </c>
      <c r="G185" s="3">
        <v>1</v>
      </c>
      <c r="H185" s="3">
        <v>1</v>
      </c>
      <c r="I185" s="3">
        <f>COUNTIF(fiche_version[code],fiche[[#This Row],[code]])</f>
        <v>1</v>
      </c>
    </row>
    <row r="186" spans="1:9" x14ac:dyDescent="0.3">
      <c r="A186" s="3" t="s">
        <v>257</v>
      </c>
      <c r="B186" s="3" t="s">
        <v>8</v>
      </c>
      <c r="C186" s="3" t="str">
        <f>VLOOKUP(fiche[[#This Row],[code_secteur]],secteur[[#All],[code]:[nom]],2,FALSE)</f>
        <v>Industrie</v>
      </c>
      <c r="D186" s="3" t="s">
        <v>566</v>
      </c>
      <c r="E186" s="3" t="str">
        <f>VLOOKUP(fiche[[#This Row],[code_sous_secteur]],sous_secteur[[code]:[nom]],2,FALSE)</f>
        <v>Utilités</v>
      </c>
      <c r="F186" s="7" t="s">
        <v>511</v>
      </c>
      <c r="G186" s="3">
        <v>1</v>
      </c>
      <c r="H186" s="3">
        <v>1</v>
      </c>
      <c r="I186" s="3">
        <f>COUNTIF(fiche_version[code],fiche[[#This Row],[code]])</f>
        <v>1</v>
      </c>
    </row>
    <row r="187" spans="1:9" x14ac:dyDescent="0.3">
      <c r="A187" s="3" t="s">
        <v>258</v>
      </c>
      <c r="B187" s="3" t="s">
        <v>8</v>
      </c>
      <c r="C187" s="3" t="str">
        <f>VLOOKUP(fiche[[#This Row],[code_secteur]],secteur[[#All],[code]:[nom]],2,FALSE)</f>
        <v>Industrie</v>
      </c>
      <c r="D187" s="3" t="s">
        <v>566</v>
      </c>
      <c r="E187" s="3" t="str">
        <f>VLOOKUP(fiche[[#This Row],[code_sous_secteur]],sous_secteur[[code]:[nom]],2,FALSE)</f>
        <v>Utilités</v>
      </c>
      <c r="F187" s="7" t="s">
        <v>373</v>
      </c>
      <c r="G187" s="3">
        <v>1</v>
      </c>
      <c r="H187" s="3">
        <v>1</v>
      </c>
      <c r="I187" s="3">
        <f>COUNTIF(fiche_version[code],fiche[[#This Row],[code]])</f>
        <v>4</v>
      </c>
    </row>
    <row r="188" spans="1:9" x14ac:dyDescent="0.3">
      <c r="A188" s="3" t="s">
        <v>259</v>
      </c>
      <c r="B188" s="3" t="s">
        <v>8</v>
      </c>
      <c r="C188" s="3" t="str">
        <f>VLOOKUP(fiche[[#This Row],[code_secteur]],secteur[[#All],[code]:[nom]],2,FALSE)</f>
        <v>Industrie</v>
      </c>
      <c r="D188" s="3" t="s">
        <v>566</v>
      </c>
      <c r="E188" s="3" t="str">
        <f>VLOOKUP(fiche[[#This Row],[code_sous_secteur]],sous_secteur[[code]:[nom]],2,FALSE)</f>
        <v>Utilités</v>
      </c>
      <c r="F188" s="7" t="s">
        <v>381</v>
      </c>
      <c r="G188" s="3">
        <v>1</v>
      </c>
      <c r="H188" s="3">
        <v>1</v>
      </c>
      <c r="I188" s="3">
        <f>COUNTIF(fiche_version[code],fiche[[#This Row],[code]])</f>
        <v>1</v>
      </c>
    </row>
    <row r="189" spans="1:9" x14ac:dyDescent="0.3">
      <c r="A189" s="3" t="s">
        <v>260</v>
      </c>
      <c r="B189" s="3" t="s">
        <v>8</v>
      </c>
      <c r="C189" s="3" t="str">
        <f>VLOOKUP(fiche[[#This Row],[code_secteur]],secteur[[#All],[code]:[nom]],2,FALSE)</f>
        <v>Industrie</v>
      </c>
      <c r="D189" s="3" t="s">
        <v>566</v>
      </c>
      <c r="E189" s="3" t="str">
        <f>VLOOKUP(fiche[[#This Row],[code_sous_secteur]],sous_secteur[[code]:[nom]],2,FALSE)</f>
        <v>Utilités</v>
      </c>
      <c r="F189" s="7" t="s">
        <v>501</v>
      </c>
      <c r="G189" s="3">
        <v>1</v>
      </c>
      <c r="H189" s="3">
        <v>1</v>
      </c>
      <c r="I189" s="3">
        <f>COUNTIF(fiche_version[code],fiche[[#This Row],[code]])</f>
        <v>1</v>
      </c>
    </row>
    <row r="190" spans="1:9" x14ac:dyDescent="0.3">
      <c r="A190" s="3" t="s">
        <v>262</v>
      </c>
      <c r="B190" s="3" t="s">
        <v>8</v>
      </c>
      <c r="C190" s="3" t="str">
        <f>VLOOKUP(fiche[[#This Row],[code_secteur]],secteur[[#All],[code]:[nom]],2,FALSE)</f>
        <v>Industrie</v>
      </c>
      <c r="D190" s="3" t="s">
        <v>566</v>
      </c>
      <c r="E190" s="3" t="str">
        <f>VLOOKUP(fiche[[#This Row],[code_sous_secteur]],sous_secteur[[code]:[nom]],2,FALSE)</f>
        <v>Utilités</v>
      </c>
      <c r="F190" s="7" t="s">
        <v>261</v>
      </c>
      <c r="G190" s="3">
        <v>1</v>
      </c>
      <c r="H190" s="3">
        <v>1</v>
      </c>
      <c r="I190" s="3">
        <f>COUNTIF(fiche_version[code],fiche[[#This Row],[code]])</f>
        <v>4</v>
      </c>
    </row>
    <row r="191" spans="1:9" x14ac:dyDescent="0.3">
      <c r="A191" s="3" t="s">
        <v>264</v>
      </c>
      <c r="B191" s="3" t="s">
        <v>8</v>
      </c>
      <c r="C191" s="3" t="str">
        <f>VLOOKUP(fiche[[#This Row],[code_secteur]],secteur[[#All],[code]:[nom]],2,FALSE)</f>
        <v>Industrie</v>
      </c>
      <c r="D191" s="3" t="s">
        <v>566</v>
      </c>
      <c r="E191" s="3" t="str">
        <f>VLOOKUP(fiche[[#This Row],[code_sous_secteur]],sous_secteur[[code]:[nom]],2,FALSE)</f>
        <v>Utilités</v>
      </c>
      <c r="F191" s="7" t="s">
        <v>263</v>
      </c>
      <c r="G191" s="3">
        <v>1</v>
      </c>
      <c r="H191" s="3">
        <v>1</v>
      </c>
      <c r="I191" s="3">
        <f>COUNTIF(fiche_version[code],fiche[[#This Row],[code]])</f>
        <v>1</v>
      </c>
    </row>
    <row r="192" spans="1:9" x14ac:dyDescent="0.3">
      <c r="A192" s="3" t="s">
        <v>266</v>
      </c>
      <c r="B192" s="3" t="s">
        <v>8</v>
      </c>
      <c r="C192" s="3" t="str">
        <f>VLOOKUP(fiche[[#This Row],[code_secteur]],secteur[[#All],[code]:[nom]],2,FALSE)</f>
        <v>Industrie</v>
      </c>
      <c r="D192" s="3" t="s">
        <v>566</v>
      </c>
      <c r="E192" s="3" t="str">
        <f>VLOOKUP(fiche[[#This Row],[code_sous_secteur]],sous_secteur[[code]:[nom]],2,FALSE)</f>
        <v>Utilités</v>
      </c>
      <c r="F192" s="7" t="s">
        <v>265</v>
      </c>
      <c r="G192" s="3">
        <v>1</v>
      </c>
      <c r="H192" s="3">
        <v>1</v>
      </c>
      <c r="I192" s="3">
        <f>COUNTIF(fiche_version[code],fiche[[#This Row],[code]])</f>
        <v>1</v>
      </c>
    </row>
    <row r="193" spans="1:9" x14ac:dyDescent="0.3">
      <c r="A193" s="3" t="s">
        <v>267</v>
      </c>
      <c r="B193" s="3" t="s">
        <v>8</v>
      </c>
      <c r="C193" s="3" t="str">
        <f>VLOOKUP(fiche[[#This Row],[code_secteur]],secteur[[#All],[code]:[nom]],2,FALSE)</f>
        <v>Industrie</v>
      </c>
      <c r="D193" s="3" t="s">
        <v>566</v>
      </c>
      <c r="E193" s="3" t="str">
        <f>VLOOKUP(fiche[[#This Row],[code_sous_secteur]],sous_secteur[[code]:[nom]],2,FALSE)</f>
        <v>Utilités</v>
      </c>
      <c r="F193" s="7" t="s">
        <v>522</v>
      </c>
      <c r="G193" s="3">
        <v>1</v>
      </c>
      <c r="H193" s="3">
        <v>1</v>
      </c>
      <c r="I193" s="3">
        <f>COUNTIF(fiche_version[code],fiche[[#This Row],[code]])</f>
        <v>1</v>
      </c>
    </row>
    <row r="194" spans="1:9" x14ac:dyDescent="0.3">
      <c r="A194" s="3" t="s">
        <v>268</v>
      </c>
      <c r="B194" s="3" t="s">
        <v>8</v>
      </c>
      <c r="C194" s="3" t="str">
        <f>VLOOKUP(fiche[[#This Row],[code_secteur]],secteur[[#All],[code]:[nom]],2,FALSE)</f>
        <v>Industrie</v>
      </c>
      <c r="D194" s="3" t="s">
        <v>566</v>
      </c>
      <c r="E194" s="3" t="str">
        <f>VLOOKUP(fiche[[#This Row],[code_sous_secteur]],sous_secteur[[code]:[nom]],2,FALSE)</f>
        <v>Utilités</v>
      </c>
      <c r="F194" s="7" t="s">
        <v>523</v>
      </c>
      <c r="G194" s="3">
        <v>1</v>
      </c>
      <c r="H194" s="3">
        <v>1</v>
      </c>
      <c r="I194" s="3">
        <f>COUNTIF(fiche_version[code],fiche[[#This Row],[code]])</f>
        <v>1</v>
      </c>
    </row>
    <row r="195" spans="1:9" x14ac:dyDescent="0.3">
      <c r="A195" s="3" t="s">
        <v>270</v>
      </c>
      <c r="B195" s="3" t="s">
        <v>8</v>
      </c>
      <c r="C195" s="3" t="str">
        <f>VLOOKUP(fiche[[#This Row],[code_secteur]],secteur[[#All],[code]:[nom]],2,FALSE)</f>
        <v>Industrie</v>
      </c>
      <c r="D195" s="3" t="s">
        <v>566</v>
      </c>
      <c r="E195" s="3" t="str">
        <f>VLOOKUP(fiche[[#This Row],[code_sous_secteur]],sous_secteur[[code]:[nom]],2,FALSE)</f>
        <v>Utilités</v>
      </c>
      <c r="F195" s="7" t="s">
        <v>269</v>
      </c>
      <c r="G195" s="3">
        <v>1</v>
      </c>
      <c r="H195" s="3">
        <v>1</v>
      </c>
      <c r="I195" s="3">
        <f>COUNTIF(fiche_version[code],fiche[[#This Row],[code]])</f>
        <v>2</v>
      </c>
    </row>
    <row r="196" spans="1:9" x14ac:dyDescent="0.3">
      <c r="A196" s="3" t="s">
        <v>272</v>
      </c>
      <c r="B196" s="3" t="s">
        <v>8</v>
      </c>
      <c r="C196" s="3" t="str">
        <f>VLOOKUP(fiche[[#This Row],[code_secteur]],secteur[[#All],[code]:[nom]],2,FALSE)</f>
        <v>Industrie</v>
      </c>
      <c r="D196" s="3" t="s">
        <v>566</v>
      </c>
      <c r="E196" s="3" t="str">
        <f>VLOOKUP(fiche[[#This Row],[code_sous_secteur]],sous_secteur[[code]:[nom]],2,FALSE)</f>
        <v>Utilités</v>
      </c>
      <c r="F196" s="7" t="s">
        <v>271</v>
      </c>
      <c r="G196" s="3">
        <v>1</v>
      </c>
      <c r="H196" s="3">
        <v>1</v>
      </c>
      <c r="I196" s="3">
        <f>COUNTIF(fiche_version[code],fiche[[#This Row],[code]])</f>
        <v>2</v>
      </c>
    </row>
    <row r="197" spans="1:9" x14ac:dyDescent="0.3">
      <c r="A197" s="3" t="s">
        <v>273</v>
      </c>
      <c r="B197" s="3" t="s">
        <v>8</v>
      </c>
      <c r="C197" s="3" t="str">
        <f>VLOOKUP(fiche[[#This Row],[code_secteur]],secteur[[#All],[code]:[nom]],2,FALSE)</f>
        <v>Industrie</v>
      </c>
      <c r="D197" s="3" t="s">
        <v>566</v>
      </c>
      <c r="E197" s="3" t="str">
        <f>VLOOKUP(fiche[[#This Row],[code_sous_secteur]],sous_secteur[[code]:[nom]],2,FALSE)</f>
        <v>Utilités</v>
      </c>
      <c r="F197" s="7" t="s">
        <v>524</v>
      </c>
      <c r="G197" s="3">
        <v>1</v>
      </c>
      <c r="H197" s="3">
        <v>1</v>
      </c>
      <c r="I197" s="3">
        <f>COUNTIF(fiche_version[code],fiche[[#This Row],[code]])</f>
        <v>1</v>
      </c>
    </row>
    <row r="198" spans="1:9" x14ac:dyDescent="0.3">
      <c r="A198" s="3" t="s">
        <v>274</v>
      </c>
      <c r="B198" s="3" t="s">
        <v>8</v>
      </c>
      <c r="C198" s="3" t="str">
        <f>VLOOKUP(fiche[[#This Row],[code_secteur]],secteur[[#All],[code]:[nom]],2,FALSE)</f>
        <v>Industrie</v>
      </c>
      <c r="D198" s="3" t="s">
        <v>566</v>
      </c>
      <c r="E198" s="3" t="str">
        <f>VLOOKUP(fiche[[#This Row],[code_sous_secteur]],sous_secteur[[code]:[nom]],2,FALSE)</f>
        <v>Utilités</v>
      </c>
      <c r="F198" s="7" t="s">
        <v>502</v>
      </c>
      <c r="G198" s="3">
        <v>1</v>
      </c>
      <c r="H198" s="3">
        <v>1</v>
      </c>
      <c r="I198" s="3">
        <f>COUNTIF(fiche_version[code],fiche[[#This Row],[code]])</f>
        <v>2</v>
      </c>
    </row>
    <row r="199" spans="1:9" x14ac:dyDescent="0.3">
      <c r="A199" s="3" t="s">
        <v>276</v>
      </c>
      <c r="B199" s="3" t="s">
        <v>8</v>
      </c>
      <c r="C199" s="3" t="str">
        <f>VLOOKUP(fiche[[#This Row],[code_secteur]],secteur[[#All],[code]:[nom]],2,FALSE)</f>
        <v>Industrie</v>
      </c>
      <c r="D199" s="3" t="s">
        <v>566</v>
      </c>
      <c r="E199" s="3" t="str">
        <f>VLOOKUP(fiche[[#This Row],[code_sous_secteur]],sous_secteur[[code]:[nom]],2,FALSE)</f>
        <v>Utilités</v>
      </c>
      <c r="F199" s="7" t="s">
        <v>275</v>
      </c>
      <c r="G199" s="3">
        <v>1</v>
      </c>
      <c r="H199" s="3">
        <v>1</v>
      </c>
      <c r="I199" s="3">
        <f>COUNTIF(fiche_version[code],fiche[[#This Row],[code]])</f>
        <v>1</v>
      </c>
    </row>
    <row r="200" spans="1:9" x14ac:dyDescent="0.3">
      <c r="A200" s="3" t="s">
        <v>277</v>
      </c>
      <c r="B200" s="3" t="s">
        <v>8</v>
      </c>
      <c r="C200" s="3" t="str">
        <f>VLOOKUP(fiche[[#This Row],[code_secteur]],secteur[[#All],[code]:[nom]],2,FALSE)</f>
        <v>Industrie</v>
      </c>
      <c r="D200" s="3" t="s">
        <v>566</v>
      </c>
      <c r="E200" s="3" t="str">
        <f>VLOOKUP(fiche[[#This Row],[code_sous_secteur]],sous_secteur[[code]:[nom]],2,FALSE)</f>
        <v>Utilités</v>
      </c>
      <c r="F200" s="7" t="s">
        <v>382</v>
      </c>
      <c r="G200" s="3">
        <v>1</v>
      </c>
      <c r="H200" s="3">
        <v>1</v>
      </c>
      <c r="I200" s="3">
        <f>COUNTIF(fiche_version[code],fiche[[#This Row],[code]])</f>
        <v>1</v>
      </c>
    </row>
    <row r="201" spans="1:9" x14ac:dyDescent="0.3">
      <c r="A201" s="3" t="s">
        <v>278</v>
      </c>
      <c r="B201" s="3" t="s">
        <v>8</v>
      </c>
      <c r="C201" s="3" t="str">
        <f>VLOOKUP(fiche[[#This Row],[code_secteur]],secteur[[#All],[code]:[nom]],2,FALSE)</f>
        <v>Industrie</v>
      </c>
      <c r="D201" s="3" t="s">
        <v>566</v>
      </c>
      <c r="E201" s="3" t="str">
        <f>VLOOKUP(fiche[[#This Row],[code_sous_secteur]],sous_secteur[[code]:[nom]],2,FALSE)</f>
        <v>Utilités</v>
      </c>
      <c r="F201" s="7" t="s">
        <v>525</v>
      </c>
      <c r="G201" s="3">
        <v>1</v>
      </c>
      <c r="H201" s="3">
        <v>1</v>
      </c>
      <c r="I201" s="3">
        <f>COUNTIF(fiche_version[code],fiche[[#This Row],[code]])</f>
        <v>2</v>
      </c>
    </row>
    <row r="202" spans="1:9" x14ac:dyDescent="0.3">
      <c r="A202" s="3" t="s">
        <v>279</v>
      </c>
      <c r="B202" s="3" t="s">
        <v>8</v>
      </c>
      <c r="C202" s="3" t="str">
        <f>VLOOKUP(fiche[[#This Row],[code_secteur]],secteur[[#All],[code]:[nom]],2,FALSE)</f>
        <v>Industrie</v>
      </c>
      <c r="D202" s="3" t="s">
        <v>566</v>
      </c>
      <c r="E202" s="3" t="str">
        <f>VLOOKUP(fiche[[#This Row],[code_sous_secteur]],sous_secteur[[code]:[nom]],2,FALSE)</f>
        <v>Utilités</v>
      </c>
      <c r="F202" s="7" t="s">
        <v>526</v>
      </c>
      <c r="G202" s="3">
        <v>1</v>
      </c>
      <c r="H202" s="3">
        <v>1</v>
      </c>
      <c r="I202" s="3">
        <f>COUNTIF(fiche_version[code],fiche[[#This Row],[code]])</f>
        <v>1</v>
      </c>
    </row>
    <row r="203" spans="1:9" x14ac:dyDescent="0.3">
      <c r="A203" s="3" t="s">
        <v>281</v>
      </c>
      <c r="B203" s="3" t="s">
        <v>8</v>
      </c>
      <c r="C203" s="3" t="str">
        <f>VLOOKUP(fiche[[#This Row],[code_secteur]],secteur[[#All],[code]:[nom]],2,FALSE)</f>
        <v>Industrie</v>
      </c>
      <c r="D203" s="3" t="s">
        <v>566</v>
      </c>
      <c r="E203" s="3" t="str">
        <f>VLOOKUP(fiche[[#This Row],[code_sous_secteur]],sous_secteur[[code]:[nom]],2,FALSE)</f>
        <v>Utilités</v>
      </c>
      <c r="F203" s="7" t="s">
        <v>280</v>
      </c>
      <c r="G203" s="3">
        <v>1</v>
      </c>
      <c r="H203" s="3">
        <v>1</v>
      </c>
      <c r="I203" s="3">
        <f>COUNTIF(fiche_version[code],fiche[[#This Row],[code]])</f>
        <v>1</v>
      </c>
    </row>
    <row r="204" spans="1:9" x14ac:dyDescent="0.3">
      <c r="A204" s="3" t="s">
        <v>282</v>
      </c>
      <c r="B204" s="3" t="s">
        <v>10</v>
      </c>
      <c r="C204" s="3" t="str">
        <f>VLOOKUP(fiche[[#This Row],[code_secteur]],secteur[[#All],[code]:[nom]],2,FALSE)</f>
        <v>Réseaux</v>
      </c>
      <c r="D204" s="3" t="s">
        <v>568</v>
      </c>
      <c r="E204" s="3" t="str">
        <f>VLOOKUP(fiche[[#This Row],[code_sous_secteur]],sous_secteur[[code]:[nom]],2,FALSE)</f>
        <v>Chaleur et Froid</v>
      </c>
      <c r="F204" s="7" t="s">
        <v>527</v>
      </c>
      <c r="G204" s="3">
        <v>1</v>
      </c>
      <c r="H204" s="3">
        <v>0</v>
      </c>
      <c r="I204" s="3">
        <f>COUNTIF(fiche_version[code],fiche[[#This Row],[code]])</f>
        <v>1</v>
      </c>
    </row>
    <row r="205" spans="1:9" x14ac:dyDescent="0.3">
      <c r="A205" s="3" t="s">
        <v>284</v>
      </c>
      <c r="B205" s="3" t="s">
        <v>10</v>
      </c>
      <c r="C205" s="3" t="str">
        <f>VLOOKUP(fiche[[#This Row],[code_secteur]],secteur[[#All],[code]:[nom]],2,FALSE)</f>
        <v>Réseaux</v>
      </c>
      <c r="D205" s="3" t="s">
        <v>568</v>
      </c>
      <c r="E205" s="3" t="str">
        <f>VLOOKUP(fiche[[#This Row],[code_sous_secteur]],sous_secteur[[code]:[nom]],2,FALSE)</f>
        <v>Chaleur et Froid</v>
      </c>
      <c r="F205" s="7" t="s">
        <v>283</v>
      </c>
      <c r="G205" s="3">
        <v>1</v>
      </c>
      <c r="H205" s="3">
        <v>1</v>
      </c>
      <c r="I205" s="3">
        <f>COUNTIF(fiche_version[code],fiche[[#This Row],[code]])</f>
        <v>3</v>
      </c>
    </row>
    <row r="206" spans="1:9" x14ac:dyDescent="0.3">
      <c r="A206" s="3" t="s">
        <v>286</v>
      </c>
      <c r="B206" s="3" t="s">
        <v>10</v>
      </c>
      <c r="C206" s="3" t="str">
        <f>VLOOKUP(fiche[[#This Row],[code_secteur]],secteur[[#All],[code]:[nom]],2,FALSE)</f>
        <v>Réseaux</v>
      </c>
      <c r="D206" s="3" t="s">
        <v>568</v>
      </c>
      <c r="E206" s="3" t="str">
        <f>VLOOKUP(fiche[[#This Row],[code_sous_secteur]],sous_secteur[[code]:[nom]],2,FALSE)</f>
        <v>Chaleur et Froid</v>
      </c>
      <c r="F206" s="7" t="s">
        <v>285</v>
      </c>
      <c r="G206" s="3">
        <v>1</v>
      </c>
      <c r="H206" s="3">
        <v>1</v>
      </c>
      <c r="I206" s="3">
        <f>COUNTIF(fiche_version[code],fiche[[#This Row],[code]])</f>
        <v>3</v>
      </c>
    </row>
    <row r="207" spans="1:9" x14ac:dyDescent="0.3">
      <c r="A207" s="3" t="s">
        <v>287</v>
      </c>
      <c r="B207" s="3" t="s">
        <v>10</v>
      </c>
      <c r="C207" s="3" t="str">
        <f>VLOOKUP(fiche[[#This Row],[code_secteur]],secteur[[#All],[code]:[nom]],2,FALSE)</f>
        <v>Réseaux</v>
      </c>
      <c r="D207" s="3" t="s">
        <v>568</v>
      </c>
      <c r="E207" s="3" t="str">
        <f>VLOOKUP(fiche[[#This Row],[code_sous_secteur]],sous_secteur[[code]:[nom]],2,FALSE)</f>
        <v>Chaleur et Froid</v>
      </c>
      <c r="F207" s="7" t="s">
        <v>528</v>
      </c>
      <c r="G207" s="3">
        <v>1</v>
      </c>
      <c r="H207" s="3">
        <v>1</v>
      </c>
      <c r="I207" s="3">
        <f>COUNTIF(fiche_version[code],fiche[[#This Row],[code]])</f>
        <v>3</v>
      </c>
    </row>
    <row r="208" spans="1:9" x14ac:dyDescent="0.3">
      <c r="A208" s="3" t="s">
        <v>288</v>
      </c>
      <c r="B208" s="3" t="s">
        <v>10</v>
      </c>
      <c r="C208" s="3" t="str">
        <f>VLOOKUP(fiche[[#This Row],[code_secteur]],secteur[[#All],[code]:[nom]],2,FALSE)</f>
        <v>Réseaux</v>
      </c>
      <c r="D208" s="3" t="s">
        <v>568</v>
      </c>
      <c r="E208" s="3" t="str">
        <f>VLOOKUP(fiche[[#This Row],[code_sous_secteur]],sous_secteur[[code]:[nom]],2,FALSE)</f>
        <v>Chaleur et Froid</v>
      </c>
      <c r="F208" s="7" t="s">
        <v>553</v>
      </c>
      <c r="G208" s="3">
        <v>1</v>
      </c>
      <c r="H208" s="3">
        <v>1</v>
      </c>
      <c r="I208" s="3">
        <f>COUNTIF(fiche_version[code],fiche[[#This Row],[code]])</f>
        <v>3</v>
      </c>
    </row>
    <row r="209" spans="1:9" x14ac:dyDescent="0.3">
      <c r="A209" s="3" t="s">
        <v>289</v>
      </c>
      <c r="B209" s="3" t="s">
        <v>10</v>
      </c>
      <c r="C209" s="3" t="str">
        <f>VLOOKUP(fiche[[#This Row],[code_secteur]],secteur[[#All],[code]:[nom]],2,FALSE)</f>
        <v>Réseaux</v>
      </c>
      <c r="D209" s="3" t="s">
        <v>568</v>
      </c>
      <c r="E209" s="3" t="str">
        <f>VLOOKUP(fiche[[#This Row],[code_sous_secteur]],sous_secteur[[code]:[nom]],2,FALSE)</f>
        <v>Chaleur et Froid</v>
      </c>
      <c r="F209" s="7" t="s">
        <v>529</v>
      </c>
      <c r="G209" s="3">
        <v>1</v>
      </c>
      <c r="H209" s="3">
        <v>1</v>
      </c>
      <c r="I209" s="3">
        <f>COUNTIF(fiche_version[code],fiche[[#This Row],[code]])</f>
        <v>3</v>
      </c>
    </row>
    <row r="210" spans="1:9" x14ac:dyDescent="0.3">
      <c r="A210" s="3" t="s">
        <v>290</v>
      </c>
      <c r="B210" s="3" t="s">
        <v>10</v>
      </c>
      <c r="C210" s="3" t="str">
        <f>VLOOKUP(fiche[[#This Row],[code_secteur]],secteur[[#All],[code]:[nom]],2,FALSE)</f>
        <v>Réseaux</v>
      </c>
      <c r="D210" s="3" t="s">
        <v>568</v>
      </c>
      <c r="E210" s="3" t="str">
        <f>VLOOKUP(fiche[[#This Row],[code_sous_secteur]],sous_secteur[[code]:[nom]],2,FALSE)</f>
        <v>Chaleur et Froid</v>
      </c>
      <c r="F210" s="7" t="s">
        <v>554</v>
      </c>
      <c r="G210" s="3">
        <v>1</v>
      </c>
      <c r="H210" s="3">
        <v>0</v>
      </c>
      <c r="I210" s="3">
        <f>COUNTIF(fiche_version[code],fiche[[#This Row],[code]])</f>
        <v>3</v>
      </c>
    </row>
    <row r="211" spans="1:9" x14ac:dyDescent="0.3">
      <c r="A211" s="3" t="s">
        <v>291</v>
      </c>
      <c r="B211" s="3" t="s">
        <v>10</v>
      </c>
      <c r="C211" s="3" t="str">
        <f>VLOOKUP(fiche[[#This Row],[code_secteur]],secteur[[#All],[code]:[nom]],2,FALSE)</f>
        <v>Réseaux</v>
      </c>
      <c r="D211" s="3" t="s">
        <v>569</v>
      </c>
      <c r="E211" s="3" t="str">
        <f>VLOOKUP(fiche[[#This Row],[code_sous_secteur]],sous_secteur[[code]:[nom]],2,FALSE)</f>
        <v>Eclairage</v>
      </c>
      <c r="F211" s="7" t="s">
        <v>374</v>
      </c>
      <c r="G211" s="3">
        <v>1</v>
      </c>
      <c r="H211" s="3">
        <v>1</v>
      </c>
      <c r="I211" s="3">
        <f>COUNTIF(fiche_version[code],fiche[[#This Row],[code]])</f>
        <v>1</v>
      </c>
    </row>
    <row r="212" spans="1:9" x14ac:dyDescent="0.3">
      <c r="A212" s="3" t="s">
        <v>292</v>
      </c>
      <c r="B212" s="3" t="s">
        <v>10</v>
      </c>
      <c r="C212" s="3" t="str">
        <f>VLOOKUP(fiche[[#This Row],[code_secteur]],secteur[[#All],[code]:[nom]],2,FALSE)</f>
        <v>Réseaux</v>
      </c>
      <c r="D212" s="3" t="s">
        <v>569</v>
      </c>
      <c r="E212" s="3" t="str">
        <f>VLOOKUP(fiche[[#This Row],[code_sous_secteur]],sous_secteur[[code]:[nom]],2,FALSE)</f>
        <v>Eclairage</v>
      </c>
      <c r="F212" s="7" t="s">
        <v>530</v>
      </c>
      <c r="G212" s="3">
        <v>1</v>
      </c>
      <c r="H212" s="3">
        <v>1</v>
      </c>
      <c r="I212" s="3">
        <f>COUNTIF(fiche_version[code],fiche[[#This Row],[code]])</f>
        <v>1</v>
      </c>
    </row>
    <row r="213" spans="1:9" x14ac:dyDescent="0.3">
      <c r="A213" s="3" t="s">
        <v>293</v>
      </c>
      <c r="B213" s="3" t="s">
        <v>10</v>
      </c>
      <c r="C213" s="3" t="str">
        <f>VLOOKUP(fiche[[#This Row],[code_secteur]],secteur[[#All],[code]:[nom]],2,FALSE)</f>
        <v>Réseaux</v>
      </c>
      <c r="D213" s="3" t="s">
        <v>569</v>
      </c>
      <c r="E213" s="3" t="str">
        <f>VLOOKUP(fiche[[#This Row],[code_sous_secteur]],sous_secteur[[code]:[nom]],2,FALSE)</f>
        <v>Eclairage</v>
      </c>
      <c r="F213" s="7" t="s">
        <v>531</v>
      </c>
      <c r="G213" s="3">
        <v>1</v>
      </c>
      <c r="H213" s="3">
        <v>1</v>
      </c>
      <c r="I213" s="3">
        <f>COUNTIF(fiche_version[code],fiche[[#This Row],[code]])</f>
        <v>1</v>
      </c>
    </row>
    <row r="214" spans="1:9" x14ac:dyDescent="0.3">
      <c r="A214" s="3" t="s">
        <v>295</v>
      </c>
      <c r="B214" s="3" t="s">
        <v>10</v>
      </c>
      <c r="C214" s="3" t="str">
        <f>VLOOKUP(fiche[[#This Row],[code_secteur]],secteur[[#All],[code]:[nom]],2,FALSE)</f>
        <v>Réseaux</v>
      </c>
      <c r="D214" s="3" t="s">
        <v>569</v>
      </c>
      <c r="E214" s="3" t="str">
        <f>VLOOKUP(fiche[[#This Row],[code_sous_secteur]],sous_secteur[[code]:[nom]],2,FALSE)</f>
        <v>Eclairage</v>
      </c>
      <c r="F214" s="7" t="s">
        <v>294</v>
      </c>
      <c r="G214" s="3">
        <v>1</v>
      </c>
      <c r="H214" s="3">
        <v>1</v>
      </c>
      <c r="I214" s="3">
        <f>COUNTIF(fiche_version[code],fiche[[#This Row],[code]])</f>
        <v>1</v>
      </c>
    </row>
    <row r="215" spans="1:9" x14ac:dyDescent="0.3">
      <c r="A215" s="3" t="s">
        <v>296</v>
      </c>
      <c r="B215" s="3" t="s">
        <v>10</v>
      </c>
      <c r="C215" s="3" t="str">
        <f>VLOOKUP(fiche[[#This Row],[code_secteur]],secteur[[#All],[code]:[nom]],2,FALSE)</f>
        <v>Réseaux</v>
      </c>
      <c r="D215" s="3" t="s">
        <v>569</v>
      </c>
      <c r="E215" s="3" t="str">
        <f>VLOOKUP(fiche[[#This Row],[code_sous_secteur]],sous_secteur[[code]:[nom]],2,FALSE)</f>
        <v>Eclairage</v>
      </c>
      <c r="F215" s="7" t="s">
        <v>555</v>
      </c>
      <c r="G215" s="3">
        <v>1</v>
      </c>
      <c r="H215" s="3">
        <v>1</v>
      </c>
      <c r="I215" s="3">
        <f>COUNTIF(fiche_version[code],fiche[[#This Row],[code]])</f>
        <v>1</v>
      </c>
    </row>
    <row r="216" spans="1:9" x14ac:dyDescent="0.3">
      <c r="A216" s="3" t="s">
        <v>297</v>
      </c>
      <c r="B216" s="3" t="s">
        <v>12</v>
      </c>
      <c r="C216" s="3" t="str">
        <f>VLOOKUP(fiche[[#This Row],[code_secteur]],secteur[[#All],[code]:[nom]],2,FALSE)</f>
        <v>Transport</v>
      </c>
      <c r="D216" s="3" t="s">
        <v>487</v>
      </c>
      <c r="E216" s="3" t="str">
        <f>VLOOKUP(fiche[[#This Row],[code_sous_secteur]],sous_secteur[[code]:[nom]],2,FALSE)</f>
        <v>Equipement</v>
      </c>
      <c r="F216" s="7" t="s">
        <v>532</v>
      </c>
      <c r="G216" s="3">
        <v>1</v>
      </c>
      <c r="H216" s="3">
        <v>1</v>
      </c>
      <c r="I216" s="3">
        <f>COUNTIF(fiche_version[code],fiche[[#This Row],[code]])</f>
        <v>1</v>
      </c>
    </row>
    <row r="217" spans="1:9" x14ac:dyDescent="0.3">
      <c r="A217" s="3" t="s">
        <v>298</v>
      </c>
      <c r="B217" s="3" t="s">
        <v>12</v>
      </c>
      <c r="C217" s="3" t="str">
        <f>VLOOKUP(fiche[[#This Row],[code_secteur]],secteur[[#All],[code]:[nom]],2,FALSE)</f>
        <v>Transport</v>
      </c>
      <c r="D217" s="3" t="s">
        <v>487</v>
      </c>
      <c r="E217" s="3" t="str">
        <f>VLOOKUP(fiche[[#This Row],[code_sous_secteur]],sous_secteur[[code]:[nom]],2,FALSE)</f>
        <v>Equipement</v>
      </c>
      <c r="F217" s="7" t="s">
        <v>503</v>
      </c>
      <c r="G217" s="3">
        <v>1</v>
      </c>
      <c r="H217" s="3">
        <v>1</v>
      </c>
      <c r="I217" s="3">
        <f>COUNTIF(fiche_version[code],fiche[[#This Row],[code]])</f>
        <v>1</v>
      </c>
    </row>
    <row r="218" spans="1:9" x14ac:dyDescent="0.3">
      <c r="A218" s="3" t="s">
        <v>299</v>
      </c>
      <c r="B218" s="3" t="s">
        <v>12</v>
      </c>
      <c r="C218" s="3" t="str">
        <f>VLOOKUP(fiche[[#This Row],[code_secteur]],secteur[[#All],[code]:[nom]],2,FALSE)</f>
        <v>Transport</v>
      </c>
      <c r="D218" s="3" t="s">
        <v>487</v>
      </c>
      <c r="E218" s="3" t="str">
        <f>VLOOKUP(fiche[[#This Row],[code_sous_secteur]],sous_secteur[[code]:[nom]],2,FALSE)</f>
        <v>Equipement</v>
      </c>
      <c r="F218" s="7" t="s">
        <v>533</v>
      </c>
      <c r="G218" s="3">
        <v>1</v>
      </c>
      <c r="H218" s="3">
        <v>1</v>
      </c>
      <c r="I218" s="3">
        <f>COUNTIF(fiche_version[code],fiche[[#This Row],[code]])</f>
        <v>1</v>
      </c>
    </row>
    <row r="219" spans="1:9" x14ac:dyDescent="0.3">
      <c r="A219" s="3" t="s">
        <v>300</v>
      </c>
      <c r="B219" s="3" t="s">
        <v>12</v>
      </c>
      <c r="C219" s="3" t="str">
        <f>VLOOKUP(fiche[[#This Row],[code_secteur]],secteur[[#All],[code]:[nom]],2,FALSE)</f>
        <v>Transport</v>
      </c>
      <c r="D219" s="3" t="s">
        <v>487</v>
      </c>
      <c r="E219" s="3" t="str">
        <f>VLOOKUP(fiche[[#This Row],[code_sous_secteur]],sous_secteur[[code]:[nom]],2,FALSE)</f>
        <v>Equipement</v>
      </c>
      <c r="F219" s="7" t="s">
        <v>534</v>
      </c>
      <c r="G219" s="3">
        <v>1</v>
      </c>
      <c r="H219" s="3">
        <v>1</v>
      </c>
      <c r="I219" s="3">
        <f>COUNTIF(fiche_version[code],fiche[[#This Row],[code]])</f>
        <v>1</v>
      </c>
    </row>
    <row r="220" spans="1:9" x14ac:dyDescent="0.3">
      <c r="A220" s="3" t="s">
        <v>301</v>
      </c>
      <c r="B220" s="3" t="s">
        <v>12</v>
      </c>
      <c r="C220" s="3" t="str">
        <f>VLOOKUP(fiche[[#This Row],[code_secteur]],secteur[[#All],[code]:[nom]],2,FALSE)</f>
        <v>Transport</v>
      </c>
      <c r="D220" s="3" t="s">
        <v>487</v>
      </c>
      <c r="E220" s="3" t="str">
        <f>VLOOKUP(fiche[[#This Row],[code_sous_secteur]],sous_secteur[[code]:[nom]],2,FALSE)</f>
        <v>Equipement</v>
      </c>
      <c r="F220" s="7" t="s">
        <v>535</v>
      </c>
      <c r="G220" s="3">
        <v>1</v>
      </c>
      <c r="H220" s="3">
        <v>1</v>
      </c>
      <c r="I220" s="3">
        <f>COUNTIF(fiche_version[code],fiche[[#This Row],[code]])</f>
        <v>1</v>
      </c>
    </row>
    <row r="221" spans="1:9" x14ac:dyDescent="0.3">
      <c r="A221" s="3" t="s">
        <v>303</v>
      </c>
      <c r="B221" s="3" t="s">
        <v>12</v>
      </c>
      <c r="C221" s="3" t="str">
        <f>VLOOKUP(fiche[[#This Row],[code_secteur]],secteur[[#All],[code]:[nom]],2,FALSE)</f>
        <v>Transport</v>
      </c>
      <c r="D221" s="3" t="s">
        <v>487</v>
      </c>
      <c r="E221" s="3" t="str">
        <f>VLOOKUP(fiche[[#This Row],[code_sous_secteur]],sous_secteur[[code]:[nom]],2,FALSE)</f>
        <v>Equipement</v>
      </c>
      <c r="F221" s="7" t="s">
        <v>302</v>
      </c>
      <c r="G221" s="3">
        <v>1</v>
      </c>
      <c r="H221" s="3">
        <v>1</v>
      </c>
      <c r="I221" s="3">
        <f>COUNTIF(fiche_version[code],fiche[[#This Row],[code]])</f>
        <v>6</v>
      </c>
    </row>
    <row r="222" spans="1:9" x14ac:dyDescent="0.3">
      <c r="A222" s="3" t="s">
        <v>305</v>
      </c>
      <c r="B222" s="3" t="s">
        <v>12</v>
      </c>
      <c r="C222" s="3" t="str">
        <f>VLOOKUP(fiche[[#This Row],[code_secteur]],secteur[[#All],[code]:[nom]],2,FALSE)</f>
        <v>Transport</v>
      </c>
      <c r="D222" s="3" t="s">
        <v>487</v>
      </c>
      <c r="E222" s="3" t="str">
        <f>VLOOKUP(fiche[[#This Row],[code_sous_secteur]],sous_secteur[[code]:[nom]],2,FALSE)</f>
        <v>Equipement</v>
      </c>
      <c r="F222" s="7" t="s">
        <v>304</v>
      </c>
      <c r="G222" s="3">
        <v>1</v>
      </c>
      <c r="H222" s="3">
        <v>1</v>
      </c>
      <c r="I222" s="3">
        <f>COUNTIF(fiche_version[code],fiche[[#This Row],[code]])</f>
        <v>1</v>
      </c>
    </row>
    <row r="223" spans="1:9" x14ac:dyDescent="0.3">
      <c r="A223" s="3" t="s">
        <v>307</v>
      </c>
      <c r="B223" s="3" t="s">
        <v>12</v>
      </c>
      <c r="C223" s="3" t="str">
        <f>VLOOKUP(fiche[[#This Row],[code_secteur]],secteur[[#All],[code]:[nom]],2,FALSE)</f>
        <v>Transport</v>
      </c>
      <c r="D223" s="3" t="s">
        <v>487</v>
      </c>
      <c r="E223" s="3" t="str">
        <f>VLOOKUP(fiche[[#This Row],[code_sous_secteur]],sous_secteur[[code]:[nom]],2,FALSE)</f>
        <v>Equipement</v>
      </c>
      <c r="F223" s="7" t="s">
        <v>306</v>
      </c>
      <c r="G223" s="3">
        <v>1</v>
      </c>
      <c r="H223" s="3">
        <v>1</v>
      </c>
      <c r="I223" s="3">
        <f>COUNTIF(fiche_version[code],fiche[[#This Row],[code]])</f>
        <v>1</v>
      </c>
    </row>
    <row r="224" spans="1:9" x14ac:dyDescent="0.3">
      <c r="A224" s="3" t="s">
        <v>308</v>
      </c>
      <c r="B224" s="3" t="s">
        <v>12</v>
      </c>
      <c r="C224" s="3" t="str">
        <f>VLOOKUP(fiche[[#This Row],[code_secteur]],secteur[[#All],[code]:[nom]],2,FALSE)</f>
        <v>Transport</v>
      </c>
      <c r="D224" s="3" t="s">
        <v>487</v>
      </c>
      <c r="E224" s="3" t="str">
        <f>VLOOKUP(fiche[[#This Row],[code_sous_secteur]],sous_secteur[[code]:[nom]],2,FALSE)</f>
        <v>Equipement</v>
      </c>
      <c r="F224" s="7" t="s">
        <v>556</v>
      </c>
      <c r="G224" s="3">
        <v>1</v>
      </c>
      <c r="H224" s="3">
        <v>1</v>
      </c>
      <c r="I224" s="3">
        <f>COUNTIF(fiche_version[code],fiche[[#This Row],[code]])</f>
        <v>1</v>
      </c>
    </row>
    <row r="225" spans="1:9" x14ac:dyDescent="0.3">
      <c r="A225" s="3" t="s">
        <v>309</v>
      </c>
      <c r="B225" s="3" t="s">
        <v>12</v>
      </c>
      <c r="C225" s="3" t="str">
        <f>VLOOKUP(fiche[[#This Row],[code_secteur]],secteur[[#All],[code]:[nom]],2,FALSE)</f>
        <v>Transport</v>
      </c>
      <c r="D225" s="3" t="s">
        <v>487</v>
      </c>
      <c r="E225" s="3" t="str">
        <f>VLOOKUP(fiche[[#This Row],[code_sous_secteur]],sous_secteur[[code]:[nom]],2,FALSE)</f>
        <v>Equipement</v>
      </c>
      <c r="F225" s="7" t="s">
        <v>536</v>
      </c>
      <c r="G225" s="3">
        <v>1</v>
      </c>
      <c r="H225" s="3">
        <v>1</v>
      </c>
      <c r="I225" s="3">
        <f>COUNTIF(fiche_version[code],fiche[[#This Row],[code]])</f>
        <v>1</v>
      </c>
    </row>
    <row r="226" spans="1:9" x14ac:dyDescent="0.3">
      <c r="A226" s="3" t="s">
        <v>310</v>
      </c>
      <c r="B226" s="3" t="s">
        <v>12</v>
      </c>
      <c r="C226" s="3" t="str">
        <f>VLOOKUP(fiche[[#This Row],[code_secteur]],secteur[[#All],[code]:[nom]],2,FALSE)</f>
        <v>Transport</v>
      </c>
      <c r="D226" s="3" t="s">
        <v>487</v>
      </c>
      <c r="E226" s="3" t="str">
        <f>VLOOKUP(fiche[[#This Row],[code_sous_secteur]],sous_secteur[[code]:[nom]],2,FALSE)</f>
        <v>Equipement</v>
      </c>
      <c r="F226" s="7" t="s">
        <v>537</v>
      </c>
      <c r="G226" s="3">
        <v>1</v>
      </c>
      <c r="H226" s="3">
        <v>1</v>
      </c>
      <c r="I226" s="3">
        <f>COUNTIF(fiche_version[code],fiche[[#This Row],[code]])</f>
        <v>1</v>
      </c>
    </row>
    <row r="227" spans="1:9" x14ac:dyDescent="0.3">
      <c r="A227" s="3" t="s">
        <v>312</v>
      </c>
      <c r="B227" s="3" t="s">
        <v>12</v>
      </c>
      <c r="C227" s="3" t="str">
        <f>VLOOKUP(fiche[[#This Row],[code_secteur]],secteur[[#All],[code]:[nom]],2,FALSE)</f>
        <v>Transport</v>
      </c>
      <c r="D227" s="3" t="s">
        <v>487</v>
      </c>
      <c r="E227" s="3" t="str">
        <f>VLOOKUP(fiche[[#This Row],[code_sous_secteur]],sous_secteur[[code]:[nom]],2,FALSE)</f>
        <v>Equipement</v>
      </c>
      <c r="F227" s="7" t="s">
        <v>311</v>
      </c>
      <c r="G227" s="3">
        <v>1</v>
      </c>
      <c r="H227" s="3">
        <v>1</v>
      </c>
      <c r="I227" s="3">
        <f>COUNTIF(fiche_version[code],fiche[[#This Row],[code]])</f>
        <v>1</v>
      </c>
    </row>
    <row r="228" spans="1:9" x14ac:dyDescent="0.3">
      <c r="A228" s="3" t="s">
        <v>313</v>
      </c>
      <c r="B228" s="3" t="s">
        <v>12</v>
      </c>
      <c r="C228" s="3" t="str">
        <f>VLOOKUP(fiche[[#This Row],[code_secteur]],secteur[[#All],[code]:[nom]],2,FALSE)</f>
        <v>Transport</v>
      </c>
      <c r="D228" s="3" t="s">
        <v>487</v>
      </c>
      <c r="E228" s="3" t="str">
        <f>VLOOKUP(fiche[[#This Row],[code_sous_secteur]],sous_secteur[[code]:[nom]],2,FALSE)</f>
        <v>Equipement</v>
      </c>
      <c r="F228" s="7" t="s">
        <v>538</v>
      </c>
      <c r="G228" s="3">
        <v>1</v>
      </c>
      <c r="H228" s="3">
        <v>1</v>
      </c>
      <c r="I228" s="3">
        <f>COUNTIF(fiche_version[code],fiche[[#This Row],[code]])</f>
        <v>1</v>
      </c>
    </row>
    <row r="229" spans="1:9" x14ac:dyDescent="0.3">
      <c r="A229" s="3" t="s">
        <v>314</v>
      </c>
      <c r="B229" s="3" t="s">
        <v>12</v>
      </c>
      <c r="C229" s="3" t="str">
        <f>VLOOKUP(fiche[[#This Row],[code_secteur]],secteur[[#All],[code]:[nom]],2,FALSE)</f>
        <v>Transport</v>
      </c>
      <c r="D229" s="3" t="s">
        <v>487</v>
      </c>
      <c r="E229" s="3" t="str">
        <f>VLOOKUP(fiche[[#This Row],[code_sous_secteur]],sous_secteur[[code]:[nom]],2,FALSE)</f>
        <v>Equipement</v>
      </c>
      <c r="F229" s="7" t="s">
        <v>539</v>
      </c>
      <c r="G229" s="3">
        <v>1</v>
      </c>
      <c r="H229" s="3">
        <v>1</v>
      </c>
      <c r="I229" s="3">
        <f>COUNTIF(fiche_version[code],fiche[[#This Row],[code]])</f>
        <v>1</v>
      </c>
    </row>
    <row r="230" spans="1:9" x14ac:dyDescent="0.3">
      <c r="A230" s="3" t="s">
        <v>315</v>
      </c>
      <c r="B230" s="3" t="s">
        <v>12</v>
      </c>
      <c r="C230" s="3" t="str">
        <f>VLOOKUP(fiche[[#This Row],[code_secteur]],secteur[[#All],[code]:[nom]],2,FALSE)</f>
        <v>Transport</v>
      </c>
      <c r="D230" s="3" t="s">
        <v>487</v>
      </c>
      <c r="E230" s="3" t="str">
        <f>VLOOKUP(fiche[[#This Row],[code_sous_secteur]],sous_secteur[[code]:[nom]],2,FALSE)</f>
        <v>Equipement</v>
      </c>
      <c r="F230" s="7" t="s">
        <v>540</v>
      </c>
      <c r="G230" s="3">
        <v>1</v>
      </c>
      <c r="H230" s="3">
        <v>1</v>
      </c>
      <c r="I230" s="3">
        <f>COUNTIF(fiche_version[code],fiche[[#This Row],[code]])</f>
        <v>2</v>
      </c>
    </row>
    <row r="231" spans="1:9" x14ac:dyDescent="0.3">
      <c r="A231" s="3" t="s">
        <v>316</v>
      </c>
      <c r="B231" s="3" t="s">
        <v>12</v>
      </c>
      <c r="C231" s="3" t="str">
        <f>VLOOKUP(fiche[[#This Row],[code_secteur]],secteur[[#All],[code]:[nom]],2,FALSE)</f>
        <v>Transport</v>
      </c>
      <c r="D231" s="3" t="s">
        <v>487</v>
      </c>
      <c r="E231" s="3" t="str">
        <f>VLOOKUP(fiche[[#This Row],[code_sous_secteur]],sous_secteur[[code]:[nom]],2,FALSE)</f>
        <v>Equipement</v>
      </c>
      <c r="F231" s="7" t="s">
        <v>375</v>
      </c>
      <c r="G231" s="3">
        <v>1</v>
      </c>
      <c r="H231" s="3">
        <v>1</v>
      </c>
      <c r="I231" s="3">
        <f>COUNTIF(fiche_version[code],fiche[[#This Row],[code]])</f>
        <v>1</v>
      </c>
    </row>
    <row r="232" spans="1:9" x14ac:dyDescent="0.3">
      <c r="A232" s="3" t="s">
        <v>318</v>
      </c>
      <c r="B232" s="3" t="s">
        <v>12</v>
      </c>
      <c r="C232" s="3" t="str">
        <f>VLOOKUP(fiche[[#This Row],[code_secteur]],secteur[[#All],[code]:[nom]],2,FALSE)</f>
        <v>Transport</v>
      </c>
      <c r="D232" s="3" t="s">
        <v>487</v>
      </c>
      <c r="E232" s="3" t="str">
        <f>VLOOKUP(fiche[[#This Row],[code_sous_secteur]],sous_secteur[[code]:[nom]],2,FALSE)</f>
        <v>Equipement</v>
      </c>
      <c r="F232" s="7" t="s">
        <v>317</v>
      </c>
      <c r="G232" s="3">
        <v>1</v>
      </c>
      <c r="H232" s="3">
        <v>1</v>
      </c>
      <c r="I232" s="3">
        <f>COUNTIF(fiche_version[code],fiche[[#This Row],[code]])</f>
        <v>2</v>
      </c>
    </row>
    <row r="233" spans="1:9" x14ac:dyDescent="0.3">
      <c r="A233" s="3" t="s">
        <v>320</v>
      </c>
      <c r="B233" s="3" t="s">
        <v>12</v>
      </c>
      <c r="C233" s="3" t="str">
        <f>VLOOKUP(fiche[[#This Row],[code_secteur]],secteur[[#All],[code]:[nom]],2,FALSE)</f>
        <v>Transport</v>
      </c>
      <c r="D233" s="3" t="s">
        <v>487</v>
      </c>
      <c r="E233" s="3" t="str">
        <f>VLOOKUP(fiche[[#This Row],[code_sous_secteur]],sous_secteur[[code]:[nom]],2,FALSE)</f>
        <v>Equipement</v>
      </c>
      <c r="F233" s="7" t="s">
        <v>319</v>
      </c>
      <c r="G233" s="3">
        <v>1</v>
      </c>
      <c r="H233" s="3">
        <v>1</v>
      </c>
      <c r="I233" s="3">
        <f>COUNTIF(fiche_version[code],fiche[[#This Row],[code]])</f>
        <v>2</v>
      </c>
    </row>
    <row r="234" spans="1:9" x14ac:dyDescent="0.3">
      <c r="A234" s="3" t="s">
        <v>321</v>
      </c>
      <c r="B234" s="3" t="s">
        <v>12</v>
      </c>
      <c r="C234" s="3" t="str">
        <f>VLOOKUP(fiche[[#This Row],[code_secteur]],secteur[[#All],[code]:[nom]],2,FALSE)</f>
        <v>Transport</v>
      </c>
      <c r="D234" s="3" t="s">
        <v>487</v>
      </c>
      <c r="E234" s="3" t="str">
        <f>VLOOKUP(fiche[[#This Row],[code_sous_secteur]],sous_secteur[[code]:[nom]],2,FALSE)</f>
        <v>Equipement</v>
      </c>
      <c r="F234" s="7" t="s">
        <v>541</v>
      </c>
      <c r="G234" s="3">
        <v>1</v>
      </c>
      <c r="H234" s="3">
        <v>1</v>
      </c>
      <c r="I234" s="3">
        <f>COUNTIF(fiche_version[code],fiche[[#This Row],[code]])</f>
        <v>1</v>
      </c>
    </row>
    <row r="235" spans="1:9" x14ac:dyDescent="0.3">
      <c r="A235" s="3" t="s">
        <v>323</v>
      </c>
      <c r="B235" s="3" t="s">
        <v>12</v>
      </c>
      <c r="C235" s="3" t="str">
        <f>VLOOKUP(fiche[[#This Row],[code_secteur]],secteur[[#All],[code]:[nom]],2,FALSE)</f>
        <v>Transport</v>
      </c>
      <c r="D235" s="3" t="s">
        <v>487</v>
      </c>
      <c r="E235" s="3" t="str">
        <f>VLOOKUP(fiche[[#This Row],[code_sous_secteur]],sous_secteur[[code]:[nom]],2,FALSE)</f>
        <v>Equipement</v>
      </c>
      <c r="F235" s="7" t="s">
        <v>322</v>
      </c>
      <c r="G235" s="3">
        <v>1</v>
      </c>
      <c r="H235" s="3">
        <v>1</v>
      </c>
      <c r="I235" s="3">
        <f>COUNTIF(fiche_version[code],fiche[[#This Row],[code]])</f>
        <v>2</v>
      </c>
    </row>
    <row r="236" spans="1:9" x14ac:dyDescent="0.3">
      <c r="A236" s="3" t="s">
        <v>324</v>
      </c>
      <c r="B236" s="3" t="s">
        <v>12</v>
      </c>
      <c r="C236" s="3" t="str">
        <f>VLOOKUP(fiche[[#This Row],[code_secteur]],secteur[[#All],[code]:[nom]],2,FALSE)</f>
        <v>Transport</v>
      </c>
      <c r="D236" s="3" t="s">
        <v>487</v>
      </c>
      <c r="E236" s="3" t="str">
        <f>VLOOKUP(fiche[[#This Row],[code_sous_secteur]],sous_secteur[[code]:[nom]],2,FALSE)</f>
        <v>Equipement</v>
      </c>
      <c r="F236" s="7" t="s">
        <v>542</v>
      </c>
      <c r="G236" s="3">
        <v>1</v>
      </c>
      <c r="H236" s="3">
        <v>1</v>
      </c>
      <c r="I236" s="3">
        <f>COUNTIF(fiche_version[code],fiche[[#This Row],[code]])</f>
        <v>1</v>
      </c>
    </row>
    <row r="237" spans="1:9" x14ac:dyDescent="0.3">
      <c r="A237" s="3" t="s">
        <v>325</v>
      </c>
      <c r="B237" s="3" t="s">
        <v>12</v>
      </c>
      <c r="C237" s="3" t="str">
        <f>VLOOKUP(fiche[[#This Row],[code_secteur]],secteur[[#All],[code]:[nom]],2,FALSE)</f>
        <v>Transport</v>
      </c>
      <c r="D237" s="3" t="s">
        <v>488</v>
      </c>
      <c r="E237" s="3" t="str">
        <f>VLOOKUP(fiche[[#This Row],[code_sous_secteur]],sous_secteur[[code]:[nom]],2,FALSE)</f>
        <v>Service</v>
      </c>
      <c r="F237" s="7" t="s">
        <v>504</v>
      </c>
      <c r="G237" s="3">
        <v>1</v>
      </c>
      <c r="H237" s="3">
        <v>1</v>
      </c>
      <c r="I237" s="3">
        <f>COUNTIF(fiche_version[code],fiche[[#This Row],[code]])</f>
        <v>1</v>
      </c>
    </row>
    <row r="238" spans="1:9" x14ac:dyDescent="0.3">
      <c r="A238" s="3" t="s">
        <v>326</v>
      </c>
      <c r="B238" s="3" t="s">
        <v>12</v>
      </c>
      <c r="C238" s="3" t="str">
        <f>VLOOKUP(fiche[[#This Row],[code_secteur]],secteur[[#All],[code]:[nom]],2,FALSE)</f>
        <v>Transport</v>
      </c>
      <c r="D238" s="3" t="s">
        <v>488</v>
      </c>
      <c r="E238" s="3" t="str">
        <f>VLOOKUP(fiche[[#This Row],[code_sous_secteur]],sous_secteur[[code]:[nom]],2,FALSE)</f>
        <v>Service</v>
      </c>
      <c r="F238" s="7" t="s">
        <v>543</v>
      </c>
      <c r="G238" s="3">
        <v>1</v>
      </c>
      <c r="H238" s="3">
        <v>1</v>
      </c>
      <c r="I238" s="3">
        <f>COUNTIF(fiche_version[code],fiche[[#This Row],[code]])</f>
        <v>1</v>
      </c>
    </row>
    <row r="239" spans="1:9" x14ac:dyDescent="0.3">
      <c r="A239" s="3" t="s">
        <v>328</v>
      </c>
      <c r="B239" s="3" t="s">
        <v>12</v>
      </c>
      <c r="C239" s="3" t="str">
        <f>VLOOKUP(fiche[[#This Row],[code_secteur]],secteur[[#All],[code]:[nom]],2,FALSE)</f>
        <v>Transport</v>
      </c>
      <c r="D239" s="3" t="s">
        <v>488</v>
      </c>
      <c r="E239" s="3" t="str">
        <f>VLOOKUP(fiche[[#This Row],[code_sous_secteur]],sous_secteur[[code]:[nom]],2,FALSE)</f>
        <v>Service</v>
      </c>
      <c r="F239" s="7" t="s">
        <v>327</v>
      </c>
      <c r="G239" s="3">
        <v>1</v>
      </c>
      <c r="H239" s="3">
        <v>1</v>
      </c>
      <c r="I239" s="3">
        <f>COUNTIF(fiche_version[code],fiche[[#This Row],[code]])</f>
        <v>1</v>
      </c>
    </row>
    <row r="240" spans="1:9" x14ac:dyDescent="0.3">
      <c r="A240" s="3" t="s">
        <v>330</v>
      </c>
      <c r="B240" s="3" t="s">
        <v>12</v>
      </c>
      <c r="C240" s="3" t="str">
        <f>VLOOKUP(fiche[[#This Row],[code_secteur]],secteur[[#All],[code]:[nom]],2,FALSE)</f>
        <v>Transport</v>
      </c>
      <c r="D240" s="3" t="s">
        <v>488</v>
      </c>
      <c r="E240" s="3" t="str">
        <f>VLOOKUP(fiche[[#This Row],[code_sous_secteur]],sous_secteur[[code]:[nom]],2,FALSE)</f>
        <v>Service</v>
      </c>
      <c r="F240" s="7" t="s">
        <v>329</v>
      </c>
      <c r="G240" s="3">
        <v>1</v>
      </c>
      <c r="H240" s="3">
        <v>1</v>
      </c>
      <c r="I240" s="3">
        <f>COUNTIF(fiche_version[code],fiche[[#This Row],[code]])</f>
        <v>1</v>
      </c>
    </row>
    <row r="241" spans="1:9" x14ac:dyDescent="0.3">
      <c r="A241" s="3" t="s">
        <v>331</v>
      </c>
      <c r="B241" s="3" t="s">
        <v>12</v>
      </c>
      <c r="C241" s="3" t="str">
        <f>VLOOKUP(fiche[[#This Row],[code_secteur]],secteur[[#All],[code]:[nom]],2,FALSE)</f>
        <v>Transport</v>
      </c>
      <c r="D241" s="3" t="s">
        <v>488</v>
      </c>
      <c r="E241" s="3" t="str">
        <f>VLOOKUP(fiche[[#This Row],[code_sous_secteur]],sous_secteur[[code]:[nom]],2,FALSE)</f>
        <v>Service</v>
      </c>
      <c r="F241" s="7" t="s">
        <v>544</v>
      </c>
      <c r="G241" s="3">
        <v>1</v>
      </c>
      <c r="H241" s="3">
        <v>1</v>
      </c>
      <c r="I241" s="3">
        <f>COUNTIF(fiche_version[code],fiche[[#This Row],[code]])</f>
        <v>2</v>
      </c>
    </row>
    <row r="242" spans="1:9" x14ac:dyDescent="0.3">
      <c r="A242" s="3" t="s">
        <v>333</v>
      </c>
      <c r="B242" s="3" t="s">
        <v>12</v>
      </c>
      <c r="C242" s="3" t="str">
        <f>VLOOKUP(fiche[[#This Row],[code_secteur]],secteur[[#All],[code]:[nom]],2,FALSE)</f>
        <v>Transport</v>
      </c>
      <c r="D242" s="3" t="s">
        <v>488</v>
      </c>
      <c r="E242" s="3" t="str">
        <f>VLOOKUP(fiche[[#This Row],[code_sous_secteur]],sous_secteur[[code]:[nom]],2,FALSE)</f>
        <v>Service</v>
      </c>
      <c r="F242" s="7" t="s">
        <v>332</v>
      </c>
      <c r="G242" s="3">
        <v>1</v>
      </c>
      <c r="H242" s="3">
        <v>1</v>
      </c>
      <c r="I242" s="3">
        <f>COUNTIF(fiche_version[code],fiche[[#This Row],[code]])</f>
        <v>1</v>
      </c>
    </row>
    <row r="243" spans="1:9" x14ac:dyDescent="0.3">
      <c r="A243" s="3" t="s">
        <v>334</v>
      </c>
      <c r="B243" s="3" t="s">
        <v>12</v>
      </c>
      <c r="C243" s="3" t="str">
        <f>VLOOKUP(fiche[[#This Row],[code_secteur]],secteur[[#All],[code]:[nom]],2,FALSE)</f>
        <v>Transport</v>
      </c>
      <c r="D243" s="3" t="s">
        <v>488</v>
      </c>
      <c r="E243" s="3" t="str">
        <f>VLOOKUP(fiche[[#This Row],[code_sous_secteur]],sous_secteur[[code]:[nom]],2,FALSE)</f>
        <v>Service</v>
      </c>
      <c r="F243" s="7" t="s">
        <v>557</v>
      </c>
      <c r="G243" s="3">
        <v>1</v>
      </c>
      <c r="H243" s="3">
        <v>1</v>
      </c>
      <c r="I243" s="3">
        <f>COUNTIF(fiche_version[code],fiche[[#This Row],[code]])</f>
        <v>1</v>
      </c>
    </row>
    <row r="244" spans="1:9" x14ac:dyDescent="0.3">
      <c r="A244" s="3" t="s">
        <v>335</v>
      </c>
      <c r="B244" s="3" t="s">
        <v>12</v>
      </c>
      <c r="C244" s="3" t="str">
        <f>VLOOKUP(fiche[[#This Row],[code_secteur]],secteur[[#All],[code]:[nom]],2,FALSE)</f>
        <v>Transport</v>
      </c>
      <c r="D244" s="3" t="s">
        <v>488</v>
      </c>
      <c r="E244" s="3" t="str">
        <f>VLOOKUP(fiche[[#This Row],[code_sous_secteur]],sous_secteur[[code]:[nom]],2,FALSE)</f>
        <v>Service</v>
      </c>
      <c r="F244" s="11" t="s">
        <v>562</v>
      </c>
      <c r="G244" s="3">
        <v>1</v>
      </c>
      <c r="H244" s="3">
        <v>1</v>
      </c>
      <c r="I244" s="3">
        <f>COUNTIF(fiche_version[code],fiche[[#This Row],[code]])</f>
        <v>1</v>
      </c>
    </row>
    <row r="245" spans="1:9" x14ac:dyDescent="0.3">
      <c r="A245" s="3" t="s">
        <v>336</v>
      </c>
      <c r="B245" s="3" t="s">
        <v>12</v>
      </c>
      <c r="C245" s="3" t="str">
        <f>VLOOKUP(fiche[[#This Row],[code_secteur]],secteur[[#All],[code]:[nom]],2,FALSE)</f>
        <v>Transport</v>
      </c>
      <c r="D245" s="3" t="s">
        <v>488</v>
      </c>
      <c r="E245" s="3" t="str">
        <f>VLOOKUP(fiche[[#This Row],[code_sous_secteur]],sous_secteur[[code]:[nom]],2,FALSE)</f>
        <v>Service</v>
      </c>
      <c r="F245" s="7" t="s">
        <v>558</v>
      </c>
      <c r="G245" s="3">
        <v>1</v>
      </c>
      <c r="H245" s="3">
        <v>1</v>
      </c>
      <c r="I245" s="3">
        <f>COUNTIF(fiche_version[code],fiche[[#This Row],[code]])</f>
        <v>1</v>
      </c>
    </row>
    <row r="246" spans="1:9" x14ac:dyDescent="0.3">
      <c r="A246" s="3" t="s">
        <v>337</v>
      </c>
      <c r="B246" s="3" t="s">
        <v>12</v>
      </c>
      <c r="C246" s="3" t="str">
        <f>VLOOKUP(fiche[[#This Row],[code_secteur]],secteur[[#All],[code]:[nom]],2,FALSE)</f>
        <v>Transport</v>
      </c>
      <c r="D246" s="3" t="s">
        <v>488</v>
      </c>
      <c r="E246" s="3" t="str">
        <f>VLOOKUP(fiche[[#This Row],[code_sous_secteur]],sous_secteur[[code]:[nom]],2,FALSE)</f>
        <v>Service</v>
      </c>
      <c r="F246" s="7" t="s">
        <v>559</v>
      </c>
      <c r="G246" s="3">
        <v>1</v>
      </c>
      <c r="H246" s="3">
        <v>1</v>
      </c>
      <c r="I246" s="3">
        <f>COUNTIF(fiche_version[code],fiche[[#This Row],[code]])</f>
        <v>1</v>
      </c>
    </row>
    <row r="247" spans="1:9" x14ac:dyDescent="0.3">
      <c r="A247" s="3" t="s">
        <v>339</v>
      </c>
      <c r="B247" s="3" t="s">
        <v>12</v>
      </c>
      <c r="C247" s="3" t="str">
        <f>VLOOKUP(fiche[[#This Row],[code_secteur]],secteur[[#All],[code]:[nom]],2,FALSE)</f>
        <v>Transport</v>
      </c>
      <c r="D247" s="3" t="s">
        <v>488</v>
      </c>
      <c r="E247" s="3" t="str">
        <f>VLOOKUP(fiche[[#This Row],[code_sous_secteur]],sous_secteur[[code]:[nom]],2,FALSE)</f>
        <v>Service</v>
      </c>
      <c r="F247" s="7" t="s">
        <v>338</v>
      </c>
      <c r="G247" s="3">
        <v>1</v>
      </c>
      <c r="H247" s="3">
        <v>1</v>
      </c>
      <c r="I247" s="3">
        <f>COUNTIF(fiche_version[code],fiche[[#This Row],[code]])</f>
        <v>1</v>
      </c>
    </row>
    <row r="248" spans="1:9" x14ac:dyDescent="0.3">
      <c r="A248" s="3" t="s">
        <v>340</v>
      </c>
      <c r="B248" s="3" t="s">
        <v>12</v>
      </c>
      <c r="C248" s="3" t="str">
        <f>VLOOKUP(fiche[[#This Row],[code_secteur]],secteur[[#All],[code]:[nom]],2,FALSE)</f>
        <v>Transport</v>
      </c>
      <c r="D248" s="3" t="s">
        <v>488</v>
      </c>
      <c r="E248" s="3" t="str">
        <f>VLOOKUP(fiche[[#This Row],[code_sous_secteur]],sous_secteur[[code]:[nom]],2,FALSE)</f>
        <v>Service</v>
      </c>
      <c r="F248" s="7" t="s">
        <v>545</v>
      </c>
      <c r="G248" s="3">
        <v>1</v>
      </c>
      <c r="H248" s="3">
        <v>1</v>
      </c>
      <c r="I248" s="3">
        <f>COUNTIF(fiche_version[code],fiche[[#This Row],[code]])</f>
        <v>1</v>
      </c>
    </row>
    <row r="249" spans="1:9" x14ac:dyDescent="0.3">
      <c r="A249" s="3" t="s">
        <v>429</v>
      </c>
      <c r="B249" s="3" t="s">
        <v>12</v>
      </c>
      <c r="C249" s="3" t="str">
        <f>VLOOKUP(fiche[[#This Row],[code_secteur]],secteur[[#All],[code]:[nom]],2,FALSE)</f>
        <v>Transport</v>
      </c>
      <c r="D249" s="3" t="s">
        <v>488</v>
      </c>
      <c r="E249" s="3" t="str">
        <f>VLOOKUP(fiche[[#This Row],[code_sous_secteur]],sous_secteur[[code]:[nom]],2,FALSE)</f>
        <v>Service</v>
      </c>
      <c r="F249" s="7" t="s">
        <v>473</v>
      </c>
      <c r="G249" s="3">
        <v>1</v>
      </c>
      <c r="H249" s="3">
        <v>1</v>
      </c>
      <c r="I249" s="3">
        <f>COUNTIF(fiche_version[code],fiche[[#This Row],[code]])</f>
        <v>1</v>
      </c>
    </row>
    <row r="250" spans="1:9" x14ac:dyDescent="0.3">
      <c r="A250" s="3" t="s">
        <v>430</v>
      </c>
      <c r="B250" s="3" t="s">
        <v>12</v>
      </c>
      <c r="C250" s="3" t="str">
        <f>VLOOKUP(fiche[[#This Row],[code_secteur]],secteur[[#All],[code]:[nom]],2,FALSE)</f>
        <v>Transport</v>
      </c>
      <c r="D250" s="3" t="s">
        <v>488</v>
      </c>
      <c r="E250" s="3" t="str">
        <f>VLOOKUP(fiche[[#This Row],[code_sous_secteur]],sous_secteur[[code]:[nom]],2,FALSE)</f>
        <v>Service</v>
      </c>
      <c r="F250" s="7" t="s">
        <v>474</v>
      </c>
      <c r="G250" s="3">
        <v>1</v>
      </c>
      <c r="H250" s="3">
        <v>1</v>
      </c>
      <c r="I250" s="3">
        <f>COUNTIF(fiche_version[code],fiche[[#This Row],[code]])</f>
        <v>1</v>
      </c>
    </row>
    <row r="251" spans="1:9" x14ac:dyDescent="0.3">
      <c r="A251" s="3" t="s">
        <v>431</v>
      </c>
      <c r="B251" s="3" t="s">
        <v>12</v>
      </c>
      <c r="C251" s="3" t="str">
        <f>VLOOKUP(fiche[[#This Row],[code_secteur]],secteur[[#All],[code]:[nom]],2,FALSE)</f>
        <v>Transport</v>
      </c>
      <c r="D251" s="3" t="s">
        <v>488</v>
      </c>
      <c r="E251" s="3" t="str">
        <f>VLOOKUP(fiche[[#This Row],[code_sous_secteur]],sous_secteur[[code]:[nom]],2,FALSE)</f>
        <v>Service</v>
      </c>
      <c r="F251" s="7" t="s">
        <v>475</v>
      </c>
      <c r="G251" s="3">
        <v>1</v>
      </c>
      <c r="H251" s="3">
        <v>1</v>
      </c>
      <c r="I251" s="3">
        <f>COUNTIF(fiche_version[code],fiche[[#This Row],[code]])</f>
        <v>2</v>
      </c>
    </row>
    <row r="252" spans="1:9" x14ac:dyDescent="0.3">
      <c r="A252" s="3" t="s">
        <v>713</v>
      </c>
      <c r="B252" s="3" t="s">
        <v>12</v>
      </c>
      <c r="C252" s="15" t="str">
        <f>VLOOKUP(fiche[[#This Row],[code_secteur]],secteur[[#All],[code]:[nom]],2,FALSE)</f>
        <v>Transport</v>
      </c>
      <c r="D252" s="3" t="s">
        <v>487</v>
      </c>
      <c r="E252" s="15" t="str">
        <f>VLOOKUP(fiche[[#This Row],[code_sous_secteur]],sous_secteur[[code]:[nom]],2,FALSE)</f>
        <v>Equipement</v>
      </c>
      <c r="F252" s="7" t="s">
        <v>719</v>
      </c>
      <c r="G252" s="3">
        <v>1</v>
      </c>
      <c r="H252" s="3">
        <v>1</v>
      </c>
      <c r="I252" s="15">
        <f>COUNTIF(fiche_version[code],fiche[[#This Row],[code]])</f>
        <v>1</v>
      </c>
    </row>
    <row r="253" spans="1:9" x14ac:dyDescent="0.3">
      <c r="A253" s="3" t="s">
        <v>838</v>
      </c>
      <c r="B253" s="3" t="s">
        <v>12</v>
      </c>
      <c r="C253" s="15" t="str">
        <f>VLOOKUP(fiche[[#This Row],[code_secteur]],secteur[[#All],[code]:[nom]],2,FALSE)</f>
        <v>Transport</v>
      </c>
      <c r="D253" s="3" t="s">
        <v>487</v>
      </c>
      <c r="E253" s="15" t="str">
        <f>VLOOKUP(fiche[[#This Row],[code_sous_secteur]],sous_secteur[[code]:[nom]],2,FALSE)</f>
        <v>Equipement</v>
      </c>
      <c r="F253" s="7" t="s">
        <v>839</v>
      </c>
      <c r="G253" s="3">
        <v>1</v>
      </c>
      <c r="H253" s="3">
        <v>1</v>
      </c>
      <c r="I253" s="15">
        <f>COUNTIF(fiche_version[code],fiche[[#This Row],[code]])</f>
        <v>1</v>
      </c>
    </row>
    <row r="254" spans="1:9" s="2" customFormat="1" x14ac:dyDescent="0.3">
      <c r="A254" s="5" t="s">
        <v>481</v>
      </c>
      <c r="B254" s="5">
        <f>SUBTOTAL(103,fiche[code_secteur])</f>
        <v>252</v>
      </c>
      <c r="C254" s="5">
        <f>SUBTOTAL(103,fiche[secteur])</f>
        <v>252</v>
      </c>
      <c r="D254" s="5"/>
      <c r="E254" s="5"/>
      <c r="F254" s="4">
        <f>SUBTOTAL(103,fiche[nom])</f>
        <v>252</v>
      </c>
      <c r="G254" s="5">
        <f>SUBTOTAL(109,fiche[metropole])</f>
        <v>235</v>
      </c>
      <c r="H254" s="5">
        <f>SUBTOTAL(109,fiche[outre_mer])</f>
        <v>219</v>
      </c>
      <c r="I254" s="5">
        <f>SUBTOTAL(109,fiche[versions])</f>
        <v>423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D4E4-C141-4E80-ACCA-4400EF1F093E}">
  <dimension ref="A1:M424"/>
  <sheetViews>
    <sheetView tabSelected="1" topLeftCell="A250" zoomScale="85" zoomScaleNormal="85" workbookViewId="0">
      <pane xSplit="1" topLeftCell="G1" activePane="topRight" state="frozen"/>
      <selection activeCell="A157" sqref="A157"/>
      <selection pane="topRight" activeCell="M258" sqref="M258"/>
    </sheetView>
  </sheetViews>
  <sheetFormatPr baseColWidth="10" defaultRowHeight="14.4" x14ac:dyDescent="0.3"/>
  <cols>
    <col min="1" max="1" width="18.109375" style="3" bestFit="1" customWidth="1"/>
    <col min="2" max="2" width="13.44140625" style="3" bestFit="1" customWidth="1"/>
    <col min="3" max="3" width="16.6640625" style="3" bestFit="1" customWidth="1"/>
    <col min="4" max="4" width="18.77734375" style="3" bestFit="1" customWidth="1"/>
    <col min="5" max="5" width="21.5546875" style="3" bestFit="1" customWidth="1"/>
    <col min="6" max="6" width="16.33203125" style="3" bestFit="1" customWidth="1"/>
    <col min="7" max="7" width="120" style="7" bestFit="1" customWidth="1"/>
    <col min="8" max="8" width="12.6640625" style="3" bestFit="1" customWidth="1"/>
    <col min="9" max="9" width="16.5546875" style="3" bestFit="1" customWidth="1"/>
    <col min="10" max="10" width="13.5546875" style="3" bestFit="1" customWidth="1"/>
    <col min="11" max="11" width="15.5546875" style="3" bestFit="1" customWidth="1"/>
    <col min="12" max="12" width="15.5546875" style="9" bestFit="1" customWidth="1"/>
    <col min="13" max="13" width="15.6640625" bestFit="1" customWidth="1"/>
  </cols>
  <sheetData>
    <row r="1" spans="1:13" x14ac:dyDescent="0.3">
      <c r="A1" s="5" t="s">
        <v>469</v>
      </c>
      <c r="B1" s="5" t="s">
        <v>0</v>
      </c>
      <c r="C1" s="5" t="s">
        <v>564</v>
      </c>
      <c r="D1" s="5" t="s">
        <v>341</v>
      </c>
      <c r="E1" s="5" t="s">
        <v>707</v>
      </c>
      <c r="F1" s="5" t="s">
        <v>708</v>
      </c>
      <c r="G1" s="4" t="s">
        <v>1</v>
      </c>
      <c r="H1" s="5" t="s">
        <v>491</v>
      </c>
      <c r="I1" s="5" t="s">
        <v>14</v>
      </c>
      <c r="J1" s="12" t="s">
        <v>15</v>
      </c>
      <c r="K1" s="5" t="s">
        <v>369</v>
      </c>
      <c r="L1" s="5" t="s">
        <v>563</v>
      </c>
      <c r="M1" s="5" t="s">
        <v>493</v>
      </c>
    </row>
    <row r="2" spans="1:13" x14ac:dyDescent="0.3">
      <c r="A2" s="3" t="str">
        <f>_xlfn.CONCAT(fiche_version[[#This Row],[code]],"v",RIGHT(fiche_version[[#This Row],[version]],4))</f>
        <v>AGRI-EQ-101v14-1</v>
      </c>
      <c r="B2" s="3" t="s">
        <v>23</v>
      </c>
      <c r="C2" s="3" t="str">
        <f>VLOOKUP(fiche_version[[#This Row],[code]],fiche[],2,FALSE)</f>
        <v>AGRI</v>
      </c>
      <c r="D2" s="3" t="str">
        <f>VLOOKUP(fiche_version[[#This Row],[code]],fiche[],3,FALSE)</f>
        <v>Agriculture</v>
      </c>
      <c r="E2" s="3" t="str">
        <f>VLOOKUP(fiche_version[[#This Row],[code]],fiche[],4,FALSE)</f>
        <v>EQ</v>
      </c>
      <c r="F2" s="3" t="str">
        <f>VLOOKUP(fiche_version[[#This Row],[code]],fiche[],5,FALSE)</f>
        <v>Equipement</v>
      </c>
      <c r="G2" s="7" t="str">
        <f>VLOOKUP(fiche_version[[#This Row],[code]],fiche[],6,FALSE)</f>
        <v>Module d’intégration de température installé sur un ordinateur climatique</v>
      </c>
      <c r="H2" s="3" t="s">
        <v>383</v>
      </c>
      <c r="I2" s="6">
        <v>42005</v>
      </c>
      <c r="J2" s="6" t="s">
        <v>492</v>
      </c>
      <c r="K2" s="3">
        <f>VLOOKUP(fiche_version[[#This Row],[code]],fiche[],7,FALSE)</f>
        <v>1</v>
      </c>
      <c r="L2" s="3">
        <f>VLOOKUP(fiche_version[[#This Row],[code]],fiche[],8,FALSE)</f>
        <v>1</v>
      </c>
      <c r="M2" s="3">
        <v>1</v>
      </c>
    </row>
    <row r="3" spans="1:13" x14ac:dyDescent="0.3">
      <c r="A3" s="3" t="str">
        <f>_xlfn.CONCAT(fiche_version[[#This Row],[code]],"v",RIGHT(fiche_version[[#This Row],[version]],4))</f>
        <v>AGRI-EQ-102v14-1</v>
      </c>
      <c r="B3" s="3" t="s">
        <v>25</v>
      </c>
      <c r="C3" s="3" t="str">
        <f>VLOOKUP(fiche_version[[#This Row],[code]],fiche[],2,FALSE)</f>
        <v>AGRI</v>
      </c>
      <c r="D3" s="3" t="str">
        <f>VLOOKUP(fiche_version[[#This Row],[code]],fiche[],3,FALSE)</f>
        <v>Agriculture</v>
      </c>
      <c r="E3" s="3" t="str">
        <f>VLOOKUP(fiche_version[[#This Row],[code]],fiche[],4,FALSE)</f>
        <v>EQ</v>
      </c>
      <c r="F3" s="3" t="str">
        <f>VLOOKUP(fiche_version[[#This Row],[code]],fiche[],5,FALSE)</f>
        <v>Equipement</v>
      </c>
      <c r="G3" s="7" t="str">
        <f>VLOOKUP(fiche_version[[#This Row],[code]],fiche[],6,FALSE)</f>
        <v>Double écran thermique</v>
      </c>
      <c r="H3" s="3" t="s">
        <v>383</v>
      </c>
      <c r="I3" s="6">
        <v>42005</v>
      </c>
      <c r="J3" s="6" t="s">
        <v>492</v>
      </c>
      <c r="K3" s="3">
        <f>VLOOKUP(fiche_version[[#This Row],[code]],fiche[],7,FALSE)</f>
        <v>1</v>
      </c>
      <c r="L3" s="3">
        <f>VLOOKUP(fiche_version[[#This Row],[code]],fiche[],8,FALSE)</f>
        <v>1</v>
      </c>
      <c r="M3" s="3">
        <v>1</v>
      </c>
    </row>
    <row r="4" spans="1:13" x14ac:dyDescent="0.3">
      <c r="A4" s="3" t="str">
        <f>_xlfn.CONCAT(fiche_version[[#This Row],[code]],"v",RIGHT(fiche_version[[#This Row],[version]],4))</f>
        <v>AGRI-EQ-104v14-1</v>
      </c>
      <c r="B4" s="3" t="s">
        <v>27</v>
      </c>
      <c r="C4" s="3" t="str">
        <f>VLOOKUP(fiche_version[[#This Row],[code]],fiche[],2,FALSE)</f>
        <v>AGRI</v>
      </c>
      <c r="D4" s="3" t="str">
        <f>VLOOKUP(fiche_version[[#This Row],[code]],fiche[],3,FALSE)</f>
        <v>Agriculture</v>
      </c>
      <c r="E4" s="3" t="str">
        <f>VLOOKUP(fiche_version[[#This Row],[code]],fiche[],4,FALSE)</f>
        <v>EQ</v>
      </c>
      <c r="F4" s="3" t="str">
        <f>VLOOKUP(fiche_version[[#This Row],[code]],fiche[],5,FALSE)</f>
        <v>Equipement</v>
      </c>
      <c r="G4" s="7" t="str">
        <f>VLOOKUP(fiche_version[[#This Row],[code]],fiche[],6,FALSE)</f>
        <v>Ecrans thermiques latéraux</v>
      </c>
      <c r="H4" s="3" t="s">
        <v>383</v>
      </c>
      <c r="I4" s="6">
        <v>42005</v>
      </c>
      <c r="J4" s="6" t="s">
        <v>492</v>
      </c>
      <c r="K4" s="3">
        <f>VLOOKUP(fiche_version[[#This Row],[code]],fiche[],7,FALSE)</f>
        <v>1</v>
      </c>
      <c r="L4" s="3">
        <f>VLOOKUP(fiche_version[[#This Row],[code]],fiche[],8,FALSE)</f>
        <v>1</v>
      </c>
      <c r="M4" s="3">
        <v>1</v>
      </c>
    </row>
    <row r="5" spans="1:13" x14ac:dyDescent="0.3">
      <c r="A5" s="3" t="str">
        <f>_xlfn.CONCAT(fiche_version[[#This Row],[code]],"v",RIGHT(fiche_version[[#This Row],[version]],4))</f>
        <v>AGRI-EQ-105v28-1</v>
      </c>
      <c r="B5" s="3" t="s">
        <v>28</v>
      </c>
      <c r="C5" s="3" t="str">
        <f>VLOOKUP(fiche_version[[#This Row],[code]],fiche[],2,FALSE)</f>
        <v>AGRI</v>
      </c>
      <c r="D5" s="3" t="str">
        <f>VLOOKUP(fiche_version[[#This Row],[code]],fiche[],3,FALSE)</f>
        <v>Agriculture</v>
      </c>
      <c r="E5" s="3" t="str">
        <f>VLOOKUP(fiche_version[[#This Row],[code]],fiche[],4,FALSE)</f>
        <v>EQ</v>
      </c>
      <c r="F5" s="3" t="str">
        <f>VLOOKUP(fiche_version[[#This Row],[code]],fiche[],5,FALSE)</f>
        <v>Equipement</v>
      </c>
      <c r="G5" s="7" t="str">
        <f>VLOOKUP(fiche_version[[#This Row],[code]],fiche[],6,FALSE)</f>
        <v>Stop &amp; Start pour véhicules agricoles à moteur</v>
      </c>
      <c r="H5" s="3" t="s">
        <v>384</v>
      </c>
      <c r="I5" s="6">
        <v>43453</v>
      </c>
      <c r="J5" s="6" t="s">
        <v>492</v>
      </c>
      <c r="K5" s="3">
        <f>VLOOKUP(fiche_version[[#This Row],[code]],fiche[],7,FALSE)</f>
        <v>1</v>
      </c>
      <c r="L5" s="3">
        <f>VLOOKUP(fiche_version[[#This Row],[code]],fiche[],8,FALSE)</f>
        <v>1</v>
      </c>
      <c r="M5" s="3">
        <v>1</v>
      </c>
    </row>
    <row r="6" spans="1:13" x14ac:dyDescent="0.3">
      <c r="A6" s="3" t="str">
        <f>_xlfn.CONCAT(fiche_version[[#This Row],[code]],"v",RIGHT(fiche_version[[#This Row],[version]],4))</f>
        <v>AGRI-EQ-107v38-1</v>
      </c>
      <c r="B6" s="3" t="s">
        <v>30</v>
      </c>
      <c r="C6" s="3" t="str">
        <f>VLOOKUP(fiche_version[[#This Row],[code]],fiche[],2,FALSE)</f>
        <v>AGRI</v>
      </c>
      <c r="D6" s="3" t="str">
        <f>VLOOKUP(fiche_version[[#This Row],[code]],fiche[],3,FALSE)</f>
        <v>Agriculture</v>
      </c>
      <c r="E6" s="3" t="str">
        <f>VLOOKUP(fiche_version[[#This Row],[code]],fiche[],4,FALSE)</f>
        <v>EQ</v>
      </c>
      <c r="F6" s="3" t="str">
        <f>VLOOKUP(fiche_version[[#This Row],[code]],fiche[],5,FALSE)</f>
        <v>Equipement</v>
      </c>
      <c r="G6" s="7" t="str">
        <f>VLOOKUP(fiche_version[[#This Row],[code]],fiche[],6,FALSE)</f>
        <v>Isolation des parois de serre</v>
      </c>
      <c r="H6" s="3" t="s">
        <v>432</v>
      </c>
      <c r="I6" s="6">
        <v>44408</v>
      </c>
      <c r="J6" s="6" t="s">
        <v>492</v>
      </c>
      <c r="K6" s="3">
        <f>VLOOKUP(fiche_version[[#This Row],[code]],fiche[],7,FALSE)</f>
        <v>1</v>
      </c>
      <c r="L6" s="3">
        <f>VLOOKUP(fiche_version[[#This Row],[code]],fiche[],8,FALSE)</f>
        <v>1</v>
      </c>
      <c r="M6" s="3">
        <v>1</v>
      </c>
    </row>
    <row r="7" spans="1:13" x14ac:dyDescent="0.3">
      <c r="A7" s="3" t="str">
        <f>_xlfn.CONCAT(fiche_version[[#This Row],[code]],"v",RIGHT(fiche_version[[#This Row],[version]],4))</f>
        <v>AGRI-EQ-108v38-1</v>
      </c>
      <c r="B7" s="3" t="s">
        <v>32</v>
      </c>
      <c r="C7" s="3" t="str">
        <f>VLOOKUP(fiche_version[[#This Row],[code]],fiche[],2,FALSE)</f>
        <v>AGRI</v>
      </c>
      <c r="D7" s="3" t="str">
        <f>VLOOKUP(fiche_version[[#This Row],[code]],fiche[],3,FALSE)</f>
        <v>Agriculture</v>
      </c>
      <c r="E7" s="3" t="str">
        <f>VLOOKUP(fiche_version[[#This Row],[code]],fiche[],4,FALSE)</f>
        <v>EQ</v>
      </c>
      <c r="F7" s="3" t="str">
        <f>VLOOKUP(fiche_version[[#This Row],[code]],fiche[],5,FALSE)</f>
        <v>Equipement</v>
      </c>
      <c r="G7" s="7" t="str">
        <f>VLOOKUP(fiche_version[[#This Row],[code]],fiche[],6,FALSE)</f>
        <v>Stockage d’eau pour une serre bioclimatique</v>
      </c>
      <c r="H7" s="3" t="s">
        <v>432</v>
      </c>
      <c r="I7" s="6">
        <v>44408</v>
      </c>
      <c r="J7" s="6">
        <v>45322</v>
      </c>
      <c r="K7" s="3">
        <f>VLOOKUP(fiche_version[[#This Row],[code]],fiche[],7,FALSE)</f>
        <v>1</v>
      </c>
      <c r="L7" s="3">
        <f>VLOOKUP(fiche_version[[#This Row],[code]],fiche[],8,FALSE)</f>
        <v>1</v>
      </c>
      <c r="M7" s="3">
        <v>1</v>
      </c>
    </row>
    <row r="8" spans="1:13" s="1" customFormat="1" x14ac:dyDescent="0.3">
      <c r="A8" s="15" t="str">
        <f>_xlfn.CONCAT(fiche_version[[#This Row],[code]],"v",RIGHT(fiche_version[[#This Row],[version]],4))</f>
        <v>AGRI-EQ-108v58-2</v>
      </c>
      <c r="B8" s="3" t="s">
        <v>32</v>
      </c>
      <c r="C8" s="15" t="str">
        <f>VLOOKUP(fiche_version[[#This Row],[code]],fiche[],2,FALSE)</f>
        <v>AGRI</v>
      </c>
      <c r="D8" s="15" t="str">
        <f>VLOOKUP(fiche_version[[#This Row],[code]],fiche[],3,FALSE)</f>
        <v>Agriculture</v>
      </c>
      <c r="E8" s="15" t="str">
        <f>VLOOKUP(fiche_version[[#This Row],[code]],fiche[],4,FALSE)</f>
        <v>EQ</v>
      </c>
      <c r="F8" s="15" t="str">
        <f>VLOOKUP(fiche_version[[#This Row],[code]],fiche[],5,FALSE)</f>
        <v>Equipement</v>
      </c>
      <c r="G8" s="17" t="str">
        <f>VLOOKUP(fiche_version[[#This Row],[code]],fiche[],6,FALSE)</f>
        <v>Stockage d’eau pour une serre bioclimatique</v>
      </c>
      <c r="H8" s="3" t="s">
        <v>848</v>
      </c>
      <c r="I8" s="6">
        <v>45323</v>
      </c>
      <c r="J8" s="6">
        <v>47118</v>
      </c>
      <c r="K8" s="15">
        <f>VLOOKUP(fiche_version[[#This Row],[code]],fiche[],7,FALSE)</f>
        <v>1</v>
      </c>
      <c r="L8" s="15">
        <f>VLOOKUP(fiche_version[[#This Row],[code]],fiche[],8,FALSE)</f>
        <v>1</v>
      </c>
      <c r="M8" s="3">
        <v>2</v>
      </c>
    </row>
    <row r="9" spans="1:13" x14ac:dyDescent="0.3">
      <c r="A9" s="3" t="str">
        <f>_xlfn.CONCAT(fiche_version[[#This Row],[code]],"v",RIGHT(fiche_version[[#This Row],[version]],4))</f>
        <v>AGRI-EQ-109v38-1</v>
      </c>
      <c r="B9" s="3" t="s">
        <v>34</v>
      </c>
      <c r="C9" s="3" t="str">
        <f>VLOOKUP(fiche_version[[#This Row],[code]],fiche[],2,FALSE)</f>
        <v>AGRI</v>
      </c>
      <c r="D9" s="3" t="str">
        <f>VLOOKUP(fiche_version[[#This Row],[code]],fiche[],3,FALSE)</f>
        <v>Agriculture</v>
      </c>
      <c r="E9" s="3" t="str">
        <f>VLOOKUP(fiche_version[[#This Row],[code]],fiche[],4,FALSE)</f>
        <v>EQ</v>
      </c>
      <c r="F9" s="3" t="str">
        <f>VLOOKUP(fiche_version[[#This Row],[code]],fiche[],5,FALSE)</f>
        <v>Equipement</v>
      </c>
      <c r="G9" s="7" t="str">
        <f>VLOOKUP(fiche_version[[#This Row],[code]],fiche[],6,FALSE)</f>
        <v>Couverture performante de serre</v>
      </c>
      <c r="H9" s="3" t="s">
        <v>432</v>
      </c>
      <c r="I9" s="6">
        <v>44408</v>
      </c>
      <c r="J9" s="6">
        <v>45322</v>
      </c>
      <c r="K9" s="3">
        <f>VLOOKUP(fiche_version[[#This Row],[code]],fiche[],7,FALSE)</f>
        <v>1</v>
      </c>
      <c r="L9" s="3">
        <f>VLOOKUP(fiche_version[[#This Row],[code]],fiche[],8,FALSE)</f>
        <v>1</v>
      </c>
      <c r="M9" s="3">
        <v>1</v>
      </c>
    </row>
    <row r="10" spans="1:13" s="1" customFormat="1" x14ac:dyDescent="0.3">
      <c r="A10" s="15" t="str">
        <f>_xlfn.CONCAT(fiche_version[[#This Row],[code]],"v",RIGHT(fiche_version[[#This Row],[version]],4))</f>
        <v>AGRI-EQ-109v58-2</v>
      </c>
      <c r="B10" s="3" t="s">
        <v>34</v>
      </c>
      <c r="C10" s="15" t="str">
        <f>VLOOKUP(fiche_version[[#This Row],[code]],fiche[],2,FALSE)</f>
        <v>AGRI</v>
      </c>
      <c r="D10" s="15" t="str">
        <f>VLOOKUP(fiche_version[[#This Row],[code]],fiche[],3,FALSE)</f>
        <v>Agriculture</v>
      </c>
      <c r="E10" s="15" t="str">
        <f>VLOOKUP(fiche_version[[#This Row],[code]],fiche[],4,FALSE)</f>
        <v>EQ</v>
      </c>
      <c r="F10" s="15" t="str">
        <f>VLOOKUP(fiche_version[[#This Row],[code]],fiche[],5,FALSE)</f>
        <v>Equipement</v>
      </c>
      <c r="G10" s="17" t="str">
        <f>VLOOKUP(fiche_version[[#This Row],[code]],fiche[],6,FALSE)</f>
        <v>Couverture performante de serre</v>
      </c>
      <c r="H10" s="3" t="s">
        <v>848</v>
      </c>
      <c r="I10" s="6">
        <v>45323</v>
      </c>
      <c r="J10" s="6">
        <v>47118</v>
      </c>
      <c r="K10" s="15">
        <f>VLOOKUP(fiche_version[[#This Row],[code]],fiche[],7,FALSE)</f>
        <v>1</v>
      </c>
      <c r="L10" s="15">
        <f>VLOOKUP(fiche_version[[#This Row],[code]],fiche[],8,FALSE)</f>
        <v>1</v>
      </c>
      <c r="M10" s="3">
        <v>2</v>
      </c>
    </row>
    <row r="11" spans="1:13" x14ac:dyDescent="0.3">
      <c r="A11" s="3" t="str">
        <f>_xlfn.CONCAT(fiche_version[[#This Row],[code]],"v",RIGHT(fiche_version[[#This Row],[version]],4))</f>
        <v>AGRI-EQ-110v38-1</v>
      </c>
      <c r="B11" s="3" t="s">
        <v>35</v>
      </c>
      <c r="C11" s="3" t="str">
        <f>VLOOKUP(fiche_version[[#This Row],[code]],fiche[],2,FALSE)</f>
        <v>AGRI</v>
      </c>
      <c r="D11" s="3" t="str">
        <f>VLOOKUP(fiche_version[[#This Row],[code]],fiche[],3,FALSE)</f>
        <v>Agriculture</v>
      </c>
      <c r="E11" s="3" t="str">
        <f>VLOOKUP(fiche_version[[#This Row],[code]],fiche[],4,FALSE)</f>
        <v>EQ</v>
      </c>
      <c r="F11" s="3" t="str">
        <f>VLOOKUP(fiche_version[[#This Row],[code]],fiche[],5,FALSE)</f>
        <v>Equipement</v>
      </c>
      <c r="G11" s="7" t="str">
        <f>VLOOKUP(fiche_version[[#This Row],[code]],fiche[],6,FALSE)</f>
        <v>Séchage solaire par insufflation des produits et co-produits agricoles et forestiers utilisant des panneaux solaires hybrides</v>
      </c>
      <c r="H11" s="3" t="s">
        <v>432</v>
      </c>
      <c r="I11" s="6">
        <v>44408</v>
      </c>
      <c r="J11" s="6" t="s">
        <v>492</v>
      </c>
      <c r="K11" s="3">
        <f>VLOOKUP(fiche_version[[#This Row],[code]],fiche[],7,FALSE)</f>
        <v>1</v>
      </c>
      <c r="L11" s="3">
        <f>VLOOKUP(fiche_version[[#This Row],[code]],fiche[],8,FALSE)</f>
        <v>1</v>
      </c>
      <c r="M11" s="3">
        <v>1</v>
      </c>
    </row>
    <row r="12" spans="1:13" x14ac:dyDescent="0.3">
      <c r="A12" s="3" t="str">
        <f>_xlfn.CONCAT(fiche_version[[#This Row],[code]],"v",RIGHT(fiche_version[[#This Row],[version]],4))</f>
        <v>AGRI-SE-101v19-1</v>
      </c>
      <c r="B12" s="3" t="s">
        <v>36</v>
      </c>
      <c r="C12" s="3" t="str">
        <f>VLOOKUP(fiche_version[[#This Row],[code]],fiche[],2,FALSE)</f>
        <v>AGRI</v>
      </c>
      <c r="D12" s="3" t="str">
        <f>VLOOKUP(fiche_version[[#This Row],[code]],fiche[],3,FALSE)</f>
        <v>Agriculture</v>
      </c>
      <c r="E12" s="3" t="str">
        <f>VLOOKUP(fiche_version[[#This Row],[code]],fiche[],4,FALSE)</f>
        <v>SE</v>
      </c>
      <c r="F12" s="3" t="str">
        <f>VLOOKUP(fiche_version[[#This Row],[code]],fiche[],5,FALSE)</f>
        <v>Service</v>
      </c>
      <c r="G12" s="7" t="str">
        <f>VLOOKUP(fiche_version[[#This Row],[code]],fiche[],6,FALSE)</f>
        <v>Contrôle et préconisations de réglage du moteur d’un tracteur</v>
      </c>
      <c r="H12" s="3" t="s">
        <v>386</v>
      </c>
      <c r="I12" s="6">
        <v>42373</v>
      </c>
      <c r="J12" s="6">
        <v>44651</v>
      </c>
      <c r="K12" s="3">
        <f>VLOOKUP(fiche_version[[#This Row],[code]],fiche[],7,FALSE)</f>
        <v>1</v>
      </c>
      <c r="L12" s="3">
        <f>VLOOKUP(fiche_version[[#This Row],[code]],fiche[],8,FALSE)</f>
        <v>1</v>
      </c>
      <c r="M12" s="3">
        <v>1</v>
      </c>
    </row>
    <row r="13" spans="1:13" x14ac:dyDescent="0.3">
      <c r="A13" s="3" t="str">
        <f>_xlfn.CONCAT(fiche_version[[#This Row],[code]],"v",RIGHT(fiche_version[[#This Row],[version]],4))</f>
        <v>AGRI-SE-101v40-2</v>
      </c>
      <c r="B13" s="3" t="s">
        <v>36</v>
      </c>
      <c r="C13" s="3" t="str">
        <f>VLOOKUP(fiche_version[[#This Row],[code]],fiche[],2,FALSE)</f>
        <v>AGRI</v>
      </c>
      <c r="D13" s="3" t="str">
        <f>VLOOKUP(fiche_version[[#This Row],[code]],fiche[],3,FALSE)</f>
        <v>Agriculture</v>
      </c>
      <c r="E13" s="3" t="str">
        <f>VLOOKUP(fiche_version[[#This Row],[code]],fiche[],4,FALSE)</f>
        <v>SE</v>
      </c>
      <c r="F13" s="3" t="str">
        <f>VLOOKUP(fiche_version[[#This Row],[code]],fiche[],5,FALSE)</f>
        <v>Service</v>
      </c>
      <c r="G13" s="7" t="str">
        <f>VLOOKUP(fiche_version[[#This Row],[code]],fiche[],6,FALSE)</f>
        <v>Contrôle et préconisations de réglage du moteur d’un tracteur</v>
      </c>
      <c r="H13" s="3" t="s">
        <v>433</v>
      </c>
      <c r="I13" s="6">
        <v>44652</v>
      </c>
      <c r="J13" s="6" t="s">
        <v>492</v>
      </c>
      <c r="K13" s="3">
        <f>VLOOKUP(fiche_version[[#This Row],[code]],fiche[],7,FALSE)</f>
        <v>1</v>
      </c>
      <c r="L13" s="3">
        <f>VLOOKUP(fiche_version[[#This Row],[code]],fiche[],8,FALSE)</f>
        <v>1</v>
      </c>
      <c r="M13" s="3">
        <v>2</v>
      </c>
    </row>
    <row r="14" spans="1:13" x14ac:dyDescent="0.3">
      <c r="A14" s="3" t="str">
        <f>_xlfn.CONCAT(fiche_version[[#This Row],[code]],"v",RIGHT(fiche_version[[#This Row],[version]],4))</f>
        <v>AGRI-TH-101v14-1</v>
      </c>
      <c r="B14" s="3" t="s">
        <v>37</v>
      </c>
      <c r="C14" s="3" t="str">
        <f>VLOOKUP(fiche_version[[#This Row],[code]],fiche[],2,FALSE)</f>
        <v>AGRI</v>
      </c>
      <c r="D14" s="3" t="str">
        <f>VLOOKUP(fiche_version[[#This Row],[code]],fiche[],3,FALSE)</f>
        <v>Agriculture</v>
      </c>
      <c r="E14" s="3" t="str">
        <f>VLOOKUP(fiche_version[[#This Row],[code]],fiche[],4,FALSE)</f>
        <v>TH</v>
      </c>
      <c r="F14" s="3" t="str">
        <f>VLOOKUP(fiche_version[[#This Row],[code]],fiche[],5,FALSE)</f>
        <v>Thermique</v>
      </c>
      <c r="G14" s="7" t="str">
        <f>VLOOKUP(fiche_version[[#This Row],[code]],fiche[],6,FALSE)</f>
        <v>Dispositif de stockage d’eau chaude de type « Open Buffer »</v>
      </c>
      <c r="H14" s="3" t="s">
        <v>383</v>
      </c>
      <c r="I14" s="6">
        <v>42005</v>
      </c>
      <c r="J14" s="6" t="s">
        <v>492</v>
      </c>
      <c r="K14" s="3">
        <f>VLOOKUP(fiche_version[[#This Row],[code]],fiche[],7,FALSE)</f>
        <v>1</v>
      </c>
      <c r="L14" s="3">
        <f>VLOOKUP(fiche_version[[#This Row],[code]],fiche[],8,FALSE)</f>
        <v>1</v>
      </c>
      <c r="M14" s="3">
        <v>1</v>
      </c>
    </row>
    <row r="15" spans="1:13" x14ac:dyDescent="0.3">
      <c r="A15" s="3" t="str">
        <f>_xlfn.CONCAT(fiche_version[[#This Row],[code]],"v",RIGHT(fiche_version[[#This Row],[version]],4))</f>
        <v>AGRI-TH-102v14-1</v>
      </c>
      <c r="B15" s="3" t="s">
        <v>39</v>
      </c>
      <c r="C15" s="3" t="str">
        <f>VLOOKUP(fiche_version[[#This Row],[code]],fiche[],2,FALSE)</f>
        <v>AGRI</v>
      </c>
      <c r="D15" s="3" t="str">
        <f>VLOOKUP(fiche_version[[#This Row],[code]],fiche[],3,FALSE)</f>
        <v>Agriculture</v>
      </c>
      <c r="E15" s="3" t="str">
        <f>VLOOKUP(fiche_version[[#This Row],[code]],fiche[],4,FALSE)</f>
        <v>TH</v>
      </c>
      <c r="F15" s="3" t="str">
        <f>VLOOKUP(fiche_version[[#This Row],[code]],fiche[],5,FALSE)</f>
        <v>Thermique</v>
      </c>
      <c r="G15" s="7" t="str">
        <f>VLOOKUP(fiche_version[[#This Row],[code]],fiche[],6,FALSE)</f>
        <v>Dispositif de stockage d’eau chaude</v>
      </c>
      <c r="H15" s="3" t="s">
        <v>383</v>
      </c>
      <c r="I15" s="6">
        <v>42005</v>
      </c>
      <c r="J15" s="6" t="s">
        <v>492</v>
      </c>
      <c r="K15" s="3">
        <f>VLOOKUP(fiche_version[[#This Row],[code]],fiche[],7,FALSE)</f>
        <v>1</v>
      </c>
      <c r="L15" s="3">
        <f>VLOOKUP(fiche_version[[#This Row],[code]],fiche[],8,FALSE)</f>
        <v>1</v>
      </c>
      <c r="M15" s="3">
        <v>1</v>
      </c>
    </row>
    <row r="16" spans="1:13" x14ac:dyDescent="0.3">
      <c r="A16" s="3" t="str">
        <f>_xlfn.CONCAT(fiche_version[[#This Row],[code]],"v",RIGHT(fiche_version[[#This Row],[version]],4))</f>
        <v>AGRI-TH-103v15-1</v>
      </c>
      <c r="B16" s="3" t="s">
        <v>41</v>
      </c>
      <c r="C16" s="3" t="str">
        <f>VLOOKUP(fiche_version[[#This Row],[code]],fiche[],2,FALSE)</f>
        <v>AGRI</v>
      </c>
      <c r="D16" s="3" t="str">
        <f>VLOOKUP(fiche_version[[#This Row],[code]],fiche[],3,FALSE)</f>
        <v>Agriculture</v>
      </c>
      <c r="E16" s="3" t="str">
        <f>VLOOKUP(fiche_version[[#This Row],[code]],fiche[],4,FALSE)</f>
        <v>TH</v>
      </c>
      <c r="F16" s="3" t="str">
        <f>VLOOKUP(fiche_version[[#This Row],[code]],fiche[],5,FALSE)</f>
        <v>Thermique</v>
      </c>
      <c r="G16" s="7" t="str">
        <f>VLOOKUP(fiche_version[[#This Row],[code]],fiche[],6,FALSE)</f>
        <v>Pré-refroidisseur de lait</v>
      </c>
      <c r="H16" s="3" t="s">
        <v>387</v>
      </c>
      <c r="I16" s="6">
        <v>42005</v>
      </c>
      <c r="J16" s="6" t="s">
        <v>492</v>
      </c>
      <c r="K16" s="3">
        <f>VLOOKUP(fiche_version[[#This Row],[code]],fiche[],7,FALSE)</f>
        <v>1</v>
      </c>
      <c r="L16" s="3">
        <f>VLOOKUP(fiche_version[[#This Row],[code]],fiche[],8,FALSE)</f>
        <v>1</v>
      </c>
      <c r="M16" s="3">
        <v>1</v>
      </c>
    </row>
    <row r="17" spans="1:13" x14ac:dyDescent="0.3">
      <c r="A17" s="3" t="str">
        <f>_xlfn.CONCAT(fiche_version[[#This Row],[code]],"v",RIGHT(fiche_version[[#This Row],[version]],4))</f>
        <v>AGRI-TH-104v16-1</v>
      </c>
      <c r="B17" s="3" t="s">
        <v>42</v>
      </c>
      <c r="C17" s="3" t="str">
        <f>VLOOKUP(fiche_version[[#This Row],[code]],fiche[],2,FALSE)</f>
        <v>AGRI</v>
      </c>
      <c r="D17" s="3" t="str">
        <f>VLOOKUP(fiche_version[[#This Row],[code]],fiche[],3,FALSE)</f>
        <v>Agriculture</v>
      </c>
      <c r="E17" s="3" t="str">
        <f>VLOOKUP(fiche_version[[#This Row],[code]],fiche[],4,FALSE)</f>
        <v>TH</v>
      </c>
      <c r="F17" s="3" t="str">
        <f>VLOOKUP(fiche_version[[#This Row],[code]],fiche[],5,FALSE)</f>
        <v>Thermique</v>
      </c>
      <c r="G17" s="7" t="str">
        <f>VLOOKUP(fiche_version[[#This Row],[code]],fiche[],6,FALSE)</f>
        <v>Système de récupération de chaleur sur un groupe de production de froid hors tanks à lait</v>
      </c>
      <c r="H17" s="3" t="s">
        <v>388</v>
      </c>
      <c r="I17" s="6">
        <v>42005</v>
      </c>
      <c r="J17" s="6">
        <v>43190</v>
      </c>
      <c r="K17" s="3">
        <f>VLOOKUP(fiche_version[[#This Row],[code]],fiche[],7,FALSE)</f>
        <v>1</v>
      </c>
      <c r="L17" s="3">
        <f>VLOOKUP(fiche_version[[#This Row],[code]],fiche[],8,FALSE)</f>
        <v>1</v>
      </c>
      <c r="M17" s="3">
        <v>1</v>
      </c>
    </row>
    <row r="18" spans="1:13" x14ac:dyDescent="0.3">
      <c r="A18" s="3" t="str">
        <f>_xlfn.CONCAT(fiche_version[[#This Row],[code]],"v",RIGHT(fiche_version[[#This Row],[version]],4))</f>
        <v>AGRI-TH-104v27-2</v>
      </c>
      <c r="B18" s="3" t="s">
        <v>42</v>
      </c>
      <c r="C18" s="3" t="str">
        <f>VLOOKUP(fiche_version[[#This Row],[code]],fiche[],2,FALSE)</f>
        <v>AGRI</v>
      </c>
      <c r="D18" s="3" t="str">
        <f>VLOOKUP(fiche_version[[#This Row],[code]],fiche[],3,FALSE)</f>
        <v>Agriculture</v>
      </c>
      <c r="E18" s="3" t="str">
        <f>VLOOKUP(fiche_version[[#This Row],[code]],fiche[],4,FALSE)</f>
        <v>TH</v>
      </c>
      <c r="F18" s="3" t="str">
        <f>VLOOKUP(fiche_version[[#This Row],[code]],fiche[],5,FALSE)</f>
        <v>Thermique</v>
      </c>
      <c r="G18" s="7" t="str">
        <f>VLOOKUP(fiche_version[[#This Row],[code]],fiche[],6,FALSE)</f>
        <v>Système de récupération de chaleur sur un groupe de production de froid hors tanks à lait</v>
      </c>
      <c r="H18" s="3" t="s">
        <v>389</v>
      </c>
      <c r="I18" s="6">
        <v>43191</v>
      </c>
      <c r="J18" s="6">
        <v>44104</v>
      </c>
      <c r="K18" s="3">
        <f>VLOOKUP(fiche_version[[#This Row],[code]],fiche[],7,FALSE)</f>
        <v>1</v>
      </c>
      <c r="L18" s="3">
        <f>VLOOKUP(fiche_version[[#This Row],[code]],fiche[],8,FALSE)</f>
        <v>1</v>
      </c>
      <c r="M18" s="3">
        <v>2</v>
      </c>
    </row>
    <row r="19" spans="1:13" x14ac:dyDescent="0.3">
      <c r="A19" s="3" t="str">
        <f>_xlfn.CONCAT(fiche_version[[#This Row],[code]],"v",RIGHT(fiche_version[[#This Row],[version]],4))</f>
        <v>AGRI-TH-104v35-3</v>
      </c>
      <c r="B19" s="3" t="s">
        <v>42</v>
      </c>
      <c r="C19" s="3" t="str">
        <f>VLOOKUP(fiche_version[[#This Row],[code]],fiche[],2,FALSE)</f>
        <v>AGRI</v>
      </c>
      <c r="D19" s="3" t="str">
        <f>VLOOKUP(fiche_version[[#This Row],[code]],fiche[],3,FALSE)</f>
        <v>Agriculture</v>
      </c>
      <c r="E19" s="3" t="str">
        <f>VLOOKUP(fiche_version[[#This Row],[code]],fiche[],4,FALSE)</f>
        <v>TH</v>
      </c>
      <c r="F19" s="3" t="str">
        <f>VLOOKUP(fiche_version[[#This Row],[code]],fiche[],5,FALSE)</f>
        <v>Thermique</v>
      </c>
      <c r="G19" s="7" t="str">
        <f>VLOOKUP(fiche_version[[#This Row],[code]],fiche[],6,FALSE)</f>
        <v>Système de récupération de chaleur sur un groupe de production de froid hors tanks à lait</v>
      </c>
      <c r="H19" s="3" t="s">
        <v>390</v>
      </c>
      <c r="I19" s="6">
        <v>44105</v>
      </c>
      <c r="J19" s="6" t="s">
        <v>492</v>
      </c>
      <c r="K19" s="3">
        <f>VLOOKUP(fiche_version[[#This Row],[code]],fiche[],7,FALSE)</f>
        <v>1</v>
      </c>
      <c r="L19" s="3">
        <f>VLOOKUP(fiche_version[[#This Row],[code]],fiche[],8,FALSE)</f>
        <v>1</v>
      </c>
      <c r="M19" s="3">
        <v>3</v>
      </c>
    </row>
    <row r="20" spans="1:13" x14ac:dyDescent="0.3">
      <c r="A20" s="3" t="str">
        <f>_xlfn.CONCAT(fiche_version[[#This Row],[code]],"v",RIGHT(fiche_version[[#This Row],[version]],4))</f>
        <v>AGRI-TH-105v16-1</v>
      </c>
      <c r="B20" s="3" t="s">
        <v>44</v>
      </c>
      <c r="C20" s="3" t="str">
        <f>VLOOKUP(fiche_version[[#This Row],[code]],fiche[],2,FALSE)</f>
        <v>AGRI</v>
      </c>
      <c r="D20" s="3" t="str">
        <f>VLOOKUP(fiche_version[[#This Row],[code]],fiche[],3,FALSE)</f>
        <v>Agriculture</v>
      </c>
      <c r="E20" s="3" t="str">
        <f>VLOOKUP(fiche_version[[#This Row],[code]],fiche[],4,FALSE)</f>
        <v>TH</v>
      </c>
      <c r="F20" s="3" t="str">
        <f>VLOOKUP(fiche_version[[#This Row],[code]],fiche[],5,FALSE)</f>
        <v>Thermique</v>
      </c>
      <c r="G20" s="7" t="str">
        <f>VLOOKUP(fiche_version[[#This Row],[code]],fiche[],6,FALSE)</f>
        <v>Récupérateur de chaleur sur tank à lait</v>
      </c>
      <c r="H20" s="3" t="s">
        <v>388</v>
      </c>
      <c r="I20" s="6">
        <v>42005</v>
      </c>
      <c r="J20" s="6" t="s">
        <v>492</v>
      </c>
      <c r="K20" s="3">
        <f>VLOOKUP(fiche_version[[#This Row],[code]],fiche[],7,FALSE)</f>
        <v>1</v>
      </c>
      <c r="L20" s="3">
        <f>VLOOKUP(fiche_version[[#This Row],[code]],fiche[],8,FALSE)</f>
        <v>1</v>
      </c>
      <c r="M20" s="3">
        <v>1</v>
      </c>
    </row>
    <row r="21" spans="1:13" x14ac:dyDescent="0.3">
      <c r="A21" s="3" t="str">
        <f>_xlfn.CONCAT(fiche_version[[#This Row],[code]],"v",RIGHT(fiche_version[[#This Row],[version]],4))</f>
        <v>AGRI-TH-108v15-1</v>
      </c>
      <c r="B21" s="3" t="s">
        <v>46</v>
      </c>
      <c r="C21" s="3" t="str">
        <f>VLOOKUP(fiche_version[[#This Row],[code]],fiche[],2,FALSE)</f>
        <v>AGRI</v>
      </c>
      <c r="D21" s="3" t="str">
        <f>VLOOKUP(fiche_version[[#This Row],[code]],fiche[],3,FALSE)</f>
        <v>Agriculture</v>
      </c>
      <c r="E21" s="3" t="str">
        <f>VLOOKUP(fiche_version[[#This Row],[code]],fiche[],4,FALSE)</f>
        <v>TH</v>
      </c>
      <c r="F21" s="3" t="str">
        <f>VLOOKUP(fiche_version[[#This Row],[code]],fiche[],5,FALSE)</f>
        <v>Thermique</v>
      </c>
      <c r="G21" s="7" t="str">
        <f>VLOOKUP(fiche_version[[#This Row],[code]],fiche[],6,FALSE)</f>
        <v>Pompe à chaleur de type air/eau ou eau/eau</v>
      </c>
      <c r="H21" s="3" t="s">
        <v>387</v>
      </c>
      <c r="I21" s="6">
        <v>42005</v>
      </c>
      <c r="J21" s="6">
        <v>44104</v>
      </c>
      <c r="K21" s="3">
        <f>VLOOKUP(fiche_version[[#This Row],[code]],fiche[],7,FALSE)</f>
        <v>1</v>
      </c>
      <c r="L21" s="3">
        <f>VLOOKUP(fiche_version[[#This Row],[code]],fiche[],8,FALSE)</f>
        <v>1</v>
      </c>
      <c r="M21" s="3">
        <v>1</v>
      </c>
    </row>
    <row r="22" spans="1:13" x14ac:dyDescent="0.3">
      <c r="A22" s="3" t="str">
        <f>_xlfn.CONCAT(fiche_version[[#This Row],[code]],"v",RIGHT(fiche_version[[#This Row],[version]],4))</f>
        <v>AGRI-TH-108v35-2</v>
      </c>
      <c r="B22" s="3" t="s">
        <v>46</v>
      </c>
      <c r="C22" s="3" t="str">
        <f>VLOOKUP(fiche_version[[#This Row],[code]],fiche[],2,FALSE)</f>
        <v>AGRI</v>
      </c>
      <c r="D22" s="3" t="str">
        <f>VLOOKUP(fiche_version[[#This Row],[code]],fiche[],3,FALSE)</f>
        <v>Agriculture</v>
      </c>
      <c r="E22" s="3" t="str">
        <f>VLOOKUP(fiche_version[[#This Row],[code]],fiche[],4,FALSE)</f>
        <v>TH</v>
      </c>
      <c r="F22" s="3" t="str">
        <f>VLOOKUP(fiche_version[[#This Row],[code]],fiche[],5,FALSE)</f>
        <v>Thermique</v>
      </c>
      <c r="G22" s="7" t="str">
        <f>VLOOKUP(fiche_version[[#This Row],[code]],fiche[],6,FALSE)</f>
        <v>Pompe à chaleur de type air/eau ou eau/eau</v>
      </c>
      <c r="H22" s="3" t="s">
        <v>391</v>
      </c>
      <c r="I22" s="6">
        <v>44105</v>
      </c>
      <c r="J22" s="6" t="s">
        <v>492</v>
      </c>
      <c r="K22" s="3">
        <f>VLOOKUP(fiche_version[[#This Row],[code]],fiche[],7,FALSE)</f>
        <v>1</v>
      </c>
      <c r="L22" s="3">
        <f>VLOOKUP(fiche_version[[#This Row],[code]],fiche[],8,FALSE)</f>
        <v>1</v>
      </c>
      <c r="M22" s="3">
        <v>2</v>
      </c>
    </row>
    <row r="23" spans="1:13" x14ac:dyDescent="0.3">
      <c r="A23" s="3" t="str">
        <f>_xlfn.CONCAT(fiche_version[[#This Row],[code]],"v",RIGHT(fiche_version[[#This Row],[version]],4))</f>
        <v>AGRI-TH-109v14-1</v>
      </c>
      <c r="B23" s="3" t="s">
        <v>47</v>
      </c>
      <c r="C23" s="3" t="str">
        <f>VLOOKUP(fiche_version[[#This Row],[code]],fiche[],2,FALSE)</f>
        <v>AGRI</v>
      </c>
      <c r="D23" s="3" t="str">
        <f>VLOOKUP(fiche_version[[#This Row],[code]],fiche[],3,FALSE)</f>
        <v>Agriculture</v>
      </c>
      <c r="E23" s="3" t="str">
        <f>VLOOKUP(fiche_version[[#This Row],[code]],fiche[],4,FALSE)</f>
        <v>TH</v>
      </c>
      <c r="F23" s="3" t="str">
        <f>VLOOKUP(fiche_version[[#This Row],[code]],fiche[],5,FALSE)</f>
        <v>Thermique</v>
      </c>
      <c r="G23" s="7" t="str">
        <f>VLOOKUP(fiche_version[[#This Row],[code]],fiche[],6,FALSE)</f>
        <v>Récupérateur de chaleur à condensation pour serres horticoles</v>
      </c>
      <c r="H23" s="3" t="s">
        <v>383</v>
      </c>
      <c r="I23" s="6">
        <v>42005</v>
      </c>
      <c r="J23" s="6">
        <v>45291</v>
      </c>
      <c r="K23" s="3">
        <f>VLOOKUP(fiche_version[[#This Row],[code]],fiche[],7,FALSE)</f>
        <v>1</v>
      </c>
      <c r="L23" s="3">
        <f>VLOOKUP(fiche_version[[#This Row],[code]],fiche[],8,FALSE)</f>
        <v>1</v>
      </c>
      <c r="M23" s="3">
        <v>1</v>
      </c>
    </row>
    <row r="24" spans="1:13" x14ac:dyDescent="0.3">
      <c r="A24" s="3" t="str">
        <f>_xlfn.CONCAT(fiche_version[[#This Row],[code]],"v",RIGHT(fiche_version[[#This Row],[version]],4))</f>
        <v>AGRI-TH-109v54-2</v>
      </c>
      <c r="B24" s="3" t="s">
        <v>47</v>
      </c>
      <c r="C24" s="3" t="str">
        <f>VLOOKUP(fiche_version[[#This Row],[code]],fiche[],2,FALSE)</f>
        <v>AGRI</v>
      </c>
      <c r="D24" s="3" t="str">
        <f>VLOOKUP(fiche_version[[#This Row],[code]],fiche[],3,FALSE)</f>
        <v>Agriculture</v>
      </c>
      <c r="E24" s="3" t="str">
        <f>VLOOKUP(fiche_version[[#This Row],[code]],fiche[],4,FALSE)</f>
        <v>TH</v>
      </c>
      <c r="F24" s="3" t="str">
        <f>VLOOKUP(fiche_version[[#This Row],[code]],fiche[],5,FALSE)</f>
        <v>Thermique</v>
      </c>
      <c r="G24" s="7" t="str">
        <f>VLOOKUP(fiche_version[[#This Row],[code]],fiche[],6,FALSE)</f>
        <v>Récupérateur de chaleur à condensation pour serres horticoles</v>
      </c>
      <c r="H24" s="3" t="s">
        <v>714</v>
      </c>
      <c r="I24" s="6">
        <v>45292</v>
      </c>
      <c r="J24" s="6">
        <v>46934</v>
      </c>
      <c r="K24" s="3">
        <f>VLOOKUP(fiche_version[[#This Row],[code]],fiche[],7,FALSE)</f>
        <v>1</v>
      </c>
      <c r="L24" s="3">
        <f>VLOOKUP(fiche_version[[#This Row],[code]],fiche[],8,FALSE)</f>
        <v>1</v>
      </c>
      <c r="M24" s="3">
        <v>2</v>
      </c>
    </row>
    <row r="25" spans="1:13" x14ac:dyDescent="0.3">
      <c r="A25" s="3" t="str">
        <f>_xlfn.CONCAT(fiche_version[[#This Row],[code]],"v",RIGHT(fiche_version[[#This Row],[version]],4))</f>
        <v>AGRI-TH-110v14-1</v>
      </c>
      <c r="B25" s="3" t="s">
        <v>49</v>
      </c>
      <c r="C25" s="3" t="str">
        <f>VLOOKUP(fiche_version[[#This Row],[code]],fiche[],2,FALSE)</f>
        <v>AGRI</v>
      </c>
      <c r="D25" s="3" t="str">
        <f>VLOOKUP(fiche_version[[#This Row],[code]],fiche[],3,FALSE)</f>
        <v>Agriculture</v>
      </c>
      <c r="E25" s="3" t="str">
        <f>VLOOKUP(fiche_version[[#This Row],[code]],fiche[],4,FALSE)</f>
        <v>TH</v>
      </c>
      <c r="F25" s="3" t="str">
        <f>VLOOKUP(fiche_version[[#This Row],[code]],fiche[],5,FALSE)</f>
        <v>Thermique</v>
      </c>
      <c r="G25" s="7" t="str">
        <f>VLOOKUP(fiche_version[[#This Row],[code]],fiche[],6,FALSE)</f>
        <v>Chaudière à haute performance énergétique pour serres horticoles</v>
      </c>
      <c r="H25" s="3" t="s">
        <v>383</v>
      </c>
      <c r="I25" s="6">
        <v>42005</v>
      </c>
      <c r="J25" s="6">
        <v>44104</v>
      </c>
      <c r="K25" s="3">
        <f>VLOOKUP(fiche_version[[#This Row],[code]],fiche[],7,FALSE)</f>
        <v>1</v>
      </c>
      <c r="L25" s="3">
        <f>VLOOKUP(fiche_version[[#This Row],[code]],fiche[],8,FALSE)</f>
        <v>1</v>
      </c>
      <c r="M25" s="3">
        <v>1</v>
      </c>
    </row>
    <row r="26" spans="1:13" x14ac:dyDescent="0.3">
      <c r="A26" s="3" t="str">
        <f>_xlfn.CONCAT(fiche_version[[#This Row],[code]],"v",RIGHT(fiche_version[[#This Row],[version]],4))</f>
        <v>AGRI-TH-110v35-2</v>
      </c>
      <c r="B26" s="3" t="s">
        <v>49</v>
      </c>
      <c r="C26" s="3" t="str">
        <f>VLOOKUP(fiche_version[[#This Row],[code]],fiche[],2,FALSE)</f>
        <v>AGRI</v>
      </c>
      <c r="D26" s="3" t="str">
        <f>VLOOKUP(fiche_version[[#This Row],[code]],fiche[],3,FALSE)</f>
        <v>Agriculture</v>
      </c>
      <c r="E26" s="3" t="str">
        <f>VLOOKUP(fiche_version[[#This Row],[code]],fiche[],4,FALSE)</f>
        <v>TH</v>
      </c>
      <c r="F26" s="3" t="str">
        <f>VLOOKUP(fiche_version[[#This Row],[code]],fiche[],5,FALSE)</f>
        <v>Thermique</v>
      </c>
      <c r="G26" s="7" t="str">
        <f>VLOOKUP(fiche_version[[#This Row],[code]],fiche[],6,FALSE)</f>
        <v>Chaudière à haute performance énergétique pour serres horticoles</v>
      </c>
      <c r="H26" s="3" t="s">
        <v>391</v>
      </c>
      <c r="I26" s="6">
        <v>44105</v>
      </c>
      <c r="J26" s="6">
        <v>45291</v>
      </c>
      <c r="K26" s="3">
        <f>VLOOKUP(fiche_version[[#This Row],[code]],fiche[],7,FALSE)</f>
        <v>1</v>
      </c>
      <c r="L26" s="3">
        <f>VLOOKUP(fiche_version[[#This Row],[code]],fiche[],8,FALSE)</f>
        <v>1</v>
      </c>
      <c r="M26" s="3">
        <v>2</v>
      </c>
    </row>
    <row r="27" spans="1:13" x14ac:dyDescent="0.3">
      <c r="A27" s="3" t="str">
        <f>_xlfn.CONCAT(fiche_version[[#This Row],[code]],"v",RIGHT(fiche_version[[#This Row],[version]],4))</f>
        <v>AGRI-TH-110v54-3</v>
      </c>
      <c r="B27" s="3" t="s">
        <v>49</v>
      </c>
      <c r="C27" s="3" t="str">
        <f>VLOOKUP(fiche_version[[#This Row],[code]],fiche[],2,FALSE)</f>
        <v>AGRI</v>
      </c>
      <c r="D27" s="3" t="str">
        <f>VLOOKUP(fiche_version[[#This Row],[code]],fiche[],3,FALSE)</f>
        <v>Agriculture</v>
      </c>
      <c r="E27" s="3" t="str">
        <f>VLOOKUP(fiche_version[[#This Row],[code]],fiche[],4,FALSE)</f>
        <v>TH</v>
      </c>
      <c r="F27" s="3" t="str">
        <f>VLOOKUP(fiche_version[[#This Row],[code]],fiche[],5,FALSE)</f>
        <v>Thermique</v>
      </c>
      <c r="G27" s="7" t="str">
        <f>VLOOKUP(fiche_version[[#This Row],[code]],fiche[],6,FALSE)</f>
        <v>Chaudière à haute performance énergétique pour serres horticoles</v>
      </c>
      <c r="H27" s="3" t="s">
        <v>715</v>
      </c>
      <c r="I27" s="6">
        <v>45292</v>
      </c>
      <c r="J27" s="6">
        <v>46934</v>
      </c>
      <c r="K27" s="3">
        <f>VLOOKUP(fiche_version[[#This Row],[code]],fiche[],7,FALSE)</f>
        <v>1</v>
      </c>
      <c r="L27" s="3">
        <f>VLOOKUP(fiche_version[[#This Row],[code]],fiche[],8,FALSE)</f>
        <v>1</v>
      </c>
      <c r="M27" s="3">
        <v>3</v>
      </c>
    </row>
    <row r="28" spans="1:13" x14ac:dyDescent="0.3">
      <c r="A28" s="3" t="str">
        <f>_xlfn.CONCAT(fiche_version[[#This Row],[code]],"v",RIGHT(fiche_version[[#This Row],[version]],4))</f>
        <v>AGRI-TH-113v14-1</v>
      </c>
      <c r="B28" s="3" t="s">
        <v>50</v>
      </c>
      <c r="C28" s="3" t="str">
        <f>VLOOKUP(fiche_version[[#This Row],[code]],fiche[],2,FALSE)</f>
        <v>AGRI</v>
      </c>
      <c r="D28" s="3" t="str">
        <f>VLOOKUP(fiche_version[[#This Row],[code]],fiche[],3,FALSE)</f>
        <v>Agriculture</v>
      </c>
      <c r="E28" s="3" t="str">
        <f>VLOOKUP(fiche_version[[#This Row],[code]],fiche[],4,FALSE)</f>
        <v>TH</v>
      </c>
      <c r="F28" s="3" t="str">
        <f>VLOOKUP(fiche_version[[#This Row],[code]],fiche[],5,FALSE)</f>
        <v>Thermique</v>
      </c>
      <c r="G28" s="7" t="str">
        <f>VLOOKUP(fiche_version[[#This Row],[code]],fiche[],6,FALSE)</f>
        <v>Échangeur récupérateur de chaleur air/air dans un bâtiment d’élevage de volailles</v>
      </c>
      <c r="H28" s="3" t="s">
        <v>383</v>
      </c>
      <c r="I28" s="6">
        <v>42005</v>
      </c>
      <c r="J28" s="6" t="s">
        <v>492</v>
      </c>
      <c r="K28" s="3">
        <f>VLOOKUP(fiche_version[[#This Row],[code]],fiche[],7,FALSE)</f>
        <v>1</v>
      </c>
      <c r="L28" s="3">
        <f>VLOOKUP(fiche_version[[#This Row],[code]],fiche[],8,FALSE)</f>
        <v>1</v>
      </c>
      <c r="M28" s="3">
        <v>1</v>
      </c>
    </row>
    <row r="29" spans="1:13" x14ac:dyDescent="0.3">
      <c r="A29" s="3" t="str">
        <f>_xlfn.CONCAT(fiche_version[[#This Row],[code]],"v",RIGHT(fiche_version[[#This Row],[version]],4))</f>
        <v>AGRI-TH-116v17-1</v>
      </c>
      <c r="B29" s="3" t="s">
        <v>51</v>
      </c>
      <c r="C29" s="3" t="str">
        <f>VLOOKUP(fiche_version[[#This Row],[code]],fiche[],2,FALSE)</f>
        <v>AGRI</v>
      </c>
      <c r="D29" s="3" t="str">
        <f>VLOOKUP(fiche_version[[#This Row],[code]],fiche[],3,FALSE)</f>
        <v>Agriculture</v>
      </c>
      <c r="E29" s="3" t="str">
        <f>VLOOKUP(fiche_version[[#This Row],[code]],fiche[],4,FALSE)</f>
        <v>TH</v>
      </c>
      <c r="F29" s="3" t="str">
        <f>VLOOKUP(fiche_version[[#This Row],[code]],fiche[],5,FALSE)</f>
        <v>Thermique</v>
      </c>
      <c r="G29" s="7" t="str">
        <f>VLOOKUP(fiche_version[[#This Row],[code]],fiche[],6,FALSE)</f>
        <v>Récupération de chaleur fatale issue d’un procédé industriel pour le chauffage d’une serre ou d’un bâtiment d’élevage</v>
      </c>
      <c r="H29" s="3" t="s">
        <v>392</v>
      </c>
      <c r="I29" s="6">
        <v>42005</v>
      </c>
      <c r="J29" s="6" t="s">
        <v>492</v>
      </c>
      <c r="K29" s="3">
        <f>VLOOKUP(fiche_version[[#This Row],[code]],fiche[],7,FALSE)</f>
        <v>1</v>
      </c>
      <c r="L29" s="3">
        <f>VLOOKUP(fiche_version[[#This Row],[code]],fiche[],8,FALSE)</f>
        <v>1</v>
      </c>
      <c r="M29" s="3">
        <v>1</v>
      </c>
    </row>
    <row r="30" spans="1:13" x14ac:dyDescent="0.3">
      <c r="A30" s="3" t="str">
        <f>_xlfn.CONCAT(fiche_version[[#This Row],[code]],"v",RIGHT(fiche_version[[#This Row],[version]],4))</f>
        <v>AGRI-TH-117v14-1</v>
      </c>
      <c r="B30" s="3" t="s">
        <v>53</v>
      </c>
      <c r="C30" s="3" t="str">
        <f>VLOOKUP(fiche_version[[#This Row],[code]],fiche[],2,FALSE)</f>
        <v>AGRI</v>
      </c>
      <c r="D30" s="3" t="str">
        <f>VLOOKUP(fiche_version[[#This Row],[code]],fiche[],3,FALSE)</f>
        <v>Agriculture</v>
      </c>
      <c r="E30" s="3" t="str">
        <f>VLOOKUP(fiche_version[[#This Row],[code]],fiche[],4,FALSE)</f>
        <v>TH</v>
      </c>
      <c r="F30" s="3" t="str">
        <f>VLOOKUP(fiche_version[[#This Row],[code]],fiche[],5,FALSE)</f>
        <v>Thermique</v>
      </c>
      <c r="G30" s="7" t="str">
        <f>VLOOKUP(fiche_version[[#This Row],[code]],fiche[],6,FALSE)</f>
        <v>Déshumidificateur thermodynamique pour serres</v>
      </c>
      <c r="H30" s="3" t="s">
        <v>383</v>
      </c>
      <c r="I30" s="6">
        <v>42005</v>
      </c>
      <c r="J30" s="6" t="s">
        <v>492</v>
      </c>
      <c r="K30" s="3">
        <f>VLOOKUP(fiche_version[[#This Row],[code]],fiche[],7,FALSE)</f>
        <v>1</v>
      </c>
      <c r="L30" s="3">
        <f>VLOOKUP(fiche_version[[#This Row],[code]],fiche[],8,FALSE)</f>
        <v>1</v>
      </c>
      <c r="M30" s="3">
        <v>1</v>
      </c>
    </row>
    <row r="31" spans="1:13" x14ac:dyDescent="0.3">
      <c r="A31" s="3" t="str">
        <f>_xlfn.CONCAT(fiche_version[[#This Row],[code]],"v",RIGHT(fiche_version[[#This Row],[version]],4))</f>
        <v>AGRI-TH-118v14-1</v>
      </c>
      <c r="B31" s="3" t="s">
        <v>55</v>
      </c>
      <c r="C31" s="3" t="str">
        <f>VLOOKUP(fiche_version[[#This Row],[code]],fiche[],2,FALSE)</f>
        <v>AGRI</v>
      </c>
      <c r="D31" s="3" t="str">
        <f>VLOOKUP(fiche_version[[#This Row],[code]],fiche[],3,FALSE)</f>
        <v>Agriculture</v>
      </c>
      <c r="E31" s="3" t="str">
        <f>VLOOKUP(fiche_version[[#This Row],[code]],fiche[],4,FALSE)</f>
        <v>TH</v>
      </c>
      <c r="F31" s="3" t="str">
        <f>VLOOKUP(fiche_version[[#This Row],[code]],fiche[],5,FALSE)</f>
        <v>Thermique</v>
      </c>
      <c r="G31" s="7" t="str">
        <f>VLOOKUP(fiche_version[[#This Row],[code]],fiche[],6,FALSE)</f>
        <v>Double tube de chauffage pour serres</v>
      </c>
      <c r="H31" s="3" t="s">
        <v>383</v>
      </c>
      <c r="I31" s="6">
        <v>42005</v>
      </c>
      <c r="J31" s="6" t="s">
        <v>492</v>
      </c>
      <c r="K31" s="3">
        <f>VLOOKUP(fiche_version[[#This Row],[code]],fiche[],7,FALSE)</f>
        <v>1</v>
      </c>
      <c r="L31" s="3">
        <f>VLOOKUP(fiche_version[[#This Row],[code]],fiche[],8,FALSE)</f>
        <v>1</v>
      </c>
      <c r="M31" s="3">
        <v>1</v>
      </c>
    </row>
    <row r="32" spans="1:13" x14ac:dyDescent="0.3">
      <c r="A32" s="3" t="str">
        <f>_xlfn.CONCAT(fiche_version[[#This Row],[code]],"v",RIGHT(fiche_version[[#This Row],[version]],4))</f>
        <v>AGRI-TH-119v28-1</v>
      </c>
      <c r="B32" s="3" t="s">
        <v>57</v>
      </c>
      <c r="C32" s="3" t="str">
        <f>VLOOKUP(fiche_version[[#This Row],[code]],fiche[],2,FALSE)</f>
        <v>AGRI</v>
      </c>
      <c r="D32" s="3" t="str">
        <f>VLOOKUP(fiche_version[[#This Row],[code]],fiche[],3,FALSE)</f>
        <v>Agriculture</v>
      </c>
      <c r="E32" s="3" t="str">
        <f>VLOOKUP(fiche_version[[#This Row],[code]],fiche[],4,FALSE)</f>
        <v>TH</v>
      </c>
      <c r="F32" s="3" t="str">
        <f>VLOOKUP(fiche_version[[#This Row],[code]],fiche[],5,FALSE)</f>
        <v>Thermique</v>
      </c>
      <c r="G32" s="7" t="str">
        <f>VLOOKUP(fiche_version[[#This Row],[code]],fiche[],6,FALSE)</f>
        <v>Système de déshumidification avec air extérieur</v>
      </c>
      <c r="H32" s="3" t="s">
        <v>384</v>
      </c>
      <c r="I32" s="6">
        <v>43453</v>
      </c>
      <c r="J32" s="6" t="s">
        <v>492</v>
      </c>
      <c r="K32" s="3">
        <f>VLOOKUP(fiche_version[[#This Row],[code]],fiche[],7,FALSE)</f>
        <v>1</v>
      </c>
      <c r="L32" s="3">
        <f>VLOOKUP(fiche_version[[#This Row],[code]],fiche[],8,FALSE)</f>
        <v>1</v>
      </c>
      <c r="M32" s="3">
        <v>1</v>
      </c>
    </row>
    <row r="33" spans="1:13" x14ac:dyDescent="0.3">
      <c r="A33" s="3" t="str">
        <f>_xlfn.CONCAT(fiche_version[[#This Row],[code]],"v",RIGHT(fiche_version[[#This Row],[version]],4))</f>
        <v>AGRI-UT-101v15-1</v>
      </c>
      <c r="B33" s="3" t="s">
        <v>58</v>
      </c>
      <c r="C33" s="3" t="str">
        <f>VLOOKUP(fiche_version[[#This Row],[code]],fiche[],2,FALSE)</f>
        <v>AGRI</v>
      </c>
      <c r="D33" s="3" t="str">
        <f>VLOOKUP(fiche_version[[#This Row],[code]],fiche[],3,FALSE)</f>
        <v>Agriculture</v>
      </c>
      <c r="E33" s="3" t="str">
        <f>VLOOKUP(fiche_version[[#This Row],[code]],fiche[],4,FALSE)</f>
        <v>UT</v>
      </c>
      <c r="F33" s="3" t="str">
        <f>VLOOKUP(fiche_version[[#This Row],[code]],fiche[],5,FALSE)</f>
        <v>Utilités</v>
      </c>
      <c r="G33" s="7" t="str">
        <f>VLOOKUP(fiche_version[[#This Row],[code]],fiche[],6,FALSE)</f>
        <v>Moto-variateur synchrone à aimants permanents ou à reluctance</v>
      </c>
      <c r="H33" s="3" t="s">
        <v>387</v>
      </c>
      <c r="I33" s="6">
        <v>42005</v>
      </c>
      <c r="J33" s="6">
        <v>42726</v>
      </c>
      <c r="K33" s="3">
        <f>VLOOKUP(fiche_version[[#This Row],[code]],fiche[],7,FALSE)</f>
        <v>1</v>
      </c>
      <c r="L33" s="3">
        <f>VLOOKUP(fiche_version[[#This Row],[code]],fiche[],8,FALSE)</f>
        <v>1</v>
      </c>
      <c r="M33" s="3">
        <v>1</v>
      </c>
    </row>
    <row r="34" spans="1:13" x14ac:dyDescent="0.3">
      <c r="A34" s="3" t="str">
        <f>_xlfn.CONCAT(fiche_version[[#This Row],[code]],"v",RIGHT(fiche_version[[#This Row],[version]],4))</f>
        <v>AGRI-UT-101v24-2</v>
      </c>
      <c r="B34" s="3" t="s">
        <v>58</v>
      </c>
      <c r="C34" s="3" t="str">
        <f>VLOOKUP(fiche_version[[#This Row],[code]],fiche[],2,FALSE)</f>
        <v>AGRI</v>
      </c>
      <c r="D34" s="3" t="str">
        <f>VLOOKUP(fiche_version[[#This Row],[code]],fiche[],3,FALSE)</f>
        <v>Agriculture</v>
      </c>
      <c r="E34" s="3" t="str">
        <f>VLOOKUP(fiche_version[[#This Row],[code]],fiche[],4,FALSE)</f>
        <v>UT</v>
      </c>
      <c r="F34" s="3" t="str">
        <f>VLOOKUP(fiche_version[[#This Row],[code]],fiche[],5,FALSE)</f>
        <v>Utilités</v>
      </c>
      <c r="G34" s="7" t="str">
        <f>VLOOKUP(fiche_version[[#This Row],[code]],fiche[],6,FALSE)</f>
        <v>Moto-variateur synchrone à aimants permanents ou à reluctance</v>
      </c>
      <c r="H34" s="3" t="s">
        <v>393</v>
      </c>
      <c r="I34" s="6">
        <v>42727</v>
      </c>
      <c r="J34" s="6" t="s">
        <v>492</v>
      </c>
      <c r="K34" s="3">
        <f>VLOOKUP(fiche_version[[#This Row],[code]],fiche[],7,FALSE)</f>
        <v>1</v>
      </c>
      <c r="L34" s="3">
        <f>VLOOKUP(fiche_version[[#This Row],[code]],fiche[],8,FALSE)</f>
        <v>1</v>
      </c>
      <c r="M34" s="3">
        <v>2</v>
      </c>
    </row>
    <row r="35" spans="1:13" x14ac:dyDescent="0.3">
      <c r="A35" s="3" t="str">
        <f>_xlfn.CONCAT(fiche_version[[#This Row],[code]],"v",RIGHT(fiche_version[[#This Row],[version]],4))</f>
        <v>AGRI-UT-102v14-1</v>
      </c>
      <c r="B35" s="3" t="s">
        <v>59</v>
      </c>
      <c r="C35" s="3" t="str">
        <f>VLOOKUP(fiche_version[[#This Row],[code]],fiche[],2,FALSE)</f>
        <v>AGRI</v>
      </c>
      <c r="D35" s="3" t="str">
        <f>VLOOKUP(fiche_version[[#This Row],[code]],fiche[],3,FALSE)</f>
        <v>Agriculture</v>
      </c>
      <c r="E35" s="3" t="str">
        <f>VLOOKUP(fiche_version[[#This Row],[code]],fiche[],4,FALSE)</f>
        <v>UT</v>
      </c>
      <c r="F35" s="3" t="str">
        <f>VLOOKUP(fiche_version[[#This Row],[code]],fiche[],5,FALSE)</f>
        <v>Utilités</v>
      </c>
      <c r="G35" s="7" t="str">
        <f>VLOOKUP(fiche_version[[#This Row],[code]],fiche[],6,FALSE)</f>
        <v>Système de variation électronique de vitesse sur un moteur asynchrone</v>
      </c>
      <c r="H35" s="3" t="s">
        <v>383</v>
      </c>
      <c r="I35" s="6">
        <v>42005</v>
      </c>
      <c r="J35" s="6">
        <v>42521</v>
      </c>
      <c r="K35" s="3">
        <f>VLOOKUP(fiche_version[[#This Row],[code]],fiche[],7,FALSE)</f>
        <v>1</v>
      </c>
      <c r="L35" s="3">
        <f>VLOOKUP(fiche_version[[#This Row],[code]],fiche[],8,FALSE)</f>
        <v>1</v>
      </c>
      <c r="M35" s="3">
        <v>1</v>
      </c>
    </row>
    <row r="36" spans="1:13" x14ac:dyDescent="0.3">
      <c r="A36" s="3" t="str">
        <f>_xlfn.CONCAT(fiche_version[[#This Row],[code]],"v",RIGHT(fiche_version[[#This Row],[version]],4))</f>
        <v>AGRI-UT-102v22-2</v>
      </c>
      <c r="B36" s="3" t="s">
        <v>59</v>
      </c>
      <c r="C36" s="3" t="str">
        <f>VLOOKUP(fiche_version[[#This Row],[code]],fiche[],2,FALSE)</f>
        <v>AGRI</v>
      </c>
      <c r="D36" s="3" t="str">
        <f>VLOOKUP(fiche_version[[#This Row],[code]],fiche[],3,FALSE)</f>
        <v>Agriculture</v>
      </c>
      <c r="E36" s="3" t="str">
        <f>VLOOKUP(fiche_version[[#This Row],[code]],fiche[],4,FALSE)</f>
        <v>UT</v>
      </c>
      <c r="F36" s="3" t="str">
        <f>VLOOKUP(fiche_version[[#This Row],[code]],fiche[],5,FALSE)</f>
        <v>Utilités</v>
      </c>
      <c r="G36" s="7" t="str">
        <f>VLOOKUP(fiche_version[[#This Row],[code]],fiche[],6,FALSE)</f>
        <v>Système de variation électronique de vitesse sur un moteur asynchrone</v>
      </c>
      <c r="H36" s="3" t="s">
        <v>394</v>
      </c>
      <c r="I36" s="6">
        <v>42522</v>
      </c>
      <c r="J36" s="6" t="s">
        <v>492</v>
      </c>
      <c r="K36" s="3">
        <f>VLOOKUP(fiche_version[[#This Row],[code]],fiche[],7,FALSE)</f>
        <v>1</v>
      </c>
      <c r="L36" s="3">
        <f>VLOOKUP(fiche_version[[#This Row],[code]],fiche[],8,FALSE)</f>
        <v>1</v>
      </c>
      <c r="M36" s="3">
        <v>2</v>
      </c>
    </row>
    <row r="37" spans="1:13" x14ac:dyDescent="0.3">
      <c r="A37" s="3" t="str">
        <f>_xlfn.CONCAT(fiche_version[[#This Row],[code]],"v",RIGHT(fiche_version[[#This Row],[version]],4))</f>
        <v>AGRI-UT-103v19-1</v>
      </c>
      <c r="B37" s="3" t="s">
        <v>60</v>
      </c>
      <c r="C37" s="3" t="str">
        <f>VLOOKUP(fiche_version[[#This Row],[code]],fiche[],2,FALSE)</f>
        <v>AGRI</v>
      </c>
      <c r="D37" s="3" t="str">
        <f>VLOOKUP(fiche_version[[#This Row],[code]],fiche[],3,FALSE)</f>
        <v>Agriculture</v>
      </c>
      <c r="E37" s="3" t="str">
        <f>VLOOKUP(fiche_version[[#This Row],[code]],fiche[],4,FALSE)</f>
        <v>UT</v>
      </c>
      <c r="F37" s="3" t="str">
        <f>VLOOKUP(fiche_version[[#This Row],[code]],fiche[],5,FALSE)</f>
        <v>Utilités</v>
      </c>
      <c r="G37" s="7" t="str">
        <f>VLOOKUP(fiche_version[[#This Row],[code]],fiche[],6,FALSE)</f>
        <v>Système de régulation sur un groupe de production de froid permettant d’avoir une basse pression flottante</v>
      </c>
      <c r="H37" s="3" t="s">
        <v>386</v>
      </c>
      <c r="I37" s="6">
        <v>42373</v>
      </c>
      <c r="J37" s="6" t="s">
        <v>492</v>
      </c>
      <c r="K37" s="3">
        <f>VLOOKUP(fiche_version[[#This Row],[code]],fiche[],7,FALSE)</f>
        <v>1</v>
      </c>
      <c r="L37" s="3">
        <f>VLOOKUP(fiche_version[[#This Row],[code]],fiche[],8,FALSE)</f>
        <v>1</v>
      </c>
      <c r="M37" s="3">
        <v>1</v>
      </c>
    </row>
    <row r="38" spans="1:13" x14ac:dyDescent="0.3">
      <c r="A38" s="3" t="str">
        <f>_xlfn.CONCAT(fiche_version[[#This Row],[code]],"v",RIGHT(fiche_version[[#This Row],[version]],4))</f>
        <v>AGRI-UT-104v23-1</v>
      </c>
      <c r="B38" s="3" t="s">
        <v>61</v>
      </c>
      <c r="C38" s="3" t="str">
        <f>VLOOKUP(fiche_version[[#This Row],[code]],fiche[],2,FALSE)</f>
        <v>AGRI</v>
      </c>
      <c r="D38" s="3" t="str">
        <f>VLOOKUP(fiche_version[[#This Row],[code]],fiche[],3,FALSE)</f>
        <v>Agriculture</v>
      </c>
      <c r="E38" s="3" t="str">
        <f>VLOOKUP(fiche_version[[#This Row],[code]],fiche[],4,FALSE)</f>
        <v>UT</v>
      </c>
      <c r="F38" s="3" t="str">
        <f>VLOOKUP(fiche_version[[#This Row],[code]],fiche[],5,FALSE)</f>
        <v>Utilités</v>
      </c>
      <c r="G38" s="7" t="str">
        <f>VLOOKUP(fiche_version[[#This Row],[code]],fiche[],6,FALSE)</f>
        <v>Système de régulation sur un groupe de production de froid permettant d’avoir une haute pression flottante</v>
      </c>
      <c r="H38" s="3" t="s">
        <v>395</v>
      </c>
      <c r="I38" s="6">
        <v>42005</v>
      </c>
      <c r="J38" s="6" t="s">
        <v>492</v>
      </c>
      <c r="K38" s="3">
        <f>VLOOKUP(fiche_version[[#This Row],[code]],fiche[],7,FALSE)</f>
        <v>1</v>
      </c>
      <c r="L38" s="3">
        <f>VLOOKUP(fiche_version[[#This Row],[code]],fiche[],8,FALSE)</f>
        <v>1</v>
      </c>
      <c r="M38" s="3">
        <v>1</v>
      </c>
    </row>
    <row r="39" spans="1:13" x14ac:dyDescent="0.3">
      <c r="A39" s="3" t="str">
        <f>_xlfn.CONCAT(fiche_version[[#This Row],[code]],"v",RIGHT(fiche_version[[#This Row],[version]],4))</f>
        <v>BAR-EN-101v14-1</v>
      </c>
      <c r="B39" s="3" t="s">
        <v>63</v>
      </c>
      <c r="C39" s="3" t="str">
        <f>VLOOKUP(fiche_version[[#This Row],[code]],fiche[],2,FALSE)</f>
        <v>BAR</v>
      </c>
      <c r="D39" s="3" t="str">
        <f>VLOOKUP(fiche_version[[#This Row],[code]],fiche[],3,FALSE)</f>
        <v>Bâtiment Résidentiel</v>
      </c>
      <c r="E39" s="3" t="str">
        <f>VLOOKUP(fiche_version[[#This Row],[code]],fiche[],4,FALSE)</f>
        <v>EN</v>
      </c>
      <c r="F39" s="3" t="str">
        <f>VLOOKUP(fiche_version[[#This Row],[code]],fiche[],5,FALSE)</f>
        <v>Enveloppe</v>
      </c>
      <c r="G39" s="7" t="str">
        <f>VLOOKUP(fiche_version[[#This Row],[code]],fiche[],6,FALSE)</f>
        <v>Isolation de combles ou de toitures</v>
      </c>
      <c r="H39" s="3" t="s">
        <v>383</v>
      </c>
      <c r="I39" s="6">
        <v>42005</v>
      </c>
      <c r="J39" s="6">
        <v>43190</v>
      </c>
      <c r="K39" s="3">
        <f>VLOOKUP(fiche_version[[#This Row],[code]],fiche[],7,FALSE)</f>
        <v>1</v>
      </c>
      <c r="L39" s="3">
        <f>VLOOKUP(fiche_version[[#This Row],[code]],fiche[],8,FALSE)</f>
        <v>0</v>
      </c>
      <c r="M39" s="3">
        <v>1</v>
      </c>
    </row>
    <row r="40" spans="1:13" x14ac:dyDescent="0.3">
      <c r="A40" s="3" t="str">
        <f>_xlfn.CONCAT(fiche_version[[#This Row],[code]],"v",RIGHT(fiche_version[[#This Row],[version]],4))</f>
        <v>BAR-EN-101v27-2</v>
      </c>
      <c r="B40" s="3" t="s">
        <v>63</v>
      </c>
      <c r="C40" s="3" t="str">
        <f>VLOOKUP(fiche_version[[#This Row],[code]],fiche[],2,FALSE)</f>
        <v>BAR</v>
      </c>
      <c r="D40" s="3" t="str">
        <f>VLOOKUP(fiche_version[[#This Row],[code]],fiche[],3,FALSE)</f>
        <v>Bâtiment Résidentiel</v>
      </c>
      <c r="E40" s="3" t="str">
        <f>VLOOKUP(fiche_version[[#This Row],[code]],fiche[],4,FALSE)</f>
        <v>EN</v>
      </c>
      <c r="F40" s="3" t="str">
        <f>VLOOKUP(fiche_version[[#This Row],[code]],fiche[],5,FALSE)</f>
        <v>Enveloppe</v>
      </c>
      <c r="G40" s="7" t="str">
        <f>VLOOKUP(fiche_version[[#This Row],[code]],fiche[],6,FALSE)</f>
        <v>Isolation de combles ou de toitures</v>
      </c>
      <c r="H40" s="3" t="s">
        <v>389</v>
      </c>
      <c r="I40" s="6">
        <v>43191</v>
      </c>
      <c r="J40" s="6">
        <v>44074</v>
      </c>
      <c r="K40" s="3">
        <f>VLOOKUP(fiche_version[[#This Row],[code]],fiche[],7,FALSE)</f>
        <v>1</v>
      </c>
      <c r="L40" s="3">
        <f>VLOOKUP(fiche_version[[#This Row],[code]],fiche[],8,FALSE)</f>
        <v>0</v>
      </c>
      <c r="M40" s="3">
        <v>2</v>
      </c>
    </row>
    <row r="41" spans="1:13" x14ac:dyDescent="0.3">
      <c r="A41" s="3" t="str">
        <f>_xlfn.CONCAT(fiche_version[[#This Row],[code]],"v",RIGHT(fiche_version[[#This Row],[version]],4))</f>
        <v>BAR-EN-101v33-3</v>
      </c>
      <c r="B41" s="3" t="s">
        <v>63</v>
      </c>
      <c r="C41" s="3" t="str">
        <f>VLOOKUP(fiche_version[[#This Row],[code]],fiche[],2,FALSE)</f>
        <v>BAR</v>
      </c>
      <c r="D41" s="3" t="str">
        <f>VLOOKUP(fiche_version[[#This Row],[code]],fiche[],3,FALSE)</f>
        <v>Bâtiment Résidentiel</v>
      </c>
      <c r="E41" s="3" t="str">
        <f>VLOOKUP(fiche_version[[#This Row],[code]],fiche[],4,FALSE)</f>
        <v>EN</v>
      </c>
      <c r="F41" s="3" t="str">
        <f>VLOOKUP(fiche_version[[#This Row],[code]],fiche[],5,FALSE)</f>
        <v>Enveloppe</v>
      </c>
      <c r="G41" s="7" t="str">
        <f>VLOOKUP(fiche_version[[#This Row],[code]],fiche[],6,FALSE)</f>
        <v>Isolation de combles ou de toitures</v>
      </c>
      <c r="H41" s="3" t="s">
        <v>434</v>
      </c>
      <c r="I41" s="6">
        <v>44075</v>
      </c>
      <c r="J41" s="6">
        <v>44681</v>
      </c>
      <c r="K41" s="3">
        <f>VLOOKUP(fiche_version[[#This Row],[code]],fiche[],7,FALSE)</f>
        <v>1</v>
      </c>
      <c r="L41" s="3">
        <f>VLOOKUP(fiche_version[[#This Row],[code]],fiche[],8,FALSE)</f>
        <v>0</v>
      </c>
      <c r="M41" s="3">
        <v>3</v>
      </c>
    </row>
    <row r="42" spans="1:13" x14ac:dyDescent="0.3">
      <c r="A42" s="3" t="str">
        <f>_xlfn.CONCAT(fiche_version[[#This Row],[code]],"v",RIGHT(fiche_version[[#This Row],[version]],4))</f>
        <v>BAR-EN-101v39-4</v>
      </c>
      <c r="B42" s="3" t="s">
        <v>63</v>
      </c>
      <c r="C42" s="3" t="str">
        <f>VLOOKUP(fiche_version[[#This Row],[code]],fiche[],2,FALSE)</f>
        <v>BAR</v>
      </c>
      <c r="D42" s="3" t="str">
        <f>VLOOKUP(fiche_version[[#This Row],[code]],fiche[],3,FALSE)</f>
        <v>Bâtiment Résidentiel</v>
      </c>
      <c r="E42" s="3" t="str">
        <f>VLOOKUP(fiche_version[[#This Row],[code]],fiche[],4,FALSE)</f>
        <v>EN</v>
      </c>
      <c r="F42" s="3" t="str">
        <f>VLOOKUP(fiche_version[[#This Row],[code]],fiche[],5,FALSE)</f>
        <v>Enveloppe</v>
      </c>
      <c r="G42" s="7" t="str">
        <f>VLOOKUP(fiche_version[[#This Row],[code]],fiche[],6,FALSE)</f>
        <v>Isolation de combles ou de toitures</v>
      </c>
      <c r="H42" s="3" t="s">
        <v>435</v>
      </c>
      <c r="I42" s="6">
        <v>44682</v>
      </c>
      <c r="J42" s="6">
        <v>45291</v>
      </c>
      <c r="K42" s="3">
        <f>VLOOKUP(fiche_version[[#This Row],[code]],fiche[],7,FALSE)</f>
        <v>1</v>
      </c>
      <c r="L42" s="3">
        <f>VLOOKUP(fiche_version[[#This Row],[code]],fiche[],8,FALSE)</f>
        <v>0</v>
      </c>
      <c r="M42" s="3">
        <v>4</v>
      </c>
    </row>
    <row r="43" spans="1:13" x14ac:dyDescent="0.3">
      <c r="A43" s="3" t="str">
        <f>_xlfn.CONCAT(fiche_version[[#This Row],[code]],"v",RIGHT(fiche_version[[#This Row],[version]],4))</f>
        <v>BAR-EN-101v54-5</v>
      </c>
      <c r="B43" s="3" t="s">
        <v>63</v>
      </c>
      <c r="C43" s="3" t="str">
        <f>VLOOKUP(fiche_version[[#This Row],[code]],fiche[],2,FALSE)</f>
        <v>BAR</v>
      </c>
      <c r="D43" s="3" t="str">
        <f>VLOOKUP(fiche_version[[#This Row],[code]],fiche[],3,FALSE)</f>
        <v>Bâtiment Résidentiel</v>
      </c>
      <c r="E43" s="3" t="str">
        <f>VLOOKUP(fiche_version[[#This Row],[code]],fiche[],4,FALSE)</f>
        <v>EN</v>
      </c>
      <c r="F43" s="3" t="str">
        <f>VLOOKUP(fiche_version[[#This Row],[code]],fiche[],5,FALSE)</f>
        <v>Enveloppe</v>
      </c>
      <c r="G43" s="7" t="str">
        <f>VLOOKUP(fiche_version[[#This Row],[code]],fiche[],6,FALSE)</f>
        <v>Isolation de combles ou de toitures</v>
      </c>
      <c r="H43" s="3" t="s">
        <v>716</v>
      </c>
      <c r="I43" s="6">
        <v>45292</v>
      </c>
      <c r="J43" s="6">
        <v>46507</v>
      </c>
      <c r="K43" s="3">
        <f>VLOOKUP(fiche_version[[#This Row],[code]],fiche[],7,FALSE)</f>
        <v>1</v>
      </c>
      <c r="L43" s="3">
        <f>VLOOKUP(fiche_version[[#This Row],[code]],fiche[],8,FALSE)</f>
        <v>0</v>
      </c>
      <c r="M43" s="3">
        <v>5</v>
      </c>
    </row>
    <row r="44" spans="1:13" x14ac:dyDescent="0.3">
      <c r="A44" s="3" t="str">
        <f>_xlfn.CONCAT(fiche_version[[#This Row],[code]],"v",RIGHT(fiche_version[[#This Row],[version]],4))</f>
        <v>BAR-EN-102v14-1</v>
      </c>
      <c r="B44" s="3" t="s">
        <v>65</v>
      </c>
      <c r="C44" s="3" t="str">
        <f>VLOOKUP(fiche_version[[#This Row],[code]],fiche[],2,FALSE)</f>
        <v>BAR</v>
      </c>
      <c r="D44" s="3" t="str">
        <f>VLOOKUP(fiche_version[[#This Row],[code]],fiche[],3,FALSE)</f>
        <v>Bâtiment Résidentiel</v>
      </c>
      <c r="E44" s="3" t="str">
        <f>VLOOKUP(fiche_version[[#This Row],[code]],fiche[],4,FALSE)</f>
        <v>EN</v>
      </c>
      <c r="F44" s="3" t="str">
        <f>VLOOKUP(fiche_version[[#This Row],[code]],fiche[],5,FALSE)</f>
        <v>Enveloppe</v>
      </c>
      <c r="G44" s="7" t="str">
        <f>VLOOKUP(fiche_version[[#This Row],[code]],fiche[],6,FALSE)</f>
        <v>Isolation des murs</v>
      </c>
      <c r="H44" s="3" t="s">
        <v>383</v>
      </c>
      <c r="I44" s="6">
        <v>42005</v>
      </c>
      <c r="J44" s="6">
        <v>44681</v>
      </c>
      <c r="K44" s="3">
        <f>VLOOKUP(fiche_version[[#This Row],[code]],fiche[],7,FALSE)</f>
        <v>1</v>
      </c>
      <c r="L44" s="3">
        <f>VLOOKUP(fiche_version[[#This Row],[code]],fiche[],8,FALSE)</f>
        <v>0</v>
      </c>
      <c r="M44" s="3">
        <v>1</v>
      </c>
    </row>
    <row r="45" spans="1:13" x14ac:dyDescent="0.3">
      <c r="A45" s="3" t="str">
        <f>_xlfn.CONCAT(fiche_version[[#This Row],[code]],"v",RIGHT(fiche_version[[#This Row],[version]],4))</f>
        <v>BAR-EN-102v39-2</v>
      </c>
      <c r="B45" s="3" t="s">
        <v>65</v>
      </c>
      <c r="C45" s="3" t="str">
        <f>VLOOKUP(fiche_version[[#This Row],[code]],fiche[],2,FALSE)</f>
        <v>BAR</v>
      </c>
      <c r="D45" s="3" t="str">
        <f>VLOOKUP(fiche_version[[#This Row],[code]],fiche[],3,FALSE)</f>
        <v>Bâtiment Résidentiel</v>
      </c>
      <c r="E45" s="3" t="str">
        <f>VLOOKUP(fiche_version[[#This Row],[code]],fiche[],4,FALSE)</f>
        <v>EN</v>
      </c>
      <c r="F45" s="3" t="str">
        <f>VLOOKUP(fiche_version[[#This Row],[code]],fiche[],5,FALSE)</f>
        <v>Enveloppe</v>
      </c>
      <c r="G45" s="7" t="str">
        <f>VLOOKUP(fiche_version[[#This Row],[code]],fiche[],6,FALSE)</f>
        <v>Isolation des murs</v>
      </c>
      <c r="H45" s="3" t="s">
        <v>436</v>
      </c>
      <c r="I45" s="6">
        <v>44682</v>
      </c>
      <c r="J45" s="6" t="s">
        <v>492</v>
      </c>
      <c r="K45" s="3">
        <f>VLOOKUP(fiche_version[[#This Row],[code]],fiche[],7,FALSE)</f>
        <v>1</v>
      </c>
      <c r="L45" s="3">
        <f>VLOOKUP(fiche_version[[#This Row],[code]],fiche[],8,FALSE)</f>
        <v>0</v>
      </c>
      <c r="M45" s="3">
        <v>2</v>
      </c>
    </row>
    <row r="46" spans="1:13" x14ac:dyDescent="0.3">
      <c r="A46" s="3" t="str">
        <f>_xlfn.CONCAT(fiche_version[[#This Row],[code]],"v",RIGHT(fiche_version[[#This Row],[version]],4))</f>
        <v>BAR-EN-103v14-1</v>
      </c>
      <c r="B46" s="3" t="s">
        <v>67</v>
      </c>
      <c r="C46" s="3" t="str">
        <f>VLOOKUP(fiche_version[[#This Row],[code]],fiche[],2,FALSE)</f>
        <v>BAR</v>
      </c>
      <c r="D46" s="3" t="str">
        <f>VLOOKUP(fiche_version[[#This Row],[code]],fiche[],3,FALSE)</f>
        <v>Bâtiment Résidentiel</v>
      </c>
      <c r="E46" s="3" t="str">
        <f>VLOOKUP(fiche_version[[#This Row],[code]],fiche[],4,FALSE)</f>
        <v>EN</v>
      </c>
      <c r="F46" s="3" t="str">
        <f>VLOOKUP(fiche_version[[#This Row],[code]],fiche[],5,FALSE)</f>
        <v>Enveloppe</v>
      </c>
      <c r="G46" s="7" t="str">
        <f>VLOOKUP(fiche_version[[#This Row],[code]],fiche[],6,FALSE)</f>
        <v>Isolation d’un plancher</v>
      </c>
      <c r="H46" s="3" t="s">
        <v>383</v>
      </c>
      <c r="I46" s="6">
        <v>42005</v>
      </c>
      <c r="J46" s="6">
        <v>43555</v>
      </c>
      <c r="K46" s="3">
        <f>VLOOKUP(fiche_version[[#This Row],[code]],fiche[],7,FALSE)</f>
        <v>1</v>
      </c>
      <c r="L46" s="3">
        <f>VLOOKUP(fiche_version[[#This Row],[code]],fiche[],8,FALSE)</f>
        <v>1</v>
      </c>
      <c r="M46" s="3">
        <v>1</v>
      </c>
    </row>
    <row r="47" spans="1:13" x14ac:dyDescent="0.3">
      <c r="A47" s="3" t="str">
        <f>_xlfn.CONCAT(fiche_version[[#This Row],[code]],"v",RIGHT(fiche_version[[#This Row],[version]],4))</f>
        <v>BAR-EN-103v29-2</v>
      </c>
      <c r="B47" s="3" t="s">
        <v>67</v>
      </c>
      <c r="C47" s="3" t="str">
        <f>VLOOKUP(fiche_version[[#This Row],[code]],fiche[],2,FALSE)</f>
        <v>BAR</v>
      </c>
      <c r="D47" s="3" t="str">
        <f>VLOOKUP(fiche_version[[#This Row],[code]],fiche[],3,FALSE)</f>
        <v>Bâtiment Résidentiel</v>
      </c>
      <c r="E47" s="3" t="str">
        <f>VLOOKUP(fiche_version[[#This Row],[code]],fiche[],4,FALSE)</f>
        <v>EN</v>
      </c>
      <c r="F47" s="3" t="str">
        <f>VLOOKUP(fiche_version[[#This Row],[code]],fiche[],5,FALSE)</f>
        <v>Enveloppe</v>
      </c>
      <c r="G47" s="7" t="str">
        <f>VLOOKUP(fiche_version[[#This Row],[code]],fiche[],6,FALSE)</f>
        <v>Isolation d’un plancher</v>
      </c>
      <c r="H47" s="3" t="s">
        <v>396</v>
      </c>
      <c r="I47" s="6">
        <v>43556</v>
      </c>
      <c r="J47" s="6">
        <v>44074</v>
      </c>
      <c r="K47" s="3">
        <f>VLOOKUP(fiche_version[[#This Row],[code]],fiche[],7,FALSE)</f>
        <v>1</v>
      </c>
      <c r="L47" s="3">
        <f>VLOOKUP(fiche_version[[#This Row],[code]],fiche[],8,FALSE)</f>
        <v>1</v>
      </c>
      <c r="M47" s="3">
        <v>2</v>
      </c>
    </row>
    <row r="48" spans="1:13" x14ac:dyDescent="0.3">
      <c r="A48" s="3" t="str">
        <f>_xlfn.CONCAT(fiche_version[[#This Row],[code]],"v",RIGHT(fiche_version[[#This Row],[version]],4))</f>
        <v>BAR-EN-103v33-3</v>
      </c>
      <c r="B48" s="3" t="s">
        <v>67</v>
      </c>
      <c r="C48" s="3" t="str">
        <f>VLOOKUP(fiche_version[[#This Row],[code]],fiche[],2,FALSE)</f>
        <v>BAR</v>
      </c>
      <c r="D48" s="3" t="str">
        <f>VLOOKUP(fiche_version[[#This Row],[code]],fiche[],3,FALSE)</f>
        <v>Bâtiment Résidentiel</v>
      </c>
      <c r="E48" s="3" t="str">
        <f>VLOOKUP(fiche_version[[#This Row],[code]],fiche[],4,FALSE)</f>
        <v>EN</v>
      </c>
      <c r="F48" s="3" t="str">
        <f>VLOOKUP(fiche_version[[#This Row],[code]],fiche[],5,FALSE)</f>
        <v>Enveloppe</v>
      </c>
      <c r="G48" s="7" t="str">
        <f>VLOOKUP(fiche_version[[#This Row],[code]],fiche[],6,FALSE)</f>
        <v>Isolation d’un plancher</v>
      </c>
      <c r="H48" s="3" t="s">
        <v>434</v>
      </c>
      <c r="I48" s="6">
        <v>44075</v>
      </c>
      <c r="J48" s="6">
        <v>44115</v>
      </c>
      <c r="K48" s="3">
        <f>VLOOKUP(fiche_version[[#This Row],[code]],fiche[],7,FALSE)</f>
        <v>1</v>
      </c>
      <c r="L48" s="3">
        <f>VLOOKUP(fiche_version[[#This Row],[code]],fiche[],8,FALSE)</f>
        <v>1</v>
      </c>
      <c r="M48" s="3">
        <v>3</v>
      </c>
    </row>
    <row r="49" spans="1:13" x14ac:dyDescent="0.3">
      <c r="A49" s="3" t="str">
        <f>_xlfn.CONCAT(fiche_version[[#This Row],[code]],"v",RIGHT(fiche_version[[#This Row],[version]],4))</f>
        <v>BAR-EN-103v36-4</v>
      </c>
      <c r="B49" s="3" t="s">
        <v>67</v>
      </c>
      <c r="C49" s="3" t="str">
        <f>VLOOKUP(fiche_version[[#This Row],[code]],fiche[],2,FALSE)</f>
        <v>BAR</v>
      </c>
      <c r="D49" s="3" t="str">
        <f>VLOOKUP(fiche_version[[#This Row],[code]],fiche[],3,FALSE)</f>
        <v>Bâtiment Résidentiel</v>
      </c>
      <c r="E49" s="3" t="str">
        <f>VLOOKUP(fiche_version[[#This Row],[code]],fiche[],4,FALSE)</f>
        <v>EN</v>
      </c>
      <c r="F49" s="3" t="str">
        <f>VLOOKUP(fiche_version[[#This Row],[code]],fiche[],5,FALSE)</f>
        <v>Enveloppe</v>
      </c>
      <c r="G49" s="7" t="str">
        <f>VLOOKUP(fiche_version[[#This Row],[code]],fiche[],6,FALSE)</f>
        <v>Isolation d’un plancher</v>
      </c>
      <c r="H49" s="3" t="s">
        <v>437</v>
      </c>
      <c r="I49" s="6">
        <v>44116</v>
      </c>
      <c r="J49" s="6">
        <v>44681</v>
      </c>
      <c r="K49" s="3">
        <f>VLOOKUP(fiche_version[[#This Row],[code]],fiche[],7,FALSE)</f>
        <v>1</v>
      </c>
      <c r="L49" s="3">
        <f>VLOOKUP(fiche_version[[#This Row],[code]],fiche[],8,FALSE)</f>
        <v>1</v>
      </c>
      <c r="M49" s="3">
        <v>4</v>
      </c>
    </row>
    <row r="50" spans="1:13" x14ac:dyDescent="0.3">
      <c r="A50" s="3" t="str">
        <f>_xlfn.CONCAT(fiche_version[[#This Row],[code]],"v",RIGHT(fiche_version[[#This Row],[version]],4))</f>
        <v>BAR-EN-103v39-5</v>
      </c>
      <c r="B50" s="3" t="s">
        <v>67</v>
      </c>
      <c r="C50" s="3" t="str">
        <f>VLOOKUP(fiche_version[[#This Row],[code]],fiche[],2,FALSE)</f>
        <v>BAR</v>
      </c>
      <c r="D50" s="3" t="str">
        <f>VLOOKUP(fiche_version[[#This Row],[code]],fiche[],3,FALSE)</f>
        <v>Bâtiment Résidentiel</v>
      </c>
      <c r="E50" s="3" t="str">
        <f>VLOOKUP(fiche_version[[#This Row],[code]],fiche[],4,FALSE)</f>
        <v>EN</v>
      </c>
      <c r="F50" s="3" t="str">
        <f>VLOOKUP(fiche_version[[#This Row],[code]],fiche[],5,FALSE)</f>
        <v>Enveloppe</v>
      </c>
      <c r="G50" s="7" t="str">
        <f>VLOOKUP(fiche_version[[#This Row],[code]],fiche[],6,FALSE)</f>
        <v>Isolation d’un plancher</v>
      </c>
      <c r="H50" s="3" t="s">
        <v>438</v>
      </c>
      <c r="I50" s="6">
        <v>44682</v>
      </c>
      <c r="J50" s="6" t="s">
        <v>492</v>
      </c>
      <c r="K50" s="3">
        <f>VLOOKUP(fiche_version[[#This Row],[code]],fiche[],7,FALSE)</f>
        <v>1</v>
      </c>
      <c r="L50" s="3">
        <f>VLOOKUP(fiche_version[[#This Row],[code]],fiche[],8,FALSE)</f>
        <v>1</v>
      </c>
      <c r="M50" s="3">
        <v>5</v>
      </c>
    </row>
    <row r="51" spans="1:13" x14ac:dyDescent="0.3">
      <c r="A51" s="3" t="str">
        <f>_xlfn.CONCAT(fiche_version[[#This Row],[code]],"v",RIGHT(fiche_version[[#This Row],[version]],4))</f>
        <v>BAR-EN-104v14-1</v>
      </c>
      <c r="B51" s="3" t="s">
        <v>68</v>
      </c>
      <c r="C51" s="3" t="str">
        <f>VLOOKUP(fiche_version[[#This Row],[code]],fiche[],2,FALSE)</f>
        <v>BAR</v>
      </c>
      <c r="D51" s="3" t="str">
        <f>VLOOKUP(fiche_version[[#This Row],[code]],fiche[],3,FALSE)</f>
        <v>Bâtiment Résidentiel</v>
      </c>
      <c r="E51" s="3" t="str">
        <f>VLOOKUP(fiche_version[[#This Row],[code]],fiche[],4,FALSE)</f>
        <v>EN</v>
      </c>
      <c r="F51" s="3" t="str">
        <f>VLOOKUP(fiche_version[[#This Row],[code]],fiche[],5,FALSE)</f>
        <v>Enveloppe</v>
      </c>
      <c r="G51" s="7" t="str">
        <f>VLOOKUP(fiche_version[[#This Row],[code]],fiche[],6,FALSE)</f>
        <v>Fenêtre ou porte-fenêtre complète avec vitrage isolant</v>
      </c>
      <c r="H51" s="3" t="s">
        <v>383</v>
      </c>
      <c r="I51" s="6">
        <v>42005</v>
      </c>
      <c r="J51" s="6">
        <v>45291</v>
      </c>
      <c r="K51" s="3">
        <f>VLOOKUP(fiche_version[[#This Row],[code]],fiche[],7,FALSE)</f>
        <v>1</v>
      </c>
      <c r="L51" s="3">
        <f>VLOOKUP(fiche_version[[#This Row],[code]],fiche[],8,FALSE)</f>
        <v>1</v>
      </c>
      <c r="M51" s="3">
        <v>1</v>
      </c>
    </row>
    <row r="52" spans="1:13" x14ac:dyDescent="0.3">
      <c r="A52" s="3" t="str">
        <f>_xlfn.CONCAT(fiche_version[[#This Row],[code]],"v",RIGHT(fiche_version[[#This Row],[version]],4))</f>
        <v>BAR-EN-104v54-2</v>
      </c>
      <c r="B52" s="3" t="s">
        <v>68</v>
      </c>
      <c r="C52" s="3" t="str">
        <f>VLOOKUP(fiche_version[[#This Row],[code]],fiche[],2,FALSE)</f>
        <v>BAR</v>
      </c>
      <c r="D52" s="3" t="str">
        <f>VLOOKUP(fiche_version[[#This Row],[code]],fiche[],3,FALSE)</f>
        <v>Bâtiment Résidentiel</v>
      </c>
      <c r="E52" s="3" t="str">
        <f>VLOOKUP(fiche_version[[#This Row],[code]],fiche[],4,FALSE)</f>
        <v>EN</v>
      </c>
      <c r="F52" s="3" t="str">
        <f>VLOOKUP(fiche_version[[#This Row],[code]],fiche[],5,FALSE)</f>
        <v>Enveloppe</v>
      </c>
      <c r="G52" s="7" t="str">
        <f>VLOOKUP(fiche_version[[#This Row],[code]],fiche[],6,FALSE)</f>
        <v>Fenêtre ou porte-fenêtre complète avec vitrage isolant</v>
      </c>
      <c r="H52" s="3" t="s">
        <v>714</v>
      </c>
      <c r="I52" s="6">
        <v>45292</v>
      </c>
      <c r="J52" s="6">
        <v>46934</v>
      </c>
      <c r="K52" s="3">
        <f>VLOOKUP(fiche_version[[#This Row],[code]],fiche[],7,FALSE)</f>
        <v>1</v>
      </c>
      <c r="L52" s="3">
        <f>VLOOKUP(fiche_version[[#This Row],[code]],fiche[],8,FALSE)</f>
        <v>1</v>
      </c>
      <c r="M52" s="3">
        <v>2</v>
      </c>
    </row>
    <row r="53" spans="1:13" x14ac:dyDescent="0.3">
      <c r="A53" s="3" t="str">
        <f>_xlfn.CONCAT(fiche_version[[#This Row],[code]],"v",RIGHT(fiche_version[[#This Row],[version]],4))</f>
        <v>BAR-EN-105v14-1</v>
      </c>
      <c r="B53" s="3" t="s">
        <v>70</v>
      </c>
      <c r="C53" s="3" t="str">
        <f>VLOOKUP(fiche_version[[#This Row],[code]],fiche[],2,FALSE)</f>
        <v>BAR</v>
      </c>
      <c r="D53" s="3" t="str">
        <f>VLOOKUP(fiche_version[[#This Row],[code]],fiche[],3,FALSE)</f>
        <v>Bâtiment Résidentiel</v>
      </c>
      <c r="E53" s="3" t="str">
        <f>VLOOKUP(fiche_version[[#This Row],[code]],fiche[],4,FALSE)</f>
        <v>EN</v>
      </c>
      <c r="F53" s="3" t="str">
        <f>VLOOKUP(fiche_version[[#This Row],[code]],fiche[],5,FALSE)</f>
        <v>Enveloppe</v>
      </c>
      <c r="G53" s="7" t="str">
        <f>VLOOKUP(fiche_version[[#This Row],[code]],fiche[],6,FALSE)</f>
        <v>Isolation des toitures terrasses</v>
      </c>
      <c r="H53" s="3" t="s">
        <v>383</v>
      </c>
      <c r="I53" s="6">
        <v>42005</v>
      </c>
      <c r="J53" s="6">
        <v>44286</v>
      </c>
      <c r="K53" s="3">
        <f>VLOOKUP(fiche_version[[#This Row],[code]],fiche[],7,FALSE)</f>
        <v>1</v>
      </c>
      <c r="L53" s="3">
        <f>VLOOKUP(fiche_version[[#This Row],[code]],fiche[],8,FALSE)</f>
        <v>1</v>
      </c>
      <c r="M53" s="3">
        <v>1</v>
      </c>
    </row>
    <row r="54" spans="1:13" x14ac:dyDescent="0.3">
      <c r="A54" s="3" t="str">
        <f>_xlfn.CONCAT(fiche_version[[#This Row],[code]],"v",RIGHT(fiche_version[[#This Row],[version]],4))</f>
        <v>BAR-EN-105v37-2</v>
      </c>
      <c r="B54" s="3" t="s">
        <v>70</v>
      </c>
      <c r="C54" s="3" t="str">
        <f>VLOOKUP(fiche_version[[#This Row],[code]],fiche[],2,FALSE)</f>
        <v>BAR</v>
      </c>
      <c r="D54" s="3" t="str">
        <f>VLOOKUP(fiche_version[[#This Row],[code]],fiche[],3,FALSE)</f>
        <v>Bâtiment Résidentiel</v>
      </c>
      <c r="E54" s="3" t="str">
        <f>VLOOKUP(fiche_version[[#This Row],[code]],fiche[],4,FALSE)</f>
        <v>EN</v>
      </c>
      <c r="F54" s="3" t="str">
        <f>VLOOKUP(fiche_version[[#This Row],[code]],fiche[],5,FALSE)</f>
        <v>Enveloppe</v>
      </c>
      <c r="G54" s="7" t="str">
        <f>VLOOKUP(fiche_version[[#This Row],[code]],fiche[],6,FALSE)</f>
        <v>Isolation des toitures terrasses</v>
      </c>
      <c r="H54" s="3" t="s">
        <v>439</v>
      </c>
      <c r="I54" s="6">
        <v>44287</v>
      </c>
      <c r="J54" s="6">
        <v>44681</v>
      </c>
      <c r="K54" s="3">
        <f>VLOOKUP(fiche_version[[#This Row],[code]],fiche[],7,FALSE)</f>
        <v>1</v>
      </c>
      <c r="L54" s="3">
        <f>VLOOKUP(fiche_version[[#This Row],[code]],fiche[],8,FALSE)</f>
        <v>1</v>
      </c>
      <c r="M54" s="3">
        <v>2</v>
      </c>
    </row>
    <row r="55" spans="1:13" x14ac:dyDescent="0.3">
      <c r="A55" s="3" t="str">
        <f>_xlfn.CONCAT(fiche_version[[#This Row],[code]],"v",RIGHT(fiche_version[[#This Row],[version]],4))</f>
        <v>BAR-EN-105v39-3</v>
      </c>
      <c r="B55" s="3" t="s">
        <v>70</v>
      </c>
      <c r="C55" s="3" t="str">
        <f>VLOOKUP(fiche_version[[#This Row],[code]],fiche[],2,FALSE)</f>
        <v>BAR</v>
      </c>
      <c r="D55" s="3" t="str">
        <f>VLOOKUP(fiche_version[[#This Row],[code]],fiche[],3,FALSE)</f>
        <v>Bâtiment Résidentiel</v>
      </c>
      <c r="E55" s="3" t="str">
        <f>VLOOKUP(fiche_version[[#This Row],[code]],fiche[],4,FALSE)</f>
        <v>EN</v>
      </c>
      <c r="F55" s="3" t="str">
        <f>VLOOKUP(fiche_version[[#This Row],[code]],fiche[],5,FALSE)</f>
        <v>Enveloppe</v>
      </c>
      <c r="G55" s="7" t="str">
        <f>VLOOKUP(fiche_version[[#This Row],[code]],fiche[],6,FALSE)</f>
        <v>Isolation des toitures terrasses</v>
      </c>
      <c r="H55" s="3" t="s">
        <v>440</v>
      </c>
      <c r="I55" s="6">
        <v>44682</v>
      </c>
      <c r="J55" s="6" t="s">
        <v>492</v>
      </c>
      <c r="K55" s="3">
        <f>VLOOKUP(fiche_version[[#This Row],[code]],fiche[],7,FALSE)</f>
        <v>1</v>
      </c>
      <c r="L55" s="3">
        <f>VLOOKUP(fiche_version[[#This Row],[code]],fiche[],8,FALSE)</f>
        <v>1</v>
      </c>
      <c r="M55" s="3">
        <v>3</v>
      </c>
    </row>
    <row r="56" spans="1:13" x14ac:dyDescent="0.3">
      <c r="A56" s="3" t="str">
        <f>_xlfn.CONCAT(fiche_version[[#This Row],[code]],"v",RIGHT(fiche_version[[#This Row],[version]],4))</f>
        <v>BAR-EN-106v15-1</v>
      </c>
      <c r="B56" s="3" t="s">
        <v>71</v>
      </c>
      <c r="C56" s="3" t="str">
        <f>VLOOKUP(fiche_version[[#This Row],[code]],fiche[],2,FALSE)</f>
        <v>BAR</v>
      </c>
      <c r="D56" s="3" t="str">
        <f>VLOOKUP(fiche_version[[#This Row],[code]],fiche[],3,FALSE)</f>
        <v>Bâtiment Résidentiel</v>
      </c>
      <c r="E56" s="3" t="str">
        <f>VLOOKUP(fiche_version[[#This Row],[code]],fiche[],4,FALSE)</f>
        <v>EN</v>
      </c>
      <c r="F56" s="3" t="str">
        <f>VLOOKUP(fiche_version[[#This Row],[code]],fiche[],5,FALSE)</f>
        <v>Enveloppe</v>
      </c>
      <c r="G56" s="7" t="str">
        <f>VLOOKUP(fiche_version[[#This Row],[code]],fiche[],6,FALSE)</f>
        <v>Isolation de combles ou de toitures (France d’outre-mer)</v>
      </c>
      <c r="H56" s="3" t="s">
        <v>387</v>
      </c>
      <c r="I56" s="6">
        <v>42005</v>
      </c>
      <c r="J56" s="6">
        <v>42281</v>
      </c>
      <c r="K56" s="3">
        <f>VLOOKUP(fiche_version[[#This Row],[code]],fiche[],7,FALSE)</f>
        <v>0</v>
      </c>
      <c r="L56" s="3">
        <f>VLOOKUP(fiche_version[[#This Row],[code]],fiche[],8,FALSE)</f>
        <v>1</v>
      </c>
      <c r="M56" s="3">
        <v>1</v>
      </c>
    </row>
    <row r="57" spans="1:13" x14ac:dyDescent="0.3">
      <c r="A57" s="3" t="str">
        <f>_xlfn.CONCAT(fiche_version[[#This Row],[code]],"v",RIGHT(fiche_version[[#This Row],[version]],4))</f>
        <v>BAR-EN-106v18-2</v>
      </c>
      <c r="B57" s="3" t="s">
        <v>71</v>
      </c>
      <c r="C57" s="3" t="str">
        <f>VLOOKUP(fiche_version[[#This Row],[code]],fiche[],2,FALSE)</f>
        <v>BAR</v>
      </c>
      <c r="D57" s="3" t="str">
        <f>VLOOKUP(fiche_version[[#This Row],[code]],fiche[],3,FALSE)</f>
        <v>Bâtiment Résidentiel</v>
      </c>
      <c r="E57" s="3" t="str">
        <f>VLOOKUP(fiche_version[[#This Row],[code]],fiche[],4,FALSE)</f>
        <v>EN</v>
      </c>
      <c r="F57" s="3" t="str">
        <f>VLOOKUP(fiche_version[[#This Row],[code]],fiche[],5,FALSE)</f>
        <v>Enveloppe</v>
      </c>
      <c r="G57" s="7" t="str">
        <f>VLOOKUP(fiche_version[[#This Row],[code]],fiche[],6,FALSE)</f>
        <v>Isolation de combles ou de toitures (France d’outre-mer)</v>
      </c>
      <c r="H57" s="3" t="s">
        <v>397</v>
      </c>
      <c r="I57" s="6">
        <v>42282</v>
      </c>
      <c r="J57" s="6">
        <v>42441</v>
      </c>
      <c r="K57" s="3">
        <f>VLOOKUP(fiche_version[[#This Row],[code]],fiche[],7,FALSE)</f>
        <v>0</v>
      </c>
      <c r="L57" s="3">
        <f>VLOOKUP(fiche_version[[#This Row],[code]],fiche[],8,FALSE)</f>
        <v>1</v>
      </c>
      <c r="M57" s="3">
        <v>2</v>
      </c>
    </row>
    <row r="58" spans="1:13" x14ac:dyDescent="0.3">
      <c r="A58" s="3" t="str">
        <f>_xlfn.CONCAT(fiche_version[[#This Row],[code]],"v",RIGHT(fiche_version[[#This Row],[version]],4))</f>
        <v>BAR-EN-106v20-3</v>
      </c>
      <c r="B58" s="3" t="s">
        <v>71</v>
      </c>
      <c r="C58" s="3" t="str">
        <f>VLOOKUP(fiche_version[[#This Row],[code]],fiche[],2,FALSE)</f>
        <v>BAR</v>
      </c>
      <c r="D58" s="3" t="str">
        <f>VLOOKUP(fiche_version[[#This Row],[code]],fiche[],3,FALSE)</f>
        <v>Bâtiment Résidentiel</v>
      </c>
      <c r="E58" s="3" t="str">
        <f>VLOOKUP(fiche_version[[#This Row],[code]],fiche[],4,FALSE)</f>
        <v>EN</v>
      </c>
      <c r="F58" s="3" t="str">
        <f>VLOOKUP(fiche_version[[#This Row],[code]],fiche[],5,FALSE)</f>
        <v>Enveloppe</v>
      </c>
      <c r="G58" s="7" t="str">
        <f>VLOOKUP(fiche_version[[#This Row],[code]],fiche[],6,FALSE)</f>
        <v>Isolation de combles ou de toitures (France d’outre-mer)</v>
      </c>
      <c r="H58" s="3" t="s">
        <v>398</v>
      </c>
      <c r="I58" s="6">
        <v>42442</v>
      </c>
      <c r="J58" s="6">
        <v>44074</v>
      </c>
      <c r="K58" s="3">
        <f>VLOOKUP(fiche_version[[#This Row],[code]],fiche[],7,FALSE)</f>
        <v>0</v>
      </c>
      <c r="L58" s="3">
        <f>VLOOKUP(fiche_version[[#This Row],[code]],fiche[],8,FALSE)</f>
        <v>1</v>
      </c>
      <c r="M58" s="3">
        <v>3</v>
      </c>
    </row>
    <row r="59" spans="1:13" x14ac:dyDescent="0.3">
      <c r="A59" s="3" t="str">
        <f>_xlfn.CONCAT(fiche_version[[#This Row],[code]],"v",RIGHT(fiche_version[[#This Row],[version]],4))</f>
        <v>BAR-EN-106v33-4</v>
      </c>
      <c r="B59" s="3" t="s">
        <v>71</v>
      </c>
      <c r="C59" s="3" t="str">
        <f>VLOOKUP(fiche_version[[#This Row],[code]],fiche[],2,FALSE)</f>
        <v>BAR</v>
      </c>
      <c r="D59" s="3" t="str">
        <f>VLOOKUP(fiche_version[[#This Row],[code]],fiche[],3,FALSE)</f>
        <v>Bâtiment Résidentiel</v>
      </c>
      <c r="E59" s="3" t="str">
        <f>VLOOKUP(fiche_version[[#This Row],[code]],fiche[],4,FALSE)</f>
        <v>EN</v>
      </c>
      <c r="F59" s="3" t="str">
        <f>VLOOKUP(fiche_version[[#This Row],[code]],fiche[],5,FALSE)</f>
        <v>Enveloppe</v>
      </c>
      <c r="G59" s="7" t="str">
        <f>VLOOKUP(fiche_version[[#This Row],[code]],fiche[],6,FALSE)</f>
        <v>Isolation de combles ou de toitures (France d’outre-mer)</v>
      </c>
      <c r="H59" s="3" t="s">
        <v>441</v>
      </c>
      <c r="I59" s="6">
        <v>44075</v>
      </c>
      <c r="J59" s="6" t="s">
        <v>492</v>
      </c>
      <c r="K59" s="3">
        <f>VLOOKUP(fiche_version[[#This Row],[code]],fiche[],7,FALSE)</f>
        <v>0</v>
      </c>
      <c r="L59" s="3">
        <f>VLOOKUP(fiche_version[[#This Row],[code]],fiche[],8,FALSE)</f>
        <v>1</v>
      </c>
      <c r="M59" s="3">
        <v>4</v>
      </c>
    </row>
    <row r="60" spans="1:13" x14ac:dyDescent="0.3">
      <c r="A60" s="3" t="str">
        <f>_xlfn.CONCAT(fiche_version[[#This Row],[code]],"v",RIGHT(fiche_version[[#This Row],[version]],4))</f>
        <v>BAR-EN-107v15-1</v>
      </c>
      <c r="B60" s="3" t="s">
        <v>73</v>
      </c>
      <c r="C60" s="3" t="str">
        <f>VLOOKUP(fiche_version[[#This Row],[code]],fiche[],2,FALSE)</f>
        <v>BAR</v>
      </c>
      <c r="D60" s="3" t="str">
        <f>VLOOKUP(fiche_version[[#This Row],[code]],fiche[],3,FALSE)</f>
        <v>Bâtiment Résidentiel</v>
      </c>
      <c r="E60" s="3" t="str">
        <f>VLOOKUP(fiche_version[[#This Row],[code]],fiche[],4,FALSE)</f>
        <v>EN</v>
      </c>
      <c r="F60" s="3" t="str">
        <f>VLOOKUP(fiche_version[[#This Row],[code]],fiche[],5,FALSE)</f>
        <v>Enveloppe</v>
      </c>
      <c r="G60" s="7" t="str">
        <f>VLOOKUP(fiche_version[[#This Row],[code]],fiche[],6,FALSE)</f>
        <v>Isolation des murs (France d’outre-mer)</v>
      </c>
      <c r="H60" s="3" t="s">
        <v>387</v>
      </c>
      <c r="I60" s="6">
        <v>42005</v>
      </c>
      <c r="J60" s="6">
        <v>42281</v>
      </c>
      <c r="K60" s="3">
        <f>VLOOKUP(fiche_version[[#This Row],[code]],fiche[],7,FALSE)</f>
        <v>0</v>
      </c>
      <c r="L60" s="3">
        <f>VLOOKUP(fiche_version[[#This Row],[code]],fiche[],8,FALSE)</f>
        <v>1</v>
      </c>
      <c r="M60" s="3">
        <v>1</v>
      </c>
    </row>
    <row r="61" spans="1:13" x14ac:dyDescent="0.3">
      <c r="A61" s="3" t="str">
        <f>_xlfn.CONCAT(fiche_version[[#This Row],[code]],"v",RIGHT(fiche_version[[#This Row],[version]],4))</f>
        <v>BAR-EN-107v18-2</v>
      </c>
      <c r="B61" s="3" t="s">
        <v>73</v>
      </c>
      <c r="C61" s="3" t="str">
        <f>VLOOKUP(fiche_version[[#This Row],[code]],fiche[],2,FALSE)</f>
        <v>BAR</v>
      </c>
      <c r="D61" s="3" t="str">
        <f>VLOOKUP(fiche_version[[#This Row],[code]],fiche[],3,FALSE)</f>
        <v>Bâtiment Résidentiel</v>
      </c>
      <c r="E61" s="3" t="str">
        <f>VLOOKUP(fiche_version[[#This Row],[code]],fiche[],4,FALSE)</f>
        <v>EN</v>
      </c>
      <c r="F61" s="3" t="str">
        <f>VLOOKUP(fiche_version[[#This Row],[code]],fiche[],5,FALSE)</f>
        <v>Enveloppe</v>
      </c>
      <c r="G61" s="7" t="str">
        <f>VLOOKUP(fiche_version[[#This Row],[code]],fiche[],6,FALSE)</f>
        <v>Isolation des murs (France d’outre-mer)</v>
      </c>
      <c r="H61" s="3" t="s">
        <v>397</v>
      </c>
      <c r="I61" s="6">
        <v>42282</v>
      </c>
      <c r="J61" s="6">
        <v>42441</v>
      </c>
      <c r="K61" s="3">
        <f>VLOOKUP(fiche_version[[#This Row],[code]],fiche[],7,FALSE)</f>
        <v>0</v>
      </c>
      <c r="L61" s="3">
        <f>VLOOKUP(fiche_version[[#This Row],[code]],fiche[],8,FALSE)</f>
        <v>1</v>
      </c>
      <c r="M61" s="3">
        <v>2</v>
      </c>
    </row>
    <row r="62" spans="1:13" x14ac:dyDescent="0.3">
      <c r="A62" s="3" t="str">
        <f>_xlfn.CONCAT(fiche_version[[#This Row],[code]],"v",RIGHT(fiche_version[[#This Row],[version]],4))</f>
        <v>BAR-EN-107v20-3</v>
      </c>
      <c r="B62" s="3" t="s">
        <v>73</v>
      </c>
      <c r="C62" s="3" t="str">
        <f>VLOOKUP(fiche_version[[#This Row],[code]],fiche[],2,FALSE)</f>
        <v>BAR</v>
      </c>
      <c r="D62" s="3" t="str">
        <f>VLOOKUP(fiche_version[[#This Row],[code]],fiche[],3,FALSE)</f>
        <v>Bâtiment Résidentiel</v>
      </c>
      <c r="E62" s="3" t="str">
        <f>VLOOKUP(fiche_version[[#This Row],[code]],fiche[],4,FALSE)</f>
        <v>EN</v>
      </c>
      <c r="F62" s="3" t="str">
        <f>VLOOKUP(fiche_version[[#This Row],[code]],fiche[],5,FALSE)</f>
        <v>Enveloppe</v>
      </c>
      <c r="G62" s="7" t="str">
        <f>VLOOKUP(fiche_version[[#This Row],[code]],fiche[],6,FALSE)</f>
        <v>Isolation des murs (France d’outre-mer)</v>
      </c>
      <c r="H62" s="3" t="s">
        <v>398</v>
      </c>
      <c r="I62" s="6">
        <v>42442</v>
      </c>
      <c r="J62" s="6" t="s">
        <v>492</v>
      </c>
      <c r="K62" s="3">
        <f>VLOOKUP(fiche_version[[#This Row],[code]],fiche[],7,FALSE)</f>
        <v>0</v>
      </c>
      <c r="L62" s="3">
        <f>VLOOKUP(fiche_version[[#This Row],[code]],fiche[],8,FALSE)</f>
        <v>1</v>
      </c>
      <c r="M62" s="3">
        <v>3</v>
      </c>
    </row>
    <row r="63" spans="1:13" x14ac:dyDescent="0.3">
      <c r="A63" s="3" t="str">
        <f>_xlfn.CONCAT(fiche_version[[#This Row],[code]],"v",RIGHT(fiche_version[[#This Row],[version]],4))</f>
        <v>BAR-EN-108v14-1</v>
      </c>
      <c r="B63" s="3" t="s">
        <v>75</v>
      </c>
      <c r="C63" s="3" t="str">
        <f>VLOOKUP(fiche_version[[#This Row],[code]],fiche[],2,FALSE)</f>
        <v>BAR</v>
      </c>
      <c r="D63" s="3" t="str">
        <f>VLOOKUP(fiche_version[[#This Row],[code]],fiche[],3,FALSE)</f>
        <v>Bâtiment Résidentiel</v>
      </c>
      <c r="E63" s="3" t="str">
        <f>VLOOKUP(fiche_version[[#This Row],[code]],fiche[],4,FALSE)</f>
        <v>EN</v>
      </c>
      <c r="F63" s="3" t="str">
        <f>VLOOKUP(fiche_version[[#This Row],[code]],fiche[],5,FALSE)</f>
        <v>Enveloppe</v>
      </c>
      <c r="G63" s="7" t="str">
        <f>VLOOKUP(fiche_version[[#This Row],[code]],fiche[],6,FALSE)</f>
        <v>Fermeture isolante</v>
      </c>
      <c r="H63" s="3" t="s">
        <v>383</v>
      </c>
      <c r="I63" s="6">
        <v>42005</v>
      </c>
      <c r="J63" s="6">
        <v>44286</v>
      </c>
      <c r="K63" s="3">
        <f>VLOOKUP(fiche_version[[#This Row],[code]],fiche[],7,FALSE)</f>
        <v>1</v>
      </c>
      <c r="L63" s="3">
        <f>VLOOKUP(fiche_version[[#This Row],[code]],fiche[],8,FALSE)</f>
        <v>1</v>
      </c>
      <c r="M63" s="3">
        <v>1</v>
      </c>
    </row>
    <row r="64" spans="1:13" x14ac:dyDescent="0.3">
      <c r="A64" s="3" t="str">
        <f>_xlfn.CONCAT(fiche_version[[#This Row],[code]],"v",RIGHT(fiche_version[[#This Row],[version]],4))</f>
        <v>BAR-EN-108v37-2</v>
      </c>
      <c r="B64" s="3" t="s">
        <v>75</v>
      </c>
      <c r="C64" s="3" t="str">
        <f>VLOOKUP(fiche_version[[#This Row],[code]],fiche[],2,FALSE)</f>
        <v>BAR</v>
      </c>
      <c r="D64" s="3" t="str">
        <f>VLOOKUP(fiche_version[[#This Row],[code]],fiche[],3,FALSE)</f>
        <v>Bâtiment Résidentiel</v>
      </c>
      <c r="E64" s="3" t="str">
        <f>VLOOKUP(fiche_version[[#This Row],[code]],fiche[],4,FALSE)</f>
        <v>EN</v>
      </c>
      <c r="F64" s="3" t="str">
        <f>VLOOKUP(fiche_version[[#This Row],[code]],fiche[],5,FALSE)</f>
        <v>Enveloppe</v>
      </c>
      <c r="G64" s="7" t="str">
        <f>VLOOKUP(fiche_version[[#This Row],[code]],fiche[],6,FALSE)</f>
        <v>Fermeture isolante</v>
      </c>
      <c r="H64" s="3" t="s">
        <v>439</v>
      </c>
      <c r="I64" s="6">
        <v>44287</v>
      </c>
      <c r="J64" s="6">
        <v>45291</v>
      </c>
      <c r="K64" s="3">
        <f>VLOOKUP(fiche_version[[#This Row],[code]],fiche[],7,FALSE)</f>
        <v>1</v>
      </c>
      <c r="L64" s="3">
        <f>VLOOKUP(fiche_version[[#This Row],[code]],fiche[],8,FALSE)</f>
        <v>1</v>
      </c>
      <c r="M64" s="3">
        <v>2</v>
      </c>
    </row>
    <row r="65" spans="1:13" x14ac:dyDescent="0.3">
      <c r="A65" s="3" t="str">
        <f>_xlfn.CONCAT(fiche_version[[#This Row],[code]],"v",RIGHT(fiche_version[[#This Row],[version]],4))</f>
        <v>BAR-EN-108v54-3</v>
      </c>
      <c r="B65" s="3" t="s">
        <v>75</v>
      </c>
      <c r="C65" s="3" t="str">
        <f>VLOOKUP(fiche_version[[#This Row],[code]],fiche[],2,FALSE)</f>
        <v>BAR</v>
      </c>
      <c r="D65" s="3" t="str">
        <f>VLOOKUP(fiche_version[[#This Row],[code]],fiche[],3,FALSE)</f>
        <v>Bâtiment Résidentiel</v>
      </c>
      <c r="E65" s="3" t="str">
        <f>VLOOKUP(fiche_version[[#This Row],[code]],fiche[],4,FALSE)</f>
        <v>EN</v>
      </c>
      <c r="F65" s="3" t="str">
        <f>VLOOKUP(fiche_version[[#This Row],[code]],fiche[],5,FALSE)</f>
        <v>Enveloppe</v>
      </c>
      <c r="G65" s="7" t="str">
        <f>VLOOKUP(fiche_version[[#This Row],[code]],fiche[],6,FALSE)</f>
        <v>Fermeture isolante</v>
      </c>
      <c r="H65" s="3" t="s">
        <v>715</v>
      </c>
      <c r="I65" s="6">
        <v>45292</v>
      </c>
      <c r="J65" s="6">
        <v>46934</v>
      </c>
      <c r="K65" s="3">
        <f>VLOOKUP(fiche_version[[#This Row],[code]],fiche[],7,FALSE)</f>
        <v>1</v>
      </c>
      <c r="L65" s="3">
        <f>VLOOKUP(fiche_version[[#This Row],[code]],fiche[],8,FALSE)</f>
        <v>1</v>
      </c>
      <c r="M65" s="3">
        <v>3</v>
      </c>
    </row>
    <row r="66" spans="1:13" x14ac:dyDescent="0.3">
      <c r="A66" s="3" t="str">
        <f>_xlfn.CONCAT(fiche_version[[#This Row],[code]],"v",RIGHT(fiche_version[[#This Row],[version]],4))</f>
        <v>BAR-EN-109v24-1</v>
      </c>
      <c r="B66" s="3" t="s">
        <v>76</v>
      </c>
      <c r="C66" s="3" t="str">
        <f>VLOOKUP(fiche_version[[#This Row],[code]],fiche[],2,FALSE)</f>
        <v>BAR</v>
      </c>
      <c r="D66" s="3" t="str">
        <f>VLOOKUP(fiche_version[[#This Row],[code]],fiche[],3,FALSE)</f>
        <v>Bâtiment Résidentiel</v>
      </c>
      <c r="E66" s="3" t="str">
        <f>VLOOKUP(fiche_version[[#This Row],[code]],fiche[],4,FALSE)</f>
        <v>EN</v>
      </c>
      <c r="F66" s="3" t="str">
        <f>VLOOKUP(fiche_version[[#This Row],[code]],fiche[],5,FALSE)</f>
        <v>Enveloppe</v>
      </c>
      <c r="G66" s="7" t="str">
        <f>VLOOKUP(fiche_version[[#This Row],[code]],fiche[],6,FALSE)</f>
        <v>Réduction des apports solaires par la toiture (France d'outre-mer)</v>
      </c>
      <c r="H66" s="3" t="s">
        <v>399</v>
      </c>
      <c r="I66" s="6">
        <v>42727</v>
      </c>
      <c r="J66" s="6" t="s">
        <v>492</v>
      </c>
      <c r="K66" s="3">
        <f>VLOOKUP(fiche_version[[#This Row],[code]],fiche[],7,FALSE)</f>
        <v>0</v>
      </c>
      <c r="L66" s="3">
        <f>VLOOKUP(fiche_version[[#This Row],[code]],fiche[],8,FALSE)</f>
        <v>1</v>
      </c>
      <c r="M66" s="3">
        <v>1</v>
      </c>
    </row>
    <row r="67" spans="1:13" x14ac:dyDescent="0.3">
      <c r="A67" s="3" t="str">
        <f>_xlfn.CONCAT(fiche_version[[#This Row],[code]],"v",RIGHT(fiche_version[[#This Row],[version]],4))</f>
        <v>BAR-EN-110v35-1</v>
      </c>
      <c r="B67" s="3" t="s">
        <v>77</v>
      </c>
      <c r="C67" s="3" t="str">
        <f>VLOOKUP(fiche_version[[#This Row],[code]],fiche[],2,FALSE)</f>
        <v>BAR</v>
      </c>
      <c r="D67" s="3" t="str">
        <f>VLOOKUP(fiche_version[[#This Row],[code]],fiche[],3,FALSE)</f>
        <v>Bâtiment Résidentiel</v>
      </c>
      <c r="E67" s="3" t="str">
        <f>VLOOKUP(fiche_version[[#This Row],[code]],fiche[],4,FALSE)</f>
        <v>EN</v>
      </c>
      <c r="F67" s="3" t="str">
        <f>VLOOKUP(fiche_version[[#This Row],[code]],fiche[],5,FALSE)</f>
        <v>Enveloppe</v>
      </c>
      <c r="G67" s="7" t="str">
        <f>VLOOKUP(fiche_version[[#This Row],[code]],fiche[],6,FALSE)</f>
        <v>Fenêtre ou porte-fenêtre complète avec vitrage pariétodynamique</v>
      </c>
      <c r="H67" s="3" t="s">
        <v>400</v>
      </c>
      <c r="I67" s="6">
        <v>44046</v>
      </c>
      <c r="J67" s="6" t="s">
        <v>492</v>
      </c>
      <c r="K67" s="3">
        <f>VLOOKUP(fiche_version[[#This Row],[code]],fiche[],7,FALSE)</f>
        <v>1</v>
      </c>
      <c r="L67" s="3">
        <f>VLOOKUP(fiche_version[[#This Row],[code]],fiche[],8,FALSE)</f>
        <v>1</v>
      </c>
      <c r="M67" s="3">
        <v>1</v>
      </c>
    </row>
    <row r="68" spans="1:13" x14ac:dyDescent="0.3">
      <c r="A68" s="3" t="str">
        <f>_xlfn.CONCAT(fiche_version[[#This Row],[code]],"v",RIGHT(fiche_version[[#This Row],[version]],4))</f>
        <v>BAR-EQ-101v14-1</v>
      </c>
      <c r="B68" s="3" t="s">
        <v>79</v>
      </c>
      <c r="C68" s="3" t="str">
        <f>VLOOKUP(fiche_version[[#This Row],[code]],fiche[],2,FALSE)</f>
        <v>BAR</v>
      </c>
      <c r="D68" s="3" t="str">
        <f>VLOOKUP(fiche_version[[#This Row],[code]],fiche[],3,FALSE)</f>
        <v>Bâtiment Résidentiel</v>
      </c>
      <c r="E68" s="3" t="str">
        <f>VLOOKUP(fiche_version[[#This Row],[code]],fiche[],4,FALSE)</f>
        <v>EQ</v>
      </c>
      <c r="F68" s="3" t="str">
        <f>VLOOKUP(fiche_version[[#This Row],[code]],fiche[],5,FALSE)</f>
        <v>Equipement</v>
      </c>
      <c r="G68" s="7" t="str">
        <f>VLOOKUP(fiche_version[[#This Row],[code]],fiche[],6,FALSE)</f>
        <v>Lampe fluo-compacte de classe A</v>
      </c>
      <c r="H68" s="3" t="s">
        <v>383</v>
      </c>
      <c r="I68" s="6">
        <v>42005</v>
      </c>
      <c r="J68" s="6">
        <v>43008</v>
      </c>
      <c r="K68" s="3">
        <f>VLOOKUP(fiche_version[[#This Row],[code]],fiche[],7,FALSE)</f>
        <v>1</v>
      </c>
      <c r="L68" s="3">
        <f>VLOOKUP(fiche_version[[#This Row],[code]],fiche[],8,FALSE)</f>
        <v>1</v>
      </c>
      <c r="M68" s="3">
        <v>1</v>
      </c>
    </row>
    <row r="69" spans="1:13" x14ac:dyDescent="0.3">
      <c r="A69" s="3" t="str">
        <f>_xlfn.CONCAT(fiche_version[[#This Row],[code]],"v",RIGHT(fiche_version[[#This Row],[version]],4))</f>
        <v>BAR-EQ-102v15-1</v>
      </c>
      <c r="B69" s="3" t="s">
        <v>81</v>
      </c>
      <c r="C69" s="3" t="str">
        <f>VLOOKUP(fiche_version[[#This Row],[code]],fiche[],2,FALSE)</f>
        <v>BAR</v>
      </c>
      <c r="D69" s="3" t="str">
        <f>VLOOKUP(fiche_version[[#This Row],[code]],fiche[],3,FALSE)</f>
        <v>Bâtiment Résidentiel</v>
      </c>
      <c r="E69" s="3" t="str">
        <f>VLOOKUP(fiche_version[[#This Row],[code]],fiche[],4,FALSE)</f>
        <v>EQ</v>
      </c>
      <c r="F69" s="3" t="str">
        <f>VLOOKUP(fiche_version[[#This Row],[code]],fiche[],5,FALSE)</f>
        <v>Equipement</v>
      </c>
      <c r="G69" s="7" t="str">
        <f>VLOOKUP(fiche_version[[#This Row],[code]],fiche[],6,FALSE)</f>
        <v>Lave-linge ménager de classe A++ ou A+++</v>
      </c>
      <c r="H69" s="3" t="s">
        <v>387</v>
      </c>
      <c r="I69" s="6">
        <v>42005</v>
      </c>
      <c r="J69" s="6">
        <v>44804</v>
      </c>
      <c r="K69" s="3">
        <f>VLOOKUP(fiche_version[[#This Row],[code]],fiche[],7,FALSE)</f>
        <v>1</v>
      </c>
      <c r="L69" s="3">
        <f>VLOOKUP(fiche_version[[#This Row],[code]],fiche[],8,FALSE)</f>
        <v>1</v>
      </c>
      <c r="M69" s="3">
        <v>1</v>
      </c>
    </row>
    <row r="70" spans="1:13" x14ac:dyDescent="0.3">
      <c r="A70" s="3" t="str">
        <f>_xlfn.CONCAT(fiche_version[[#This Row],[code]],"v",RIGHT(fiche_version[[#This Row],[version]],4))</f>
        <v>BAR-EQ-103v15-1</v>
      </c>
      <c r="B70" s="3" t="s">
        <v>83</v>
      </c>
      <c r="C70" s="3" t="str">
        <f>VLOOKUP(fiche_version[[#This Row],[code]],fiche[],2,FALSE)</f>
        <v>BAR</v>
      </c>
      <c r="D70" s="3" t="str">
        <f>VLOOKUP(fiche_version[[#This Row],[code]],fiche[],3,FALSE)</f>
        <v>Bâtiment Résidentiel</v>
      </c>
      <c r="E70" s="3" t="str">
        <f>VLOOKUP(fiche_version[[#This Row],[code]],fiche[],4,FALSE)</f>
        <v>EQ</v>
      </c>
      <c r="F70" s="3" t="str">
        <f>VLOOKUP(fiche_version[[#This Row],[code]],fiche[],5,FALSE)</f>
        <v>Equipement</v>
      </c>
      <c r="G70" s="7" t="str">
        <f>VLOOKUP(fiche_version[[#This Row],[code]],fiche[],6,FALSE)</f>
        <v>Appareil de réfrigération ménager de classe A++ ou A+++</v>
      </c>
      <c r="H70" s="3" t="s">
        <v>387</v>
      </c>
      <c r="I70" s="6">
        <v>42005</v>
      </c>
      <c r="J70" s="6">
        <v>44804</v>
      </c>
      <c r="K70" s="3">
        <f>VLOOKUP(fiche_version[[#This Row],[code]],fiche[],7,FALSE)</f>
        <v>1</v>
      </c>
      <c r="L70" s="3">
        <f>VLOOKUP(fiche_version[[#This Row],[code]],fiche[],8,FALSE)</f>
        <v>1</v>
      </c>
      <c r="M70" s="3">
        <v>1</v>
      </c>
    </row>
    <row r="71" spans="1:13" x14ac:dyDescent="0.3">
      <c r="A71" s="3" t="str">
        <f>_xlfn.CONCAT(fiche_version[[#This Row],[code]],"v",RIGHT(fiche_version[[#This Row],[version]],4))</f>
        <v>BAR-EQ-110v15-1</v>
      </c>
      <c r="B71" s="3" t="s">
        <v>85</v>
      </c>
      <c r="C71" s="3" t="str">
        <f>VLOOKUP(fiche_version[[#This Row],[code]],fiche[],2,FALSE)</f>
        <v>BAR</v>
      </c>
      <c r="D71" s="3" t="str">
        <f>VLOOKUP(fiche_version[[#This Row],[code]],fiche[],3,FALSE)</f>
        <v>Bâtiment Résidentiel</v>
      </c>
      <c r="E71" s="3" t="str">
        <f>VLOOKUP(fiche_version[[#This Row],[code]],fiche[],4,FALSE)</f>
        <v>EQ</v>
      </c>
      <c r="F71" s="3" t="str">
        <f>VLOOKUP(fiche_version[[#This Row],[code]],fiche[],5,FALSE)</f>
        <v>Equipement</v>
      </c>
      <c r="G71" s="7" t="str">
        <f>VLOOKUP(fiche_version[[#This Row],[code]],fiche[],6,FALSE)</f>
        <v>Luminaire à modules LED avec dispositif de contrôle pour les parties communes</v>
      </c>
      <c r="H71" s="3" t="s">
        <v>387</v>
      </c>
      <c r="I71" s="6">
        <v>42005</v>
      </c>
      <c r="J71" s="6" t="s">
        <v>492</v>
      </c>
      <c r="K71" s="3">
        <f>VLOOKUP(fiche_version[[#This Row],[code]],fiche[],7,FALSE)</f>
        <v>1</v>
      </c>
      <c r="L71" s="3">
        <f>VLOOKUP(fiche_version[[#This Row],[code]],fiche[],8,FALSE)</f>
        <v>1</v>
      </c>
      <c r="M71" s="3">
        <v>1</v>
      </c>
    </row>
    <row r="72" spans="1:13" x14ac:dyDescent="0.3">
      <c r="A72" s="3" t="str">
        <f>_xlfn.CONCAT(fiche_version[[#This Row],[code]],"v",RIGHT(fiche_version[[#This Row],[version]],4))</f>
        <v>BAR-EQ-111v14-1</v>
      </c>
      <c r="B72" s="3" t="s">
        <v>86</v>
      </c>
      <c r="C72" s="3" t="str">
        <f>VLOOKUP(fiche_version[[#This Row],[code]],fiche[],2,FALSE)</f>
        <v>BAR</v>
      </c>
      <c r="D72" s="3" t="str">
        <f>VLOOKUP(fiche_version[[#This Row],[code]],fiche[],3,FALSE)</f>
        <v>Bâtiment Résidentiel</v>
      </c>
      <c r="E72" s="3" t="str">
        <f>VLOOKUP(fiche_version[[#This Row],[code]],fiche[],4,FALSE)</f>
        <v>EQ</v>
      </c>
      <c r="F72" s="3" t="str">
        <f>VLOOKUP(fiche_version[[#This Row],[code]],fiche[],5,FALSE)</f>
        <v>Equipement</v>
      </c>
      <c r="G72" s="7" t="str">
        <f>VLOOKUP(fiche_version[[#This Row],[code]],fiche[],6,FALSE)</f>
        <v>Lampe à LED de classe A+ (&lt; 01/10/2017)
Lampe de classe A++
(&gt; 01/10/2017)</v>
      </c>
      <c r="H72" s="3" t="s">
        <v>383</v>
      </c>
      <c r="I72" s="6">
        <v>42005</v>
      </c>
      <c r="J72" s="6">
        <v>42551</v>
      </c>
      <c r="K72" s="3">
        <f>VLOOKUP(fiche_version[[#This Row],[code]],fiche[],7,FALSE)</f>
        <v>1</v>
      </c>
      <c r="L72" s="3">
        <f>VLOOKUP(fiche_version[[#This Row],[code]],fiche[],8,FALSE)</f>
        <v>1</v>
      </c>
      <c r="M72" s="3">
        <v>1</v>
      </c>
    </row>
    <row r="73" spans="1:13" x14ac:dyDescent="0.3">
      <c r="A73" s="3" t="str">
        <f>_xlfn.CONCAT(fiche_version[[#This Row],[code]],"v",RIGHT(fiche_version[[#This Row],[version]],4))</f>
        <v>BAR-EQ-111v21-2</v>
      </c>
      <c r="B73" s="3" t="s">
        <v>86</v>
      </c>
      <c r="C73" s="3" t="str">
        <f>VLOOKUP(fiche_version[[#This Row],[code]],fiche[],2,FALSE)</f>
        <v>BAR</v>
      </c>
      <c r="D73" s="3" t="str">
        <f>VLOOKUP(fiche_version[[#This Row],[code]],fiche[],3,FALSE)</f>
        <v>Bâtiment Résidentiel</v>
      </c>
      <c r="E73" s="3" t="str">
        <f>VLOOKUP(fiche_version[[#This Row],[code]],fiche[],4,FALSE)</f>
        <v>EQ</v>
      </c>
      <c r="F73" s="3" t="str">
        <f>VLOOKUP(fiche_version[[#This Row],[code]],fiche[],5,FALSE)</f>
        <v>Equipement</v>
      </c>
      <c r="G73" s="7" t="str">
        <f>VLOOKUP(fiche_version[[#This Row],[code]],fiche[],6,FALSE)</f>
        <v>Lampe à LED de classe A+ (&lt; 01/10/2017)
Lampe de classe A++
(&gt; 01/10/2017)</v>
      </c>
      <c r="H73" s="3" t="s">
        <v>401</v>
      </c>
      <c r="I73" s="6">
        <v>42552</v>
      </c>
      <c r="J73" s="6">
        <v>43008</v>
      </c>
      <c r="K73" s="3">
        <f>VLOOKUP(fiche_version[[#This Row],[code]],fiche[],7,FALSE)</f>
        <v>1</v>
      </c>
      <c r="L73" s="3">
        <f>VLOOKUP(fiche_version[[#This Row],[code]],fiche[],8,FALSE)</f>
        <v>1</v>
      </c>
      <c r="M73" s="3">
        <v>2</v>
      </c>
    </row>
    <row r="74" spans="1:13" x14ac:dyDescent="0.3">
      <c r="A74" s="3" t="str">
        <f>_xlfn.CONCAT(fiche_version[[#This Row],[code]],"v",RIGHT(fiche_version[[#This Row],[version]],4))</f>
        <v>BAR-EQ-111v26-3</v>
      </c>
      <c r="B74" s="3" t="s">
        <v>86</v>
      </c>
      <c r="C74" s="3" t="str">
        <f>VLOOKUP(fiche_version[[#This Row],[code]],fiche[],2,FALSE)</f>
        <v>BAR</v>
      </c>
      <c r="D74" s="3" t="str">
        <f>VLOOKUP(fiche_version[[#This Row],[code]],fiche[],3,FALSE)</f>
        <v>Bâtiment Résidentiel</v>
      </c>
      <c r="E74" s="3" t="str">
        <f>VLOOKUP(fiche_version[[#This Row],[code]],fiche[],4,FALSE)</f>
        <v>EQ</v>
      </c>
      <c r="F74" s="3" t="str">
        <f>VLOOKUP(fiche_version[[#This Row],[code]],fiche[],5,FALSE)</f>
        <v>Equipement</v>
      </c>
      <c r="G74" s="7" t="str">
        <f>VLOOKUP(fiche_version[[#This Row],[code]],fiche[],6,FALSE)</f>
        <v>Lampe à LED de classe A+ (&lt; 01/10/2017)
Lampe de classe A++
(&gt; 01/10/2017)</v>
      </c>
      <c r="H74" s="3" t="s">
        <v>402</v>
      </c>
      <c r="I74" s="6">
        <v>43009</v>
      </c>
      <c r="J74" s="6">
        <v>44651</v>
      </c>
      <c r="K74" s="3">
        <f>VLOOKUP(fiche_version[[#This Row],[code]],fiche[],7,FALSE)</f>
        <v>1</v>
      </c>
      <c r="L74" s="3">
        <f>VLOOKUP(fiche_version[[#This Row],[code]],fiche[],8,FALSE)</f>
        <v>1</v>
      </c>
      <c r="M74" s="3">
        <v>3</v>
      </c>
    </row>
    <row r="75" spans="1:13" x14ac:dyDescent="0.3">
      <c r="A75" s="3" t="str">
        <f>_xlfn.CONCAT(fiche_version[[#This Row],[code]],"v",RIGHT(fiche_version[[#This Row],[version]],4))</f>
        <v>BAR-EQ-112v14-1</v>
      </c>
      <c r="B75" s="3" t="s">
        <v>88</v>
      </c>
      <c r="C75" s="3" t="str">
        <f>VLOOKUP(fiche_version[[#This Row],[code]],fiche[],2,FALSE)</f>
        <v>BAR</v>
      </c>
      <c r="D75" s="3" t="str">
        <f>VLOOKUP(fiche_version[[#This Row],[code]],fiche[],3,FALSE)</f>
        <v>Bâtiment Résidentiel</v>
      </c>
      <c r="E75" s="3" t="str">
        <f>VLOOKUP(fiche_version[[#This Row],[code]],fiche[],4,FALSE)</f>
        <v>EQ</v>
      </c>
      <c r="F75" s="3" t="str">
        <f>VLOOKUP(fiche_version[[#This Row],[code]],fiche[],5,FALSE)</f>
        <v>Equipement</v>
      </c>
      <c r="G75" s="7" t="str">
        <f>VLOOKUP(fiche_version[[#This Row],[code]],fiche[],6,FALSE)</f>
        <v>Systèmes hydroéconomes (France métropolitaine)</v>
      </c>
      <c r="H75" s="3" t="s">
        <v>383</v>
      </c>
      <c r="I75" s="6">
        <v>42005</v>
      </c>
      <c r="J75" s="6">
        <v>42004</v>
      </c>
      <c r="K75" s="3">
        <f>VLOOKUP(fiche_version[[#This Row],[code]],fiche[],7,FALSE)</f>
        <v>1</v>
      </c>
      <c r="L75" s="3">
        <f>VLOOKUP(fiche_version[[#This Row],[code]],fiche[],8,FALSE)</f>
        <v>0</v>
      </c>
      <c r="M75" s="3">
        <v>1</v>
      </c>
    </row>
    <row r="76" spans="1:13" x14ac:dyDescent="0.3">
      <c r="A76" s="3" t="str">
        <f>_xlfn.CONCAT(fiche_version[[#This Row],[code]],"v",RIGHT(fiche_version[[#This Row],[version]],4))</f>
        <v>BAR-EQ-112v15-2</v>
      </c>
      <c r="B76" s="3" t="s">
        <v>88</v>
      </c>
      <c r="C76" s="3" t="str">
        <f>VLOOKUP(fiche_version[[#This Row],[code]],fiche[],2,FALSE)</f>
        <v>BAR</v>
      </c>
      <c r="D76" s="3" t="str">
        <f>VLOOKUP(fiche_version[[#This Row],[code]],fiche[],3,FALSE)</f>
        <v>Bâtiment Résidentiel</v>
      </c>
      <c r="E76" s="3" t="str">
        <f>VLOOKUP(fiche_version[[#This Row],[code]],fiche[],4,FALSE)</f>
        <v>EQ</v>
      </c>
      <c r="F76" s="3" t="str">
        <f>VLOOKUP(fiche_version[[#This Row],[code]],fiche[],5,FALSE)</f>
        <v>Equipement</v>
      </c>
      <c r="G76" s="7" t="str">
        <f>VLOOKUP(fiche_version[[#This Row],[code]],fiche[],6,FALSE)</f>
        <v>Systèmes hydroéconomes (France métropolitaine)</v>
      </c>
      <c r="H76" s="3" t="s">
        <v>403</v>
      </c>
      <c r="I76" s="6">
        <v>42005</v>
      </c>
      <c r="J76" s="6">
        <v>42490</v>
      </c>
      <c r="K76" s="3">
        <f>VLOOKUP(fiche_version[[#This Row],[code]],fiche[],7,FALSE)</f>
        <v>1</v>
      </c>
      <c r="L76" s="3">
        <f>VLOOKUP(fiche_version[[#This Row],[code]],fiche[],8,FALSE)</f>
        <v>0</v>
      </c>
      <c r="M76" s="3">
        <v>2</v>
      </c>
    </row>
    <row r="77" spans="1:13" x14ac:dyDescent="0.3">
      <c r="A77" s="3" t="str">
        <f>_xlfn.CONCAT(fiche_version[[#This Row],[code]],"v",RIGHT(fiche_version[[#This Row],[version]],4))</f>
        <v>BAR-EQ-113v17-1</v>
      </c>
      <c r="B77" s="3" t="s">
        <v>90</v>
      </c>
      <c r="C77" s="3" t="str">
        <f>VLOOKUP(fiche_version[[#This Row],[code]],fiche[],2,FALSE)</f>
        <v>BAR</v>
      </c>
      <c r="D77" s="3" t="str">
        <f>VLOOKUP(fiche_version[[#This Row],[code]],fiche[],3,FALSE)</f>
        <v>Bâtiment Résidentiel</v>
      </c>
      <c r="E77" s="3" t="str">
        <f>VLOOKUP(fiche_version[[#This Row],[code]],fiche[],4,FALSE)</f>
        <v>EQ</v>
      </c>
      <c r="F77" s="3" t="str">
        <f>VLOOKUP(fiche_version[[#This Row],[code]],fiche[],5,FALSE)</f>
        <v>Equipement</v>
      </c>
      <c r="G77" s="7" t="str">
        <f>VLOOKUP(fiche_version[[#This Row],[code]],fiche[],6,FALSE)</f>
        <v>Dispositif d’affichage et d’interprétation des consommations pour un logement chauffé à l’électricité</v>
      </c>
      <c r="H77" s="3" t="s">
        <v>392</v>
      </c>
      <c r="I77" s="6">
        <v>42005</v>
      </c>
      <c r="J77" s="6">
        <v>43465</v>
      </c>
      <c r="K77" s="3">
        <f>VLOOKUP(fiche_version[[#This Row],[code]],fiche[],7,FALSE)</f>
        <v>1</v>
      </c>
      <c r="L77" s="3">
        <f>VLOOKUP(fiche_version[[#This Row],[code]],fiche[],8,FALSE)</f>
        <v>1</v>
      </c>
      <c r="M77" s="3">
        <v>1</v>
      </c>
    </row>
    <row r="78" spans="1:13" x14ac:dyDescent="0.3">
      <c r="A78" s="3" t="str">
        <f>_xlfn.CONCAT(fiche_version[[#This Row],[code]],"v",RIGHT(fiche_version[[#This Row],[version]],4))</f>
        <v>BAR-EQ-114v17-1</v>
      </c>
      <c r="B78" s="3" t="s">
        <v>92</v>
      </c>
      <c r="C78" s="3" t="str">
        <f>VLOOKUP(fiche_version[[#This Row],[code]],fiche[],2,FALSE)</f>
        <v>BAR</v>
      </c>
      <c r="D78" s="3" t="str">
        <f>VLOOKUP(fiche_version[[#This Row],[code]],fiche[],3,FALSE)</f>
        <v>Bâtiment Résidentiel</v>
      </c>
      <c r="E78" s="3" t="str">
        <f>VLOOKUP(fiche_version[[#This Row],[code]],fiche[],4,FALSE)</f>
        <v>EQ</v>
      </c>
      <c r="F78" s="3" t="str">
        <f>VLOOKUP(fiche_version[[#This Row],[code]],fiche[],5,FALSE)</f>
        <v>Equipement</v>
      </c>
      <c r="G78" s="7" t="str">
        <f>VLOOKUP(fiche_version[[#This Row],[code]],fiche[],6,FALSE)</f>
        <v>Dispositif d’affichage et d’interprétation des consommations d’énergie pour un logement chauffé au combustible</v>
      </c>
      <c r="H78" s="3" t="s">
        <v>392</v>
      </c>
      <c r="I78" s="6">
        <v>42005</v>
      </c>
      <c r="J78" s="6">
        <v>43465</v>
      </c>
      <c r="K78" s="3">
        <f>VLOOKUP(fiche_version[[#This Row],[code]],fiche[],7,FALSE)</f>
        <v>1</v>
      </c>
      <c r="L78" s="3">
        <f>VLOOKUP(fiche_version[[#This Row],[code]],fiche[],8,FALSE)</f>
        <v>1</v>
      </c>
      <c r="M78" s="3">
        <v>1</v>
      </c>
    </row>
    <row r="79" spans="1:13" x14ac:dyDescent="0.3">
      <c r="A79" s="3" t="str">
        <f>_xlfn.CONCAT(fiche_version[[#This Row],[code]],"v",RIGHT(fiche_version[[#This Row],[version]],4))</f>
        <v>BAR-EQ-115v28-1</v>
      </c>
      <c r="B79" s="3" t="s">
        <v>93</v>
      </c>
      <c r="C79" s="3" t="str">
        <f>VLOOKUP(fiche_version[[#This Row],[code]],fiche[],2,FALSE)</f>
        <v>BAR</v>
      </c>
      <c r="D79" s="3" t="str">
        <f>VLOOKUP(fiche_version[[#This Row],[code]],fiche[],3,FALSE)</f>
        <v>Bâtiment Résidentiel</v>
      </c>
      <c r="E79" s="3" t="str">
        <f>VLOOKUP(fiche_version[[#This Row],[code]],fiche[],4,FALSE)</f>
        <v>EQ</v>
      </c>
      <c r="F79" s="3" t="str">
        <f>VLOOKUP(fiche_version[[#This Row],[code]],fiche[],5,FALSE)</f>
        <v>Equipement</v>
      </c>
      <c r="G79" s="7" t="str">
        <f>VLOOKUP(fiche_version[[#This Row],[code]],fiche[],6,FALSE)</f>
        <v>Dispositif d’affichage et d’interprétation des consommations d’énergie</v>
      </c>
      <c r="H79" s="3" t="s">
        <v>384</v>
      </c>
      <c r="I79" s="6">
        <v>43466</v>
      </c>
      <c r="J79" s="6" t="s">
        <v>492</v>
      </c>
      <c r="K79" s="3">
        <f>VLOOKUP(fiche_version[[#This Row],[code]],fiche[],7,FALSE)</f>
        <v>1</v>
      </c>
      <c r="L79" s="3">
        <f>VLOOKUP(fiche_version[[#This Row],[code]],fiche[],8,FALSE)</f>
        <v>1</v>
      </c>
      <c r="M79" s="3">
        <v>1</v>
      </c>
    </row>
    <row r="80" spans="1:13" x14ac:dyDescent="0.3">
      <c r="A80" s="3" t="str">
        <f>_xlfn.CONCAT(fiche_version[[#This Row],[code]],"v",RIGHT(fiche_version[[#This Row],[version]],4))</f>
        <v>BAR-SE-104v19-1</v>
      </c>
      <c r="B80" s="3" t="s">
        <v>95</v>
      </c>
      <c r="C80" s="3" t="str">
        <f>VLOOKUP(fiche_version[[#This Row],[code]],fiche[],2,FALSE)</f>
        <v>BAR</v>
      </c>
      <c r="D80" s="3" t="str">
        <f>VLOOKUP(fiche_version[[#This Row],[code]],fiche[],3,FALSE)</f>
        <v>Bâtiment Résidentiel</v>
      </c>
      <c r="E80" s="3" t="str">
        <f>VLOOKUP(fiche_version[[#This Row],[code]],fiche[],4,FALSE)</f>
        <v>SE</v>
      </c>
      <c r="F80" s="3" t="str">
        <f>VLOOKUP(fiche_version[[#This Row],[code]],fiche[],5,FALSE)</f>
        <v>Service</v>
      </c>
      <c r="G80" s="7" t="str">
        <f>VLOOKUP(fiche_version[[#This Row],[code]],fiche[],6,FALSE)</f>
        <v>Réglage des organes d’équilibrage d’une installation de chauffage à eau chaude</v>
      </c>
      <c r="H80" s="3" t="s">
        <v>386</v>
      </c>
      <c r="I80" s="6">
        <v>42373</v>
      </c>
      <c r="J80" s="6" t="s">
        <v>492</v>
      </c>
      <c r="K80" s="3">
        <f>VLOOKUP(fiche_version[[#This Row],[code]],fiche[],7,FALSE)</f>
        <v>1</v>
      </c>
      <c r="L80" s="3">
        <f>VLOOKUP(fiche_version[[#This Row],[code]],fiche[],8,FALSE)</f>
        <v>1</v>
      </c>
      <c r="M80" s="3">
        <v>1</v>
      </c>
    </row>
    <row r="81" spans="1:13" x14ac:dyDescent="0.3">
      <c r="A81" s="3" t="str">
        <f>_xlfn.CONCAT(fiche_version[[#This Row],[code]],"v",RIGHT(fiche_version[[#This Row],[version]],4))</f>
        <v>BAR-SE-105v28-1</v>
      </c>
      <c r="B81" s="3" t="s">
        <v>96</v>
      </c>
      <c r="C81" s="3" t="str">
        <f>VLOOKUP(fiche_version[[#This Row],[code]],fiche[],2,FALSE)</f>
        <v>BAR</v>
      </c>
      <c r="D81" s="3" t="str">
        <f>VLOOKUP(fiche_version[[#This Row],[code]],fiche[],3,FALSE)</f>
        <v>Bâtiment Résidentiel</v>
      </c>
      <c r="E81" s="3" t="str">
        <f>VLOOKUP(fiche_version[[#This Row],[code]],fiche[],4,FALSE)</f>
        <v>SE</v>
      </c>
      <c r="F81" s="3" t="str">
        <f>VLOOKUP(fiche_version[[#This Row],[code]],fiche[],5,FALSE)</f>
        <v>Service</v>
      </c>
      <c r="G81" s="7" t="str">
        <f>VLOOKUP(fiche_version[[#This Row],[code]],fiche[],6,FALSE)</f>
        <v>Contrat de Performance Energétique Services (CPE Services)</v>
      </c>
      <c r="H81" s="3" t="s">
        <v>384</v>
      </c>
      <c r="I81" s="6">
        <v>43453</v>
      </c>
      <c r="J81" s="6" t="s">
        <v>492</v>
      </c>
      <c r="K81" s="3">
        <f>VLOOKUP(fiche_version[[#This Row],[code]],fiche[],7,FALSE)</f>
        <v>1</v>
      </c>
      <c r="L81" s="3">
        <f>VLOOKUP(fiche_version[[#This Row],[code]],fiche[],8,FALSE)</f>
        <v>1</v>
      </c>
      <c r="M81" s="3">
        <v>1</v>
      </c>
    </row>
    <row r="82" spans="1:13" s="1" customFormat="1" x14ac:dyDescent="0.3">
      <c r="A82" s="3" t="str">
        <f>_xlfn.CONCAT(fiche_version[[#This Row],[code]],"v",RIGHT(fiche_version[[#This Row],[version]],4))</f>
        <v>BAR-SE-106v32-1</v>
      </c>
      <c r="B82" s="3" t="s">
        <v>781</v>
      </c>
      <c r="C82" s="15" t="str">
        <f>VLOOKUP(fiche_version[[#This Row],[code]],fiche[],2,FALSE)</f>
        <v>BAR</v>
      </c>
      <c r="D82" s="15" t="str">
        <f>VLOOKUP(fiche_version[[#This Row],[code]],fiche[],3,FALSE)</f>
        <v>Bâtiment Résidentiel</v>
      </c>
      <c r="E82" s="15" t="str">
        <f>VLOOKUP(fiche_version[[#This Row],[code]],fiche[],4,FALSE)</f>
        <v>SE</v>
      </c>
      <c r="F82" s="15" t="str">
        <f>VLOOKUP(fiche_version[[#This Row],[code]],fiche[],5,FALSE)</f>
        <v>Service</v>
      </c>
      <c r="G82" s="17" t="str">
        <f>VLOOKUP(fiche_version[[#This Row],[code]],fiche[],6,FALSE)</f>
        <v>Service de suivi des consommations d’énergie</v>
      </c>
      <c r="H82" s="3" t="s">
        <v>385</v>
      </c>
      <c r="I82" s="6">
        <v>43922</v>
      </c>
      <c r="J82" s="6"/>
      <c r="K82" s="15">
        <f>VLOOKUP(fiche_version[[#This Row],[code]],fiche[],7,FALSE)</f>
        <v>1</v>
      </c>
      <c r="L82" s="15">
        <f>VLOOKUP(fiche_version[[#This Row],[code]],fiche[],8,FALSE)</f>
        <v>1</v>
      </c>
      <c r="M82" s="3">
        <v>1</v>
      </c>
    </row>
    <row r="83" spans="1:13" x14ac:dyDescent="0.3">
      <c r="A83" s="3" t="str">
        <f>_xlfn.CONCAT(fiche_version[[#This Row],[code]],"v",RIGHT(fiche_version[[#This Row],[version]],4))</f>
        <v>BAR-SE-107v37-1</v>
      </c>
      <c r="B83" s="3" t="s">
        <v>97</v>
      </c>
      <c r="C83" s="3" t="str">
        <f>VLOOKUP(fiche_version[[#This Row],[code]],fiche[],2,FALSE)</f>
        <v>BAR</v>
      </c>
      <c r="D83" s="3" t="str">
        <f>VLOOKUP(fiche_version[[#This Row],[code]],fiche[],3,FALSE)</f>
        <v>Bâtiment Résidentiel</v>
      </c>
      <c r="E83" s="3" t="str">
        <f>VLOOKUP(fiche_version[[#This Row],[code]],fiche[],4,FALSE)</f>
        <v>SE</v>
      </c>
      <c r="F83" s="3" t="str">
        <f>VLOOKUP(fiche_version[[#This Row],[code]],fiche[],5,FALSE)</f>
        <v>Service</v>
      </c>
      <c r="G83" s="7" t="str">
        <f>VLOOKUP(fiche_version[[#This Row],[code]],fiche[],6,FALSE)</f>
        <v>Abaissement de la température de retour vers un réseau de chaleur</v>
      </c>
      <c r="H83" s="3" t="s">
        <v>404</v>
      </c>
      <c r="I83" s="6">
        <v>44196</v>
      </c>
      <c r="J83" s="6" t="s">
        <v>492</v>
      </c>
      <c r="K83" s="3">
        <f>VLOOKUP(fiche_version[[#This Row],[code]],fiche[],7,FALSE)</f>
        <v>1</v>
      </c>
      <c r="L83" s="3">
        <f>VLOOKUP(fiche_version[[#This Row],[code]],fiche[],8,FALSE)</f>
        <v>0</v>
      </c>
      <c r="M83" s="3">
        <v>1</v>
      </c>
    </row>
    <row r="84" spans="1:13" x14ac:dyDescent="0.3">
      <c r="A84" s="3" t="str">
        <f>_xlfn.CONCAT(fiche_version[[#This Row],[code]],"v",RIGHT(fiche_version[[#This Row],[version]],4))</f>
        <v>BAR-SE-108v48-1</v>
      </c>
      <c r="B84" s="3" t="s">
        <v>405</v>
      </c>
      <c r="C84" s="3" t="str">
        <f>VLOOKUP(fiche_version[[#This Row],[code]],fiche[],2,FALSE)</f>
        <v>BAR</v>
      </c>
      <c r="D84" s="3" t="str">
        <f>VLOOKUP(fiche_version[[#This Row],[code]],fiche[],3,FALSE)</f>
        <v>Bâtiment Résidentiel</v>
      </c>
      <c r="E84" s="3" t="str">
        <f>VLOOKUP(fiche_version[[#This Row],[code]],fiche[],4,FALSE)</f>
        <v>SE</v>
      </c>
      <c r="F84" s="3" t="str">
        <f>VLOOKUP(fiche_version[[#This Row],[code]],fiche[],5,FALSE)</f>
        <v>Service</v>
      </c>
      <c r="G84" s="7" t="str">
        <f>VLOOKUP(fiche_version[[#This Row],[code]],fiche[],6,FALSE)</f>
        <v>Désembouage d’un réseau hydraulique individuel de chauffage en France métropolitaine</v>
      </c>
      <c r="H84" s="3" t="s">
        <v>442</v>
      </c>
      <c r="I84" s="6">
        <v>44848</v>
      </c>
      <c r="J84" s="6" t="s">
        <v>492</v>
      </c>
      <c r="K84" s="3">
        <f>VLOOKUP(fiche_version[[#This Row],[code]],fiche[],7,FALSE)</f>
        <v>1</v>
      </c>
      <c r="L84" s="3">
        <f>VLOOKUP(fiche_version[[#This Row],[code]],fiche[],8,FALSE)</f>
        <v>0</v>
      </c>
      <c r="M84" s="3">
        <v>1</v>
      </c>
    </row>
    <row r="85" spans="1:13" x14ac:dyDescent="0.3">
      <c r="A85" s="3" t="str">
        <f>_xlfn.CONCAT(fiche_version[[#This Row],[code]],"v",RIGHT(fiche_version[[#This Row],[version]],4))</f>
        <v>BAR-SE-109v54-1</v>
      </c>
      <c r="B85" s="3" t="s">
        <v>709</v>
      </c>
      <c r="C85" s="3" t="str">
        <f>VLOOKUP(fiche_version[[#This Row],[code]],fiche[],2,FALSE)</f>
        <v>BAR</v>
      </c>
      <c r="D85" s="3" t="str">
        <f>VLOOKUP(fiche_version[[#This Row],[code]],fiche[],3,FALSE)</f>
        <v>Bâtiment Résidentiel</v>
      </c>
      <c r="E85" s="3" t="str">
        <f>VLOOKUP(fiche_version[[#This Row],[code]],fiche[],4,FALSE)</f>
        <v>SE</v>
      </c>
      <c r="F85" s="3" t="str">
        <f>VLOOKUP(fiche_version[[#This Row],[code]],fiche[],5,FALSE)</f>
        <v>Service</v>
      </c>
      <c r="G85" s="7" t="str">
        <f>VLOOKUP(fiche_version[[#This Row],[code]],fiche[],6,FALSE)</f>
        <v>Désembouage d’un réseau hydraulique de chauffage collectif en France métropolitaine</v>
      </c>
      <c r="H85" s="3" t="s">
        <v>717</v>
      </c>
      <c r="I85" s="6">
        <v>45199</v>
      </c>
      <c r="J85" s="6"/>
      <c r="K85" s="3">
        <f>VLOOKUP(fiche_version[[#This Row],[code]],fiche[],7,FALSE)</f>
        <v>1</v>
      </c>
      <c r="L85" s="3">
        <f>VLOOKUP(fiche_version[[#This Row],[code]],fiche[],8,FALSE)</f>
        <v>0</v>
      </c>
      <c r="M85" s="3">
        <v>1</v>
      </c>
    </row>
    <row r="86" spans="1:13" x14ac:dyDescent="0.3">
      <c r="A86" s="3" t="str">
        <f>_xlfn.CONCAT(fiche_version[[#This Row],[code]],"v",RIGHT(fiche_version[[#This Row],[version]],4))</f>
        <v>BAR-TH-101v17-1</v>
      </c>
      <c r="B86" s="3" t="s">
        <v>98</v>
      </c>
      <c r="C86" s="3" t="str">
        <f>VLOOKUP(fiche_version[[#This Row],[code]],fiche[],2,FALSE)</f>
        <v>BAR</v>
      </c>
      <c r="D86" s="3" t="str">
        <f>VLOOKUP(fiche_version[[#This Row],[code]],fiche[],3,FALSE)</f>
        <v>Bâtiment Résidentiel</v>
      </c>
      <c r="E86" s="3" t="str">
        <f>VLOOKUP(fiche_version[[#This Row],[code]],fiche[],4,FALSE)</f>
        <v>TH</v>
      </c>
      <c r="F86" s="3" t="str">
        <f>VLOOKUP(fiche_version[[#This Row],[code]],fiche[],5,FALSE)</f>
        <v>Thermique</v>
      </c>
      <c r="G86" s="7" t="str">
        <f>VLOOKUP(fiche_version[[#This Row],[code]],fiche[],6,FALSE)</f>
        <v>Chauffe-eau solaire individuel (France métropolitaine)</v>
      </c>
      <c r="H86" s="3" t="s">
        <v>392</v>
      </c>
      <c r="I86" s="6">
        <v>42005</v>
      </c>
      <c r="J86" s="6" t="s">
        <v>492</v>
      </c>
      <c r="K86" s="3">
        <f>VLOOKUP(fiche_version[[#This Row],[code]],fiche[],7,FALSE)</f>
        <v>1</v>
      </c>
      <c r="L86" s="3">
        <f>VLOOKUP(fiche_version[[#This Row],[code]],fiche[],8,FALSE)</f>
        <v>0</v>
      </c>
      <c r="M86" s="3">
        <v>1</v>
      </c>
    </row>
    <row r="87" spans="1:13" x14ac:dyDescent="0.3">
      <c r="A87" s="3" t="str">
        <f>_xlfn.CONCAT(fiche_version[[#This Row],[code]],"v",RIGHT(fiche_version[[#This Row],[version]],4))</f>
        <v>BAR-TH-102v17-1</v>
      </c>
      <c r="B87" s="3" t="s">
        <v>99</v>
      </c>
      <c r="C87" s="3" t="str">
        <f>VLOOKUP(fiche_version[[#This Row],[code]],fiche[],2,FALSE)</f>
        <v>BAR</v>
      </c>
      <c r="D87" s="3" t="str">
        <f>VLOOKUP(fiche_version[[#This Row],[code]],fiche[],3,FALSE)</f>
        <v>Bâtiment Résidentiel</v>
      </c>
      <c r="E87" s="3" t="str">
        <f>VLOOKUP(fiche_version[[#This Row],[code]],fiche[],4,FALSE)</f>
        <v>TH</v>
      </c>
      <c r="F87" s="3" t="str">
        <f>VLOOKUP(fiche_version[[#This Row],[code]],fiche[],5,FALSE)</f>
        <v>Thermique</v>
      </c>
      <c r="G87" s="7" t="str">
        <f>VLOOKUP(fiche_version[[#This Row],[code]],fiche[],6,FALSE)</f>
        <v>Chauffe-eau solaire collectif (France métropolitaine)</v>
      </c>
      <c r="H87" s="3" t="s">
        <v>392</v>
      </c>
      <c r="I87" s="6">
        <v>42005</v>
      </c>
      <c r="J87" s="6" t="s">
        <v>492</v>
      </c>
      <c r="K87" s="3">
        <f>VLOOKUP(fiche_version[[#This Row],[code]],fiche[],7,FALSE)</f>
        <v>1</v>
      </c>
      <c r="L87" s="3">
        <f>VLOOKUP(fiche_version[[#This Row],[code]],fiche[],8,FALSE)</f>
        <v>0</v>
      </c>
      <c r="M87" s="3">
        <v>1</v>
      </c>
    </row>
    <row r="88" spans="1:13" x14ac:dyDescent="0.3">
      <c r="A88" s="3" t="str">
        <f>_xlfn.CONCAT(fiche_version[[#This Row],[code]],"v",RIGHT(fiche_version[[#This Row],[version]],4))</f>
        <v>BAR-TH-104v14-1</v>
      </c>
      <c r="B88" s="3" t="s">
        <v>100</v>
      </c>
      <c r="C88" s="3" t="str">
        <f>VLOOKUP(fiche_version[[#This Row],[code]],fiche[],2,FALSE)</f>
        <v>BAR</v>
      </c>
      <c r="D88" s="3" t="str">
        <f>VLOOKUP(fiche_version[[#This Row],[code]],fiche[],3,FALSE)</f>
        <v>Bâtiment Résidentiel</v>
      </c>
      <c r="E88" s="3" t="str">
        <f>VLOOKUP(fiche_version[[#This Row],[code]],fiche[],4,FALSE)</f>
        <v>TH</v>
      </c>
      <c r="F88" s="3" t="str">
        <f>VLOOKUP(fiche_version[[#This Row],[code]],fiche[],5,FALSE)</f>
        <v>Thermique</v>
      </c>
      <c r="G88" s="7" t="str">
        <f>VLOOKUP(fiche_version[[#This Row],[code]],fiche[],6,FALSE)</f>
        <v>Pompe à chaleur de type air/eau ou eau/eau</v>
      </c>
      <c r="H88" s="3" t="s">
        <v>383</v>
      </c>
      <c r="I88" s="6">
        <v>42005</v>
      </c>
      <c r="J88" s="6">
        <v>42766</v>
      </c>
      <c r="K88" s="3">
        <f>VLOOKUP(fiche_version[[#This Row],[code]],fiche[],7,FALSE)</f>
        <v>1</v>
      </c>
      <c r="L88" s="3">
        <f>VLOOKUP(fiche_version[[#This Row],[code]],fiche[],8,FALSE)</f>
        <v>1</v>
      </c>
      <c r="M88" s="3">
        <v>1</v>
      </c>
    </row>
    <row r="89" spans="1:13" x14ac:dyDescent="0.3">
      <c r="A89" s="3" t="str">
        <f>_xlfn.CONCAT(fiche_version[[#This Row],[code]],"v",RIGHT(fiche_version[[#This Row],[version]],4))</f>
        <v>BAR-TH-104v23-2</v>
      </c>
      <c r="B89" s="3" t="s">
        <v>100</v>
      </c>
      <c r="C89" s="3" t="str">
        <f>VLOOKUP(fiche_version[[#This Row],[code]],fiche[],2,FALSE)</f>
        <v>BAR</v>
      </c>
      <c r="D89" s="3" t="str">
        <f>VLOOKUP(fiche_version[[#This Row],[code]],fiche[],3,FALSE)</f>
        <v>Bâtiment Résidentiel</v>
      </c>
      <c r="E89" s="3" t="str">
        <f>VLOOKUP(fiche_version[[#This Row],[code]],fiche[],4,FALSE)</f>
        <v>TH</v>
      </c>
      <c r="F89" s="3" t="str">
        <f>VLOOKUP(fiche_version[[#This Row],[code]],fiche[],5,FALSE)</f>
        <v>Thermique</v>
      </c>
      <c r="G89" s="7" t="str">
        <f>VLOOKUP(fiche_version[[#This Row],[code]],fiche[],6,FALSE)</f>
        <v>Pompe à chaleur de type air/eau ou eau/eau</v>
      </c>
      <c r="H89" s="3" t="s">
        <v>406</v>
      </c>
      <c r="I89" s="6">
        <v>42767</v>
      </c>
      <c r="J89" s="6">
        <v>44651</v>
      </c>
      <c r="K89" s="3">
        <f>VLOOKUP(fiche_version[[#This Row],[code]],fiche[],7,FALSE)</f>
        <v>1</v>
      </c>
      <c r="L89" s="3">
        <f>VLOOKUP(fiche_version[[#This Row],[code]],fiche[],8,FALSE)</f>
        <v>1</v>
      </c>
      <c r="M89" s="3">
        <v>2</v>
      </c>
    </row>
    <row r="90" spans="1:13" x14ac:dyDescent="0.3">
      <c r="A90" s="3" t="str">
        <f>_xlfn.CONCAT(fiche_version[[#This Row],[code]],"v",RIGHT(fiche_version[[#This Row],[version]],4))</f>
        <v>BAR-TH-104v41-3</v>
      </c>
      <c r="B90" s="3" t="s">
        <v>100</v>
      </c>
      <c r="C90" s="3" t="str">
        <f>VLOOKUP(fiche_version[[#This Row],[code]],fiche[],2,FALSE)</f>
        <v>BAR</v>
      </c>
      <c r="D90" s="3" t="str">
        <f>VLOOKUP(fiche_version[[#This Row],[code]],fiche[],3,FALSE)</f>
        <v>Bâtiment Résidentiel</v>
      </c>
      <c r="E90" s="3" t="str">
        <f>VLOOKUP(fiche_version[[#This Row],[code]],fiche[],4,FALSE)</f>
        <v>TH</v>
      </c>
      <c r="F90" s="3" t="str">
        <f>VLOOKUP(fiche_version[[#This Row],[code]],fiche[],5,FALSE)</f>
        <v>Thermique</v>
      </c>
      <c r="G90" s="7" t="str">
        <f>VLOOKUP(fiche_version[[#This Row],[code]],fiche[],6,FALSE)</f>
        <v>Pompe à chaleur de type air/eau ou eau/eau</v>
      </c>
      <c r="H90" s="3" t="s">
        <v>443</v>
      </c>
      <c r="I90" s="6">
        <v>44652</v>
      </c>
      <c r="J90" s="6">
        <v>45291</v>
      </c>
      <c r="K90" s="3">
        <f>VLOOKUP(fiche_version[[#This Row],[code]],fiche[],7,FALSE)</f>
        <v>1</v>
      </c>
      <c r="L90" s="3">
        <f>VLOOKUP(fiche_version[[#This Row],[code]],fiche[],8,FALSE)</f>
        <v>1</v>
      </c>
      <c r="M90" s="3">
        <v>3</v>
      </c>
    </row>
    <row r="91" spans="1:13" x14ac:dyDescent="0.3">
      <c r="A91" s="3" t="str">
        <f>_xlfn.CONCAT(fiche_version[[#This Row],[code]],"v",RIGHT(fiche_version[[#This Row],[version]],4))</f>
        <v>BAR-TH-106v14-1</v>
      </c>
      <c r="B91" s="3" t="s">
        <v>101</v>
      </c>
      <c r="C91" s="3" t="str">
        <f>VLOOKUP(fiche_version[[#This Row],[code]],fiche[],2,FALSE)</f>
        <v>BAR</v>
      </c>
      <c r="D91" s="3" t="str">
        <f>VLOOKUP(fiche_version[[#This Row],[code]],fiche[],3,FALSE)</f>
        <v>Bâtiment Résidentiel</v>
      </c>
      <c r="E91" s="3" t="str">
        <f>VLOOKUP(fiche_version[[#This Row],[code]],fiche[],4,FALSE)</f>
        <v>TH</v>
      </c>
      <c r="F91" s="3" t="str">
        <f>VLOOKUP(fiche_version[[#This Row],[code]],fiche[],5,FALSE)</f>
        <v>Thermique</v>
      </c>
      <c r="G91" s="7" t="str">
        <f>VLOOKUP(fiche_version[[#This Row],[code]],fiche[],6,FALSE)</f>
        <v>Chaudière individuelle à haute performance énergétique</v>
      </c>
      <c r="H91" s="3" t="s">
        <v>383</v>
      </c>
      <c r="I91" s="6">
        <v>42005</v>
      </c>
      <c r="J91" s="6">
        <v>42766</v>
      </c>
      <c r="K91" s="3">
        <f>VLOOKUP(fiche_version[[#This Row],[code]],fiche[],7,FALSE)</f>
        <v>1</v>
      </c>
      <c r="L91" s="3">
        <f>VLOOKUP(fiche_version[[#This Row],[code]],fiche[],8,FALSE)</f>
        <v>1</v>
      </c>
      <c r="M91" s="3">
        <v>1</v>
      </c>
    </row>
    <row r="92" spans="1:13" x14ac:dyDescent="0.3">
      <c r="A92" s="3" t="str">
        <f>_xlfn.CONCAT(fiche_version[[#This Row],[code]],"v",RIGHT(fiche_version[[#This Row],[version]],4))</f>
        <v>BAR-TH-106v23-2</v>
      </c>
      <c r="B92" s="3" t="s">
        <v>101</v>
      </c>
      <c r="C92" s="3" t="str">
        <f>VLOOKUP(fiche_version[[#This Row],[code]],fiche[],2,FALSE)</f>
        <v>BAR</v>
      </c>
      <c r="D92" s="3" t="str">
        <f>VLOOKUP(fiche_version[[#This Row],[code]],fiche[],3,FALSE)</f>
        <v>Bâtiment Résidentiel</v>
      </c>
      <c r="E92" s="3" t="str">
        <f>VLOOKUP(fiche_version[[#This Row],[code]],fiche[],4,FALSE)</f>
        <v>TH</v>
      </c>
      <c r="F92" s="3" t="str">
        <f>VLOOKUP(fiche_version[[#This Row],[code]],fiche[],5,FALSE)</f>
        <v>Thermique</v>
      </c>
      <c r="G92" s="7" t="str">
        <f>VLOOKUP(fiche_version[[#This Row],[code]],fiche[],6,FALSE)</f>
        <v>Chaudière individuelle à haute performance énergétique</v>
      </c>
      <c r="H92" s="3" t="s">
        <v>406</v>
      </c>
      <c r="I92" s="6">
        <v>42767</v>
      </c>
      <c r="J92" s="6">
        <v>45291</v>
      </c>
      <c r="K92" s="3">
        <f>VLOOKUP(fiche_version[[#This Row],[code]],fiche[],7,FALSE)</f>
        <v>1</v>
      </c>
      <c r="L92" s="3">
        <f>VLOOKUP(fiche_version[[#This Row],[code]],fiche[],8,FALSE)</f>
        <v>1</v>
      </c>
      <c r="M92" s="3">
        <v>2</v>
      </c>
    </row>
    <row r="93" spans="1:13" x14ac:dyDescent="0.3">
      <c r="A93" s="3" t="str">
        <f>_xlfn.CONCAT(fiche_version[[#This Row],[code]],"v",RIGHT(fiche_version[[#This Row],[version]],4))</f>
        <v>BAR-TH-107-SEv14-1</v>
      </c>
      <c r="B93" s="3" t="s">
        <v>103</v>
      </c>
      <c r="C93" s="3" t="str">
        <f>VLOOKUP(fiche_version[[#This Row],[code]],fiche[],2,FALSE)</f>
        <v>BAR</v>
      </c>
      <c r="D93" s="3" t="str">
        <f>VLOOKUP(fiche_version[[#This Row],[code]],fiche[],3,FALSE)</f>
        <v>Bâtiment Résidentiel</v>
      </c>
      <c r="E93" s="3" t="str">
        <f>VLOOKUP(fiche_version[[#This Row],[code]],fiche[],4,FALSE)</f>
        <v>TH</v>
      </c>
      <c r="F93" s="3" t="str">
        <f>VLOOKUP(fiche_version[[#This Row],[code]],fiche[],5,FALSE)</f>
        <v>Thermique</v>
      </c>
      <c r="G93" s="7" t="str">
        <f>VLOOKUP(fiche_version[[#This Row],[code]],fiche[],6,FALSE)</f>
        <v>Chaudière collective haute performance énergétique avec contrat assurant la conduite de l’installation</v>
      </c>
      <c r="H93" s="3" t="s">
        <v>383</v>
      </c>
      <c r="I93" s="6">
        <v>42005</v>
      </c>
      <c r="J93" s="6" t="s">
        <v>492</v>
      </c>
      <c r="K93" s="3">
        <f>VLOOKUP(fiche_version[[#This Row],[code]],fiche[],7,FALSE)</f>
        <v>1</v>
      </c>
      <c r="L93" s="3">
        <f>VLOOKUP(fiche_version[[#This Row],[code]],fiche[],8,FALSE)</f>
        <v>1</v>
      </c>
      <c r="M93" s="3">
        <v>1</v>
      </c>
    </row>
    <row r="94" spans="1:13" x14ac:dyDescent="0.3">
      <c r="A94" s="3" t="str">
        <f>_xlfn.CONCAT(fiche_version[[#This Row],[code]],"v",RIGHT(fiche_version[[#This Row],[version]],4))</f>
        <v>BAR-TH-107v14-1</v>
      </c>
      <c r="B94" s="3" t="s">
        <v>102</v>
      </c>
      <c r="C94" s="3" t="str">
        <f>VLOOKUP(fiche_version[[#This Row],[code]],fiche[],2,FALSE)</f>
        <v>BAR</v>
      </c>
      <c r="D94" s="3" t="str">
        <f>VLOOKUP(fiche_version[[#This Row],[code]],fiche[],3,FALSE)</f>
        <v>Bâtiment Résidentiel</v>
      </c>
      <c r="E94" s="3" t="str">
        <f>VLOOKUP(fiche_version[[#This Row],[code]],fiche[],4,FALSE)</f>
        <v>TH</v>
      </c>
      <c r="F94" s="3" t="str">
        <f>VLOOKUP(fiche_version[[#This Row],[code]],fiche[],5,FALSE)</f>
        <v>Thermique</v>
      </c>
      <c r="G94" s="7" t="str">
        <f>VLOOKUP(fiche_version[[#This Row],[code]],fiche[],6,FALSE)</f>
        <v>Chaudière collective haute performance énergétique</v>
      </c>
      <c r="H94" s="3" t="s">
        <v>383</v>
      </c>
      <c r="I94" s="6">
        <v>42005</v>
      </c>
      <c r="J94" s="6" t="s">
        <v>492</v>
      </c>
      <c r="K94" s="3">
        <f>VLOOKUP(fiche_version[[#This Row],[code]],fiche[],7,FALSE)</f>
        <v>1</v>
      </c>
      <c r="L94" s="3">
        <f>VLOOKUP(fiche_version[[#This Row],[code]],fiche[],8,FALSE)</f>
        <v>1</v>
      </c>
      <c r="M94" s="3">
        <v>1</v>
      </c>
    </row>
    <row r="95" spans="1:13" x14ac:dyDescent="0.3">
      <c r="A95" s="3" t="str">
        <f>_xlfn.CONCAT(fiche_version[[#This Row],[code]],"v",RIGHT(fiche_version[[#This Row],[version]],4))</f>
        <v>BAR-TH-110v16-1</v>
      </c>
      <c r="B95" s="3" t="s">
        <v>104</v>
      </c>
      <c r="C95" s="3" t="str">
        <f>VLOOKUP(fiche_version[[#This Row],[code]],fiche[],2,FALSE)</f>
        <v>BAR</v>
      </c>
      <c r="D95" s="3" t="str">
        <f>VLOOKUP(fiche_version[[#This Row],[code]],fiche[],3,FALSE)</f>
        <v>Bâtiment Résidentiel</v>
      </c>
      <c r="E95" s="3" t="str">
        <f>VLOOKUP(fiche_version[[#This Row],[code]],fiche[],4,FALSE)</f>
        <v>TH</v>
      </c>
      <c r="F95" s="3" t="str">
        <f>VLOOKUP(fiche_version[[#This Row],[code]],fiche[],5,FALSE)</f>
        <v>Thermique</v>
      </c>
      <c r="G95" s="7" t="str">
        <f>VLOOKUP(fiche_version[[#This Row],[code]],fiche[],6,FALSE)</f>
        <v>Radiateur basse température pour un chauffage central</v>
      </c>
      <c r="H95" s="3" t="s">
        <v>388</v>
      </c>
      <c r="I95" s="6">
        <v>42005</v>
      </c>
      <c r="J95" s="6" t="s">
        <v>492</v>
      </c>
      <c r="K95" s="3">
        <f>VLOOKUP(fiche_version[[#This Row],[code]],fiche[],7,FALSE)</f>
        <v>1</v>
      </c>
      <c r="L95" s="3">
        <f>VLOOKUP(fiche_version[[#This Row],[code]],fiche[],8,FALSE)</f>
        <v>1</v>
      </c>
      <c r="M95" s="3">
        <v>1</v>
      </c>
    </row>
    <row r="96" spans="1:13" x14ac:dyDescent="0.3">
      <c r="A96" s="3" t="str">
        <f>_xlfn.CONCAT(fiche_version[[#This Row],[code]],"v",RIGHT(fiche_version[[#This Row],[version]],4))</f>
        <v>BAR-TH-111v17-1</v>
      </c>
      <c r="B96" s="3" t="s">
        <v>106</v>
      </c>
      <c r="C96" s="3" t="str">
        <f>VLOOKUP(fiche_version[[#This Row],[code]],fiche[],2,FALSE)</f>
        <v>BAR</v>
      </c>
      <c r="D96" s="3" t="str">
        <f>VLOOKUP(fiche_version[[#This Row],[code]],fiche[],3,FALSE)</f>
        <v>Bâtiment Résidentiel</v>
      </c>
      <c r="E96" s="3" t="str">
        <f>VLOOKUP(fiche_version[[#This Row],[code]],fiche[],4,FALSE)</f>
        <v>TH</v>
      </c>
      <c r="F96" s="3" t="str">
        <f>VLOOKUP(fiche_version[[#This Row],[code]],fiche[],5,FALSE)</f>
        <v>Thermique</v>
      </c>
      <c r="G96" s="7" t="str">
        <f>VLOOKUP(fiche_version[[#This Row],[code]],fiche[],6,FALSE)</f>
        <v>Régulation par sonde de température extérieure</v>
      </c>
      <c r="H96" s="8" t="s">
        <v>392</v>
      </c>
      <c r="I96" s="6">
        <v>42005</v>
      </c>
      <c r="J96" s="6" t="s">
        <v>492</v>
      </c>
      <c r="K96" s="3">
        <f>VLOOKUP(fiche_version[[#This Row],[code]],fiche[],7,FALSE)</f>
        <v>1</v>
      </c>
      <c r="L96" s="3">
        <f>VLOOKUP(fiche_version[[#This Row],[code]],fiche[],8,FALSE)</f>
        <v>1</v>
      </c>
      <c r="M96" s="3">
        <v>1</v>
      </c>
    </row>
    <row r="97" spans="1:13" x14ac:dyDescent="0.3">
      <c r="A97" s="3" t="str">
        <f>_xlfn.CONCAT(fiche_version[[#This Row],[code]],"v",RIGHT(fiche_version[[#This Row],[version]],4))</f>
        <v>BAR-TH-112v14-1</v>
      </c>
      <c r="B97" s="3" t="s">
        <v>108</v>
      </c>
      <c r="C97" s="3" t="str">
        <f>VLOOKUP(fiche_version[[#This Row],[code]],fiche[],2,FALSE)</f>
        <v>BAR</v>
      </c>
      <c r="D97" s="3" t="str">
        <f>VLOOKUP(fiche_version[[#This Row],[code]],fiche[],3,FALSE)</f>
        <v>Bâtiment Résidentiel</v>
      </c>
      <c r="E97" s="3" t="str">
        <f>VLOOKUP(fiche_version[[#This Row],[code]],fiche[],4,FALSE)</f>
        <v>TH</v>
      </c>
      <c r="F97" s="3" t="str">
        <f>VLOOKUP(fiche_version[[#This Row],[code]],fiche[],5,FALSE)</f>
        <v>Thermique</v>
      </c>
      <c r="G97" s="7" t="str">
        <f>VLOOKUP(fiche_version[[#This Row],[code]],fiche[],6,FALSE)</f>
        <v>Appareil indépendant de chauffage au bois</v>
      </c>
      <c r="H97" s="3" t="s">
        <v>383</v>
      </c>
      <c r="I97" s="6">
        <v>42005</v>
      </c>
      <c r="J97" s="6">
        <v>44104</v>
      </c>
      <c r="K97" s="3">
        <f>VLOOKUP(fiche_version[[#This Row],[code]],fiche[],7,FALSE)</f>
        <v>1</v>
      </c>
      <c r="L97" s="3">
        <f>VLOOKUP(fiche_version[[#This Row],[code]],fiche[],8,FALSE)</f>
        <v>1</v>
      </c>
      <c r="M97" s="3">
        <v>1</v>
      </c>
    </row>
    <row r="98" spans="1:13" x14ac:dyDescent="0.3">
      <c r="A98" s="3" t="str">
        <f>_xlfn.CONCAT(fiche_version[[#This Row],[code]],"v",RIGHT(fiche_version[[#This Row],[version]],4))</f>
        <v>BAR-TH-112v35-2</v>
      </c>
      <c r="B98" s="3" t="s">
        <v>108</v>
      </c>
      <c r="C98" s="3" t="str">
        <f>VLOOKUP(fiche_version[[#This Row],[code]],fiche[],2,FALSE)</f>
        <v>BAR</v>
      </c>
      <c r="D98" s="3" t="str">
        <f>VLOOKUP(fiche_version[[#This Row],[code]],fiche[],3,FALSE)</f>
        <v>Bâtiment Résidentiel</v>
      </c>
      <c r="E98" s="3" t="str">
        <f>VLOOKUP(fiche_version[[#This Row],[code]],fiche[],4,FALSE)</f>
        <v>TH</v>
      </c>
      <c r="F98" s="3" t="str">
        <f>VLOOKUP(fiche_version[[#This Row],[code]],fiche[],5,FALSE)</f>
        <v>Thermique</v>
      </c>
      <c r="G98" s="7" t="str">
        <f>VLOOKUP(fiche_version[[#This Row],[code]],fiche[],6,FALSE)</f>
        <v>Appareil indépendant de chauffage au bois</v>
      </c>
      <c r="H98" s="3" t="s">
        <v>391</v>
      </c>
      <c r="I98" s="6">
        <v>44105</v>
      </c>
      <c r="J98" s="6">
        <v>44834</v>
      </c>
      <c r="K98" s="3">
        <f>VLOOKUP(fiche_version[[#This Row],[code]],fiche[],7,FALSE)</f>
        <v>1</v>
      </c>
      <c r="L98" s="3">
        <f>VLOOKUP(fiche_version[[#This Row],[code]],fiche[],8,FALSE)</f>
        <v>1</v>
      </c>
      <c r="M98" s="3">
        <v>2</v>
      </c>
    </row>
    <row r="99" spans="1:13" x14ac:dyDescent="0.3">
      <c r="A99" s="3" t="str">
        <f>_xlfn.CONCAT(fiche_version[[#This Row],[code]],"v",RIGHT(fiche_version[[#This Row],[version]],4))</f>
        <v>BAR-TH-112v46-3</v>
      </c>
      <c r="B99" s="3" t="s">
        <v>108</v>
      </c>
      <c r="C99" s="3" t="str">
        <f>VLOOKUP(fiche_version[[#This Row],[code]],fiche[],2,FALSE)</f>
        <v>BAR</v>
      </c>
      <c r="D99" s="3" t="str">
        <f>VLOOKUP(fiche_version[[#This Row],[code]],fiche[],3,FALSE)</f>
        <v>Bâtiment Résidentiel</v>
      </c>
      <c r="E99" s="3" t="str">
        <f>VLOOKUP(fiche_version[[#This Row],[code]],fiche[],4,FALSE)</f>
        <v>TH</v>
      </c>
      <c r="F99" s="3" t="str">
        <f>VLOOKUP(fiche_version[[#This Row],[code]],fiche[],5,FALSE)</f>
        <v>Thermique</v>
      </c>
      <c r="G99" s="7" t="str">
        <f>VLOOKUP(fiche_version[[#This Row],[code]],fiche[],6,FALSE)</f>
        <v>Appareil indépendant de chauffage au bois</v>
      </c>
      <c r="H99" s="3" t="s">
        <v>444</v>
      </c>
      <c r="I99" s="6">
        <v>44835</v>
      </c>
      <c r="J99" s="6" t="s">
        <v>492</v>
      </c>
      <c r="K99" s="3">
        <f>VLOOKUP(fiche_version[[#This Row],[code]],fiche[],7,FALSE)</f>
        <v>1</v>
      </c>
      <c r="L99" s="3">
        <f>VLOOKUP(fiche_version[[#This Row],[code]],fiche[],8,FALSE)</f>
        <v>1</v>
      </c>
      <c r="M99" s="3">
        <v>3</v>
      </c>
    </row>
    <row r="100" spans="1:13" x14ac:dyDescent="0.3">
      <c r="A100" s="3" t="str">
        <f>_xlfn.CONCAT(fiche_version[[#This Row],[code]],"v",RIGHT(fiche_version[[#This Row],[version]],4))</f>
        <v>BAR-TH-113v14-1</v>
      </c>
      <c r="B100" s="3" t="s">
        <v>110</v>
      </c>
      <c r="C100" s="3" t="str">
        <f>VLOOKUP(fiche_version[[#This Row],[code]],fiche[],2,FALSE)</f>
        <v>BAR</v>
      </c>
      <c r="D100" s="3" t="str">
        <f>VLOOKUP(fiche_version[[#This Row],[code]],fiche[],3,FALSE)</f>
        <v>Bâtiment Résidentiel</v>
      </c>
      <c r="E100" s="3" t="str">
        <f>VLOOKUP(fiche_version[[#This Row],[code]],fiche[],4,FALSE)</f>
        <v>TH</v>
      </c>
      <c r="F100" s="3" t="str">
        <f>VLOOKUP(fiche_version[[#This Row],[code]],fiche[],5,FALSE)</f>
        <v>Thermique</v>
      </c>
      <c r="G100" s="7" t="str">
        <f>VLOOKUP(fiche_version[[#This Row],[code]],fiche[],6,FALSE)</f>
        <v>Chaudière biomasse individuelle</v>
      </c>
      <c r="H100" s="3" t="s">
        <v>383</v>
      </c>
      <c r="I100" s="6">
        <v>42005</v>
      </c>
      <c r="J100" s="6">
        <v>44286</v>
      </c>
      <c r="K100" s="3">
        <f>VLOOKUP(fiche_version[[#This Row],[code]],fiche[],7,FALSE)</f>
        <v>1</v>
      </c>
      <c r="L100" s="3">
        <f>VLOOKUP(fiche_version[[#This Row],[code]],fiche[],8,FALSE)</f>
        <v>1</v>
      </c>
      <c r="M100" s="3">
        <v>1</v>
      </c>
    </row>
    <row r="101" spans="1:13" x14ac:dyDescent="0.3">
      <c r="A101" s="3" t="str">
        <f>_xlfn.CONCAT(fiche_version[[#This Row],[code]],"v",RIGHT(fiche_version[[#This Row],[version]],4))</f>
        <v>BAR-TH-113v37-2</v>
      </c>
      <c r="B101" s="3" t="s">
        <v>110</v>
      </c>
      <c r="C101" s="3" t="str">
        <f>VLOOKUP(fiche_version[[#This Row],[code]],fiche[],2,FALSE)</f>
        <v>BAR</v>
      </c>
      <c r="D101" s="3" t="str">
        <f>VLOOKUP(fiche_version[[#This Row],[code]],fiche[],3,FALSE)</f>
        <v>Bâtiment Résidentiel</v>
      </c>
      <c r="E101" s="3" t="str">
        <f>VLOOKUP(fiche_version[[#This Row],[code]],fiche[],4,FALSE)</f>
        <v>TH</v>
      </c>
      <c r="F101" s="3" t="str">
        <f>VLOOKUP(fiche_version[[#This Row],[code]],fiche[],5,FALSE)</f>
        <v>Thermique</v>
      </c>
      <c r="G101" s="7" t="str">
        <f>VLOOKUP(fiche_version[[#This Row],[code]],fiche[],6,FALSE)</f>
        <v>Chaudière biomasse individuelle</v>
      </c>
      <c r="H101" s="3" t="s">
        <v>439</v>
      </c>
      <c r="I101" s="6">
        <v>44287</v>
      </c>
      <c r="J101" s="6">
        <v>44651</v>
      </c>
      <c r="K101" s="3">
        <f>VLOOKUP(fiche_version[[#This Row],[code]],fiche[],7,FALSE)</f>
        <v>1</v>
      </c>
      <c r="L101" s="3">
        <f>VLOOKUP(fiche_version[[#This Row],[code]],fiche[],8,FALSE)</f>
        <v>1</v>
      </c>
      <c r="M101" s="3">
        <v>2</v>
      </c>
    </row>
    <row r="102" spans="1:13" x14ac:dyDescent="0.3">
      <c r="A102" s="3" t="str">
        <f>_xlfn.CONCAT(fiche_version[[#This Row],[code]],"v",RIGHT(fiche_version[[#This Row],[version]],4))</f>
        <v>BAR-TH-113v41-3</v>
      </c>
      <c r="B102" s="3" t="s">
        <v>110</v>
      </c>
      <c r="C102" s="3" t="str">
        <f>VLOOKUP(fiche_version[[#This Row],[code]],fiche[],2,FALSE)</f>
        <v>BAR</v>
      </c>
      <c r="D102" s="3" t="str">
        <f>VLOOKUP(fiche_version[[#This Row],[code]],fiche[],3,FALSE)</f>
        <v>Bâtiment Résidentiel</v>
      </c>
      <c r="E102" s="3" t="str">
        <f>VLOOKUP(fiche_version[[#This Row],[code]],fiche[],4,FALSE)</f>
        <v>TH</v>
      </c>
      <c r="F102" s="3" t="str">
        <f>VLOOKUP(fiche_version[[#This Row],[code]],fiche[],5,FALSE)</f>
        <v>Thermique</v>
      </c>
      <c r="G102" s="7" t="str">
        <f>VLOOKUP(fiche_version[[#This Row],[code]],fiche[],6,FALSE)</f>
        <v>Chaudière biomasse individuelle</v>
      </c>
      <c r="H102" s="3" t="s">
        <v>443</v>
      </c>
      <c r="I102" s="6">
        <v>44652</v>
      </c>
      <c r="J102" s="6" t="s">
        <v>492</v>
      </c>
      <c r="K102" s="3">
        <f>VLOOKUP(fiche_version[[#This Row],[code]],fiche[],7,FALSE)</f>
        <v>1</v>
      </c>
      <c r="L102" s="3">
        <f>VLOOKUP(fiche_version[[#This Row],[code]],fiche[],8,FALSE)</f>
        <v>1</v>
      </c>
      <c r="M102" s="3">
        <v>3</v>
      </c>
    </row>
    <row r="103" spans="1:13" x14ac:dyDescent="0.3">
      <c r="A103" s="3" t="str">
        <f>_xlfn.CONCAT(fiche_version[[#This Row],[code]],"v",RIGHT(fiche_version[[#This Row],[version]],4))</f>
        <v>BAR-TH-115v16-1</v>
      </c>
      <c r="B103" s="3" t="s">
        <v>111</v>
      </c>
      <c r="C103" s="3" t="str">
        <f>VLOOKUP(fiche_version[[#This Row],[code]],fiche[],2,FALSE)</f>
        <v>BAR</v>
      </c>
      <c r="D103" s="3" t="str">
        <f>VLOOKUP(fiche_version[[#This Row],[code]],fiche[],3,FALSE)</f>
        <v>Bâtiment Résidentiel</v>
      </c>
      <c r="E103" s="3" t="str">
        <f>VLOOKUP(fiche_version[[#This Row],[code]],fiche[],4,FALSE)</f>
        <v>TH</v>
      </c>
      <c r="F103" s="3" t="str">
        <f>VLOOKUP(fiche_version[[#This Row],[code]],fiche[],5,FALSE)</f>
        <v>Thermique</v>
      </c>
      <c r="G103" s="7" t="str">
        <f>VLOOKUP(fiche_version[[#This Row],[code]],fiche[],6,FALSE)</f>
        <v>Isolation d’un réseau hydraulique de chauffage</v>
      </c>
      <c r="H103" s="3" t="s">
        <v>388</v>
      </c>
      <c r="I103" s="6">
        <v>42005</v>
      </c>
      <c r="J103" s="6">
        <v>42441</v>
      </c>
      <c r="K103" s="3">
        <f>VLOOKUP(fiche_version[[#This Row],[code]],fiche[],7,FALSE)</f>
        <v>1</v>
      </c>
      <c r="L103" s="3">
        <f>VLOOKUP(fiche_version[[#This Row],[code]],fiche[],8,FALSE)</f>
        <v>1</v>
      </c>
      <c r="M103" s="3">
        <v>1</v>
      </c>
    </row>
    <row r="104" spans="1:13" x14ac:dyDescent="0.3">
      <c r="A104" s="3" t="str">
        <f>_xlfn.CONCAT(fiche_version[[#This Row],[code]],"v",RIGHT(fiche_version[[#This Row],[version]],4))</f>
        <v>BAR-TH-115v20-2</v>
      </c>
      <c r="B104" s="3" t="s">
        <v>111</v>
      </c>
      <c r="C104" s="3" t="str">
        <f>VLOOKUP(fiche_version[[#This Row],[code]],fiche[],2,FALSE)</f>
        <v>BAR</v>
      </c>
      <c r="D104" s="3" t="str">
        <f>VLOOKUP(fiche_version[[#This Row],[code]],fiche[],3,FALSE)</f>
        <v>Bâtiment Résidentiel</v>
      </c>
      <c r="E104" s="3" t="str">
        <f>VLOOKUP(fiche_version[[#This Row],[code]],fiche[],4,FALSE)</f>
        <v>TH</v>
      </c>
      <c r="F104" s="3" t="str">
        <f>VLOOKUP(fiche_version[[#This Row],[code]],fiche[],5,FALSE)</f>
        <v>Thermique</v>
      </c>
      <c r="G104" s="7" t="str">
        <f>VLOOKUP(fiche_version[[#This Row],[code]],fiche[],6,FALSE)</f>
        <v>Isolation d’un réseau hydraulique de chauffage</v>
      </c>
      <c r="H104" s="3" t="s">
        <v>407</v>
      </c>
      <c r="I104" s="6">
        <v>42442</v>
      </c>
      <c r="J104" s="6">
        <v>43190</v>
      </c>
      <c r="K104" s="3">
        <f>VLOOKUP(fiche_version[[#This Row],[code]],fiche[],7,FALSE)</f>
        <v>1</v>
      </c>
      <c r="L104" s="3">
        <f>VLOOKUP(fiche_version[[#This Row],[code]],fiche[],8,FALSE)</f>
        <v>1</v>
      </c>
      <c r="M104" s="3">
        <v>2</v>
      </c>
    </row>
    <row r="105" spans="1:13" x14ac:dyDescent="0.3">
      <c r="A105" s="3" t="str">
        <f>_xlfn.CONCAT(fiche_version[[#This Row],[code]],"v",RIGHT(fiche_version[[#This Row],[version]],4))</f>
        <v>BAR-TH-116v17-1</v>
      </c>
      <c r="B105" s="3" t="s">
        <v>112</v>
      </c>
      <c r="C105" s="3" t="str">
        <f>VLOOKUP(fiche_version[[#This Row],[code]],fiche[],2,FALSE)</f>
        <v>BAR</v>
      </c>
      <c r="D105" s="3" t="str">
        <f>VLOOKUP(fiche_version[[#This Row],[code]],fiche[],3,FALSE)</f>
        <v>Bâtiment Résidentiel</v>
      </c>
      <c r="E105" s="3" t="str">
        <f>VLOOKUP(fiche_version[[#This Row],[code]],fiche[],4,FALSE)</f>
        <v>TH</v>
      </c>
      <c r="F105" s="3" t="str">
        <f>VLOOKUP(fiche_version[[#This Row],[code]],fiche[],5,FALSE)</f>
        <v>Thermique</v>
      </c>
      <c r="G105" s="7" t="str">
        <f>VLOOKUP(fiche_version[[#This Row],[code]],fiche[],6,FALSE)</f>
        <v>Plancher chauffant hydraulique à basse température</v>
      </c>
      <c r="H105" s="3" t="s">
        <v>392</v>
      </c>
      <c r="I105" s="6">
        <v>42005</v>
      </c>
      <c r="J105" s="6" t="s">
        <v>492</v>
      </c>
      <c r="K105" s="3">
        <f>VLOOKUP(fiche_version[[#This Row],[code]],fiche[],7,FALSE)</f>
        <v>1</v>
      </c>
      <c r="L105" s="3">
        <f>VLOOKUP(fiche_version[[#This Row],[code]],fiche[],8,FALSE)</f>
        <v>1</v>
      </c>
      <c r="M105" s="3">
        <v>1</v>
      </c>
    </row>
    <row r="106" spans="1:13" x14ac:dyDescent="0.3">
      <c r="A106" s="3" t="str">
        <f>_xlfn.CONCAT(fiche_version[[#This Row],[code]],"v",RIGHT(fiche_version[[#This Row],[version]],4))</f>
        <v>BAR-TH-117v14-1</v>
      </c>
      <c r="B106" s="3" t="s">
        <v>114</v>
      </c>
      <c r="C106" s="3" t="str">
        <f>VLOOKUP(fiche_version[[#This Row],[code]],fiche[],2,FALSE)</f>
        <v>BAR</v>
      </c>
      <c r="D106" s="3" t="str">
        <f>VLOOKUP(fiche_version[[#This Row],[code]],fiche[],3,FALSE)</f>
        <v>Bâtiment Résidentiel</v>
      </c>
      <c r="E106" s="3" t="str">
        <f>VLOOKUP(fiche_version[[#This Row],[code]],fiche[],4,FALSE)</f>
        <v>TH</v>
      </c>
      <c r="F106" s="3" t="str">
        <f>VLOOKUP(fiche_version[[#This Row],[code]],fiche[],5,FALSE)</f>
        <v>Thermique</v>
      </c>
      <c r="G106" s="7" t="str">
        <f>VLOOKUP(fiche_version[[#This Row],[code]],fiche[],6,FALSE)</f>
        <v>Robinet thermostatique</v>
      </c>
      <c r="H106" s="3" t="s">
        <v>383</v>
      </c>
      <c r="I106" s="6">
        <v>42005</v>
      </c>
      <c r="J106" s="6" t="s">
        <v>492</v>
      </c>
      <c r="K106" s="3">
        <f>VLOOKUP(fiche_version[[#This Row],[code]],fiche[],7,FALSE)</f>
        <v>1</v>
      </c>
      <c r="L106" s="3">
        <f>VLOOKUP(fiche_version[[#This Row],[code]],fiche[],8,FALSE)</f>
        <v>1</v>
      </c>
      <c r="M106" s="3">
        <v>1</v>
      </c>
    </row>
    <row r="107" spans="1:13" x14ac:dyDescent="0.3">
      <c r="A107" s="3" t="str">
        <f>_xlfn.CONCAT(fiche_version[[#This Row],[code]],"v",RIGHT(fiche_version[[#This Row],[version]],4))</f>
        <v>BAR-TH-118v14-1</v>
      </c>
      <c r="B107" s="3" t="s">
        <v>115</v>
      </c>
      <c r="C107" s="3" t="str">
        <f>VLOOKUP(fiche_version[[#This Row],[code]],fiche[],2,FALSE)</f>
        <v>BAR</v>
      </c>
      <c r="D107" s="3" t="str">
        <f>VLOOKUP(fiche_version[[#This Row],[code]],fiche[],3,FALSE)</f>
        <v>Bâtiment Résidentiel</v>
      </c>
      <c r="E107" s="3" t="str">
        <f>VLOOKUP(fiche_version[[#This Row],[code]],fiche[],4,FALSE)</f>
        <v>TH</v>
      </c>
      <c r="F107" s="3" t="str">
        <f>VLOOKUP(fiche_version[[#This Row],[code]],fiche[],5,FALSE)</f>
        <v>Thermique</v>
      </c>
      <c r="G107" s="7" t="str">
        <f>VLOOKUP(fiche_version[[#This Row],[code]],fiche[],6,FALSE)</f>
        <v>Système de régulation par programmation d’intermittence</v>
      </c>
      <c r="H107" s="3" t="s">
        <v>383</v>
      </c>
      <c r="I107" s="6">
        <v>42005</v>
      </c>
      <c r="J107" s="6">
        <v>45291</v>
      </c>
      <c r="K107" s="3">
        <f>VLOOKUP(fiche_version[[#This Row],[code]],fiche[],7,FALSE)</f>
        <v>1</v>
      </c>
      <c r="L107" s="3">
        <f>VLOOKUP(fiche_version[[#This Row],[code]],fiche[],8,FALSE)</f>
        <v>1</v>
      </c>
      <c r="M107" s="3">
        <v>1</v>
      </c>
    </row>
    <row r="108" spans="1:13" x14ac:dyDescent="0.3">
      <c r="A108" s="3" t="str">
        <f>_xlfn.CONCAT(fiche_version[[#This Row],[code]],"v",RIGHT(fiche_version[[#This Row],[version]],4))</f>
        <v>BAR-TH-121v16-1</v>
      </c>
      <c r="B108" s="3" t="s">
        <v>116</v>
      </c>
      <c r="C108" s="3" t="str">
        <f>VLOOKUP(fiche_version[[#This Row],[code]],fiche[],2,FALSE)</f>
        <v>BAR</v>
      </c>
      <c r="D108" s="3" t="str">
        <f>VLOOKUP(fiche_version[[#This Row],[code]],fiche[],3,FALSE)</f>
        <v>Bâtiment Résidentiel</v>
      </c>
      <c r="E108" s="3" t="str">
        <f>VLOOKUP(fiche_version[[#This Row],[code]],fiche[],4,FALSE)</f>
        <v>TH</v>
      </c>
      <c r="F108" s="3" t="str">
        <f>VLOOKUP(fiche_version[[#This Row],[code]],fiche[],5,FALSE)</f>
        <v>Thermique</v>
      </c>
      <c r="G108" s="7" t="str">
        <f>VLOOKUP(fiche_version[[#This Row],[code]],fiche[],6,FALSE)</f>
        <v>Système de comptage individuel d’énergie de chauffage</v>
      </c>
      <c r="H108" s="3" t="s">
        <v>388</v>
      </c>
      <c r="I108" s="6">
        <v>42005</v>
      </c>
      <c r="J108" s="6">
        <v>43190</v>
      </c>
      <c r="K108" s="3">
        <f>VLOOKUP(fiche_version[[#This Row],[code]],fiche[],7,FALSE)</f>
        <v>1</v>
      </c>
      <c r="L108" s="3">
        <f>VLOOKUP(fiche_version[[#This Row],[code]],fiche[],8,FALSE)</f>
        <v>1</v>
      </c>
      <c r="M108" s="3">
        <v>1</v>
      </c>
    </row>
    <row r="109" spans="1:13" x14ac:dyDescent="0.3">
      <c r="A109" s="3" t="str">
        <f>_xlfn.CONCAT(fiche_version[[#This Row],[code]],"v",RIGHT(fiche_version[[#This Row],[version]],4))</f>
        <v>BAR-TH-121v27-2</v>
      </c>
      <c r="B109" s="3" t="s">
        <v>116</v>
      </c>
      <c r="C109" s="3" t="str">
        <f>VLOOKUP(fiche_version[[#This Row],[code]],fiche[],2,FALSE)</f>
        <v>BAR</v>
      </c>
      <c r="D109" s="3" t="str">
        <f>VLOOKUP(fiche_version[[#This Row],[code]],fiche[],3,FALSE)</f>
        <v>Bâtiment Résidentiel</v>
      </c>
      <c r="E109" s="3" t="str">
        <f>VLOOKUP(fiche_version[[#This Row],[code]],fiche[],4,FALSE)</f>
        <v>TH</v>
      </c>
      <c r="F109" s="3" t="str">
        <f>VLOOKUP(fiche_version[[#This Row],[code]],fiche[],5,FALSE)</f>
        <v>Thermique</v>
      </c>
      <c r="G109" s="7" t="str">
        <f>VLOOKUP(fiche_version[[#This Row],[code]],fiche[],6,FALSE)</f>
        <v>Système de comptage individuel d’énergie de chauffage</v>
      </c>
      <c r="H109" s="3" t="s">
        <v>389</v>
      </c>
      <c r="I109" s="6">
        <v>43191</v>
      </c>
      <c r="J109" s="6">
        <v>44104</v>
      </c>
      <c r="K109" s="3">
        <f>VLOOKUP(fiche_version[[#This Row],[code]],fiche[],7,FALSE)</f>
        <v>1</v>
      </c>
      <c r="L109" s="3">
        <f>VLOOKUP(fiche_version[[#This Row],[code]],fiche[],8,FALSE)</f>
        <v>1</v>
      </c>
      <c r="M109" s="3">
        <v>2</v>
      </c>
    </row>
    <row r="110" spans="1:13" s="1" customFormat="1" x14ac:dyDescent="0.3">
      <c r="A110" s="3" t="str">
        <f>_xlfn.CONCAT(fiche_version[[#This Row],[code]],"v",RIGHT(fiche_version[[#This Row],[version]],4))</f>
        <v>BAR-TH-122v15-1</v>
      </c>
      <c r="B110" s="3" t="s">
        <v>118</v>
      </c>
      <c r="C110" s="3" t="str">
        <f>VLOOKUP(fiche_version[[#This Row],[code]],fiche[],2,FALSE)</f>
        <v>BAR</v>
      </c>
      <c r="D110" s="3" t="str">
        <f>VLOOKUP(fiche_version[[#This Row],[code]],fiche[],3,FALSE)</f>
        <v>Bâtiment Résidentiel</v>
      </c>
      <c r="E110" s="3" t="str">
        <f>VLOOKUP(fiche_version[[#This Row],[code]],fiche[],4,FALSE)</f>
        <v>TH</v>
      </c>
      <c r="F110" s="3" t="str">
        <f>VLOOKUP(fiche_version[[#This Row],[code]],fiche[],5,FALSE)</f>
        <v>Thermique</v>
      </c>
      <c r="G110" s="7" t="str">
        <f>VLOOKUP(fiche_version[[#This Row],[code]],fiche[],6,FALSE)</f>
        <v>Récupérateur de chaleur à condensation</v>
      </c>
      <c r="H110" s="3" t="s">
        <v>387</v>
      </c>
      <c r="I110" s="6">
        <v>42005</v>
      </c>
      <c r="J110" s="6" t="s">
        <v>492</v>
      </c>
      <c r="K110" s="3">
        <f>VLOOKUP(fiche_version[[#This Row],[code]],fiche[],7,FALSE)</f>
        <v>1</v>
      </c>
      <c r="L110" s="3">
        <f>VLOOKUP(fiche_version[[#This Row],[code]],fiche[],8,FALSE)</f>
        <v>1</v>
      </c>
      <c r="M110" s="3">
        <v>1</v>
      </c>
    </row>
    <row r="111" spans="1:13" x14ac:dyDescent="0.3">
      <c r="A111" s="3" t="str">
        <f>_xlfn.CONCAT(fiche_version[[#This Row],[code]],"v",RIGHT(fiche_version[[#This Row],[version]],4))</f>
        <v>BAR-TH-123v17-1</v>
      </c>
      <c r="B111" s="3" t="s">
        <v>120</v>
      </c>
      <c r="C111" s="3" t="str">
        <f>VLOOKUP(fiche_version[[#This Row],[code]],fiche[],2,FALSE)</f>
        <v>BAR</v>
      </c>
      <c r="D111" s="3" t="str">
        <f>VLOOKUP(fiche_version[[#This Row],[code]],fiche[],3,FALSE)</f>
        <v>Bâtiment Résidentiel</v>
      </c>
      <c r="E111" s="3" t="str">
        <f>VLOOKUP(fiche_version[[#This Row],[code]],fiche[],4,FALSE)</f>
        <v>TH</v>
      </c>
      <c r="F111" s="3" t="str">
        <f>VLOOKUP(fiche_version[[#This Row],[code]],fiche[],5,FALSE)</f>
        <v>Thermique</v>
      </c>
      <c r="G111" s="7" t="str">
        <f>VLOOKUP(fiche_version[[#This Row],[code]],fiche[],6,FALSE)</f>
        <v>Optimiseur de relance en chauffage collectif</v>
      </c>
      <c r="H111" s="3" t="s">
        <v>392</v>
      </c>
      <c r="I111" s="6">
        <v>42005</v>
      </c>
      <c r="J111" s="6">
        <v>45291</v>
      </c>
      <c r="K111" s="3">
        <f>VLOOKUP(fiche_version[[#This Row],[code]],fiche[],7,FALSE)</f>
        <v>1</v>
      </c>
      <c r="L111" s="3">
        <f>VLOOKUP(fiche_version[[#This Row],[code]],fiche[],8,FALSE)</f>
        <v>1</v>
      </c>
      <c r="M111" s="3">
        <v>1</v>
      </c>
    </row>
    <row r="112" spans="1:13" x14ac:dyDescent="0.3">
      <c r="A112" s="3" t="str">
        <f>_xlfn.CONCAT(fiche_version[[#This Row],[code]],"v",RIGHT(fiche_version[[#This Row],[version]],4))</f>
        <v>BAR-TH-123v54-2</v>
      </c>
      <c r="B112" s="3" t="s">
        <v>120</v>
      </c>
      <c r="C112" s="3" t="str">
        <f>VLOOKUP(fiche_version[[#This Row],[code]],fiche[],2,FALSE)</f>
        <v>BAR</v>
      </c>
      <c r="D112" s="3" t="str">
        <f>VLOOKUP(fiche_version[[#This Row],[code]],fiche[],3,FALSE)</f>
        <v>Bâtiment Résidentiel</v>
      </c>
      <c r="E112" s="3" t="str">
        <f>VLOOKUP(fiche_version[[#This Row],[code]],fiche[],4,FALSE)</f>
        <v>TH</v>
      </c>
      <c r="F112" s="3" t="str">
        <f>VLOOKUP(fiche_version[[#This Row],[code]],fiche[],5,FALSE)</f>
        <v>Thermique</v>
      </c>
      <c r="G112" s="7" t="str">
        <f>VLOOKUP(fiche_version[[#This Row],[code]],fiche[],6,FALSE)</f>
        <v>Optimiseur de relance en chauffage collectif</v>
      </c>
      <c r="H112" s="3" t="s">
        <v>714</v>
      </c>
      <c r="I112" s="6">
        <v>45292</v>
      </c>
      <c r="J112" s="6">
        <v>46934</v>
      </c>
      <c r="K112" s="3">
        <f>VLOOKUP(fiche_version[[#This Row],[code]],fiche[],7,FALSE)</f>
        <v>1</v>
      </c>
      <c r="L112" s="3">
        <f>VLOOKUP(fiche_version[[#This Row],[code]],fiche[],8,FALSE)</f>
        <v>1</v>
      </c>
      <c r="M112" s="3">
        <v>2</v>
      </c>
    </row>
    <row r="113" spans="1:13" x14ac:dyDescent="0.3">
      <c r="A113" s="3" t="str">
        <f>_xlfn.CONCAT(fiche_version[[#This Row],[code]],"v",RIGHT(fiche_version[[#This Row],[version]],4))</f>
        <v>BAR-TH-124v14-1</v>
      </c>
      <c r="B113" s="3" t="s">
        <v>121</v>
      </c>
      <c r="C113" s="3" t="str">
        <f>VLOOKUP(fiche_version[[#This Row],[code]],fiche[],2,FALSE)</f>
        <v>BAR</v>
      </c>
      <c r="D113" s="3" t="str">
        <f>VLOOKUP(fiche_version[[#This Row],[code]],fiche[],3,FALSE)</f>
        <v>Bâtiment Résidentiel</v>
      </c>
      <c r="E113" s="3" t="str">
        <f>VLOOKUP(fiche_version[[#This Row],[code]],fiche[],4,FALSE)</f>
        <v>TH</v>
      </c>
      <c r="F113" s="3" t="str">
        <f>VLOOKUP(fiche_version[[#This Row],[code]],fiche[],5,FALSE)</f>
        <v>Thermique</v>
      </c>
      <c r="G113" s="7" t="str">
        <f>VLOOKUP(fiche_version[[#This Row],[code]],fiche[],6,FALSE)</f>
        <v>Chauffe-eau solaire individuel (France d'outre mer)</v>
      </c>
      <c r="H113" s="3" t="s">
        <v>383</v>
      </c>
      <c r="I113" s="6">
        <v>42005</v>
      </c>
      <c r="J113" s="6">
        <v>42281</v>
      </c>
      <c r="K113" s="3">
        <f>VLOOKUP(fiche_version[[#This Row],[code]],fiche[],7,FALSE)</f>
        <v>0</v>
      </c>
      <c r="L113" s="3">
        <f>VLOOKUP(fiche_version[[#This Row],[code]],fiche[],8,FALSE)</f>
        <v>1</v>
      </c>
      <c r="M113" s="3">
        <v>1</v>
      </c>
    </row>
    <row r="114" spans="1:13" s="1" customFormat="1" x14ac:dyDescent="0.3">
      <c r="A114" s="3" t="str">
        <f>_xlfn.CONCAT(fiche_version[[#This Row],[code]],"v",RIGHT(fiche_version[[#This Row],[version]],4))</f>
        <v>BAR-TH-124v18-2</v>
      </c>
      <c r="B114" s="3" t="s">
        <v>121</v>
      </c>
      <c r="C114" s="3" t="str">
        <f>VLOOKUP(fiche_version[[#This Row],[code]],fiche[],2,FALSE)</f>
        <v>BAR</v>
      </c>
      <c r="D114" s="3" t="str">
        <f>VLOOKUP(fiche_version[[#This Row],[code]],fiche[],3,FALSE)</f>
        <v>Bâtiment Résidentiel</v>
      </c>
      <c r="E114" s="3" t="str">
        <f>VLOOKUP(fiche_version[[#This Row],[code]],fiche[],4,FALSE)</f>
        <v>TH</v>
      </c>
      <c r="F114" s="3" t="str">
        <f>VLOOKUP(fiche_version[[#This Row],[code]],fiche[],5,FALSE)</f>
        <v>Thermique</v>
      </c>
      <c r="G114" s="7" t="str">
        <f>VLOOKUP(fiche_version[[#This Row],[code]],fiche[],6,FALSE)</f>
        <v>Chauffe-eau solaire individuel (France d'outre mer)</v>
      </c>
      <c r="H114" s="3" t="s">
        <v>397</v>
      </c>
      <c r="I114" s="6">
        <v>42282</v>
      </c>
      <c r="J114" s="6">
        <v>44104</v>
      </c>
      <c r="K114" s="3">
        <f>VLOOKUP(fiche_version[[#This Row],[code]],fiche[],7,FALSE)</f>
        <v>0</v>
      </c>
      <c r="L114" s="3">
        <f>VLOOKUP(fiche_version[[#This Row],[code]],fiche[],8,FALSE)</f>
        <v>1</v>
      </c>
      <c r="M114" s="3">
        <v>2</v>
      </c>
    </row>
    <row r="115" spans="1:13" x14ac:dyDescent="0.3">
      <c r="A115" s="3" t="str">
        <f>_xlfn.CONCAT(fiche_version[[#This Row],[code]],"v",RIGHT(fiche_version[[#This Row],[version]],4))</f>
        <v>BAR-TH-124v35-3</v>
      </c>
      <c r="B115" s="3" t="s">
        <v>121</v>
      </c>
      <c r="C115" s="3" t="str">
        <f>VLOOKUP(fiche_version[[#This Row],[code]],fiche[],2,FALSE)</f>
        <v>BAR</v>
      </c>
      <c r="D115" s="3" t="str">
        <f>VLOOKUP(fiche_version[[#This Row],[code]],fiche[],3,FALSE)</f>
        <v>Bâtiment Résidentiel</v>
      </c>
      <c r="E115" s="3" t="str">
        <f>VLOOKUP(fiche_version[[#This Row],[code]],fiche[],4,FALSE)</f>
        <v>TH</v>
      </c>
      <c r="F115" s="3" t="str">
        <f>VLOOKUP(fiche_version[[#This Row],[code]],fiche[],5,FALSE)</f>
        <v>Thermique</v>
      </c>
      <c r="G115" s="7" t="str">
        <f>VLOOKUP(fiche_version[[#This Row],[code]],fiche[],6,FALSE)</f>
        <v>Chauffe-eau solaire individuel (France d'outre mer)</v>
      </c>
      <c r="H115" s="3" t="s">
        <v>390</v>
      </c>
      <c r="I115" s="6">
        <v>44105</v>
      </c>
      <c r="J115" s="6" t="s">
        <v>492</v>
      </c>
      <c r="K115" s="3">
        <f>VLOOKUP(fiche_version[[#This Row],[code]],fiche[],7,FALSE)</f>
        <v>0</v>
      </c>
      <c r="L115" s="3">
        <f>VLOOKUP(fiche_version[[#This Row],[code]],fiche[],8,FALSE)</f>
        <v>1</v>
      </c>
      <c r="M115" s="3">
        <v>3</v>
      </c>
    </row>
    <row r="116" spans="1:13" x14ac:dyDescent="0.3">
      <c r="A116" s="3" t="str">
        <f>_xlfn.CONCAT(fiche_version[[#This Row],[code]],"v",RIGHT(fiche_version[[#This Row],[version]],4))</f>
        <v>BAR-TH-125v16-1</v>
      </c>
      <c r="B116" s="3" t="s">
        <v>122</v>
      </c>
      <c r="C116" s="3" t="str">
        <f>VLOOKUP(fiche_version[[#This Row],[code]],fiche[],2,FALSE)</f>
        <v>BAR</v>
      </c>
      <c r="D116" s="3" t="str">
        <f>VLOOKUP(fiche_version[[#This Row],[code]],fiche[],3,FALSE)</f>
        <v>Bâtiment Résidentiel</v>
      </c>
      <c r="E116" s="3" t="str">
        <f>VLOOKUP(fiche_version[[#This Row],[code]],fiche[],4,FALSE)</f>
        <v>TH</v>
      </c>
      <c r="F116" s="3" t="str">
        <f>VLOOKUP(fiche_version[[#This Row],[code]],fiche[],5,FALSE)</f>
        <v>Thermique</v>
      </c>
      <c r="G116" s="7" t="str">
        <f>VLOOKUP(fiche_version[[#This Row],[code]],fiche[],6,FALSE)</f>
        <v>Système de ventilation double flux autoréglable ou modulé à haute performance (France métropolitaine)</v>
      </c>
      <c r="H116" s="3" t="s">
        <v>388</v>
      </c>
      <c r="I116" s="6">
        <v>42005</v>
      </c>
      <c r="J116" s="6">
        <v>43921</v>
      </c>
      <c r="K116" s="3">
        <f>VLOOKUP(fiche_version[[#This Row],[code]],fiche[],7,FALSE)</f>
        <v>1</v>
      </c>
      <c r="L116" s="3">
        <f>VLOOKUP(fiche_version[[#This Row],[code]],fiche[],8,FALSE)</f>
        <v>0</v>
      </c>
      <c r="M116" s="3">
        <v>1</v>
      </c>
    </row>
    <row r="117" spans="1:13" x14ac:dyDescent="0.3">
      <c r="A117" s="3" t="str">
        <f>_xlfn.CONCAT(fiche_version[[#This Row],[code]],"v",RIGHT(fiche_version[[#This Row],[version]],4))</f>
        <v>BAR-TH-125v32-2</v>
      </c>
      <c r="B117" s="3" t="s">
        <v>122</v>
      </c>
      <c r="C117" s="3" t="str">
        <f>VLOOKUP(fiche_version[[#This Row],[code]],fiche[],2,FALSE)</f>
        <v>BAR</v>
      </c>
      <c r="D117" s="3" t="str">
        <f>VLOOKUP(fiche_version[[#This Row],[code]],fiche[],3,FALSE)</f>
        <v>Bâtiment Résidentiel</v>
      </c>
      <c r="E117" s="3" t="str">
        <f>VLOOKUP(fiche_version[[#This Row],[code]],fiche[],4,FALSE)</f>
        <v>TH</v>
      </c>
      <c r="F117" s="3" t="str">
        <f>VLOOKUP(fiche_version[[#This Row],[code]],fiche[],5,FALSE)</f>
        <v>Thermique</v>
      </c>
      <c r="G117" s="7" t="str">
        <f>VLOOKUP(fiche_version[[#This Row],[code]],fiche[],6,FALSE)</f>
        <v>Système de ventilation double flux autoréglable ou modulé à haute performance (France métropolitaine)</v>
      </c>
      <c r="H117" s="3" t="s">
        <v>408</v>
      </c>
      <c r="I117" s="6">
        <v>43922</v>
      </c>
      <c r="J117" s="6">
        <v>44115</v>
      </c>
      <c r="K117" s="3">
        <f>VLOOKUP(fiche_version[[#This Row],[code]],fiche[],7,FALSE)</f>
        <v>1</v>
      </c>
      <c r="L117" s="3">
        <f>VLOOKUP(fiche_version[[#This Row],[code]],fiche[],8,FALSE)</f>
        <v>0</v>
      </c>
      <c r="M117" s="3">
        <v>2</v>
      </c>
    </row>
    <row r="118" spans="1:13" x14ac:dyDescent="0.3">
      <c r="A118" s="3" t="str">
        <f>_xlfn.CONCAT(fiche_version[[#This Row],[code]],"v",RIGHT(fiche_version[[#This Row],[version]],4))</f>
        <v>BAR-TH-125v36-3</v>
      </c>
      <c r="B118" s="3" t="s">
        <v>122</v>
      </c>
      <c r="C118" s="3" t="str">
        <f>VLOOKUP(fiche_version[[#This Row],[code]],fiche[],2,FALSE)</f>
        <v>BAR</v>
      </c>
      <c r="D118" s="3" t="str">
        <f>VLOOKUP(fiche_version[[#This Row],[code]],fiche[],3,FALSE)</f>
        <v>Bâtiment Résidentiel</v>
      </c>
      <c r="E118" s="3" t="str">
        <f>VLOOKUP(fiche_version[[#This Row],[code]],fiche[],4,FALSE)</f>
        <v>TH</v>
      </c>
      <c r="F118" s="3" t="str">
        <f>VLOOKUP(fiche_version[[#This Row],[code]],fiche[],5,FALSE)</f>
        <v>Thermique</v>
      </c>
      <c r="G118" s="7" t="str">
        <f>VLOOKUP(fiche_version[[#This Row],[code]],fiche[],6,FALSE)</f>
        <v>Système de ventilation double flux autoréglable ou modulé à haute performance (France métropolitaine)</v>
      </c>
      <c r="H118" s="3" t="s">
        <v>445</v>
      </c>
      <c r="I118" s="6">
        <v>44116</v>
      </c>
      <c r="J118" s="6">
        <v>44651</v>
      </c>
      <c r="K118" s="3">
        <f>VLOOKUP(fiche_version[[#This Row],[code]],fiche[],7,FALSE)</f>
        <v>1</v>
      </c>
      <c r="L118" s="3">
        <f>VLOOKUP(fiche_version[[#This Row],[code]],fiche[],8,FALSE)</f>
        <v>0</v>
      </c>
      <c r="M118" s="3">
        <v>3</v>
      </c>
    </row>
    <row r="119" spans="1:13" x14ac:dyDescent="0.3">
      <c r="A119" s="3" t="str">
        <f>_xlfn.CONCAT(fiche_version[[#This Row],[code]],"v",RIGHT(fiche_version[[#This Row],[version]],4))</f>
        <v>BAR-TH-125v40-4</v>
      </c>
      <c r="B119" s="3" t="s">
        <v>122</v>
      </c>
      <c r="C119" s="3" t="str">
        <f>VLOOKUP(fiche_version[[#This Row],[code]],fiche[],2,FALSE)</f>
        <v>BAR</v>
      </c>
      <c r="D119" s="3" t="str">
        <f>VLOOKUP(fiche_version[[#This Row],[code]],fiche[],3,FALSE)</f>
        <v>Bâtiment Résidentiel</v>
      </c>
      <c r="E119" s="3" t="str">
        <f>VLOOKUP(fiche_version[[#This Row],[code]],fiche[],4,FALSE)</f>
        <v>TH</v>
      </c>
      <c r="F119" s="3" t="str">
        <f>VLOOKUP(fiche_version[[#This Row],[code]],fiche[],5,FALSE)</f>
        <v>Thermique</v>
      </c>
      <c r="G119" s="7" t="str">
        <f>VLOOKUP(fiche_version[[#This Row],[code]],fiche[],6,FALSE)</f>
        <v>Système de ventilation double flux autoréglable ou modulé à haute performance (France métropolitaine)</v>
      </c>
      <c r="H119" s="3" t="s">
        <v>446</v>
      </c>
      <c r="I119" s="6">
        <v>44652</v>
      </c>
      <c r="J119" s="6">
        <v>45291</v>
      </c>
      <c r="K119" s="3">
        <f>VLOOKUP(fiche_version[[#This Row],[code]],fiche[],7,FALSE)</f>
        <v>1</v>
      </c>
      <c r="L119" s="3">
        <f>VLOOKUP(fiche_version[[#This Row],[code]],fiche[],8,FALSE)</f>
        <v>0</v>
      </c>
      <c r="M119" s="3">
        <v>4</v>
      </c>
    </row>
    <row r="120" spans="1:13" x14ac:dyDescent="0.3">
      <c r="A120" s="3" t="str">
        <f>_xlfn.CONCAT(fiche_version[[#This Row],[code]],"v",RIGHT(fiche_version[[#This Row],[version]],4))</f>
        <v>BAR-TH-125v54-5</v>
      </c>
      <c r="B120" s="3" t="s">
        <v>122</v>
      </c>
      <c r="C120" s="3" t="str">
        <f>VLOOKUP(fiche_version[[#This Row],[code]],fiche[],2,FALSE)</f>
        <v>BAR</v>
      </c>
      <c r="D120" s="3" t="str">
        <f>VLOOKUP(fiche_version[[#This Row],[code]],fiche[],3,FALSE)</f>
        <v>Bâtiment Résidentiel</v>
      </c>
      <c r="E120" s="3" t="str">
        <f>VLOOKUP(fiche_version[[#This Row],[code]],fiche[],4,FALSE)</f>
        <v>TH</v>
      </c>
      <c r="F120" s="3" t="str">
        <f>VLOOKUP(fiche_version[[#This Row],[code]],fiche[],5,FALSE)</f>
        <v>Thermique</v>
      </c>
      <c r="G120" s="7" t="str">
        <f>VLOOKUP(fiche_version[[#This Row],[code]],fiche[],6,FALSE)</f>
        <v>Système de ventilation double flux autoréglable ou modulé à haute performance (France métropolitaine)</v>
      </c>
      <c r="H120" s="3" t="s">
        <v>716</v>
      </c>
      <c r="I120" s="6">
        <v>45292</v>
      </c>
      <c r="J120" s="6">
        <v>46934</v>
      </c>
      <c r="K120" s="3">
        <f>VLOOKUP(fiche_version[[#This Row],[code]],fiche[],7,FALSE)</f>
        <v>1</v>
      </c>
      <c r="L120" s="3">
        <f>VLOOKUP(fiche_version[[#This Row],[code]],fiche[],8,FALSE)</f>
        <v>0</v>
      </c>
      <c r="M120" s="3">
        <v>5</v>
      </c>
    </row>
    <row r="121" spans="1:13" x14ac:dyDescent="0.3">
      <c r="A121" s="3" t="str">
        <f>_xlfn.CONCAT(fiche_version[[#This Row],[code]],"v",RIGHT(fiche_version[[#This Row],[version]],4))</f>
        <v>BAR-TH-127v16-1</v>
      </c>
      <c r="B121" s="3" t="s">
        <v>124</v>
      </c>
      <c r="C121" s="3" t="str">
        <f>VLOOKUP(fiche_version[[#This Row],[code]],fiche[],2,FALSE)</f>
        <v>BAR</v>
      </c>
      <c r="D121" s="3" t="str">
        <f>VLOOKUP(fiche_version[[#This Row],[code]],fiche[],3,FALSE)</f>
        <v>Bâtiment Résidentiel</v>
      </c>
      <c r="E121" s="3" t="str">
        <f>VLOOKUP(fiche_version[[#This Row],[code]],fiche[],4,FALSE)</f>
        <v>TH</v>
      </c>
      <c r="F121" s="3" t="str">
        <f>VLOOKUP(fiche_version[[#This Row],[code]],fiche[],5,FALSE)</f>
        <v>Thermique</v>
      </c>
      <c r="G121" s="7" t="str">
        <f>VLOOKUP(fiche_version[[#This Row],[code]],fiche[],6,FALSE)</f>
        <v>Ventilation mécanique simple flux hygroréglable (France métropolitaine)</v>
      </c>
      <c r="H121" s="3" t="s">
        <v>388</v>
      </c>
      <c r="I121" s="6">
        <v>42005</v>
      </c>
      <c r="J121" s="6">
        <v>43921</v>
      </c>
      <c r="K121" s="3">
        <f>VLOOKUP(fiche_version[[#This Row],[code]],fiche[],7,FALSE)</f>
        <v>1</v>
      </c>
      <c r="L121" s="3">
        <f>VLOOKUP(fiche_version[[#This Row],[code]],fiche[],8,FALSE)</f>
        <v>0</v>
      </c>
      <c r="M121" s="3">
        <v>1</v>
      </c>
    </row>
    <row r="122" spans="1:13" x14ac:dyDescent="0.3">
      <c r="A122" s="3" t="str">
        <f>_xlfn.CONCAT(fiche_version[[#This Row],[code]],"v",RIGHT(fiche_version[[#This Row],[version]],4))</f>
        <v>BAR-TH-127v32-2</v>
      </c>
      <c r="B122" s="3" t="s">
        <v>124</v>
      </c>
      <c r="C122" s="3" t="str">
        <f>VLOOKUP(fiche_version[[#This Row],[code]],fiche[],2,FALSE)</f>
        <v>BAR</v>
      </c>
      <c r="D122" s="3" t="str">
        <f>VLOOKUP(fiche_version[[#This Row],[code]],fiche[],3,FALSE)</f>
        <v>Bâtiment Résidentiel</v>
      </c>
      <c r="E122" s="3" t="str">
        <f>VLOOKUP(fiche_version[[#This Row],[code]],fiche[],4,FALSE)</f>
        <v>TH</v>
      </c>
      <c r="F122" s="3" t="str">
        <f>VLOOKUP(fiche_version[[#This Row],[code]],fiche[],5,FALSE)</f>
        <v>Thermique</v>
      </c>
      <c r="G122" s="7" t="str">
        <f>VLOOKUP(fiche_version[[#This Row],[code]],fiche[],6,FALSE)</f>
        <v>Ventilation mécanique simple flux hygroréglable (France métropolitaine)</v>
      </c>
      <c r="H122" s="3" t="s">
        <v>408</v>
      </c>
      <c r="I122" s="6">
        <v>43922</v>
      </c>
      <c r="J122" s="6">
        <v>44115</v>
      </c>
      <c r="K122" s="3">
        <f>VLOOKUP(fiche_version[[#This Row],[code]],fiche[],7,FALSE)</f>
        <v>1</v>
      </c>
      <c r="L122" s="3">
        <f>VLOOKUP(fiche_version[[#This Row],[code]],fiche[],8,FALSE)</f>
        <v>0</v>
      </c>
      <c r="M122" s="3">
        <v>2</v>
      </c>
    </row>
    <row r="123" spans="1:13" x14ac:dyDescent="0.3">
      <c r="A123" s="3" t="str">
        <f>_xlfn.CONCAT(fiche_version[[#This Row],[code]],"v",RIGHT(fiche_version[[#This Row],[version]],4))</f>
        <v>BAR-TH-127v36-3</v>
      </c>
      <c r="B123" s="3" t="s">
        <v>124</v>
      </c>
      <c r="C123" s="3" t="str">
        <f>VLOOKUP(fiche_version[[#This Row],[code]],fiche[],2,FALSE)</f>
        <v>BAR</v>
      </c>
      <c r="D123" s="3" t="str">
        <f>VLOOKUP(fiche_version[[#This Row],[code]],fiche[],3,FALSE)</f>
        <v>Bâtiment Résidentiel</v>
      </c>
      <c r="E123" s="3" t="str">
        <f>VLOOKUP(fiche_version[[#This Row],[code]],fiche[],4,FALSE)</f>
        <v>TH</v>
      </c>
      <c r="F123" s="3" t="str">
        <f>VLOOKUP(fiche_version[[#This Row],[code]],fiche[],5,FALSE)</f>
        <v>Thermique</v>
      </c>
      <c r="G123" s="7" t="str">
        <f>VLOOKUP(fiche_version[[#This Row],[code]],fiche[],6,FALSE)</f>
        <v>Ventilation mécanique simple flux hygroréglable (France métropolitaine)</v>
      </c>
      <c r="H123" s="3" t="s">
        <v>445</v>
      </c>
      <c r="I123" s="6">
        <v>44116</v>
      </c>
      <c r="J123" s="6">
        <v>44651</v>
      </c>
      <c r="K123" s="3">
        <f>VLOOKUP(fiche_version[[#This Row],[code]],fiche[],7,FALSE)</f>
        <v>1</v>
      </c>
      <c r="L123" s="3">
        <f>VLOOKUP(fiche_version[[#This Row],[code]],fiche[],8,FALSE)</f>
        <v>0</v>
      </c>
      <c r="M123" s="3">
        <v>3</v>
      </c>
    </row>
    <row r="124" spans="1:13" x14ac:dyDescent="0.3">
      <c r="A124" s="3" t="str">
        <f>_xlfn.CONCAT(fiche_version[[#This Row],[code]],"v",RIGHT(fiche_version[[#This Row],[version]],4))</f>
        <v>BAR-TH-127v40-4</v>
      </c>
      <c r="B124" s="3" t="s">
        <v>124</v>
      </c>
      <c r="C124" s="3" t="str">
        <f>VLOOKUP(fiche_version[[#This Row],[code]],fiche[],2,FALSE)</f>
        <v>BAR</v>
      </c>
      <c r="D124" s="3" t="str">
        <f>VLOOKUP(fiche_version[[#This Row],[code]],fiche[],3,FALSE)</f>
        <v>Bâtiment Résidentiel</v>
      </c>
      <c r="E124" s="3" t="str">
        <f>VLOOKUP(fiche_version[[#This Row],[code]],fiche[],4,FALSE)</f>
        <v>TH</v>
      </c>
      <c r="F124" s="3" t="str">
        <f>VLOOKUP(fiche_version[[#This Row],[code]],fiche[],5,FALSE)</f>
        <v>Thermique</v>
      </c>
      <c r="G124" s="7" t="str">
        <f>VLOOKUP(fiche_version[[#This Row],[code]],fiche[],6,FALSE)</f>
        <v>Ventilation mécanique simple flux hygroréglable (France métropolitaine)</v>
      </c>
      <c r="H124" s="3" t="s">
        <v>446</v>
      </c>
      <c r="I124" s="6">
        <v>44652</v>
      </c>
      <c r="J124" s="6">
        <v>45291</v>
      </c>
      <c r="K124" s="3">
        <f>VLOOKUP(fiche_version[[#This Row],[code]],fiche[],7,FALSE)</f>
        <v>1</v>
      </c>
      <c r="L124" s="3">
        <f>VLOOKUP(fiche_version[[#This Row],[code]],fiche[],8,FALSE)</f>
        <v>0</v>
      </c>
      <c r="M124" s="3">
        <v>4</v>
      </c>
    </row>
    <row r="125" spans="1:13" x14ac:dyDescent="0.3">
      <c r="A125" s="3" t="str">
        <f>_xlfn.CONCAT(fiche_version[[#This Row],[code]],"v",RIGHT(fiche_version[[#This Row],[version]],4))</f>
        <v>BAR-TH-127v54-5</v>
      </c>
      <c r="B125" s="3" t="s">
        <v>124</v>
      </c>
      <c r="C125" s="3" t="str">
        <f>VLOOKUP(fiche_version[[#This Row],[code]],fiche[],2,FALSE)</f>
        <v>BAR</v>
      </c>
      <c r="D125" s="3" t="str">
        <f>VLOOKUP(fiche_version[[#This Row],[code]],fiche[],3,FALSE)</f>
        <v>Bâtiment Résidentiel</v>
      </c>
      <c r="E125" s="3" t="str">
        <f>VLOOKUP(fiche_version[[#This Row],[code]],fiche[],4,FALSE)</f>
        <v>TH</v>
      </c>
      <c r="F125" s="3" t="str">
        <f>VLOOKUP(fiche_version[[#This Row],[code]],fiche[],5,FALSE)</f>
        <v>Thermique</v>
      </c>
      <c r="G125" s="7" t="str">
        <f>VLOOKUP(fiche_version[[#This Row],[code]],fiche[],6,FALSE)</f>
        <v>Ventilation mécanique simple flux hygroréglable (France métropolitaine)</v>
      </c>
      <c r="H125" s="3" t="s">
        <v>716</v>
      </c>
      <c r="I125" s="6">
        <v>45292</v>
      </c>
      <c r="J125" s="6">
        <v>45382</v>
      </c>
      <c r="K125" s="3">
        <f>VLOOKUP(fiche_version[[#This Row],[code]],fiche[],7,FALSE)</f>
        <v>1</v>
      </c>
      <c r="L125" s="3">
        <f>VLOOKUP(fiche_version[[#This Row],[code]],fiche[],8,FALSE)</f>
        <v>0</v>
      </c>
      <c r="M125" s="3">
        <v>5</v>
      </c>
    </row>
    <row r="126" spans="1:13" s="1" customFormat="1" x14ac:dyDescent="0.3">
      <c r="A126" s="15" t="str">
        <f>_xlfn.CONCAT(fiche_version[[#This Row],[code]],"v",RIGHT(fiche_version[[#This Row],[version]],4))</f>
        <v>BAR-TH-127v58-6</v>
      </c>
      <c r="B126" s="3" t="s">
        <v>124</v>
      </c>
      <c r="C126" s="15" t="str">
        <f>VLOOKUP(fiche_version[[#This Row],[code]],fiche[],2,FALSE)</f>
        <v>BAR</v>
      </c>
      <c r="D126" s="15" t="str">
        <f>VLOOKUP(fiche_version[[#This Row],[code]],fiche[],3,FALSE)</f>
        <v>Bâtiment Résidentiel</v>
      </c>
      <c r="E126" s="15" t="str">
        <f>VLOOKUP(fiche_version[[#This Row],[code]],fiche[],4,FALSE)</f>
        <v>TH</v>
      </c>
      <c r="F126" s="15" t="str">
        <f>VLOOKUP(fiche_version[[#This Row],[code]],fiche[],5,FALSE)</f>
        <v>Thermique</v>
      </c>
      <c r="G126" s="17" t="str">
        <f>VLOOKUP(fiche_version[[#This Row],[code]],fiche[],6,FALSE)</f>
        <v>Ventilation mécanique simple flux hygroréglable (France métropolitaine)</v>
      </c>
      <c r="H126" s="3" t="s">
        <v>849</v>
      </c>
      <c r="I126" s="6">
        <v>45383</v>
      </c>
      <c r="J126" s="6">
        <v>46934</v>
      </c>
      <c r="K126" s="15">
        <f>VLOOKUP(fiche_version[[#This Row],[code]],fiche[],7,FALSE)</f>
        <v>1</v>
      </c>
      <c r="L126" s="15">
        <f>VLOOKUP(fiche_version[[#This Row],[code]],fiche[],8,FALSE)</f>
        <v>0</v>
      </c>
      <c r="M126" s="3">
        <v>6</v>
      </c>
    </row>
    <row r="127" spans="1:13" x14ac:dyDescent="0.3">
      <c r="A127" s="3" t="str">
        <f>_xlfn.CONCAT(fiche_version[[#This Row],[code]],"v",RIGHT(fiche_version[[#This Row],[version]],4))</f>
        <v>BAR-TH-129v14-1</v>
      </c>
      <c r="B127" s="3" t="s">
        <v>126</v>
      </c>
      <c r="C127" s="3" t="str">
        <f>VLOOKUP(fiche_version[[#This Row],[code]],fiche[],2,FALSE)</f>
        <v>BAR</v>
      </c>
      <c r="D127" s="3" t="str">
        <f>VLOOKUP(fiche_version[[#This Row],[code]],fiche[],3,FALSE)</f>
        <v>Bâtiment Résidentiel</v>
      </c>
      <c r="E127" s="3" t="str">
        <f>VLOOKUP(fiche_version[[#This Row],[code]],fiche[],4,FALSE)</f>
        <v>TH</v>
      </c>
      <c r="F127" s="3" t="str">
        <f>VLOOKUP(fiche_version[[#This Row],[code]],fiche[],5,FALSE)</f>
        <v>Thermique</v>
      </c>
      <c r="G127" s="7" t="str">
        <f>VLOOKUP(fiche_version[[#This Row],[code]],fiche[],6,FALSE)</f>
        <v>Pompe à chaleur de type air/air</v>
      </c>
      <c r="H127" s="3" t="s">
        <v>383</v>
      </c>
      <c r="I127" s="6">
        <v>42005</v>
      </c>
      <c r="J127" s="6">
        <v>42185</v>
      </c>
      <c r="K127" s="3">
        <f>VLOOKUP(fiche_version[[#This Row],[code]],fiche[],7,FALSE)</f>
        <v>1</v>
      </c>
      <c r="L127" s="3">
        <f>VLOOKUP(fiche_version[[#This Row],[code]],fiche[],8,FALSE)</f>
        <v>1</v>
      </c>
      <c r="M127" s="3">
        <v>1</v>
      </c>
    </row>
    <row r="128" spans="1:13" x14ac:dyDescent="0.3">
      <c r="A128" s="3" t="str">
        <f>_xlfn.CONCAT(fiche_version[[#This Row],[code]],"v",RIGHT(fiche_version[[#This Row],[version]],4))</f>
        <v>BAR-TH-129v17-2</v>
      </c>
      <c r="B128" s="3" t="s">
        <v>126</v>
      </c>
      <c r="C128" s="3" t="str">
        <f>VLOOKUP(fiche_version[[#This Row],[code]],fiche[],2,FALSE)</f>
        <v>BAR</v>
      </c>
      <c r="D128" s="3" t="str">
        <f>VLOOKUP(fiche_version[[#This Row],[code]],fiche[],3,FALSE)</f>
        <v>Bâtiment Résidentiel</v>
      </c>
      <c r="E128" s="3" t="str">
        <f>VLOOKUP(fiche_version[[#This Row],[code]],fiche[],4,FALSE)</f>
        <v>TH</v>
      </c>
      <c r="F128" s="3" t="str">
        <f>VLOOKUP(fiche_version[[#This Row],[code]],fiche[],5,FALSE)</f>
        <v>Thermique</v>
      </c>
      <c r="G128" s="7" t="str">
        <f>VLOOKUP(fiche_version[[#This Row],[code]],fiche[],6,FALSE)</f>
        <v>Pompe à chaleur de type air/air</v>
      </c>
      <c r="H128" s="3" t="s">
        <v>409</v>
      </c>
      <c r="I128" s="6">
        <v>42186</v>
      </c>
      <c r="J128" s="6">
        <v>43190</v>
      </c>
      <c r="K128" s="3">
        <f>VLOOKUP(fiche_version[[#This Row],[code]],fiche[],7,FALSE)</f>
        <v>1</v>
      </c>
      <c r="L128" s="3">
        <f>VLOOKUP(fiche_version[[#This Row],[code]],fiche[],8,FALSE)</f>
        <v>1</v>
      </c>
      <c r="M128" s="3">
        <v>2</v>
      </c>
    </row>
    <row r="129" spans="1:13" x14ac:dyDescent="0.3">
      <c r="A129" s="3" t="str">
        <f>_xlfn.CONCAT(fiche_version[[#This Row],[code]],"v",RIGHT(fiche_version[[#This Row],[version]],4))</f>
        <v>BAR-TH-129v27-3</v>
      </c>
      <c r="B129" s="3" t="s">
        <v>126</v>
      </c>
      <c r="C129" s="3" t="str">
        <f>VLOOKUP(fiche_version[[#This Row],[code]],fiche[],2,FALSE)</f>
        <v>BAR</v>
      </c>
      <c r="D129" s="3" t="str">
        <f>VLOOKUP(fiche_version[[#This Row],[code]],fiche[],3,FALSE)</f>
        <v>Bâtiment Résidentiel</v>
      </c>
      <c r="E129" s="3" t="str">
        <f>VLOOKUP(fiche_version[[#This Row],[code]],fiche[],4,FALSE)</f>
        <v>TH</v>
      </c>
      <c r="F129" s="3" t="str">
        <f>VLOOKUP(fiche_version[[#This Row],[code]],fiche[],5,FALSE)</f>
        <v>Thermique</v>
      </c>
      <c r="G129" s="7" t="str">
        <f>VLOOKUP(fiche_version[[#This Row],[code]],fiche[],6,FALSE)</f>
        <v>Pompe à chaleur de type air/air</v>
      </c>
      <c r="H129" s="3" t="s">
        <v>410</v>
      </c>
      <c r="I129" s="6">
        <v>43191</v>
      </c>
      <c r="J129" s="6" t="s">
        <v>492</v>
      </c>
      <c r="K129" s="3">
        <f>VLOOKUP(fiche_version[[#This Row],[code]],fiche[],7,FALSE)</f>
        <v>1</v>
      </c>
      <c r="L129" s="3">
        <f>VLOOKUP(fiche_version[[#This Row],[code]],fiche[],8,FALSE)</f>
        <v>1</v>
      </c>
      <c r="M129" s="3">
        <v>3</v>
      </c>
    </row>
    <row r="130" spans="1:13" x14ac:dyDescent="0.3">
      <c r="A130" s="3" t="str">
        <f>_xlfn.CONCAT(fiche_version[[#This Row],[code]],"v",RIGHT(fiche_version[[#This Row],[version]],4))</f>
        <v>BAR-TH-130v26-1</v>
      </c>
      <c r="B130" s="3" t="s">
        <v>127</v>
      </c>
      <c r="C130" s="3" t="str">
        <f>VLOOKUP(fiche_version[[#This Row],[code]],fiche[],2,FALSE)</f>
        <v>BAR</v>
      </c>
      <c r="D130" s="3" t="str">
        <f>VLOOKUP(fiche_version[[#This Row],[code]],fiche[],3,FALSE)</f>
        <v>Bâtiment Résidentiel</v>
      </c>
      <c r="E130" s="3" t="str">
        <f>VLOOKUP(fiche_version[[#This Row],[code]],fiche[],4,FALSE)</f>
        <v>TH</v>
      </c>
      <c r="F130" s="3" t="str">
        <f>VLOOKUP(fiche_version[[#This Row],[code]],fiche[],5,FALSE)</f>
        <v>Thermique</v>
      </c>
      <c r="G130" s="7" t="str">
        <f>VLOOKUP(fiche_version[[#This Row],[code]],fiche[],6,FALSE)</f>
        <v>Surperformance énergétique pour un bâtiment neuf (France métropolitaine)</v>
      </c>
      <c r="H130" s="3" t="s">
        <v>411</v>
      </c>
      <c r="I130" s="6">
        <v>42005</v>
      </c>
      <c r="J130" s="6">
        <v>45291</v>
      </c>
      <c r="K130" s="3">
        <f>VLOOKUP(fiche_version[[#This Row],[code]],fiche[],7,FALSE)</f>
        <v>1</v>
      </c>
      <c r="L130" s="3">
        <f>VLOOKUP(fiche_version[[#This Row],[code]],fiche[],8,FALSE)</f>
        <v>0</v>
      </c>
      <c r="M130" s="3">
        <v>1</v>
      </c>
    </row>
    <row r="131" spans="1:13" x14ac:dyDescent="0.3">
      <c r="A131" s="3" t="str">
        <f>_xlfn.CONCAT(fiche_version[[#This Row],[code]],"v",RIGHT(fiche_version[[#This Row],[version]],4))</f>
        <v>BAR-TH-130v54-2</v>
      </c>
      <c r="B131" s="3" t="s">
        <v>127</v>
      </c>
      <c r="C131" s="3" t="str">
        <f>VLOOKUP(fiche_version[[#This Row],[code]],fiche[],2,FALSE)</f>
        <v>BAR</v>
      </c>
      <c r="D131" s="3" t="str">
        <f>VLOOKUP(fiche_version[[#This Row],[code]],fiche[],3,FALSE)</f>
        <v>Bâtiment Résidentiel</v>
      </c>
      <c r="E131" s="3" t="str">
        <f>VLOOKUP(fiche_version[[#This Row],[code]],fiche[],4,FALSE)</f>
        <v>TH</v>
      </c>
      <c r="F131" s="3" t="str">
        <f>VLOOKUP(fiche_version[[#This Row],[code]],fiche[],5,FALSE)</f>
        <v>Thermique</v>
      </c>
      <c r="G131" s="7" t="str">
        <f>VLOOKUP(fiche_version[[#This Row],[code]],fiche[],6,FALSE)</f>
        <v>Surperformance énergétique pour un bâtiment neuf (France métropolitaine)</v>
      </c>
      <c r="H131" s="3" t="s">
        <v>714</v>
      </c>
      <c r="I131" s="6">
        <v>45292</v>
      </c>
      <c r="J131" s="6">
        <v>45382</v>
      </c>
      <c r="K131" s="3">
        <f>VLOOKUP(fiche_version[[#This Row],[code]],fiche[],7,FALSE)</f>
        <v>1</v>
      </c>
      <c r="L131" s="3">
        <f>VLOOKUP(fiche_version[[#This Row],[code]],fiche[],8,FALSE)</f>
        <v>0</v>
      </c>
      <c r="M131" s="3">
        <v>2</v>
      </c>
    </row>
    <row r="132" spans="1:13" s="1" customFormat="1" x14ac:dyDescent="0.3">
      <c r="A132" s="15" t="str">
        <f>_xlfn.CONCAT(fiche_version[[#This Row],[code]],"v",RIGHT(fiche_version[[#This Row],[version]],4))</f>
        <v>BAR-TH-130v58-3</v>
      </c>
      <c r="B132" s="3" t="s">
        <v>127</v>
      </c>
      <c r="C132" s="15" t="str">
        <f>VLOOKUP(fiche_version[[#This Row],[code]],fiche[],2,FALSE)</f>
        <v>BAR</v>
      </c>
      <c r="D132" s="15" t="str">
        <f>VLOOKUP(fiche_version[[#This Row],[code]],fiche[],3,FALSE)</f>
        <v>Bâtiment Résidentiel</v>
      </c>
      <c r="E132" s="15" t="str">
        <f>VLOOKUP(fiche_version[[#This Row],[code]],fiche[],4,FALSE)</f>
        <v>TH</v>
      </c>
      <c r="F132" s="15" t="str">
        <f>VLOOKUP(fiche_version[[#This Row],[code]],fiche[],5,FALSE)</f>
        <v>Thermique</v>
      </c>
      <c r="G132" s="17" t="str">
        <f>VLOOKUP(fiche_version[[#This Row],[code]],fiche[],6,FALSE)</f>
        <v>Surperformance énergétique pour un bâtiment neuf (France métropolitaine)</v>
      </c>
      <c r="H132" s="3" t="s">
        <v>850</v>
      </c>
      <c r="I132" s="6">
        <v>45383</v>
      </c>
      <c r="J132" s="6">
        <v>46752</v>
      </c>
      <c r="K132" s="15">
        <f>VLOOKUP(fiche_version[[#This Row],[code]],fiche[],7,FALSE)</f>
        <v>1</v>
      </c>
      <c r="L132" s="15">
        <f>VLOOKUP(fiche_version[[#This Row],[code]],fiche[],8,FALSE)</f>
        <v>0</v>
      </c>
      <c r="M132" s="3">
        <v>3</v>
      </c>
    </row>
    <row r="133" spans="1:13" x14ac:dyDescent="0.3">
      <c r="A133" s="3" t="str">
        <f>_xlfn.CONCAT(fiche_version[[#This Row],[code]],"v",RIGHT(fiche_version[[#This Row],[version]],4))</f>
        <v>BAR-TH-131v16-1</v>
      </c>
      <c r="B133" s="3" t="s">
        <v>128</v>
      </c>
      <c r="C133" s="3" t="str">
        <f>VLOOKUP(fiche_version[[#This Row],[code]],fiche[],2,FALSE)</f>
        <v>BAR</v>
      </c>
      <c r="D133" s="3" t="str">
        <f>VLOOKUP(fiche_version[[#This Row],[code]],fiche[],3,FALSE)</f>
        <v>Bâtiment Résidentiel</v>
      </c>
      <c r="E133" s="3" t="str">
        <f>VLOOKUP(fiche_version[[#This Row],[code]],fiche[],4,FALSE)</f>
        <v>TH</v>
      </c>
      <c r="F133" s="3" t="str">
        <f>VLOOKUP(fiche_version[[#This Row],[code]],fiche[],5,FALSE)</f>
        <v>Thermique</v>
      </c>
      <c r="G133" s="7" t="str">
        <f>VLOOKUP(fiche_version[[#This Row],[code]],fiche[],6,FALSE)</f>
        <v>Isolation d’un réseau hydraulique d’eau chaude sanitaire</v>
      </c>
      <c r="H133" s="3" t="s">
        <v>388</v>
      </c>
      <c r="I133" s="6">
        <v>42005</v>
      </c>
      <c r="J133" s="6">
        <v>42441</v>
      </c>
      <c r="K133" s="3">
        <f>VLOOKUP(fiche_version[[#This Row],[code]],fiche[],7,FALSE)</f>
        <v>1</v>
      </c>
      <c r="L133" s="3">
        <f>VLOOKUP(fiche_version[[#This Row],[code]],fiche[],8,FALSE)</f>
        <v>1</v>
      </c>
      <c r="M133" s="3">
        <v>1</v>
      </c>
    </row>
    <row r="134" spans="1:13" x14ac:dyDescent="0.3">
      <c r="A134" s="3" t="str">
        <f>_xlfn.CONCAT(fiche_version[[#This Row],[code]],"v",RIGHT(fiche_version[[#This Row],[version]],4))</f>
        <v>BAR-TH-131v20-2</v>
      </c>
      <c r="B134" s="3" t="s">
        <v>128</v>
      </c>
      <c r="C134" s="3" t="str">
        <f>VLOOKUP(fiche_version[[#This Row],[code]],fiche[],2,FALSE)</f>
        <v>BAR</v>
      </c>
      <c r="D134" s="3" t="str">
        <f>VLOOKUP(fiche_version[[#This Row],[code]],fiche[],3,FALSE)</f>
        <v>Bâtiment Résidentiel</v>
      </c>
      <c r="E134" s="3" t="str">
        <f>VLOOKUP(fiche_version[[#This Row],[code]],fiche[],4,FALSE)</f>
        <v>TH</v>
      </c>
      <c r="F134" s="3" t="str">
        <f>VLOOKUP(fiche_version[[#This Row],[code]],fiche[],5,FALSE)</f>
        <v>Thermique</v>
      </c>
      <c r="G134" s="7" t="str">
        <f>VLOOKUP(fiche_version[[#This Row],[code]],fiche[],6,FALSE)</f>
        <v>Isolation d’un réseau hydraulique d’eau chaude sanitaire</v>
      </c>
      <c r="H134" s="8" t="s">
        <v>407</v>
      </c>
      <c r="I134" s="10">
        <v>42442</v>
      </c>
      <c r="J134" s="6">
        <v>43190</v>
      </c>
      <c r="K134" s="3">
        <f>VLOOKUP(fiche_version[[#This Row],[code]],fiche[],7,FALSE)</f>
        <v>1</v>
      </c>
      <c r="L134" s="3">
        <f>VLOOKUP(fiche_version[[#This Row],[code]],fiche[],8,FALSE)</f>
        <v>1</v>
      </c>
      <c r="M134" s="3">
        <v>2</v>
      </c>
    </row>
    <row r="135" spans="1:13" x14ac:dyDescent="0.3">
      <c r="A135" s="3" t="str">
        <f>_xlfn.CONCAT(fiche_version[[#This Row],[code]],"v",RIGHT(fiche_version[[#This Row],[version]],4))</f>
        <v>BAR-TH-135v14-1</v>
      </c>
      <c r="B135" s="3" t="s">
        <v>129</v>
      </c>
      <c r="C135" s="3" t="str">
        <f>VLOOKUP(fiche_version[[#This Row],[code]],fiche[],2,FALSE)</f>
        <v>BAR</v>
      </c>
      <c r="D135" s="3" t="str">
        <f>VLOOKUP(fiche_version[[#This Row],[code]],fiche[],3,FALSE)</f>
        <v>Bâtiment Résidentiel</v>
      </c>
      <c r="E135" s="3" t="str">
        <f>VLOOKUP(fiche_version[[#This Row],[code]],fiche[],4,FALSE)</f>
        <v>TH</v>
      </c>
      <c r="F135" s="3" t="str">
        <f>VLOOKUP(fiche_version[[#This Row],[code]],fiche[],5,FALSE)</f>
        <v>Thermique</v>
      </c>
      <c r="G135" s="7" t="str">
        <f>VLOOKUP(fiche_version[[#This Row],[code]],fiche[],6,FALSE)</f>
        <v>Chauffe-eau solaire collectif (France d'outre mer)</v>
      </c>
      <c r="H135" s="3" t="s">
        <v>383</v>
      </c>
      <c r="I135" s="6">
        <v>42005</v>
      </c>
      <c r="J135" s="6">
        <v>44104</v>
      </c>
      <c r="K135" s="3">
        <f>VLOOKUP(fiche_version[[#This Row],[code]],fiche[],7,FALSE)</f>
        <v>0</v>
      </c>
      <c r="L135" s="3">
        <f>VLOOKUP(fiche_version[[#This Row],[code]],fiche[],8,FALSE)</f>
        <v>1</v>
      </c>
      <c r="M135" s="3">
        <v>1</v>
      </c>
    </row>
    <row r="136" spans="1:13" s="1" customFormat="1" x14ac:dyDescent="0.3">
      <c r="A136" s="3" t="str">
        <f>_xlfn.CONCAT(fiche_version[[#This Row],[code]],"v",RIGHT(fiche_version[[#This Row],[version]],4))</f>
        <v>BAR-TH-135v35-2</v>
      </c>
      <c r="B136" s="3" t="s">
        <v>129</v>
      </c>
      <c r="C136" s="3" t="str">
        <f>VLOOKUP(fiche_version[[#This Row],[code]],fiche[],2,FALSE)</f>
        <v>BAR</v>
      </c>
      <c r="D136" s="3" t="str">
        <f>VLOOKUP(fiche_version[[#This Row],[code]],fiche[],3,FALSE)</f>
        <v>Bâtiment Résidentiel</v>
      </c>
      <c r="E136" s="3" t="str">
        <f>VLOOKUP(fiche_version[[#This Row],[code]],fiche[],4,FALSE)</f>
        <v>TH</v>
      </c>
      <c r="F136" s="3" t="str">
        <f>VLOOKUP(fiche_version[[#This Row],[code]],fiche[],5,FALSE)</f>
        <v>Thermique</v>
      </c>
      <c r="G136" s="7" t="str">
        <f>VLOOKUP(fiche_version[[#This Row],[code]],fiche[],6,FALSE)</f>
        <v>Chauffe-eau solaire collectif (France d'outre mer)</v>
      </c>
      <c r="H136" s="3" t="s">
        <v>391</v>
      </c>
      <c r="I136" s="6">
        <v>44105</v>
      </c>
      <c r="J136" s="6" t="s">
        <v>492</v>
      </c>
      <c r="K136" s="3">
        <f>VLOOKUP(fiche_version[[#This Row],[code]],fiche[],7,FALSE)</f>
        <v>0</v>
      </c>
      <c r="L136" s="3">
        <f>VLOOKUP(fiche_version[[#This Row],[code]],fiche[],8,FALSE)</f>
        <v>1</v>
      </c>
      <c r="M136" s="3">
        <v>2</v>
      </c>
    </row>
    <row r="137" spans="1:13" x14ac:dyDescent="0.3">
      <c r="A137" s="3" t="str">
        <f>_xlfn.CONCAT(fiche_version[[#This Row],[code]],"v",RIGHT(fiche_version[[#This Row],[version]],4))</f>
        <v>BAR-TH-137v17-1</v>
      </c>
      <c r="B137" s="3" t="s">
        <v>130</v>
      </c>
      <c r="C137" s="3" t="str">
        <f>VLOOKUP(fiche_version[[#This Row],[code]],fiche[],2,FALSE)</f>
        <v>BAR</v>
      </c>
      <c r="D137" s="3" t="str">
        <f>VLOOKUP(fiche_version[[#This Row],[code]],fiche[],3,FALSE)</f>
        <v>Bâtiment Résidentiel</v>
      </c>
      <c r="E137" s="3" t="str">
        <f>VLOOKUP(fiche_version[[#This Row],[code]],fiche[],4,FALSE)</f>
        <v>TH</v>
      </c>
      <c r="F137" s="3" t="str">
        <f>VLOOKUP(fiche_version[[#This Row],[code]],fiche[],5,FALSE)</f>
        <v>Thermique</v>
      </c>
      <c r="G137" s="7" t="str">
        <f>VLOOKUP(fiche_version[[#This Row],[code]],fiche[],6,FALSE)</f>
        <v>Raccordement d'un bâtiment résidentiel à un réseau de chaleur</v>
      </c>
      <c r="H137" s="3" t="s">
        <v>392</v>
      </c>
      <c r="I137" s="6">
        <v>42005</v>
      </c>
      <c r="J137" s="6">
        <v>44104</v>
      </c>
      <c r="K137" s="3">
        <f>VLOOKUP(fiche_version[[#This Row],[code]],fiche[],7,FALSE)</f>
        <v>1</v>
      </c>
      <c r="L137" s="3">
        <f>VLOOKUP(fiche_version[[#This Row],[code]],fiche[],8,FALSE)</f>
        <v>1</v>
      </c>
      <c r="M137" s="3">
        <v>1</v>
      </c>
    </row>
    <row r="138" spans="1:13" s="1" customFormat="1" x14ac:dyDescent="0.3">
      <c r="A138" s="3" t="str">
        <f>_xlfn.CONCAT(fiche_version[[#This Row],[code]],"v",RIGHT(fiche_version[[#This Row],[version]],4))</f>
        <v>BAR-TH-137v35-2</v>
      </c>
      <c r="B138" s="3" t="s">
        <v>130</v>
      </c>
      <c r="C138" s="15" t="str">
        <f>VLOOKUP(fiche_version[[#This Row],[code]],fiche[],2,FALSE)</f>
        <v>BAR</v>
      </c>
      <c r="D138" s="15" t="str">
        <f>VLOOKUP(fiche_version[[#This Row],[code]],fiche[],3,FALSE)</f>
        <v>Bâtiment Résidentiel</v>
      </c>
      <c r="E138" s="15" t="str">
        <f>VLOOKUP(fiche_version[[#This Row],[code]],fiche[],4,FALSE)</f>
        <v>TH</v>
      </c>
      <c r="F138" s="15" t="str">
        <f>VLOOKUP(fiche_version[[#This Row],[code]],fiche[],5,FALSE)</f>
        <v>Thermique</v>
      </c>
      <c r="G138" s="7" t="str">
        <f>VLOOKUP(fiche_version[[#This Row],[code]],fiche[],6,FALSE)</f>
        <v>Raccordement d'un bâtiment résidentiel à un réseau de chaleur</v>
      </c>
      <c r="H138" s="3" t="s">
        <v>391</v>
      </c>
      <c r="I138" s="6">
        <v>44105</v>
      </c>
      <c r="J138" s="6">
        <v>44804</v>
      </c>
      <c r="K138" s="15">
        <f>VLOOKUP(fiche_version[[#This Row],[code]],fiche[],7,FALSE)</f>
        <v>1</v>
      </c>
      <c r="L138" s="15">
        <f>VLOOKUP(fiche_version[[#This Row],[code]],fiche[],8,FALSE)</f>
        <v>1</v>
      </c>
      <c r="M138" s="3">
        <v>2</v>
      </c>
    </row>
    <row r="139" spans="1:13" x14ac:dyDescent="0.3">
      <c r="A139" s="3" t="str">
        <f>_xlfn.CONCAT(fiche_version[[#This Row],[code]],"v",RIGHT(fiche_version[[#This Row],[version]],4))</f>
        <v>BAR-TH-137v45-3</v>
      </c>
      <c r="B139" s="3" t="s">
        <v>130</v>
      </c>
      <c r="C139" s="3" t="str">
        <f>VLOOKUP(fiche_version[[#This Row],[code]],fiche[],2,FALSE)</f>
        <v>BAR</v>
      </c>
      <c r="D139" s="3" t="str">
        <f>VLOOKUP(fiche_version[[#This Row],[code]],fiche[],3,FALSE)</f>
        <v>Bâtiment Résidentiel</v>
      </c>
      <c r="E139" s="3" t="str">
        <f>VLOOKUP(fiche_version[[#This Row],[code]],fiche[],4,FALSE)</f>
        <v>TH</v>
      </c>
      <c r="F139" s="3" t="str">
        <f>VLOOKUP(fiche_version[[#This Row],[code]],fiche[],5,FALSE)</f>
        <v>Thermique</v>
      </c>
      <c r="G139" s="7" t="str">
        <f>VLOOKUP(fiche_version[[#This Row],[code]],fiche[],6,FALSE)</f>
        <v>Raccordement d'un bâtiment résidentiel à un réseau de chaleur</v>
      </c>
      <c r="H139" s="3" t="s">
        <v>447</v>
      </c>
      <c r="I139" s="6">
        <v>44805</v>
      </c>
      <c r="J139" s="6" t="s">
        <v>492</v>
      </c>
      <c r="K139" s="3">
        <f>VLOOKUP(fiche_version[[#This Row],[code]],fiche[],7,FALSE)</f>
        <v>1</v>
      </c>
      <c r="L139" s="3">
        <f>VLOOKUP(fiche_version[[#This Row],[code]],fiche[],8,FALSE)</f>
        <v>1</v>
      </c>
      <c r="M139" s="3">
        <v>3</v>
      </c>
    </row>
    <row r="140" spans="1:13" x14ac:dyDescent="0.3">
      <c r="A140" s="3" t="str">
        <f>_xlfn.CONCAT(fiche_version[[#This Row],[code]],"v",RIGHT(fiche_version[[#This Row],[version]],4))</f>
        <v>BAR-TH-139v14-1</v>
      </c>
      <c r="B140" s="3" t="s">
        <v>132</v>
      </c>
      <c r="C140" s="3" t="str">
        <f>VLOOKUP(fiche_version[[#This Row],[code]],fiche[],2,FALSE)</f>
        <v>BAR</v>
      </c>
      <c r="D140" s="3" t="str">
        <f>VLOOKUP(fiche_version[[#This Row],[code]],fiche[],3,FALSE)</f>
        <v>Bâtiment Résidentiel</v>
      </c>
      <c r="E140" s="3" t="str">
        <f>VLOOKUP(fiche_version[[#This Row],[code]],fiche[],4,FALSE)</f>
        <v>TH</v>
      </c>
      <c r="F140" s="3" t="str">
        <f>VLOOKUP(fiche_version[[#This Row],[code]],fiche[],5,FALSE)</f>
        <v>Thermique</v>
      </c>
      <c r="G140" s="7" t="str">
        <f>VLOOKUP(fiche_version[[#This Row],[code]],fiche[],6,FALSE)</f>
        <v>Système de variation électronique de vitesse sur une pompe</v>
      </c>
      <c r="H140" s="3" t="s">
        <v>383</v>
      </c>
      <c r="I140" s="6">
        <v>42005</v>
      </c>
      <c r="J140" s="6">
        <v>42766</v>
      </c>
      <c r="K140" s="3">
        <f>VLOOKUP(fiche_version[[#This Row],[code]],fiche[],7,FALSE)</f>
        <v>1</v>
      </c>
      <c r="L140" s="3">
        <f>VLOOKUP(fiche_version[[#This Row],[code]],fiche[],8,FALSE)</f>
        <v>1</v>
      </c>
      <c r="M140" s="3">
        <v>1</v>
      </c>
    </row>
    <row r="141" spans="1:13" x14ac:dyDescent="0.3">
      <c r="A141" s="3" t="str">
        <f>_xlfn.CONCAT(fiche_version[[#This Row],[code]],"v",RIGHT(fiche_version[[#This Row],[version]],4))</f>
        <v>BAR-TH-139v23-2</v>
      </c>
      <c r="B141" s="3" t="s">
        <v>132</v>
      </c>
      <c r="C141" s="3" t="str">
        <f>VLOOKUP(fiche_version[[#This Row],[code]],fiche[],2,FALSE)</f>
        <v>BAR</v>
      </c>
      <c r="D141" s="3" t="str">
        <f>VLOOKUP(fiche_version[[#This Row],[code]],fiche[],3,FALSE)</f>
        <v>Bâtiment Résidentiel</v>
      </c>
      <c r="E141" s="3" t="str">
        <f>VLOOKUP(fiche_version[[#This Row],[code]],fiche[],4,FALSE)</f>
        <v>TH</v>
      </c>
      <c r="F141" s="3" t="str">
        <f>VLOOKUP(fiche_version[[#This Row],[code]],fiche[],5,FALSE)</f>
        <v>Thermique</v>
      </c>
      <c r="G141" s="7" t="str">
        <f>VLOOKUP(fiche_version[[#This Row],[code]],fiche[],6,FALSE)</f>
        <v>Système de variation électronique de vitesse sur une pompe</v>
      </c>
      <c r="H141" s="3" t="s">
        <v>406</v>
      </c>
      <c r="I141" s="6">
        <v>42767</v>
      </c>
      <c r="J141" s="6" t="s">
        <v>492</v>
      </c>
      <c r="K141" s="3">
        <f>VLOOKUP(fiche_version[[#This Row],[code]],fiche[],7,FALSE)</f>
        <v>1</v>
      </c>
      <c r="L141" s="3">
        <f>VLOOKUP(fiche_version[[#This Row],[code]],fiche[],8,FALSE)</f>
        <v>1</v>
      </c>
      <c r="M141" s="3">
        <v>2</v>
      </c>
    </row>
    <row r="142" spans="1:13" x14ac:dyDescent="0.3">
      <c r="A142" s="3" t="str">
        <f>_xlfn.CONCAT(fiche_version[[#This Row],[code]],"v",RIGHT(fiche_version[[#This Row],[version]],4))</f>
        <v>BAR-TH-141v15-1</v>
      </c>
      <c r="B142" s="3" t="s">
        <v>134</v>
      </c>
      <c r="C142" s="3" t="str">
        <f>VLOOKUP(fiche_version[[#This Row],[code]],fiche[],2,FALSE)</f>
        <v>BAR</v>
      </c>
      <c r="D142" s="3" t="str">
        <f>VLOOKUP(fiche_version[[#This Row],[code]],fiche[],3,FALSE)</f>
        <v>Bâtiment Résidentiel</v>
      </c>
      <c r="E142" s="3" t="str">
        <f>VLOOKUP(fiche_version[[#This Row],[code]],fiche[],4,FALSE)</f>
        <v>TH</v>
      </c>
      <c r="F142" s="3" t="str">
        <f>VLOOKUP(fiche_version[[#This Row],[code]],fiche[],5,FALSE)</f>
        <v>Thermique</v>
      </c>
      <c r="G142" s="7" t="str">
        <f>VLOOKUP(fiche_version[[#This Row],[code]],fiche[],6,FALSE)</f>
        <v>Climatiseur performant (France d'outre-mer)</v>
      </c>
      <c r="H142" s="3" t="s">
        <v>387</v>
      </c>
      <c r="I142" s="6">
        <v>42005</v>
      </c>
      <c r="J142" s="6" t="s">
        <v>492</v>
      </c>
      <c r="K142" s="3">
        <f>VLOOKUP(fiche_version[[#This Row],[code]],fiche[],7,FALSE)</f>
        <v>0</v>
      </c>
      <c r="L142" s="3">
        <f>VLOOKUP(fiche_version[[#This Row],[code]],fiche[],8,FALSE)</f>
        <v>1</v>
      </c>
      <c r="M142" s="3">
        <v>1</v>
      </c>
    </row>
    <row r="143" spans="1:13" s="1" customFormat="1" x14ac:dyDescent="0.3">
      <c r="A143" s="3" t="str">
        <f>_xlfn.CONCAT(fiche_version[[#This Row],[code]],"v",RIGHT(fiche_version[[#This Row],[version]],4))</f>
        <v>BAR-TH-143v25-1</v>
      </c>
      <c r="B143" s="3" t="s">
        <v>135</v>
      </c>
      <c r="C143" s="3" t="str">
        <f>VLOOKUP(fiche_version[[#This Row],[code]],fiche[],2,FALSE)</f>
        <v>BAR</v>
      </c>
      <c r="D143" s="3" t="str">
        <f>VLOOKUP(fiche_version[[#This Row],[code]],fiche[],3,FALSE)</f>
        <v>Bâtiment Résidentiel</v>
      </c>
      <c r="E143" s="3" t="str">
        <f>VLOOKUP(fiche_version[[#This Row],[code]],fiche[],4,FALSE)</f>
        <v>TH</v>
      </c>
      <c r="F143" s="3" t="str">
        <f>VLOOKUP(fiche_version[[#This Row],[code]],fiche[],5,FALSE)</f>
        <v>Thermique</v>
      </c>
      <c r="G143" s="7" t="str">
        <f>VLOOKUP(fiche_version[[#This Row],[code]],fiche[],6,FALSE)</f>
        <v>Système solaire combiné (France métropolitaine)</v>
      </c>
      <c r="H143" s="3" t="s">
        <v>412</v>
      </c>
      <c r="I143" s="6">
        <v>42005</v>
      </c>
      <c r="J143" s="6">
        <v>44985</v>
      </c>
      <c r="K143" s="3">
        <f>VLOOKUP(fiche_version[[#This Row],[code]],fiche[],7,FALSE)</f>
        <v>1</v>
      </c>
      <c r="L143" s="3">
        <f>VLOOKUP(fiche_version[[#This Row],[code]],fiche[],8,FALSE)</f>
        <v>0</v>
      </c>
      <c r="M143" s="3">
        <v>1</v>
      </c>
    </row>
    <row r="144" spans="1:13" x14ac:dyDescent="0.3">
      <c r="A144" s="3" t="str">
        <f>_xlfn.CONCAT(fiche_version[[#This Row],[code]],"v",RIGHT(fiche_version[[#This Row],[version]],4))</f>
        <v>BAR-TH-143v51-5</v>
      </c>
      <c r="B144" s="3" t="s">
        <v>135</v>
      </c>
      <c r="C144" s="3" t="str">
        <f>VLOOKUP(fiche_version[[#This Row],[code]],fiche[],2,FALSE)</f>
        <v>BAR</v>
      </c>
      <c r="D144" s="3" t="str">
        <f>VLOOKUP(fiche_version[[#This Row],[code]],fiche[],3,FALSE)</f>
        <v>Bâtiment Résidentiel</v>
      </c>
      <c r="E144" s="3" t="str">
        <f>VLOOKUP(fiche_version[[#This Row],[code]],fiche[],4,FALSE)</f>
        <v>TH</v>
      </c>
      <c r="F144" s="3" t="str">
        <f>VLOOKUP(fiche_version[[#This Row],[code]],fiche[],5,FALSE)</f>
        <v>Thermique</v>
      </c>
      <c r="G144" s="7" t="str">
        <f>VLOOKUP(fiche_version[[#This Row],[code]],fiche[],6,FALSE)</f>
        <v>Système solaire combiné (France métropolitaine)</v>
      </c>
      <c r="H144" s="3" t="s">
        <v>448</v>
      </c>
      <c r="I144" s="6">
        <v>44986</v>
      </c>
      <c r="J144" s="6" t="s">
        <v>492</v>
      </c>
      <c r="K144" s="3">
        <f>VLOOKUP(fiche_version[[#This Row],[code]],fiche[],7,FALSE)</f>
        <v>1</v>
      </c>
      <c r="L144" s="3">
        <f>VLOOKUP(fiche_version[[#This Row],[code]],fiche[],8,FALSE)</f>
        <v>0</v>
      </c>
      <c r="M144" s="3">
        <v>2</v>
      </c>
    </row>
    <row r="145" spans="1:13" x14ac:dyDescent="0.3">
      <c r="A145" s="3" t="str">
        <f>_xlfn.CONCAT(fiche_version[[#This Row],[code]],"v",RIGHT(fiche_version[[#This Row],[version]],4))</f>
        <v>BAR-TH-145v19-1</v>
      </c>
      <c r="B145" s="3" t="s">
        <v>136</v>
      </c>
      <c r="C145" s="3" t="str">
        <f>VLOOKUP(fiche_version[[#This Row],[code]],fiche[],2,FALSE)</f>
        <v>BAR</v>
      </c>
      <c r="D145" s="3" t="str">
        <f>VLOOKUP(fiche_version[[#This Row],[code]],fiche[],3,FALSE)</f>
        <v>Bâtiment Résidentiel</v>
      </c>
      <c r="E145" s="3" t="str">
        <f>VLOOKUP(fiche_version[[#This Row],[code]],fiche[],4,FALSE)</f>
        <v>TH</v>
      </c>
      <c r="F145" s="3" t="str">
        <f>VLOOKUP(fiche_version[[#This Row],[code]],fiche[],5,FALSE)</f>
        <v>Thermique</v>
      </c>
      <c r="G145" s="7" t="str">
        <f>VLOOKUP(fiche_version[[#This Row],[code]],fiche[],6,FALSE)</f>
        <v>Rénovation globale d’un bâtiment résidentiel (France métropolitaine)</v>
      </c>
      <c r="H145" s="3" t="s">
        <v>386</v>
      </c>
      <c r="I145" s="6">
        <v>42005</v>
      </c>
      <c r="J145" s="6">
        <v>43921</v>
      </c>
      <c r="K145" s="3">
        <f>VLOOKUP(fiche_version[[#This Row],[code]],fiche[],7,FALSE)</f>
        <v>1</v>
      </c>
      <c r="L145" s="3">
        <f>VLOOKUP(fiche_version[[#This Row],[code]],fiche[],8,FALSE)</f>
        <v>0</v>
      </c>
      <c r="M145" s="3">
        <v>1</v>
      </c>
    </row>
    <row r="146" spans="1:13" x14ac:dyDescent="0.3">
      <c r="A146" s="3" t="str">
        <f>_xlfn.CONCAT(fiche_version[[#This Row],[code]],"v",RIGHT(fiche_version[[#This Row],[version]],4))</f>
        <v>BAR-TH-145v32-2</v>
      </c>
      <c r="B146" s="3" t="s">
        <v>136</v>
      </c>
      <c r="C146" s="3" t="str">
        <f>VLOOKUP(fiche_version[[#This Row],[code]],fiche[],2,FALSE)</f>
        <v>BAR</v>
      </c>
      <c r="D146" s="3" t="str">
        <f>VLOOKUP(fiche_version[[#This Row],[code]],fiche[],3,FALSE)</f>
        <v>Bâtiment Résidentiel</v>
      </c>
      <c r="E146" s="3" t="str">
        <f>VLOOKUP(fiche_version[[#This Row],[code]],fiche[],4,FALSE)</f>
        <v>TH</v>
      </c>
      <c r="F146" s="3" t="str">
        <f>VLOOKUP(fiche_version[[#This Row],[code]],fiche[],5,FALSE)</f>
        <v>Thermique</v>
      </c>
      <c r="G146" s="7" t="str">
        <f>VLOOKUP(fiche_version[[#This Row],[code]],fiche[],6,FALSE)</f>
        <v>Rénovation globale d’un bâtiment résidentiel (France métropolitaine)</v>
      </c>
      <c r="H146" s="3" t="s">
        <v>408</v>
      </c>
      <c r="I146" s="6">
        <v>43922</v>
      </c>
      <c r="J146" s="6">
        <v>44115</v>
      </c>
      <c r="K146" s="3">
        <f>VLOOKUP(fiche_version[[#This Row],[code]],fiche[],7,FALSE)</f>
        <v>1</v>
      </c>
      <c r="L146" s="3">
        <f>VLOOKUP(fiche_version[[#This Row],[code]],fiche[],8,FALSE)</f>
        <v>0</v>
      </c>
      <c r="M146" s="3">
        <v>2</v>
      </c>
    </row>
    <row r="147" spans="1:13" x14ac:dyDescent="0.3">
      <c r="A147" s="3" t="str">
        <f>_xlfn.CONCAT(fiche_version[[#This Row],[code]],"v",RIGHT(fiche_version[[#This Row],[version]],4))</f>
        <v>BAR-TH-145v36-3</v>
      </c>
      <c r="B147" s="3" t="s">
        <v>136</v>
      </c>
      <c r="C147" s="3" t="str">
        <f>VLOOKUP(fiche_version[[#This Row],[code]],fiche[],2,FALSE)</f>
        <v>BAR</v>
      </c>
      <c r="D147" s="3" t="str">
        <f>VLOOKUP(fiche_version[[#This Row],[code]],fiche[],3,FALSE)</f>
        <v>Bâtiment Résidentiel</v>
      </c>
      <c r="E147" s="3" t="str">
        <f>VLOOKUP(fiche_version[[#This Row],[code]],fiche[],4,FALSE)</f>
        <v>TH</v>
      </c>
      <c r="F147" s="3" t="str">
        <f>VLOOKUP(fiche_version[[#This Row],[code]],fiche[],5,FALSE)</f>
        <v>Thermique</v>
      </c>
      <c r="G147" s="7" t="str">
        <f>VLOOKUP(fiche_version[[#This Row],[code]],fiche[],6,FALSE)</f>
        <v>Rénovation globale d’un bâtiment résidentiel (France métropolitaine)</v>
      </c>
      <c r="H147" s="3" t="s">
        <v>445</v>
      </c>
      <c r="I147" s="6">
        <v>44116</v>
      </c>
      <c r="J147" s="6">
        <v>45138</v>
      </c>
      <c r="K147" s="3">
        <f>VLOOKUP(fiche_version[[#This Row],[code]],fiche[],7,FALSE)</f>
        <v>1</v>
      </c>
      <c r="L147" s="3">
        <f>VLOOKUP(fiche_version[[#This Row],[code]],fiche[],8,FALSE)</f>
        <v>0</v>
      </c>
      <c r="M147" s="3">
        <v>3</v>
      </c>
    </row>
    <row r="148" spans="1:13" x14ac:dyDescent="0.3">
      <c r="A148" s="3" t="str">
        <f>_xlfn.CONCAT(fiche_version[[#This Row],[code]],"v",RIGHT(fiche_version[[#This Row],[version]],4))</f>
        <v>BAR-TH-145v52-4</v>
      </c>
      <c r="B148" s="3" t="s">
        <v>136</v>
      </c>
      <c r="C148" s="3" t="str">
        <f>VLOOKUP(fiche_version[[#This Row],[code]],fiche[],2,FALSE)</f>
        <v>BAR</v>
      </c>
      <c r="D148" s="3" t="str">
        <f>VLOOKUP(fiche_version[[#This Row],[code]],fiche[],3,FALSE)</f>
        <v>Bâtiment Résidentiel</v>
      </c>
      <c r="E148" s="3" t="str">
        <f>VLOOKUP(fiche_version[[#This Row],[code]],fiche[],4,FALSE)</f>
        <v>TH</v>
      </c>
      <c r="F148" s="3" t="str">
        <f>VLOOKUP(fiche_version[[#This Row],[code]],fiche[],5,FALSE)</f>
        <v>Thermique</v>
      </c>
      <c r="G148" s="7" t="str">
        <f>VLOOKUP(fiche_version[[#This Row],[code]],fiche[],6,FALSE)</f>
        <v>Rénovation globale d’un bâtiment résidentiel (France métropolitaine)</v>
      </c>
      <c r="H148" s="3" t="s">
        <v>699</v>
      </c>
      <c r="I148" s="6">
        <v>45139</v>
      </c>
      <c r="J148" s="6"/>
      <c r="K148" s="3">
        <f>VLOOKUP(fiche_version[[#This Row],[code]],fiche[],7,FALSE)</f>
        <v>1</v>
      </c>
      <c r="L148" s="3">
        <f>VLOOKUP(fiche_version[[#This Row],[code]],fiche[],8,FALSE)</f>
        <v>0</v>
      </c>
      <c r="M148" s="3">
        <v>4</v>
      </c>
    </row>
    <row r="149" spans="1:13" x14ac:dyDescent="0.3">
      <c r="A149" s="3" t="str">
        <f>_xlfn.CONCAT(fiche_version[[#This Row],[code]],"v",RIGHT(fiche_version[[#This Row],[version]],4))</f>
        <v>BAR-TH-148v14-1</v>
      </c>
      <c r="B149" s="3" t="s">
        <v>138</v>
      </c>
      <c r="C149" s="3" t="str">
        <f>VLOOKUP(fiche_version[[#This Row],[code]],fiche[],2,FALSE)</f>
        <v>BAR</v>
      </c>
      <c r="D149" s="3" t="str">
        <f>VLOOKUP(fiche_version[[#This Row],[code]],fiche[],3,FALSE)</f>
        <v>Bâtiment Résidentiel</v>
      </c>
      <c r="E149" s="3" t="str">
        <f>VLOOKUP(fiche_version[[#This Row],[code]],fiche[],4,FALSE)</f>
        <v>TH</v>
      </c>
      <c r="F149" s="3" t="str">
        <f>VLOOKUP(fiche_version[[#This Row],[code]],fiche[],5,FALSE)</f>
        <v>Thermique</v>
      </c>
      <c r="G149" s="7" t="str">
        <f>VLOOKUP(fiche_version[[#This Row],[code]],fiche[],6,FALSE)</f>
        <v>Chauffe-eau thermodynamique à accumulation</v>
      </c>
      <c r="H149" s="8" t="s">
        <v>383</v>
      </c>
      <c r="I149" s="6">
        <v>42005</v>
      </c>
      <c r="J149" s="6">
        <v>42004</v>
      </c>
      <c r="K149" s="3">
        <f>VLOOKUP(fiche_version[[#This Row],[code]],fiche[],7,FALSE)</f>
        <v>1</v>
      </c>
      <c r="L149" s="3">
        <f>VLOOKUP(fiche_version[[#This Row],[code]],fiche[],8,FALSE)</f>
        <v>1</v>
      </c>
      <c r="M149" s="3">
        <v>1</v>
      </c>
    </row>
    <row r="150" spans="1:13" x14ac:dyDescent="0.3">
      <c r="A150" s="3" t="str">
        <f>_xlfn.CONCAT(fiche_version[[#This Row],[code]],"v",RIGHT(fiche_version[[#This Row],[version]],4))</f>
        <v>BAR-TH-148v15-2</v>
      </c>
      <c r="B150" s="3" t="s">
        <v>138</v>
      </c>
      <c r="C150" s="3" t="str">
        <f>VLOOKUP(fiche_version[[#This Row],[code]],fiche[],2,FALSE)</f>
        <v>BAR</v>
      </c>
      <c r="D150" s="3" t="str">
        <f>VLOOKUP(fiche_version[[#This Row],[code]],fiche[],3,FALSE)</f>
        <v>Bâtiment Résidentiel</v>
      </c>
      <c r="E150" s="3" t="str">
        <f>VLOOKUP(fiche_version[[#This Row],[code]],fiche[],4,FALSE)</f>
        <v>TH</v>
      </c>
      <c r="F150" s="3" t="str">
        <f>VLOOKUP(fiche_version[[#This Row],[code]],fiche[],5,FALSE)</f>
        <v>Thermique</v>
      </c>
      <c r="G150" s="7" t="str">
        <f>VLOOKUP(fiche_version[[#This Row],[code]],fiche[],6,FALSE)</f>
        <v>Chauffe-eau thermodynamique à accumulation</v>
      </c>
      <c r="H150" s="3" t="s">
        <v>403</v>
      </c>
      <c r="I150" s="6">
        <v>42005</v>
      </c>
      <c r="J150" s="6" t="s">
        <v>492</v>
      </c>
      <c r="K150" s="3">
        <f>VLOOKUP(fiche_version[[#This Row],[code]],fiche[],7,FALSE)</f>
        <v>1</v>
      </c>
      <c r="L150" s="3">
        <f>VLOOKUP(fiche_version[[#This Row],[code]],fiche[],8,FALSE)</f>
        <v>1</v>
      </c>
      <c r="M150" s="3">
        <v>2</v>
      </c>
    </row>
    <row r="151" spans="1:13" x14ac:dyDescent="0.3">
      <c r="A151" s="3" t="str">
        <f>_xlfn.CONCAT(fiche_version[[#This Row],[code]],"v",RIGHT(fiche_version[[#This Row],[version]],4))</f>
        <v>BAR-TH-150v14-1</v>
      </c>
      <c r="B151" s="3" t="s">
        <v>140</v>
      </c>
      <c r="C151" s="3" t="str">
        <f>VLOOKUP(fiche_version[[#This Row],[code]],fiche[],2,FALSE)</f>
        <v>BAR</v>
      </c>
      <c r="D151" s="3" t="str">
        <f>VLOOKUP(fiche_version[[#This Row],[code]],fiche[],3,FALSE)</f>
        <v>Bâtiment Résidentiel</v>
      </c>
      <c r="E151" s="3" t="str">
        <f>VLOOKUP(fiche_version[[#This Row],[code]],fiche[],4,FALSE)</f>
        <v>TH</v>
      </c>
      <c r="F151" s="3" t="str">
        <f>VLOOKUP(fiche_version[[#This Row],[code]],fiche[],5,FALSE)</f>
        <v>Thermique</v>
      </c>
      <c r="G151" s="7" t="str">
        <f>VLOOKUP(fiche_version[[#This Row],[code]],fiche[],6,FALSE)</f>
        <v>Pompe à chaleur collective à absorption de type air/eau ou eau/eau</v>
      </c>
      <c r="H151" s="8" t="s">
        <v>383</v>
      </c>
      <c r="I151" s="6">
        <v>42005</v>
      </c>
      <c r="J151" s="6" t="s">
        <v>492</v>
      </c>
      <c r="K151" s="3">
        <f>VLOOKUP(fiche_version[[#This Row],[code]],fiche[],7,FALSE)</f>
        <v>1</v>
      </c>
      <c r="L151" s="3">
        <f>VLOOKUP(fiche_version[[#This Row],[code]],fiche[],8,FALSE)</f>
        <v>1</v>
      </c>
      <c r="M151" s="3">
        <v>1</v>
      </c>
    </row>
    <row r="152" spans="1:13" x14ac:dyDescent="0.3">
      <c r="A152" s="3" t="str">
        <f>_xlfn.CONCAT(fiche_version[[#This Row],[code]],"v",RIGHT(fiche_version[[#This Row],[version]],4))</f>
        <v>BAR-TH-155v16-1</v>
      </c>
      <c r="B152" s="3" t="s">
        <v>142</v>
      </c>
      <c r="C152" s="3" t="str">
        <f>VLOOKUP(fiche_version[[#This Row],[code]],fiche[],2,FALSE)</f>
        <v>BAR</v>
      </c>
      <c r="D152" s="3" t="str">
        <f>VLOOKUP(fiche_version[[#This Row],[code]],fiche[],3,FALSE)</f>
        <v>Bâtiment Résidentiel</v>
      </c>
      <c r="E152" s="3" t="str">
        <f>VLOOKUP(fiche_version[[#This Row],[code]],fiche[],4,FALSE)</f>
        <v>TH</v>
      </c>
      <c r="F152" s="3" t="str">
        <f>VLOOKUP(fiche_version[[#This Row],[code]],fiche[],5,FALSE)</f>
        <v>Thermique</v>
      </c>
      <c r="G152" s="7" t="str">
        <f>VLOOKUP(fiche_version[[#This Row],[code]],fiche[],6,FALSE)</f>
        <v>Ventilation hybride hygroréglable (France métropolitaine)</v>
      </c>
      <c r="H152" s="3" t="s">
        <v>388</v>
      </c>
      <c r="I152" s="6">
        <v>42005</v>
      </c>
      <c r="J152" s="6">
        <v>43921</v>
      </c>
      <c r="K152" s="3">
        <f>VLOOKUP(fiche_version[[#This Row],[code]],fiche[],7,FALSE)</f>
        <v>1</v>
      </c>
      <c r="L152" s="3">
        <f>VLOOKUP(fiche_version[[#This Row],[code]],fiche[],8,FALSE)</f>
        <v>0</v>
      </c>
      <c r="M152" s="3">
        <v>1</v>
      </c>
    </row>
    <row r="153" spans="1:13" x14ac:dyDescent="0.3">
      <c r="A153" s="3" t="str">
        <f>_xlfn.CONCAT(fiche_version[[#This Row],[code]],"v",RIGHT(fiche_version[[#This Row],[version]],4))</f>
        <v>BAR-TH-155v32-2</v>
      </c>
      <c r="B153" s="3" t="s">
        <v>142</v>
      </c>
      <c r="C153" s="3" t="str">
        <f>VLOOKUP(fiche_version[[#This Row],[code]],fiche[],2,FALSE)</f>
        <v>BAR</v>
      </c>
      <c r="D153" s="3" t="str">
        <f>VLOOKUP(fiche_version[[#This Row],[code]],fiche[],3,FALSE)</f>
        <v>Bâtiment Résidentiel</v>
      </c>
      <c r="E153" s="3" t="str">
        <f>VLOOKUP(fiche_version[[#This Row],[code]],fiche[],4,FALSE)</f>
        <v>TH</v>
      </c>
      <c r="F153" s="3" t="str">
        <f>VLOOKUP(fiche_version[[#This Row],[code]],fiche[],5,FALSE)</f>
        <v>Thermique</v>
      </c>
      <c r="G153" s="7" t="str">
        <f>VLOOKUP(fiche_version[[#This Row],[code]],fiche[],6,FALSE)</f>
        <v>Ventilation hybride hygroréglable (France métropolitaine)</v>
      </c>
      <c r="H153" s="3" t="s">
        <v>408</v>
      </c>
      <c r="I153" s="6">
        <v>43922</v>
      </c>
      <c r="J153" s="6">
        <v>44115</v>
      </c>
      <c r="K153" s="3">
        <f>VLOOKUP(fiche_version[[#This Row],[code]],fiche[],7,FALSE)</f>
        <v>1</v>
      </c>
      <c r="L153" s="3">
        <f>VLOOKUP(fiche_version[[#This Row],[code]],fiche[],8,FALSE)</f>
        <v>0</v>
      </c>
      <c r="M153" s="3">
        <v>2</v>
      </c>
    </row>
    <row r="154" spans="1:13" x14ac:dyDescent="0.3">
      <c r="A154" s="3" t="str">
        <f>_xlfn.CONCAT(fiche_version[[#This Row],[code]],"v",RIGHT(fiche_version[[#This Row],[version]],4))</f>
        <v>BAR-TH-155v36-3</v>
      </c>
      <c r="B154" s="3" t="s">
        <v>142</v>
      </c>
      <c r="C154" s="3" t="str">
        <f>VLOOKUP(fiche_version[[#This Row],[code]],fiche[],2,FALSE)</f>
        <v>BAR</v>
      </c>
      <c r="D154" s="3" t="str">
        <f>VLOOKUP(fiche_version[[#This Row],[code]],fiche[],3,FALSE)</f>
        <v>Bâtiment Résidentiel</v>
      </c>
      <c r="E154" s="3" t="str">
        <f>VLOOKUP(fiche_version[[#This Row],[code]],fiche[],4,FALSE)</f>
        <v>TH</v>
      </c>
      <c r="F154" s="3" t="str">
        <f>VLOOKUP(fiche_version[[#This Row],[code]],fiche[],5,FALSE)</f>
        <v>Thermique</v>
      </c>
      <c r="G154" s="7" t="str">
        <f>VLOOKUP(fiche_version[[#This Row],[code]],fiche[],6,FALSE)</f>
        <v>Ventilation hybride hygroréglable (France métropolitaine)</v>
      </c>
      <c r="H154" s="3" t="s">
        <v>445</v>
      </c>
      <c r="I154" s="6">
        <v>44116</v>
      </c>
      <c r="J154" s="6">
        <v>44651</v>
      </c>
      <c r="K154" s="3">
        <f>VLOOKUP(fiche_version[[#This Row],[code]],fiche[],7,FALSE)</f>
        <v>1</v>
      </c>
      <c r="L154" s="3">
        <f>VLOOKUP(fiche_version[[#This Row],[code]],fiche[],8,FALSE)</f>
        <v>0</v>
      </c>
      <c r="M154" s="3">
        <v>3</v>
      </c>
    </row>
    <row r="155" spans="1:13" x14ac:dyDescent="0.3">
      <c r="A155" s="3" t="str">
        <f>_xlfn.CONCAT(fiche_version[[#This Row],[code]],"v",RIGHT(fiche_version[[#This Row],[version]],4))</f>
        <v>BAR-TH-155v40-4</v>
      </c>
      <c r="B155" s="3" t="s">
        <v>142</v>
      </c>
      <c r="C155" s="3" t="str">
        <f>VLOOKUP(fiche_version[[#This Row],[code]],fiche[],2,FALSE)</f>
        <v>BAR</v>
      </c>
      <c r="D155" s="3" t="str">
        <f>VLOOKUP(fiche_version[[#This Row],[code]],fiche[],3,FALSE)</f>
        <v>Bâtiment Résidentiel</v>
      </c>
      <c r="E155" s="3" t="str">
        <f>VLOOKUP(fiche_version[[#This Row],[code]],fiche[],4,FALSE)</f>
        <v>TH</v>
      </c>
      <c r="F155" s="3" t="str">
        <f>VLOOKUP(fiche_version[[#This Row],[code]],fiche[],5,FALSE)</f>
        <v>Thermique</v>
      </c>
      <c r="G155" s="7" t="str">
        <f>VLOOKUP(fiche_version[[#This Row],[code]],fiche[],6,FALSE)</f>
        <v>Ventilation hybride hygroréglable (France métropolitaine)</v>
      </c>
      <c r="H155" s="3" t="s">
        <v>446</v>
      </c>
      <c r="I155" s="6">
        <v>44652</v>
      </c>
      <c r="J155" s="6" t="s">
        <v>492</v>
      </c>
      <c r="K155" s="3">
        <f>VLOOKUP(fiche_version[[#This Row],[code]],fiche[],7,FALSE)</f>
        <v>1</v>
      </c>
      <c r="L155" s="3">
        <f>VLOOKUP(fiche_version[[#This Row],[code]],fiche[],8,FALSE)</f>
        <v>0</v>
      </c>
      <c r="M155" s="3">
        <v>4</v>
      </c>
    </row>
    <row r="156" spans="1:13" x14ac:dyDescent="0.3">
      <c r="A156" s="3" t="str">
        <f>_xlfn.CONCAT(fiche_version[[#This Row],[code]],"v",RIGHT(fiche_version[[#This Row],[version]],4))</f>
        <v>BAR-TH-158v15-1</v>
      </c>
      <c r="B156" s="3" t="s">
        <v>143</v>
      </c>
      <c r="C156" s="3" t="str">
        <f>VLOOKUP(fiche_version[[#This Row],[code]],fiche[],2,FALSE)</f>
        <v>BAR</v>
      </c>
      <c r="D156" s="3" t="str">
        <f>VLOOKUP(fiche_version[[#This Row],[code]],fiche[],3,FALSE)</f>
        <v>Bâtiment Résidentiel</v>
      </c>
      <c r="E156" s="3" t="str">
        <f>VLOOKUP(fiche_version[[#This Row],[code]],fiche[],4,FALSE)</f>
        <v>TH</v>
      </c>
      <c r="F156" s="3" t="str">
        <f>VLOOKUP(fiche_version[[#This Row],[code]],fiche[],5,FALSE)</f>
        <v>Thermique</v>
      </c>
      <c r="G156" s="7" t="str">
        <f>VLOOKUP(fiche_version[[#This Row],[code]],fiche[],6,FALSE)</f>
        <v>Émetteur électrique à régulation électronique à fonctions avancées</v>
      </c>
      <c r="H156" s="3" t="s">
        <v>387</v>
      </c>
      <c r="I156" s="6">
        <v>42005</v>
      </c>
      <c r="J156" s="6">
        <v>44104</v>
      </c>
      <c r="K156" s="3">
        <f>VLOOKUP(fiche_version[[#This Row],[code]],fiche[],7,FALSE)</f>
        <v>1</v>
      </c>
      <c r="L156" s="3">
        <f>VLOOKUP(fiche_version[[#This Row],[code]],fiche[],8,FALSE)</f>
        <v>1</v>
      </c>
      <c r="M156" s="3">
        <v>1</v>
      </c>
    </row>
    <row r="157" spans="1:13" x14ac:dyDescent="0.3">
      <c r="A157" s="3" t="str">
        <f>_xlfn.CONCAT(fiche_version[[#This Row],[code]],"v",RIGHT(fiche_version[[#This Row],[version]],4))</f>
        <v>BAR-TH-158v35-2</v>
      </c>
      <c r="B157" s="3" t="s">
        <v>143</v>
      </c>
      <c r="C157" s="3" t="str">
        <f>VLOOKUP(fiche_version[[#This Row],[code]],fiche[],2,FALSE)</f>
        <v>BAR</v>
      </c>
      <c r="D157" s="3" t="str">
        <f>VLOOKUP(fiche_version[[#This Row],[code]],fiche[],3,FALSE)</f>
        <v>Bâtiment Résidentiel</v>
      </c>
      <c r="E157" s="3" t="str">
        <f>VLOOKUP(fiche_version[[#This Row],[code]],fiche[],4,FALSE)</f>
        <v>TH</v>
      </c>
      <c r="F157" s="3" t="str">
        <f>VLOOKUP(fiche_version[[#This Row],[code]],fiche[],5,FALSE)</f>
        <v>Thermique</v>
      </c>
      <c r="G157" s="7" t="str">
        <f>VLOOKUP(fiche_version[[#This Row],[code]],fiche[],6,FALSE)</f>
        <v>Émetteur électrique à régulation électronique à fonctions avancées</v>
      </c>
      <c r="H157" s="3" t="s">
        <v>391</v>
      </c>
      <c r="I157" s="6">
        <v>44105</v>
      </c>
      <c r="J157" s="6" t="s">
        <v>492</v>
      </c>
      <c r="K157" s="3">
        <f>VLOOKUP(fiche_version[[#This Row],[code]],fiche[],7,FALSE)</f>
        <v>1</v>
      </c>
      <c r="L157" s="3">
        <f>VLOOKUP(fiche_version[[#This Row],[code]],fiche[],8,FALSE)</f>
        <v>1</v>
      </c>
      <c r="M157" s="3">
        <v>2</v>
      </c>
    </row>
    <row r="158" spans="1:13" x14ac:dyDescent="0.3">
      <c r="A158" s="3" t="str">
        <f>_xlfn.CONCAT(fiche_version[[#This Row],[code]],"v",RIGHT(fiche_version[[#This Row],[version]],4))</f>
        <v>BAR-TH-159v26-1</v>
      </c>
      <c r="B158" s="3" t="s">
        <v>145</v>
      </c>
      <c r="C158" s="3" t="str">
        <f>VLOOKUP(fiche_version[[#This Row],[code]],fiche[],2,FALSE)</f>
        <v>BAR</v>
      </c>
      <c r="D158" s="3" t="str">
        <f>VLOOKUP(fiche_version[[#This Row],[code]],fiche[],3,FALSE)</f>
        <v>Bâtiment Résidentiel</v>
      </c>
      <c r="E158" s="3" t="str">
        <f>VLOOKUP(fiche_version[[#This Row],[code]],fiche[],4,FALSE)</f>
        <v>TH</v>
      </c>
      <c r="F158" s="3" t="str">
        <f>VLOOKUP(fiche_version[[#This Row],[code]],fiche[],5,FALSE)</f>
        <v>Thermique</v>
      </c>
      <c r="G158" s="7" t="str">
        <f>VLOOKUP(fiche_version[[#This Row],[code]],fiche[],6,FALSE)</f>
        <v>Pompe à chaleur hybride individuelle</v>
      </c>
      <c r="H158" s="3" t="s">
        <v>411</v>
      </c>
      <c r="I158" s="6">
        <v>42956</v>
      </c>
      <c r="J158" s="6">
        <v>44651</v>
      </c>
      <c r="K158" s="3">
        <f>VLOOKUP(fiche_version[[#This Row],[code]],fiche[],7,FALSE)</f>
        <v>1</v>
      </c>
      <c r="L158" s="3">
        <f>VLOOKUP(fiche_version[[#This Row],[code]],fiche[],8,FALSE)</f>
        <v>1</v>
      </c>
      <c r="M158" s="3">
        <v>1</v>
      </c>
    </row>
    <row r="159" spans="1:13" x14ac:dyDescent="0.3">
      <c r="A159" s="3" t="str">
        <f>_xlfn.CONCAT(fiche_version[[#This Row],[code]],"v",RIGHT(fiche_version[[#This Row],[version]],4))</f>
        <v>BAR-TH-159v41-2</v>
      </c>
      <c r="B159" s="3" t="s">
        <v>145</v>
      </c>
      <c r="C159" s="3" t="str">
        <f>VLOOKUP(fiche_version[[#This Row],[code]],fiche[],2,FALSE)</f>
        <v>BAR</v>
      </c>
      <c r="D159" s="3" t="str">
        <f>VLOOKUP(fiche_version[[#This Row],[code]],fiche[],3,FALSE)</f>
        <v>Bâtiment Résidentiel</v>
      </c>
      <c r="E159" s="3" t="str">
        <f>VLOOKUP(fiche_version[[#This Row],[code]],fiche[],4,FALSE)</f>
        <v>TH</v>
      </c>
      <c r="F159" s="3" t="str">
        <f>VLOOKUP(fiche_version[[#This Row],[code]],fiche[],5,FALSE)</f>
        <v>Thermique</v>
      </c>
      <c r="G159" s="7" t="str">
        <f>VLOOKUP(fiche_version[[#This Row],[code]],fiche[],6,FALSE)</f>
        <v>Pompe à chaleur hybride individuelle</v>
      </c>
      <c r="H159" s="3" t="s">
        <v>449</v>
      </c>
      <c r="I159" s="6">
        <v>44652</v>
      </c>
      <c r="J159" s="6">
        <v>44865</v>
      </c>
      <c r="K159" s="3">
        <f>VLOOKUP(fiche_version[[#This Row],[code]],fiche[],7,FALSE)</f>
        <v>1</v>
      </c>
      <c r="L159" s="3">
        <f>VLOOKUP(fiche_version[[#This Row],[code]],fiche[],8,FALSE)</f>
        <v>1</v>
      </c>
      <c r="M159" s="3">
        <v>2</v>
      </c>
    </row>
    <row r="160" spans="1:13" x14ac:dyDescent="0.3">
      <c r="A160" s="3" t="str">
        <f>_xlfn.CONCAT(fiche_version[[#This Row],[code]],"v",RIGHT(fiche_version[[#This Row],[version]],4))</f>
        <v>BAR-TH-159v44-3</v>
      </c>
      <c r="B160" s="3" t="s">
        <v>145</v>
      </c>
      <c r="C160" s="3" t="str">
        <f>VLOOKUP(fiche_version[[#This Row],[code]],fiche[],2,FALSE)</f>
        <v>BAR</v>
      </c>
      <c r="D160" s="3" t="str">
        <f>VLOOKUP(fiche_version[[#This Row],[code]],fiche[],3,FALSE)</f>
        <v>Bâtiment Résidentiel</v>
      </c>
      <c r="E160" s="3" t="str">
        <f>VLOOKUP(fiche_version[[#This Row],[code]],fiche[],4,FALSE)</f>
        <v>TH</v>
      </c>
      <c r="F160" s="3" t="str">
        <f>VLOOKUP(fiche_version[[#This Row],[code]],fiche[],5,FALSE)</f>
        <v>Thermique</v>
      </c>
      <c r="G160" s="7" t="str">
        <f>VLOOKUP(fiche_version[[#This Row],[code]],fiche[],6,FALSE)</f>
        <v>Pompe à chaleur hybride individuelle</v>
      </c>
      <c r="H160" s="3" t="s">
        <v>450</v>
      </c>
      <c r="I160" s="6">
        <v>44866</v>
      </c>
      <c r="J160" s="6">
        <v>45016</v>
      </c>
      <c r="K160" s="3">
        <f>VLOOKUP(fiche_version[[#This Row],[code]],fiche[],7,FALSE)</f>
        <v>1</v>
      </c>
      <c r="L160" s="3">
        <f>VLOOKUP(fiche_version[[#This Row],[code]],fiche[],8,FALSE)</f>
        <v>1</v>
      </c>
      <c r="M160" s="3">
        <v>3</v>
      </c>
    </row>
    <row r="161" spans="1:13" s="1" customFormat="1" x14ac:dyDescent="0.3">
      <c r="A161" s="3" t="str">
        <f>_xlfn.CONCAT(fiche_version[[#This Row],[code]],"v",RIGHT(fiche_version[[#This Row],[version]],4))</f>
        <v>BAR-TH-159v50-4</v>
      </c>
      <c r="B161" s="3" t="s">
        <v>145</v>
      </c>
      <c r="C161" s="15" t="str">
        <f>VLOOKUP(fiche_version[[#This Row],[code]],fiche[],2,FALSE)</f>
        <v>BAR</v>
      </c>
      <c r="D161" s="15" t="str">
        <f>VLOOKUP(fiche_version[[#This Row],[code]],fiche[],3,FALSE)</f>
        <v>Bâtiment Résidentiel</v>
      </c>
      <c r="E161" s="15" t="str">
        <f>VLOOKUP(fiche_version[[#This Row],[code]],fiche[],4,FALSE)</f>
        <v>TH</v>
      </c>
      <c r="F161" s="15" t="str">
        <f>VLOOKUP(fiche_version[[#This Row],[code]],fiche[],5,FALSE)</f>
        <v>Thermique</v>
      </c>
      <c r="G161" s="7" t="str">
        <f>VLOOKUP(fiche_version[[#This Row],[code]],fiche[],6,FALSE)</f>
        <v>Pompe à chaleur hybride individuelle</v>
      </c>
      <c r="H161" s="3" t="s">
        <v>451</v>
      </c>
      <c r="I161" s="6">
        <v>45017</v>
      </c>
      <c r="J161" s="6" t="s">
        <v>492</v>
      </c>
      <c r="K161" s="15">
        <f>VLOOKUP(fiche_version[[#This Row],[code]],fiche[],7,FALSE)</f>
        <v>1</v>
      </c>
      <c r="L161" s="15">
        <f>VLOOKUP(fiche_version[[#This Row],[code]],fiche[],8,FALSE)</f>
        <v>1</v>
      </c>
      <c r="M161" s="3">
        <v>4</v>
      </c>
    </row>
    <row r="162" spans="1:13" x14ac:dyDescent="0.3">
      <c r="A162" s="3" t="str">
        <f>_xlfn.CONCAT(fiche_version[[#This Row],[code]],"v",RIGHT(fiche_version[[#This Row],[version]],4))</f>
        <v>BAR-TH-160v27-1</v>
      </c>
      <c r="B162" s="3" t="s">
        <v>146</v>
      </c>
      <c r="C162" s="3" t="str">
        <f>VLOOKUP(fiche_version[[#This Row],[code]],fiche[],2,FALSE)</f>
        <v>BAR</v>
      </c>
      <c r="D162" s="3" t="str">
        <f>VLOOKUP(fiche_version[[#This Row],[code]],fiche[],3,FALSE)</f>
        <v>Bâtiment Résidentiel</v>
      </c>
      <c r="E162" s="3" t="str">
        <f>VLOOKUP(fiche_version[[#This Row],[code]],fiche[],4,FALSE)</f>
        <v>TH</v>
      </c>
      <c r="F162" s="3" t="str">
        <f>VLOOKUP(fiche_version[[#This Row],[code]],fiche[],5,FALSE)</f>
        <v>Thermique</v>
      </c>
      <c r="G162" s="7" t="str">
        <f>VLOOKUP(fiche_version[[#This Row],[code]],fiche[],6,FALSE)</f>
        <v>Isolation d’un réseau hydraulique de chauffage ou d’eau chaude sanitaire</v>
      </c>
      <c r="H162" s="3" t="s">
        <v>423</v>
      </c>
      <c r="I162" s="6">
        <v>43191</v>
      </c>
      <c r="J162" s="6">
        <v>44681</v>
      </c>
      <c r="K162" s="3">
        <f>VLOOKUP(fiche_version[[#This Row],[code]],fiche[],7,FALSE)</f>
        <v>1</v>
      </c>
      <c r="L162" s="3">
        <f>VLOOKUP(fiche_version[[#This Row],[code]],fiche[],8,FALSE)</f>
        <v>0</v>
      </c>
      <c r="M162" s="3">
        <v>1</v>
      </c>
    </row>
    <row r="163" spans="1:13" x14ac:dyDescent="0.3">
      <c r="A163" s="3" t="str">
        <f>_xlfn.CONCAT(fiche_version[[#This Row],[code]],"v",RIGHT(fiche_version[[#This Row],[version]],4))</f>
        <v>BAR-TH-160v39-2</v>
      </c>
      <c r="B163" s="3" t="s">
        <v>146</v>
      </c>
      <c r="C163" s="3" t="str">
        <f>VLOOKUP(fiche_version[[#This Row],[code]],fiche[],2,FALSE)</f>
        <v>BAR</v>
      </c>
      <c r="D163" s="3" t="str">
        <f>VLOOKUP(fiche_version[[#This Row],[code]],fiche[],3,FALSE)</f>
        <v>Bâtiment Résidentiel</v>
      </c>
      <c r="E163" s="3" t="str">
        <f>VLOOKUP(fiche_version[[#This Row],[code]],fiche[],4,FALSE)</f>
        <v>TH</v>
      </c>
      <c r="F163" s="3" t="str">
        <f>VLOOKUP(fiche_version[[#This Row],[code]],fiche[],5,FALSE)</f>
        <v>Thermique</v>
      </c>
      <c r="G163" s="7" t="str">
        <f>VLOOKUP(fiche_version[[#This Row],[code]],fiche[],6,FALSE)</f>
        <v>Isolation d’un réseau hydraulique de chauffage ou d’eau chaude sanitaire</v>
      </c>
      <c r="H163" s="3" t="s">
        <v>436</v>
      </c>
      <c r="I163" s="6">
        <v>44682</v>
      </c>
      <c r="J163" s="6">
        <v>45016</v>
      </c>
      <c r="K163" s="3">
        <f>VLOOKUP(fiche_version[[#This Row],[code]],fiche[],7,FALSE)</f>
        <v>1</v>
      </c>
      <c r="L163" s="3">
        <f>VLOOKUP(fiche_version[[#This Row],[code]],fiche[],8,FALSE)</f>
        <v>0</v>
      </c>
      <c r="M163" s="3">
        <v>2</v>
      </c>
    </row>
    <row r="164" spans="1:13" x14ac:dyDescent="0.3">
      <c r="A164" s="3" t="str">
        <f>_xlfn.CONCAT(fiche_version[[#This Row],[code]],"v",RIGHT(fiche_version[[#This Row],[version]],4))</f>
        <v>BAR-TH-160v50-3</v>
      </c>
      <c r="B164" s="3" t="s">
        <v>146</v>
      </c>
      <c r="C164" s="3" t="str">
        <f>VLOOKUP(fiche_version[[#This Row],[code]],fiche[],2,FALSE)</f>
        <v>BAR</v>
      </c>
      <c r="D164" s="3" t="str">
        <f>VLOOKUP(fiche_version[[#This Row],[code]],fiche[],3,FALSE)</f>
        <v>Bâtiment Résidentiel</v>
      </c>
      <c r="E164" s="3" t="str">
        <f>VLOOKUP(fiche_version[[#This Row],[code]],fiche[],4,FALSE)</f>
        <v>TH</v>
      </c>
      <c r="F164" s="3" t="str">
        <f>VLOOKUP(fiche_version[[#This Row],[code]],fiche[],5,FALSE)</f>
        <v>Thermique</v>
      </c>
      <c r="G164" s="7" t="str">
        <f>VLOOKUP(fiche_version[[#This Row],[code]],fiche[],6,FALSE)</f>
        <v>Isolation d’un réseau hydraulique de chauffage ou d’eau chaude sanitaire</v>
      </c>
      <c r="H164" s="3" t="s">
        <v>452</v>
      </c>
      <c r="I164" s="6">
        <v>45017</v>
      </c>
      <c r="J164" s="6">
        <v>45199</v>
      </c>
      <c r="K164" s="3">
        <f>VLOOKUP(fiche_version[[#This Row],[code]],fiche[],7,FALSE)</f>
        <v>1</v>
      </c>
      <c r="L164" s="3">
        <f>VLOOKUP(fiche_version[[#This Row],[code]],fiche[],8,FALSE)</f>
        <v>0</v>
      </c>
      <c r="M164" s="3">
        <v>3</v>
      </c>
    </row>
    <row r="165" spans="1:13" x14ac:dyDescent="0.3">
      <c r="A165" s="3" t="str">
        <f>_xlfn.CONCAT(fiche_version[[#This Row],[code]],"v",RIGHT(fiche_version[[#This Row],[version]],4))</f>
        <v>BAR-TH-160v54-4</v>
      </c>
      <c r="B165" s="3" t="s">
        <v>146</v>
      </c>
      <c r="C165" s="3" t="str">
        <f>VLOOKUP(fiche_version[[#This Row],[code]],fiche[],2,FALSE)</f>
        <v>BAR</v>
      </c>
      <c r="D165" s="3" t="str">
        <f>VLOOKUP(fiche_version[[#This Row],[code]],fiche[],3,FALSE)</f>
        <v>Bâtiment Résidentiel</v>
      </c>
      <c r="E165" s="3" t="str">
        <f>VLOOKUP(fiche_version[[#This Row],[code]],fiche[],4,FALSE)</f>
        <v>TH</v>
      </c>
      <c r="F165" s="3" t="str">
        <f>VLOOKUP(fiche_version[[#This Row],[code]],fiche[],5,FALSE)</f>
        <v>Thermique</v>
      </c>
      <c r="G165" s="7" t="str">
        <f>VLOOKUP(fiche_version[[#This Row],[code]],fiche[],6,FALSE)</f>
        <v>Isolation d’un réseau hydraulique de chauffage ou d’eau chaude sanitaire</v>
      </c>
      <c r="H165" s="3" t="s">
        <v>718</v>
      </c>
      <c r="I165" s="6">
        <v>45200</v>
      </c>
      <c r="J165" s="6">
        <v>46843</v>
      </c>
      <c r="K165" s="3">
        <f>VLOOKUP(fiche_version[[#This Row],[code]],fiche[],7,FALSE)</f>
        <v>1</v>
      </c>
      <c r="L165" s="3">
        <f>VLOOKUP(fiche_version[[#This Row],[code]],fiche[],8,FALSE)</f>
        <v>0</v>
      </c>
      <c r="M165" s="3">
        <v>4</v>
      </c>
    </row>
    <row r="166" spans="1:13" x14ac:dyDescent="0.3">
      <c r="A166" s="3" t="str">
        <f>_xlfn.CONCAT(fiche_version[[#This Row],[code]],"v",RIGHT(fiche_version[[#This Row],[version]],4))</f>
        <v>BAR-TH-161v28-1</v>
      </c>
      <c r="B166" s="3" t="s">
        <v>148</v>
      </c>
      <c r="C166" s="3" t="str">
        <f>VLOOKUP(fiche_version[[#This Row],[code]],fiche[],2,FALSE)</f>
        <v>BAR</v>
      </c>
      <c r="D166" s="3" t="str">
        <f>VLOOKUP(fiche_version[[#This Row],[code]],fiche[],3,FALSE)</f>
        <v>Bâtiment Résidentiel</v>
      </c>
      <c r="E166" s="3" t="str">
        <f>VLOOKUP(fiche_version[[#This Row],[code]],fiche[],4,FALSE)</f>
        <v>TH</v>
      </c>
      <c r="F166" s="3" t="str">
        <f>VLOOKUP(fiche_version[[#This Row],[code]],fiche[],5,FALSE)</f>
        <v>Thermique</v>
      </c>
      <c r="G166" s="7" t="str">
        <f>VLOOKUP(fiche_version[[#This Row],[code]],fiche[],6,FALSE)</f>
        <v>Isolation de points singuliers d’un réseau</v>
      </c>
      <c r="H166" s="3" t="s">
        <v>384</v>
      </c>
      <c r="I166" s="6">
        <v>43453</v>
      </c>
      <c r="J166" s="6">
        <v>45199</v>
      </c>
      <c r="K166" s="3">
        <f>VLOOKUP(fiche_version[[#This Row],[code]],fiche[],7,FALSE)</f>
        <v>1</v>
      </c>
      <c r="L166" s="3">
        <f>VLOOKUP(fiche_version[[#This Row],[code]],fiche[],8,FALSE)</f>
        <v>1</v>
      </c>
      <c r="M166" s="3">
        <v>1</v>
      </c>
    </row>
    <row r="167" spans="1:13" x14ac:dyDescent="0.3">
      <c r="A167" s="3" t="str">
        <f>_xlfn.CONCAT(fiche_version[[#This Row],[code]],"v",RIGHT(fiche_version[[#This Row],[version]],4))</f>
        <v>BAR-TH-161v54-2</v>
      </c>
      <c r="B167" s="3" t="s">
        <v>148</v>
      </c>
      <c r="C167" s="3" t="str">
        <f>VLOOKUP(fiche_version[[#This Row],[code]],fiche[],2,FALSE)</f>
        <v>BAR</v>
      </c>
      <c r="D167" s="3" t="str">
        <f>VLOOKUP(fiche_version[[#This Row],[code]],fiche[],3,FALSE)</f>
        <v>Bâtiment Résidentiel</v>
      </c>
      <c r="E167" s="3" t="str">
        <f>VLOOKUP(fiche_version[[#This Row],[code]],fiche[],4,FALSE)</f>
        <v>TH</v>
      </c>
      <c r="F167" s="3" t="str">
        <f>VLOOKUP(fiche_version[[#This Row],[code]],fiche[],5,FALSE)</f>
        <v>Thermique</v>
      </c>
      <c r="G167" s="7" t="str">
        <f>VLOOKUP(fiche_version[[#This Row],[code]],fiche[],6,FALSE)</f>
        <v>Isolation de points singuliers d’un réseau</v>
      </c>
      <c r="H167" s="3" t="s">
        <v>714</v>
      </c>
      <c r="I167" s="6">
        <v>45200</v>
      </c>
      <c r="J167" s="6"/>
      <c r="K167" s="3">
        <f>VLOOKUP(fiche_version[[#This Row],[code]],fiche[],7,FALSE)</f>
        <v>1</v>
      </c>
      <c r="L167" s="3">
        <f>VLOOKUP(fiche_version[[#This Row],[code]],fiche[],8,FALSE)</f>
        <v>1</v>
      </c>
      <c r="M167" s="3">
        <v>2</v>
      </c>
    </row>
    <row r="168" spans="1:13" x14ac:dyDescent="0.3">
      <c r="A168" s="3" t="str">
        <f>_xlfn.CONCAT(fiche_version[[#This Row],[code]],"v",RIGHT(fiche_version[[#This Row],[version]],4))</f>
        <v>BAR-TH-162v28-1</v>
      </c>
      <c r="B168" s="3" t="s">
        <v>149</v>
      </c>
      <c r="C168" s="3" t="str">
        <f>VLOOKUP(fiche_version[[#This Row],[code]],fiche[],2,FALSE)</f>
        <v>BAR</v>
      </c>
      <c r="D168" s="3" t="str">
        <f>VLOOKUP(fiche_version[[#This Row],[code]],fiche[],3,FALSE)</f>
        <v>Bâtiment Résidentiel</v>
      </c>
      <c r="E168" s="3" t="str">
        <f>VLOOKUP(fiche_version[[#This Row],[code]],fiche[],4,FALSE)</f>
        <v>TH</v>
      </c>
      <c r="F168" s="3" t="str">
        <f>VLOOKUP(fiche_version[[#This Row],[code]],fiche[],5,FALSE)</f>
        <v>Thermique</v>
      </c>
      <c r="G168" s="7" t="str">
        <f>VLOOKUP(fiche_version[[#This Row],[code]],fiche[],6,FALSE)</f>
        <v>Système énergétique comportant des capteurs solaires photovoltaïques et thermiques à circulation d’eau (France métropolitaine)</v>
      </c>
      <c r="H168" s="3" t="s">
        <v>384</v>
      </c>
      <c r="I168" s="6">
        <v>43453</v>
      </c>
      <c r="J168" s="6" t="s">
        <v>492</v>
      </c>
      <c r="K168" s="3">
        <f>VLOOKUP(fiche_version[[#This Row],[code]],fiche[],7,FALSE)</f>
        <v>1</v>
      </c>
      <c r="L168" s="3">
        <f>VLOOKUP(fiche_version[[#This Row],[code]],fiche[],8,FALSE)</f>
        <v>0</v>
      </c>
      <c r="M168" s="3">
        <v>1</v>
      </c>
    </row>
    <row r="169" spans="1:13" x14ac:dyDescent="0.3">
      <c r="A169" s="3" t="str">
        <f>_xlfn.CONCAT(fiche_version[[#This Row],[code]],"v",RIGHT(fiche_version[[#This Row],[version]],4))</f>
        <v>BAR-TH-163v30-1</v>
      </c>
      <c r="B169" s="3" t="s">
        <v>150</v>
      </c>
      <c r="C169" s="3" t="str">
        <f>VLOOKUP(fiche_version[[#This Row],[code]],fiche[],2,FALSE)</f>
        <v>BAR</v>
      </c>
      <c r="D169" s="3" t="str">
        <f>VLOOKUP(fiche_version[[#This Row],[code]],fiche[],3,FALSE)</f>
        <v>Bâtiment Résidentiel</v>
      </c>
      <c r="E169" s="3" t="str">
        <f>VLOOKUP(fiche_version[[#This Row],[code]],fiche[],4,FALSE)</f>
        <v>TH</v>
      </c>
      <c r="F169" s="3" t="str">
        <f>VLOOKUP(fiche_version[[#This Row],[code]],fiche[],5,FALSE)</f>
        <v>Thermique</v>
      </c>
      <c r="G169" s="7" t="str">
        <f>VLOOKUP(fiche_version[[#This Row],[code]],fiche[],6,FALSE)</f>
        <v>Conduit d’évacuation des produits de combustion</v>
      </c>
      <c r="H169" s="3" t="s">
        <v>413</v>
      </c>
      <c r="I169" s="6">
        <v>43626</v>
      </c>
      <c r="J169" s="6">
        <v>44500</v>
      </c>
      <c r="K169" s="3">
        <f>VLOOKUP(fiche_version[[#This Row],[code]],fiche[],7,FALSE)</f>
        <v>1</v>
      </c>
      <c r="L169" s="3">
        <f>VLOOKUP(fiche_version[[#This Row],[code]],fiche[],8,FALSE)</f>
        <v>1</v>
      </c>
      <c r="M169" s="3">
        <v>1</v>
      </c>
    </row>
    <row r="170" spans="1:13" x14ac:dyDescent="0.3">
      <c r="A170" s="3" t="str">
        <f>_xlfn.CONCAT(fiche_version[[#This Row],[code]],"v",RIGHT(fiche_version[[#This Row],[version]],4))</f>
        <v>BAR-TH-163v38-2</v>
      </c>
      <c r="B170" s="3" t="s">
        <v>150</v>
      </c>
      <c r="C170" s="3" t="str">
        <f>VLOOKUP(fiche_version[[#This Row],[code]],fiche[],2,FALSE)</f>
        <v>BAR</v>
      </c>
      <c r="D170" s="3" t="str">
        <f>VLOOKUP(fiche_version[[#This Row],[code]],fiche[],3,FALSE)</f>
        <v>Bâtiment Résidentiel</v>
      </c>
      <c r="E170" s="3" t="str">
        <f>VLOOKUP(fiche_version[[#This Row],[code]],fiche[],4,FALSE)</f>
        <v>TH</v>
      </c>
      <c r="F170" s="3" t="str">
        <f>VLOOKUP(fiche_version[[#This Row],[code]],fiche[],5,FALSE)</f>
        <v>Thermique</v>
      </c>
      <c r="G170" s="7" t="str">
        <f>VLOOKUP(fiche_version[[#This Row],[code]],fiche[],6,FALSE)</f>
        <v>Conduit d’évacuation des produits de combustion</v>
      </c>
      <c r="H170" s="3" t="s">
        <v>453</v>
      </c>
      <c r="I170" s="6">
        <v>44501</v>
      </c>
      <c r="J170" s="6" t="s">
        <v>492</v>
      </c>
      <c r="K170" s="3">
        <f>VLOOKUP(fiche_version[[#This Row],[code]],fiche[],7,FALSE)</f>
        <v>1</v>
      </c>
      <c r="L170" s="3">
        <f>VLOOKUP(fiche_version[[#This Row],[code]],fiche[],8,FALSE)</f>
        <v>1</v>
      </c>
      <c r="M170" s="3">
        <v>2</v>
      </c>
    </row>
    <row r="171" spans="1:13" x14ac:dyDescent="0.3">
      <c r="A171" s="3" t="str">
        <f>_xlfn.CONCAT(fiche_version[[#This Row],[code]],"v",RIGHT(fiche_version[[#This Row],[version]],4))</f>
        <v>BAR-TH-164v31-1</v>
      </c>
      <c r="B171" s="3" t="s">
        <v>151</v>
      </c>
      <c r="C171" s="3" t="str">
        <f>VLOOKUP(fiche_version[[#This Row],[code]],fiche[],2,FALSE)</f>
        <v>BAR</v>
      </c>
      <c r="D171" s="3" t="str">
        <f>VLOOKUP(fiche_version[[#This Row],[code]],fiche[],3,FALSE)</f>
        <v>Bâtiment Résidentiel</v>
      </c>
      <c r="E171" s="3" t="str">
        <f>VLOOKUP(fiche_version[[#This Row],[code]],fiche[],4,FALSE)</f>
        <v>TH</v>
      </c>
      <c r="F171" s="3" t="str">
        <f>VLOOKUP(fiche_version[[#This Row],[code]],fiche[],5,FALSE)</f>
        <v>Thermique</v>
      </c>
      <c r="G171" s="7" t="str">
        <f>VLOOKUP(fiche_version[[#This Row],[code]],fiche[],6,FALSE)</f>
        <v>Rénovation globale d'une maison individuelle (France métropolitaine)</v>
      </c>
      <c r="H171" s="3" t="s">
        <v>414</v>
      </c>
      <c r="I171" s="6">
        <v>43709</v>
      </c>
      <c r="J171" s="6">
        <v>44115</v>
      </c>
      <c r="K171" s="3">
        <f>VLOOKUP(fiche_version[[#This Row],[code]],fiche[],7,FALSE)</f>
        <v>1</v>
      </c>
      <c r="L171" s="3">
        <f>VLOOKUP(fiche_version[[#This Row],[code]],fiche[],8,FALSE)</f>
        <v>0</v>
      </c>
      <c r="M171" s="3">
        <v>1</v>
      </c>
    </row>
    <row r="172" spans="1:13" x14ac:dyDescent="0.3">
      <c r="A172" s="3" t="str">
        <f>_xlfn.CONCAT(fiche_version[[#This Row],[code]],"v",RIGHT(fiche_version[[#This Row],[version]],4))</f>
        <v>BAR-TH-164v36-2</v>
      </c>
      <c r="B172" s="3" t="s">
        <v>151</v>
      </c>
      <c r="C172" s="3" t="str">
        <f>VLOOKUP(fiche_version[[#This Row],[code]],fiche[],2,FALSE)</f>
        <v>BAR</v>
      </c>
      <c r="D172" s="3" t="str">
        <f>VLOOKUP(fiche_version[[#This Row],[code]],fiche[],3,FALSE)</f>
        <v>Bâtiment Résidentiel</v>
      </c>
      <c r="E172" s="3" t="str">
        <f>VLOOKUP(fiche_version[[#This Row],[code]],fiche[],4,FALSE)</f>
        <v>TH</v>
      </c>
      <c r="F172" s="3" t="str">
        <f>VLOOKUP(fiche_version[[#This Row],[code]],fiche[],5,FALSE)</f>
        <v>Thermique</v>
      </c>
      <c r="G172" s="7" t="str">
        <f>VLOOKUP(fiche_version[[#This Row],[code]],fiche[],6,FALSE)</f>
        <v>Rénovation globale d'une maison individuelle (France métropolitaine)</v>
      </c>
      <c r="H172" s="3" t="s">
        <v>454</v>
      </c>
      <c r="I172" s="6">
        <v>44116</v>
      </c>
      <c r="J172" s="6">
        <v>45138</v>
      </c>
      <c r="K172" s="3">
        <f>VLOOKUP(fiche_version[[#This Row],[code]],fiche[],7,FALSE)</f>
        <v>1</v>
      </c>
      <c r="L172" s="3">
        <f>VLOOKUP(fiche_version[[#This Row],[code]],fiche[],8,FALSE)</f>
        <v>0</v>
      </c>
      <c r="M172" s="3">
        <v>2</v>
      </c>
    </row>
    <row r="173" spans="1:13" x14ac:dyDescent="0.3">
      <c r="A173" s="3" t="str">
        <f>_xlfn.CONCAT(fiche_version[[#This Row],[code]],"v",RIGHT(fiche_version[[#This Row],[version]],4))</f>
        <v>BAR-TH-164v52-3</v>
      </c>
      <c r="B173" s="3" t="s">
        <v>151</v>
      </c>
      <c r="C173" s="3" t="str">
        <f>VLOOKUP(fiche_version[[#This Row],[code]],fiche[],2,FALSE)</f>
        <v>BAR</v>
      </c>
      <c r="D173" s="3" t="str">
        <f>VLOOKUP(fiche_version[[#This Row],[code]],fiche[],3,FALSE)</f>
        <v>Bâtiment Résidentiel</v>
      </c>
      <c r="E173" s="3" t="str">
        <f>VLOOKUP(fiche_version[[#This Row],[code]],fiche[],4,FALSE)</f>
        <v>TH</v>
      </c>
      <c r="F173" s="3" t="str">
        <f>VLOOKUP(fiche_version[[#This Row],[code]],fiche[],5,FALSE)</f>
        <v>Thermique</v>
      </c>
      <c r="G173" s="7" t="str">
        <f>VLOOKUP(fiche_version[[#This Row],[code]],fiche[],6,FALSE)</f>
        <v>Rénovation globale d'une maison individuelle (France métropolitaine)</v>
      </c>
      <c r="H173" s="3" t="s">
        <v>700</v>
      </c>
      <c r="I173" s="6">
        <v>45139</v>
      </c>
      <c r="J173" s="6"/>
      <c r="K173" s="3">
        <f>VLOOKUP(fiche_version[[#This Row],[code]],fiche[],7,FALSE)</f>
        <v>1</v>
      </c>
      <c r="L173" s="3">
        <f>VLOOKUP(fiche_version[[#This Row],[code]],fiche[],8,FALSE)</f>
        <v>0</v>
      </c>
      <c r="M173" s="3">
        <v>3</v>
      </c>
    </row>
    <row r="174" spans="1:13" x14ac:dyDescent="0.3">
      <c r="A174" s="3" t="str">
        <f>_xlfn.CONCAT(fiche_version[[#This Row],[code]],"v",RIGHT(fiche_version[[#This Row],[version]],4))</f>
        <v>BAR-TH-165v34-1</v>
      </c>
      <c r="B174" s="3" t="s">
        <v>153</v>
      </c>
      <c r="C174" s="3" t="str">
        <f>VLOOKUP(fiche_version[[#This Row],[code]],fiche[],2,FALSE)</f>
        <v>BAR</v>
      </c>
      <c r="D174" s="3" t="str">
        <f>VLOOKUP(fiche_version[[#This Row],[code]],fiche[],3,FALSE)</f>
        <v>Bâtiment Résidentiel</v>
      </c>
      <c r="E174" s="3" t="str">
        <f>VLOOKUP(fiche_version[[#This Row],[code]],fiche[],4,FALSE)</f>
        <v>TH</v>
      </c>
      <c r="F174" s="3" t="str">
        <f>VLOOKUP(fiche_version[[#This Row],[code]],fiche[],5,FALSE)</f>
        <v>Thermique</v>
      </c>
      <c r="G174" s="7" t="str">
        <f>VLOOKUP(fiche_version[[#This Row],[code]],fiche[],6,FALSE)</f>
        <v>Chaudière biomasse collective</v>
      </c>
      <c r="H174" s="3" t="s">
        <v>415</v>
      </c>
      <c r="I174" s="6">
        <v>43971</v>
      </c>
      <c r="J174" s="6" t="s">
        <v>492</v>
      </c>
      <c r="K174" s="3">
        <f>VLOOKUP(fiche_version[[#This Row],[code]],fiche[],7,FALSE)</f>
        <v>1</v>
      </c>
      <c r="L174" s="3">
        <f>VLOOKUP(fiche_version[[#This Row],[code]],fiche[],8,FALSE)</f>
        <v>1</v>
      </c>
      <c r="M174" s="3">
        <v>1</v>
      </c>
    </row>
    <row r="175" spans="1:13" x14ac:dyDescent="0.3">
      <c r="A175" s="3" t="str">
        <f>_xlfn.CONCAT(fiche_version[[#This Row],[code]],"v",RIGHT(fiche_version[[#This Row],[version]],4))</f>
        <v>BAR-TH-166v38-1</v>
      </c>
      <c r="B175" s="3" t="s">
        <v>154</v>
      </c>
      <c r="C175" s="3" t="str">
        <f>VLOOKUP(fiche_version[[#This Row],[code]],fiche[],2,FALSE)</f>
        <v>BAR</v>
      </c>
      <c r="D175" s="3" t="str">
        <f>VLOOKUP(fiche_version[[#This Row],[code]],fiche[],3,FALSE)</f>
        <v>Bâtiment Résidentiel</v>
      </c>
      <c r="E175" s="3" t="str">
        <f>VLOOKUP(fiche_version[[#This Row],[code]],fiche[],4,FALSE)</f>
        <v>TH</v>
      </c>
      <c r="F175" s="3" t="str">
        <f>VLOOKUP(fiche_version[[#This Row],[code]],fiche[],5,FALSE)</f>
        <v>Thermique</v>
      </c>
      <c r="G175" s="7" t="str">
        <f>VLOOKUP(fiche_version[[#This Row],[code]],fiche[],6,FALSE)</f>
        <v>Pompe à chaleur collective de type air/eau ou eau/eau</v>
      </c>
      <c r="H175" s="3" t="s">
        <v>432</v>
      </c>
      <c r="I175" s="6">
        <v>44408</v>
      </c>
      <c r="J175" s="6" t="s">
        <v>492</v>
      </c>
      <c r="K175" s="3">
        <f>VLOOKUP(fiche_version[[#This Row],[code]],fiche[],7,FALSE)</f>
        <v>1</v>
      </c>
      <c r="L175" s="3">
        <f>VLOOKUP(fiche_version[[#This Row],[code]],fiche[],8,FALSE)</f>
        <v>1</v>
      </c>
      <c r="M175" s="3">
        <v>1</v>
      </c>
    </row>
    <row r="176" spans="1:13" x14ac:dyDescent="0.3">
      <c r="A176" s="3" t="str">
        <f>_xlfn.CONCAT(fiche_version[[#This Row],[code]],"v",RIGHT(fiche_version[[#This Row],[version]],4))</f>
        <v>BAR-TH-167v38-1</v>
      </c>
      <c r="B176" s="3" t="s">
        <v>155</v>
      </c>
      <c r="C176" s="3" t="str">
        <f>VLOOKUP(fiche_version[[#This Row],[code]],fiche[],2,FALSE)</f>
        <v>BAR</v>
      </c>
      <c r="D176" s="3" t="str">
        <f>VLOOKUP(fiche_version[[#This Row],[code]],fiche[],3,FALSE)</f>
        <v>Bâtiment Résidentiel</v>
      </c>
      <c r="E176" s="3" t="str">
        <f>VLOOKUP(fiche_version[[#This Row],[code]],fiche[],4,FALSE)</f>
        <v>TH</v>
      </c>
      <c r="F176" s="3" t="str">
        <f>VLOOKUP(fiche_version[[#This Row],[code]],fiche[],5,FALSE)</f>
        <v>Thermique</v>
      </c>
      <c r="G176" s="7" t="str">
        <f>VLOOKUP(fiche_version[[#This Row],[code]],fiche[],6,FALSE)</f>
        <v>Chauffe-bain individuel à haut rendement ou à condensation
(France métropolitaine)</v>
      </c>
      <c r="H176" s="3" t="s">
        <v>432</v>
      </c>
      <c r="I176" s="6">
        <v>44408</v>
      </c>
      <c r="J176" s="6" t="s">
        <v>492</v>
      </c>
      <c r="K176" s="3">
        <f>VLOOKUP(fiche_version[[#This Row],[code]],fiche[],7,FALSE)</f>
        <v>1</v>
      </c>
      <c r="L176" s="3">
        <f>VLOOKUP(fiche_version[[#This Row],[code]],fiche[],8,FALSE)</f>
        <v>0</v>
      </c>
      <c r="M176" s="3">
        <v>1</v>
      </c>
    </row>
    <row r="177" spans="1:13" x14ac:dyDescent="0.3">
      <c r="A177" s="3" t="str">
        <f>_xlfn.CONCAT(fiche_version[[#This Row],[code]],"v",RIGHT(fiche_version[[#This Row],[version]],4))</f>
        <v>BAR-TH-168v40-1</v>
      </c>
      <c r="B177" s="3" t="s">
        <v>156</v>
      </c>
      <c r="C177" s="3" t="str">
        <f>VLOOKUP(fiche_version[[#This Row],[code]],fiche[],2,FALSE)</f>
        <v>BAR</v>
      </c>
      <c r="D177" s="3" t="str">
        <f>VLOOKUP(fiche_version[[#This Row],[code]],fiche[],3,FALSE)</f>
        <v>Bâtiment Résidentiel</v>
      </c>
      <c r="E177" s="3" t="str">
        <f>VLOOKUP(fiche_version[[#This Row],[code]],fiche[],4,FALSE)</f>
        <v>TH</v>
      </c>
      <c r="F177" s="3" t="str">
        <f>VLOOKUP(fiche_version[[#This Row],[code]],fiche[],5,FALSE)</f>
        <v>Thermique</v>
      </c>
      <c r="G177" s="7" t="str">
        <f>VLOOKUP(fiche_version[[#This Row],[code]],fiche[],6,FALSE)</f>
        <v>Dispositif solaire thermique (France métropolitaine)</v>
      </c>
      <c r="H177" s="3" t="s">
        <v>455</v>
      </c>
      <c r="I177" s="6">
        <v>44559</v>
      </c>
      <c r="J177" s="6" t="s">
        <v>492</v>
      </c>
      <c r="K177" s="3">
        <f>VLOOKUP(fiche_version[[#This Row],[code]],fiche[],7,FALSE)</f>
        <v>1</v>
      </c>
      <c r="L177" s="3">
        <f>VLOOKUP(fiche_version[[#This Row],[code]],fiche[],8,FALSE)</f>
        <v>0</v>
      </c>
      <c r="M177" s="3">
        <v>1</v>
      </c>
    </row>
    <row r="178" spans="1:13" x14ac:dyDescent="0.3">
      <c r="A178" s="3" t="str">
        <f>_xlfn.CONCAT(fiche_version[[#This Row],[code]],"v",RIGHT(fiche_version[[#This Row],[version]],4))</f>
        <v>BAR-TH-169v46-1</v>
      </c>
      <c r="B178" s="3" t="s">
        <v>416</v>
      </c>
      <c r="C178" s="3" t="str">
        <f>VLOOKUP(fiche_version[[#This Row],[code]],fiche[],2,FALSE)</f>
        <v>BAR</v>
      </c>
      <c r="D178" s="3" t="str">
        <f>VLOOKUP(fiche_version[[#This Row],[code]],fiche[],3,FALSE)</f>
        <v>Bâtiment Résidentiel</v>
      </c>
      <c r="E178" s="3" t="str">
        <f>VLOOKUP(fiche_version[[#This Row],[code]],fiche[],4,FALSE)</f>
        <v>TH</v>
      </c>
      <c r="F178" s="3" t="str">
        <f>VLOOKUP(fiche_version[[#This Row],[code]],fiche[],5,FALSE)</f>
        <v>Thermique</v>
      </c>
      <c r="G178" s="7" t="str">
        <f>VLOOKUP(fiche_version[[#This Row],[code]],fiche[],6,FALSE)</f>
        <v>Pompe à chaleur collective de type air/eau ou eau/eau pour l’eau chaude sanitaire</v>
      </c>
      <c r="H178" s="3" t="s">
        <v>456</v>
      </c>
      <c r="I178" s="6">
        <v>44778</v>
      </c>
      <c r="J178" s="6" t="s">
        <v>492</v>
      </c>
      <c r="K178" s="3">
        <f>VLOOKUP(fiche_version[[#This Row],[code]],fiche[],7,FALSE)</f>
        <v>1</v>
      </c>
      <c r="L178" s="3">
        <f>VLOOKUP(fiche_version[[#This Row],[code]],fiche[],8,FALSE)</f>
        <v>1</v>
      </c>
      <c r="M178" s="3">
        <v>1</v>
      </c>
    </row>
    <row r="179" spans="1:13" x14ac:dyDescent="0.3">
      <c r="A179" s="3" t="str">
        <f>_xlfn.CONCAT(fiche_version[[#This Row],[code]],"v",RIGHT(fiche_version[[#This Row],[version]],4))</f>
        <v>BAR-TH-170v54-1</v>
      </c>
      <c r="B179" s="3" t="s">
        <v>710</v>
      </c>
      <c r="C179" s="3" t="str">
        <f>VLOOKUP(fiche_version[[#This Row],[code]],fiche[],2,FALSE)</f>
        <v>BAR</v>
      </c>
      <c r="D179" s="3" t="str">
        <f>VLOOKUP(fiche_version[[#This Row],[code]],fiche[],3,FALSE)</f>
        <v>Bâtiment Résidentiel</v>
      </c>
      <c r="E179" s="3" t="str">
        <f>VLOOKUP(fiche_version[[#This Row],[code]],fiche[],4,FALSE)</f>
        <v>TH</v>
      </c>
      <c r="F179" s="3" t="str">
        <f>VLOOKUP(fiche_version[[#This Row],[code]],fiche[],5,FALSE)</f>
        <v>Thermique</v>
      </c>
      <c r="G179" s="7" t="str">
        <f>VLOOKUP(fiche_version[[#This Row],[code]],fiche[],6,FALSE)</f>
        <v>Récupération de chaleur fatale issue de serveurs informatiques pour l'eau chaude sanitaire collective</v>
      </c>
      <c r="H179" s="3" t="s">
        <v>717</v>
      </c>
      <c r="I179" s="6">
        <v>45199</v>
      </c>
      <c r="J179" s="6">
        <v>46934</v>
      </c>
      <c r="K179" s="3">
        <f>VLOOKUP(fiche_version[[#This Row],[code]],fiche[],7,FALSE)</f>
        <v>1</v>
      </c>
      <c r="L179" s="3">
        <f>VLOOKUP(fiche_version[[#This Row],[code]],fiche[],8,FALSE)</f>
        <v>1</v>
      </c>
      <c r="M179" s="3">
        <v>1</v>
      </c>
    </row>
    <row r="180" spans="1:13" s="1" customFormat="1" x14ac:dyDescent="0.3">
      <c r="A180" s="3" t="str">
        <f>_xlfn.CONCAT(fiche_version[[#This Row],[code]],"v",RIGHT(fiche_version[[#This Row],[version]],4))</f>
        <v>BAR-TH-171v55-1</v>
      </c>
      <c r="B180" s="3" t="s">
        <v>724</v>
      </c>
      <c r="C180" s="15" t="str">
        <f>VLOOKUP(fiche_version[[#This Row],[code]],fiche[],2,FALSE)</f>
        <v>BAR</v>
      </c>
      <c r="D180" s="15" t="str">
        <f>VLOOKUP(fiche_version[[#This Row],[code]],fiche[],3,FALSE)</f>
        <v>Bâtiment Résidentiel</v>
      </c>
      <c r="E180" s="15" t="str">
        <f>VLOOKUP(fiche_version[[#This Row],[code]],fiche[],4,FALSE)</f>
        <v>TH</v>
      </c>
      <c r="F180" s="15" t="str">
        <f>VLOOKUP(fiche_version[[#This Row],[code]],fiche[],5,FALSE)</f>
        <v>Thermique</v>
      </c>
      <c r="G180" s="17" t="str">
        <f>VLOOKUP(fiche_version[[#This Row],[code]],fiche[],6,FALSE)</f>
        <v>Pompe à chaleur de type air/eau</v>
      </c>
      <c r="H180" s="3" t="s">
        <v>729</v>
      </c>
      <c r="I180" s="6">
        <v>45292</v>
      </c>
      <c r="J180" s="6">
        <v>46934</v>
      </c>
      <c r="K180" s="15">
        <f>VLOOKUP(fiche_version[[#This Row],[code]],fiche[],7,FALSE)</f>
        <v>1</v>
      </c>
      <c r="L180" s="15">
        <f>VLOOKUP(fiche_version[[#This Row],[code]],fiche[],8,FALSE)</f>
        <v>1</v>
      </c>
      <c r="M180" s="3">
        <v>1</v>
      </c>
    </row>
    <row r="181" spans="1:13" s="1" customFormat="1" x14ac:dyDescent="0.3">
      <c r="A181" s="3" t="str">
        <f>_xlfn.CONCAT(fiche_version[[#This Row],[code]],"v",RIGHT(fiche_version[[#This Row],[version]],4))</f>
        <v>BAR-TH-172v55-1</v>
      </c>
      <c r="B181" s="3" t="s">
        <v>725</v>
      </c>
      <c r="C181" s="15" t="str">
        <f>VLOOKUP(fiche_version[[#This Row],[code]],fiche[],2,FALSE)</f>
        <v>BAR</v>
      </c>
      <c r="D181" s="15" t="str">
        <f>VLOOKUP(fiche_version[[#This Row],[code]],fiche[],3,FALSE)</f>
        <v>Bâtiment Résidentiel</v>
      </c>
      <c r="E181" s="15" t="str">
        <f>VLOOKUP(fiche_version[[#This Row],[code]],fiche[],4,FALSE)</f>
        <v>TH</v>
      </c>
      <c r="F181" s="15" t="str">
        <f>VLOOKUP(fiche_version[[#This Row],[code]],fiche[],5,FALSE)</f>
        <v>Thermique</v>
      </c>
      <c r="G181" s="17" t="str">
        <f>VLOOKUP(fiche_version[[#This Row],[code]],fiche[],6,FALSE)</f>
        <v>Pompe à chaleur de type eau/eau ou sol/eau</v>
      </c>
      <c r="H181" s="3" t="s">
        <v>729</v>
      </c>
      <c r="I181" s="6">
        <v>45292</v>
      </c>
      <c r="J181" s="6">
        <v>46934</v>
      </c>
      <c r="K181" s="15">
        <f>VLOOKUP(fiche_version[[#This Row],[code]],fiche[],7,FALSE)</f>
        <v>1</v>
      </c>
      <c r="L181" s="15">
        <f>VLOOKUP(fiche_version[[#This Row],[code]],fiche[],8,FALSE)</f>
        <v>1</v>
      </c>
      <c r="M181" s="3">
        <v>1</v>
      </c>
    </row>
    <row r="182" spans="1:13" s="1" customFormat="1" x14ac:dyDescent="0.3">
      <c r="A182" s="15" t="str">
        <f>_xlfn.CONCAT(fiche_version[[#This Row],[code]],"v",RIGHT(fiche_version[[#This Row],[version]],4))</f>
        <v>BAR-TH-173v56-1</v>
      </c>
      <c r="B182" s="3" t="s">
        <v>840</v>
      </c>
      <c r="C182" s="15" t="str">
        <f>VLOOKUP(fiche_version[[#This Row],[code]],fiche[],2,FALSE)</f>
        <v>BAR</v>
      </c>
      <c r="D182" s="15" t="str">
        <f>VLOOKUP(fiche_version[[#This Row],[code]],fiche[],3,FALSE)</f>
        <v>Bâtiment Résidentiel</v>
      </c>
      <c r="E182" s="15" t="str">
        <f>VLOOKUP(fiche_version[[#This Row],[code]],fiche[],4,FALSE)</f>
        <v>TH</v>
      </c>
      <c r="F182" s="15" t="str">
        <f>VLOOKUP(fiche_version[[#This Row],[code]],fiche[],5,FALSE)</f>
        <v>Thermique</v>
      </c>
      <c r="G182" s="17" t="str">
        <f>VLOOKUP(fiche_version[[#This Row],[code]],fiche[],6,FALSE)</f>
        <v xml:space="preserve">Système de régulation par programmation horaire pièce par pièce </v>
      </c>
      <c r="H182" s="3" t="s">
        <v>831</v>
      </c>
      <c r="I182" s="6">
        <v>45260</v>
      </c>
      <c r="J182" s="6">
        <v>46387</v>
      </c>
      <c r="K182" s="15">
        <f>VLOOKUP(fiche_version[[#This Row],[code]],fiche[],7,FALSE)</f>
        <v>1</v>
      </c>
      <c r="L182" s="15">
        <f>VLOOKUP(fiche_version[[#This Row],[code]],fiche[],8,FALSE)</f>
        <v>1</v>
      </c>
      <c r="M182" s="3">
        <v>1</v>
      </c>
    </row>
    <row r="183" spans="1:13" s="1" customFormat="1" x14ac:dyDescent="0.3">
      <c r="A183" s="15" t="str">
        <f>_xlfn.CONCAT(fiche_version[[#This Row],[code]],"v",RIGHT(fiche_version[[#This Row],[version]],4))</f>
        <v>BAR-TH-174v57-1</v>
      </c>
      <c r="B183" s="3" t="s">
        <v>842</v>
      </c>
      <c r="C183" s="15" t="str">
        <f>VLOOKUP(fiche_version[[#This Row],[code]],fiche[],2,FALSE)</f>
        <v>BAR</v>
      </c>
      <c r="D183" s="15" t="str">
        <f>VLOOKUP(fiche_version[[#This Row],[code]],fiche[],3,FALSE)</f>
        <v>Bâtiment Résidentiel</v>
      </c>
      <c r="E183" s="15" t="str">
        <f>VLOOKUP(fiche_version[[#This Row],[code]],fiche[],4,FALSE)</f>
        <v>TH</v>
      </c>
      <c r="F183" s="15" t="str">
        <f>VLOOKUP(fiche_version[[#This Row],[code]],fiche[],5,FALSE)</f>
        <v>Thermique</v>
      </c>
      <c r="G183" s="17" t="str">
        <f>VLOOKUP(fiche_version[[#This Row],[code]],fiche[],6,FALSE)</f>
        <v>Rénovation d’ampleur d’une maison individuelle (France métropolitaine)</v>
      </c>
      <c r="H183" s="3" t="s">
        <v>832</v>
      </c>
      <c r="I183" s="6">
        <v>45292</v>
      </c>
      <c r="J183" s="6">
        <v>47118</v>
      </c>
      <c r="K183" s="15">
        <f>VLOOKUP(fiche_version[[#This Row],[code]],fiche[],7,FALSE)</f>
        <v>1</v>
      </c>
      <c r="L183" s="15">
        <f>VLOOKUP(fiche_version[[#This Row],[code]],fiche[],8,FALSE)</f>
        <v>0</v>
      </c>
      <c r="M183" s="3">
        <v>1</v>
      </c>
    </row>
    <row r="184" spans="1:13" s="1" customFormat="1" x14ac:dyDescent="0.3">
      <c r="A184" s="15" t="str">
        <f>_xlfn.CONCAT(fiche_version[[#This Row],[code]],"v",RIGHT(fiche_version[[#This Row],[version]],4))</f>
        <v>BAR-TH-175v57-1</v>
      </c>
      <c r="B184" s="3" t="s">
        <v>843</v>
      </c>
      <c r="C184" s="15" t="str">
        <f>VLOOKUP(fiche_version[[#This Row],[code]],fiche[],2,FALSE)</f>
        <v>BAR</v>
      </c>
      <c r="D184" s="15" t="str">
        <f>VLOOKUP(fiche_version[[#This Row],[code]],fiche[],3,FALSE)</f>
        <v>Bâtiment Résidentiel</v>
      </c>
      <c r="E184" s="15" t="str">
        <f>VLOOKUP(fiche_version[[#This Row],[code]],fiche[],4,FALSE)</f>
        <v>TH</v>
      </c>
      <c r="F184" s="15" t="str">
        <f>VLOOKUP(fiche_version[[#This Row],[code]],fiche[],5,FALSE)</f>
        <v>Thermique</v>
      </c>
      <c r="G184" s="17" t="str">
        <f>VLOOKUP(fiche_version[[#This Row],[code]],fiche[],6,FALSE)</f>
        <v>Rénovation d’ampleur d’un appartement (France métropolitaine)</v>
      </c>
      <c r="H184" s="3" t="s">
        <v>832</v>
      </c>
      <c r="I184" s="6">
        <v>45292</v>
      </c>
      <c r="J184" s="6">
        <v>47118</v>
      </c>
      <c r="K184" s="15">
        <f>VLOOKUP(fiche_version[[#This Row],[code]],fiche[],7,FALSE)</f>
        <v>1</v>
      </c>
      <c r="L184" s="15">
        <f>VLOOKUP(fiche_version[[#This Row],[code]],fiche[],8,FALSE)</f>
        <v>0</v>
      </c>
      <c r="M184" s="3">
        <v>1</v>
      </c>
    </row>
    <row r="185" spans="1:13" s="1" customFormat="1" x14ac:dyDescent="0.3">
      <c r="A185" s="15" t="str">
        <f>_xlfn.CONCAT(fiche_version[[#This Row],[code]],"v",RIGHT(fiche_version[[#This Row],[version]],4))</f>
        <v>BAR-TH-176v58-1</v>
      </c>
      <c r="B185" s="3" t="s">
        <v>851</v>
      </c>
      <c r="C185" s="15" t="str">
        <f>VLOOKUP(fiche_version[[#This Row],[code]],fiche[],2,FALSE)</f>
        <v>BAR</v>
      </c>
      <c r="D185" s="15" t="str">
        <f>VLOOKUP(fiche_version[[#This Row],[code]],fiche[],3,FALSE)</f>
        <v>Bâtiment Résidentiel</v>
      </c>
      <c r="E185" s="15" t="str">
        <f>VLOOKUP(fiche_version[[#This Row],[code]],fiche[],4,FALSE)</f>
        <v>TH</v>
      </c>
      <c r="F185" s="15" t="str">
        <f>VLOOKUP(fiche_version[[#This Row],[code]],fiche[],5,FALSE)</f>
        <v>Thermique</v>
      </c>
      <c r="G185" s="17" t="str">
        <f>VLOOKUP(fiche_version[[#This Row],[code]],fiche[],6,FALSE)</f>
        <v xml:space="preserve">Système de régulation de la consommation d’un chauffe-eau électrique à effet Joule </v>
      </c>
      <c r="H185" s="3" t="s">
        <v>833</v>
      </c>
      <c r="I185" s="6">
        <v>45289</v>
      </c>
      <c r="J185" s="6">
        <v>47118</v>
      </c>
      <c r="K185" s="15">
        <f>VLOOKUP(fiche_version[[#This Row],[code]],fiche[],7,FALSE)</f>
        <v>1</v>
      </c>
      <c r="L185" s="15">
        <f>VLOOKUP(fiche_version[[#This Row],[code]],fiche[],8,FALSE)</f>
        <v>1</v>
      </c>
      <c r="M185" s="3">
        <v>1</v>
      </c>
    </row>
    <row r="186" spans="1:13" x14ac:dyDescent="0.3">
      <c r="A186" s="3" t="str">
        <f>_xlfn.CONCAT(fiche_version[[#This Row],[code]],"v",RIGHT(fiche_version[[#This Row],[version]],4))</f>
        <v>BAT-EN-101v14-1</v>
      </c>
      <c r="B186" s="3" t="s">
        <v>157</v>
      </c>
      <c r="C186" s="3" t="str">
        <f>VLOOKUP(fiche_version[[#This Row],[code]],fiche[],2,FALSE)</f>
        <v>BAT</v>
      </c>
      <c r="D186" s="3" t="str">
        <f>VLOOKUP(fiche_version[[#This Row],[code]],fiche[],3,FALSE)</f>
        <v>Bâtiment Tertiaire</v>
      </c>
      <c r="E186" s="3" t="str">
        <f>VLOOKUP(fiche_version[[#This Row],[code]],fiche[],4,FALSE)</f>
        <v>EN</v>
      </c>
      <c r="F186" s="3" t="str">
        <f>VLOOKUP(fiche_version[[#This Row],[code]],fiche[],5,FALSE)</f>
        <v>Enveloppe</v>
      </c>
      <c r="G186" s="7" t="str">
        <f>VLOOKUP(fiche_version[[#This Row],[code]],fiche[],6,FALSE)</f>
        <v>Isolation de combles ou de toitures</v>
      </c>
      <c r="H186" s="3" t="s">
        <v>383</v>
      </c>
      <c r="I186" s="6">
        <v>42005</v>
      </c>
      <c r="J186" s="6">
        <v>43190</v>
      </c>
      <c r="K186" s="3">
        <f>VLOOKUP(fiche_version[[#This Row],[code]],fiche[],7,FALSE)</f>
        <v>1</v>
      </c>
      <c r="L186" s="3">
        <f>VLOOKUP(fiche_version[[#This Row],[code]],fiche[],8,FALSE)</f>
        <v>1</v>
      </c>
      <c r="M186" s="3">
        <v>1</v>
      </c>
    </row>
    <row r="187" spans="1:13" x14ac:dyDescent="0.3">
      <c r="A187" s="3" t="str">
        <f>_xlfn.CONCAT(fiche_version[[#This Row],[code]],"v",RIGHT(fiche_version[[#This Row],[version]],4))</f>
        <v>BAT-EN-101v27-2</v>
      </c>
      <c r="B187" s="3" t="s">
        <v>157</v>
      </c>
      <c r="C187" s="3" t="str">
        <f>VLOOKUP(fiche_version[[#This Row],[code]],fiche[],2,FALSE)</f>
        <v>BAT</v>
      </c>
      <c r="D187" s="3" t="str">
        <f>VLOOKUP(fiche_version[[#This Row],[code]],fiche[],3,FALSE)</f>
        <v>Bâtiment Tertiaire</v>
      </c>
      <c r="E187" s="3" t="str">
        <f>VLOOKUP(fiche_version[[#This Row],[code]],fiche[],4,FALSE)</f>
        <v>EN</v>
      </c>
      <c r="F187" s="3" t="str">
        <f>VLOOKUP(fiche_version[[#This Row],[code]],fiche[],5,FALSE)</f>
        <v>Enveloppe</v>
      </c>
      <c r="G187" s="7" t="str">
        <f>VLOOKUP(fiche_version[[#This Row],[code]],fiche[],6,FALSE)</f>
        <v>Isolation de combles ou de toitures</v>
      </c>
      <c r="H187" s="3" t="s">
        <v>389</v>
      </c>
      <c r="I187" s="6">
        <v>43191</v>
      </c>
      <c r="J187" s="6">
        <v>44074</v>
      </c>
      <c r="K187" s="3">
        <f>VLOOKUP(fiche_version[[#This Row],[code]],fiche[],7,FALSE)</f>
        <v>1</v>
      </c>
      <c r="L187" s="3">
        <f>VLOOKUP(fiche_version[[#This Row],[code]],fiche[],8,FALSE)</f>
        <v>1</v>
      </c>
      <c r="M187" s="3">
        <v>2</v>
      </c>
    </row>
    <row r="188" spans="1:13" x14ac:dyDescent="0.3">
      <c r="A188" s="3" t="str">
        <f>_xlfn.CONCAT(fiche_version[[#This Row],[code]],"v",RIGHT(fiche_version[[#This Row],[version]],4))</f>
        <v>BAT-EN-101v33-3</v>
      </c>
      <c r="B188" s="3" t="s">
        <v>157</v>
      </c>
      <c r="C188" s="3" t="str">
        <f>VLOOKUP(fiche_version[[#This Row],[code]],fiche[],2,FALSE)</f>
        <v>BAT</v>
      </c>
      <c r="D188" s="3" t="str">
        <f>VLOOKUP(fiche_version[[#This Row],[code]],fiche[],3,FALSE)</f>
        <v>Bâtiment Tertiaire</v>
      </c>
      <c r="E188" s="3" t="str">
        <f>VLOOKUP(fiche_version[[#This Row],[code]],fiche[],4,FALSE)</f>
        <v>EN</v>
      </c>
      <c r="F188" s="3" t="str">
        <f>VLOOKUP(fiche_version[[#This Row],[code]],fiche[],5,FALSE)</f>
        <v>Enveloppe</v>
      </c>
      <c r="G188" s="7" t="str">
        <f>VLOOKUP(fiche_version[[#This Row],[code]],fiche[],6,FALSE)</f>
        <v>Isolation de combles ou de toitures</v>
      </c>
      <c r="H188" s="3" t="s">
        <v>434</v>
      </c>
      <c r="I188" s="6">
        <v>44075</v>
      </c>
      <c r="J188" s="6" t="s">
        <v>492</v>
      </c>
      <c r="K188" s="3">
        <f>VLOOKUP(fiche_version[[#This Row],[code]],fiche[],7,FALSE)</f>
        <v>1</v>
      </c>
      <c r="L188" s="3">
        <f>VLOOKUP(fiche_version[[#This Row],[code]],fiche[],8,FALSE)</f>
        <v>1</v>
      </c>
      <c r="M188" s="3">
        <v>3</v>
      </c>
    </row>
    <row r="189" spans="1:13" x14ac:dyDescent="0.3">
      <c r="A189" s="3" t="str">
        <f>_xlfn.CONCAT(fiche_version[[#This Row],[code]],"v",RIGHT(fiche_version[[#This Row],[version]],4))</f>
        <v>BAT-EN-102v14-1</v>
      </c>
      <c r="B189" s="3" t="s">
        <v>158</v>
      </c>
      <c r="C189" s="3" t="str">
        <f>VLOOKUP(fiche_version[[#This Row],[code]],fiche[],2,FALSE)</f>
        <v>BAT</v>
      </c>
      <c r="D189" s="3" t="str">
        <f>VLOOKUP(fiche_version[[#This Row],[code]],fiche[],3,FALSE)</f>
        <v>Bâtiment Tertiaire</v>
      </c>
      <c r="E189" s="3" t="str">
        <f>VLOOKUP(fiche_version[[#This Row],[code]],fiche[],4,FALSE)</f>
        <v>EN</v>
      </c>
      <c r="F189" s="3" t="str">
        <f>VLOOKUP(fiche_version[[#This Row],[code]],fiche[],5,FALSE)</f>
        <v>Enveloppe</v>
      </c>
      <c r="G189" s="7" t="str">
        <f>VLOOKUP(fiche_version[[#This Row],[code]],fiche[],6,FALSE)</f>
        <v>Isolation des murs</v>
      </c>
      <c r="H189" s="3" t="s">
        <v>383</v>
      </c>
      <c r="I189" s="6">
        <v>42005</v>
      </c>
      <c r="J189" s="6">
        <v>43190</v>
      </c>
      <c r="K189" s="3">
        <f>VLOOKUP(fiche_version[[#This Row],[code]],fiche[],7,FALSE)</f>
        <v>1</v>
      </c>
      <c r="L189" s="3">
        <f>VLOOKUP(fiche_version[[#This Row],[code]],fiche[],8,FALSE)</f>
        <v>1</v>
      </c>
      <c r="M189" s="3">
        <v>1</v>
      </c>
    </row>
    <row r="190" spans="1:13" x14ac:dyDescent="0.3">
      <c r="A190" s="3" t="str">
        <f>_xlfn.CONCAT(fiche_version[[#This Row],[code]],"v",RIGHT(fiche_version[[#This Row],[version]],4))</f>
        <v>BAT-EN-102v27-2</v>
      </c>
      <c r="B190" s="3" t="s">
        <v>158</v>
      </c>
      <c r="C190" s="3" t="str">
        <f>VLOOKUP(fiche_version[[#This Row],[code]],fiche[],2,FALSE)</f>
        <v>BAT</v>
      </c>
      <c r="D190" s="3" t="str">
        <f>VLOOKUP(fiche_version[[#This Row],[code]],fiche[],3,FALSE)</f>
        <v>Bâtiment Tertiaire</v>
      </c>
      <c r="E190" s="3" t="str">
        <f>VLOOKUP(fiche_version[[#This Row],[code]],fiche[],4,FALSE)</f>
        <v>EN</v>
      </c>
      <c r="F190" s="3" t="str">
        <f>VLOOKUP(fiche_version[[#This Row],[code]],fiche[],5,FALSE)</f>
        <v>Enveloppe</v>
      </c>
      <c r="G190" s="7" t="str">
        <f>VLOOKUP(fiche_version[[#This Row],[code]],fiche[],6,FALSE)</f>
        <v>Isolation des murs</v>
      </c>
      <c r="H190" s="3" t="s">
        <v>389</v>
      </c>
      <c r="I190" s="6">
        <v>43191</v>
      </c>
      <c r="J190" s="6" t="s">
        <v>492</v>
      </c>
      <c r="K190" s="3">
        <f>VLOOKUP(fiche_version[[#This Row],[code]],fiche[],7,FALSE)</f>
        <v>1</v>
      </c>
      <c r="L190" s="3">
        <f>VLOOKUP(fiche_version[[#This Row],[code]],fiche[],8,FALSE)</f>
        <v>1</v>
      </c>
      <c r="M190" s="3">
        <v>2</v>
      </c>
    </row>
    <row r="191" spans="1:13" x14ac:dyDescent="0.3">
      <c r="A191" s="3" t="str">
        <f>_xlfn.CONCAT(fiche_version[[#This Row],[code]],"v",RIGHT(fiche_version[[#This Row],[version]],4))</f>
        <v>BAT-EN-103v14-1</v>
      </c>
      <c r="B191" s="3" t="s">
        <v>159</v>
      </c>
      <c r="C191" s="3" t="str">
        <f>VLOOKUP(fiche_version[[#This Row],[code]],fiche[],2,FALSE)</f>
        <v>BAT</v>
      </c>
      <c r="D191" s="3" t="str">
        <f>VLOOKUP(fiche_version[[#This Row],[code]],fiche[],3,FALSE)</f>
        <v>Bâtiment Tertiaire</v>
      </c>
      <c r="E191" s="3" t="str">
        <f>VLOOKUP(fiche_version[[#This Row],[code]],fiche[],4,FALSE)</f>
        <v>EN</v>
      </c>
      <c r="F191" s="3" t="str">
        <f>VLOOKUP(fiche_version[[#This Row],[code]],fiche[],5,FALSE)</f>
        <v>Enveloppe</v>
      </c>
      <c r="G191" s="7" t="str">
        <f>VLOOKUP(fiche_version[[#This Row],[code]],fiche[],6,FALSE)</f>
        <v>Isolation d’un plancher</v>
      </c>
      <c r="H191" s="3" t="s">
        <v>383</v>
      </c>
      <c r="I191" s="6">
        <v>42005</v>
      </c>
      <c r="J191" s="6">
        <v>43190</v>
      </c>
      <c r="K191" s="3">
        <f>VLOOKUP(fiche_version[[#This Row],[code]],fiche[],7,FALSE)</f>
        <v>1</v>
      </c>
      <c r="L191" s="3">
        <f>VLOOKUP(fiche_version[[#This Row],[code]],fiche[],8,FALSE)</f>
        <v>1</v>
      </c>
      <c r="M191" s="3">
        <v>1</v>
      </c>
    </row>
    <row r="192" spans="1:13" x14ac:dyDescent="0.3">
      <c r="A192" s="3" t="str">
        <f>_xlfn.CONCAT(fiche_version[[#This Row],[code]],"v",RIGHT(fiche_version[[#This Row],[version]],4))</f>
        <v>BAT-EN-103v27-2</v>
      </c>
      <c r="B192" s="3" t="s">
        <v>159</v>
      </c>
      <c r="C192" s="3" t="str">
        <f>VLOOKUP(fiche_version[[#This Row],[code]],fiche[],2,FALSE)</f>
        <v>BAT</v>
      </c>
      <c r="D192" s="3" t="str">
        <f>VLOOKUP(fiche_version[[#This Row],[code]],fiche[],3,FALSE)</f>
        <v>Bâtiment Tertiaire</v>
      </c>
      <c r="E192" s="3" t="str">
        <f>VLOOKUP(fiche_version[[#This Row],[code]],fiche[],4,FALSE)</f>
        <v>EN</v>
      </c>
      <c r="F192" s="3" t="str">
        <f>VLOOKUP(fiche_version[[#This Row],[code]],fiche[],5,FALSE)</f>
        <v>Enveloppe</v>
      </c>
      <c r="G192" s="7" t="str">
        <f>VLOOKUP(fiche_version[[#This Row],[code]],fiche[],6,FALSE)</f>
        <v>Isolation d’un plancher</v>
      </c>
      <c r="H192" s="3" t="s">
        <v>389</v>
      </c>
      <c r="I192" s="6">
        <v>43191</v>
      </c>
      <c r="J192" s="6">
        <v>44074</v>
      </c>
      <c r="K192" s="3">
        <f>VLOOKUP(fiche_version[[#This Row],[code]],fiche[],7,FALSE)</f>
        <v>1</v>
      </c>
      <c r="L192" s="3">
        <f>VLOOKUP(fiche_version[[#This Row],[code]],fiche[],8,FALSE)</f>
        <v>1</v>
      </c>
      <c r="M192" s="3">
        <v>2</v>
      </c>
    </row>
    <row r="193" spans="1:13" x14ac:dyDescent="0.3">
      <c r="A193" s="3" t="str">
        <f>_xlfn.CONCAT(fiche_version[[#This Row],[code]],"v",RIGHT(fiche_version[[#This Row],[version]],4))</f>
        <v>BAT-EN-103v33-3</v>
      </c>
      <c r="B193" s="3" t="s">
        <v>159</v>
      </c>
      <c r="C193" s="3" t="str">
        <f>VLOOKUP(fiche_version[[#This Row],[code]],fiche[],2,FALSE)</f>
        <v>BAT</v>
      </c>
      <c r="D193" s="3" t="str">
        <f>VLOOKUP(fiche_version[[#This Row],[code]],fiche[],3,FALSE)</f>
        <v>Bâtiment Tertiaire</v>
      </c>
      <c r="E193" s="3" t="str">
        <f>VLOOKUP(fiche_version[[#This Row],[code]],fiche[],4,FALSE)</f>
        <v>EN</v>
      </c>
      <c r="F193" s="3" t="str">
        <f>VLOOKUP(fiche_version[[#This Row],[code]],fiche[],5,FALSE)</f>
        <v>Enveloppe</v>
      </c>
      <c r="G193" s="7" t="str">
        <f>VLOOKUP(fiche_version[[#This Row],[code]],fiche[],6,FALSE)</f>
        <v>Isolation d’un plancher</v>
      </c>
      <c r="H193" s="3" t="s">
        <v>434</v>
      </c>
      <c r="I193" s="6">
        <v>44075</v>
      </c>
      <c r="J193" s="6" t="s">
        <v>492</v>
      </c>
      <c r="K193" s="3">
        <f>VLOOKUP(fiche_version[[#This Row],[code]],fiche[],7,FALSE)</f>
        <v>1</v>
      </c>
      <c r="L193" s="3">
        <f>VLOOKUP(fiche_version[[#This Row],[code]],fiche[],8,FALSE)</f>
        <v>1</v>
      </c>
      <c r="M193" s="3">
        <v>3</v>
      </c>
    </row>
    <row r="194" spans="1:13" x14ac:dyDescent="0.3">
      <c r="A194" s="3" t="str">
        <f>_xlfn.CONCAT(fiche_version[[#This Row],[code]],"v",RIGHT(fiche_version[[#This Row],[version]],4))</f>
        <v>BAT-EN-104v14-1</v>
      </c>
      <c r="B194" s="3" t="s">
        <v>160</v>
      </c>
      <c r="C194" s="3" t="str">
        <f>VLOOKUP(fiche_version[[#This Row],[code]],fiche[],2,FALSE)</f>
        <v>BAT</v>
      </c>
      <c r="D194" s="3" t="str">
        <f>VLOOKUP(fiche_version[[#This Row],[code]],fiche[],3,FALSE)</f>
        <v>Bâtiment Tertiaire</v>
      </c>
      <c r="E194" s="3" t="str">
        <f>VLOOKUP(fiche_version[[#This Row],[code]],fiche[],4,FALSE)</f>
        <v>EN</v>
      </c>
      <c r="F194" s="3" t="str">
        <f>VLOOKUP(fiche_version[[#This Row],[code]],fiche[],5,FALSE)</f>
        <v>Enveloppe</v>
      </c>
      <c r="G194" s="7" t="str">
        <f>VLOOKUP(fiche_version[[#This Row],[code]],fiche[],6,FALSE)</f>
        <v>Fenêtre ou porte-fenêtre complète avec vitrage isolant</v>
      </c>
      <c r="H194" s="3" t="s">
        <v>383</v>
      </c>
      <c r="I194" s="6">
        <v>42005</v>
      </c>
      <c r="J194" s="6">
        <v>43190</v>
      </c>
      <c r="K194" s="3">
        <f>VLOOKUP(fiche_version[[#This Row],[code]],fiche[],7,FALSE)</f>
        <v>1</v>
      </c>
      <c r="L194" s="3">
        <f>VLOOKUP(fiche_version[[#This Row],[code]],fiche[],8,FALSE)</f>
        <v>1</v>
      </c>
      <c r="M194" s="3">
        <v>1</v>
      </c>
    </row>
    <row r="195" spans="1:13" x14ac:dyDescent="0.3">
      <c r="A195" s="3" t="str">
        <f>_xlfn.CONCAT(fiche_version[[#This Row],[code]],"v",RIGHT(fiche_version[[#This Row],[version]],4))</f>
        <v>BAT-EN-104v27-2</v>
      </c>
      <c r="B195" s="3" t="s">
        <v>160</v>
      </c>
      <c r="C195" s="3" t="str">
        <f>VLOOKUP(fiche_version[[#This Row],[code]],fiche[],2,FALSE)</f>
        <v>BAT</v>
      </c>
      <c r="D195" s="3" t="str">
        <f>VLOOKUP(fiche_version[[#This Row],[code]],fiche[],3,FALSE)</f>
        <v>Bâtiment Tertiaire</v>
      </c>
      <c r="E195" s="3" t="str">
        <f>VLOOKUP(fiche_version[[#This Row],[code]],fiche[],4,FALSE)</f>
        <v>EN</v>
      </c>
      <c r="F195" s="3" t="str">
        <f>VLOOKUP(fiche_version[[#This Row],[code]],fiche[],5,FALSE)</f>
        <v>Enveloppe</v>
      </c>
      <c r="G195" s="7" t="str">
        <f>VLOOKUP(fiche_version[[#This Row],[code]],fiche[],6,FALSE)</f>
        <v>Fenêtre ou porte-fenêtre complète avec vitrage isolant</v>
      </c>
      <c r="H195" s="3" t="s">
        <v>389</v>
      </c>
      <c r="I195" s="6">
        <v>43191</v>
      </c>
      <c r="J195" s="6">
        <v>45291</v>
      </c>
      <c r="K195" s="3">
        <f>VLOOKUP(fiche_version[[#This Row],[code]],fiche[],7,FALSE)</f>
        <v>1</v>
      </c>
      <c r="L195" s="3">
        <f>VLOOKUP(fiche_version[[#This Row],[code]],fiche[],8,FALSE)</f>
        <v>1</v>
      </c>
      <c r="M195" s="3">
        <v>2</v>
      </c>
    </row>
    <row r="196" spans="1:13" x14ac:dyDescent="0.3">
      <c r="A196" s="3" t="str">
        <f>_xlfn.CONCAT(fiche_version[[#This Row],[code]],"v",RIGHT(fiche_version[[#This Row],[version]],4))</f>
        <v>BAT-EN-104v54-3</v>
      </c>
      <c r="B196" s="3" t="s">
        <v>160</v>
      </c>
      <c r="C196" s="3" t="str">
        <f>VLOOKUP(fiche_version[[#This Row],[code]],fiche[],2,FALSE)</f>
        <v>BAT</v>
      </c>
      <c r="D196" s="3" t="str">
        <f>VLOOKUP(fiche_version[[#This Row],[code]],fiche[],3,FALSE)</f>
        <v>Bâtiment Tertiaire</v>
      </c>
      <c r="E196" s="3" t="str">
        <f>VLOOKUP(fiche_version[[#This Row],[code]],fiche[],4,FALSE)</f>
        <v>EN</v>
      </c>
      <c r="F196" s="3" t="str">
        <f>VLOOKUP(fiche_version[[#This Row],[code]],fiche[],5,FALSE)</f>
        <v>Enveloppe</v>
      </c>
      <c r="G196" s="7" t="str">
        <f>VLOOKUP(fiche_version[[#This Row],[code]],fiche[],6,FALSE)</f>
        <v>Fenêtre ou porte-fenêtre complète avec vitrage isolant</v>
      </c>
      <c r="H196" s="3" t="s">
        <v>715</v>
      </c>
      <c r="I196" s="6">
        <v>45292</v>
      </c>
      <c r="J196" s="6">
        <v>46934</v>
      </c>
      <c r="K196" s="3">
        <f>VLOOKUP(fiche_version[[#This Row],[code]],fiche[],7,FALSE)</f>
        <v>1</v>
      </c>
      <c r="L196" s="3">
        <f>VLOOKUP(fiche_version[[#This Row],[code]],fiche[],8,FALSE)</f>
        <v>1</v>
      </c>
      <c r="M196" s="3">
        <v>3</v>
      </c>
    </row>
    <row r="197" spans="1:13" x14ac:dyDescent="0.3">
      <c r="A197" s="3" t="str">
        <f>_xlfn.CONCAT(fiche_version[[#This Row],[code]],"v",RIGHT(fiche_version[[#This Row],[version]],4))</f>
        <v>BAT-EN-106v19-1</v>
      </c>
      <c r="B197" s="3" t="s">
        <v>162</v>
      </c>
      <c r="C197" s="3" t="str">
        <f>VLOOKUP(fiche_version[[#This Row],[code]],fiche[],2,FALSE)</f>
        <v>BAT</v>
      </c>
      <c r="D197" s="3" t="str">
        <f>VLOOKUP(fiche_version[[#This Row],[code]],fiche[],3,FALSE)</f>
        <v>Bâtiment Tertiaire</v>
      </c>
      <c r="E197" s="3" t="str">
        <f>VLOOKUP(fiche_version[[#This Row],[code]],fiche[],4,FALSE)</f>
        <v>EN</v>
      </c>
      <c r="F197" s="3" t="str">
        <f>VLOOKUP(fiche_version[[#This Row],[code]],fiche[],5,FALSE)</f>
        <v>Enveloppe</v>
      </c>
      <c r="G197" s="7" t="str">
        <f>VLOOKUP(fiche_version[[#This Row],[code]],fiche[],6,FALSE)</f>
        <v>Isolation de combles ou de toitures (France d’outre-mer)</v>
      </c>
      <c r="H197" s="3" t="s">
        <v>386</v>
      </c>
      <c r="I197" s="6">
        <v>42373</v>
      </c>
      <c r="J197" s="6">
        <v>44074</v>
      </c>
      <c r="K197" s="3">
        <f>VLOOKUP(fiche_version[[#This Row],[code]],fiche[],7,FALSE)</f>
        <v>0</v>
      </c>
      <c r="L197" s="3">
        <f>VLOOKUP(fiche_version[[#This Row],[code]],fiche[],8,FALSE)</f>
        <v>0</v>
      </c>
      <c r="M197" s="3">
        <v>1</v>
      </c>
    </row>
    <row r="198" spans="1:13" x14ac:dyDescent="0.3">
      <c r="A198" s="3" t="str">
        <f>_xlfn.CONCAT(fiche_version[[#This Row],[code]],"v",RIGHT(fiche_version[[#This Row],[version]],4))</f>
        <v>BAT-EN-106v33-2</v>
      </c>
      <c r="B198" s="3" t="s">
        <v>162</v>
      </c>
      <c r="C198" s="3" t="str">
        <f>VLOOKUP(fiche_version[[#This Row],[code]],fiche[],2,FALSE)</f>
        <v>BAT</v>
      </c>
      <c r="D198" s="3" t="str">
        <f>VLOOKUP(fiche_version[[#This Row],[code]],fiche[],3,FALSE)</f>
        <v>Bâtiment Tertiaire</v>
      </c>
      <c r="E198" s="3" t="str">
        <f>VLOOKUP(fiche_version[[#This Row],[code]],fiche[],4,FALSE)</f>
        <v>EN</v>
      </c>
      <c r="F198" s="3" t="str">
        <f>VLOOKUP(fiche_version[[#This Row],[code]],fiche[],5,FALSE)</f>
        <v>Enveloppe</v>
      </c>
      <c r="G198" s="7" t="str">
        <f>VLOOKUP(fiche_version[[#This Row],[code]],fiche[],6,FALSE)</f>
        <v>Isolation de combles ou de toitures (France d’outre-mer)</v>
      </c>
      <c r="H198" s="3" t="s">
        <v>457</v>
      </c>
      <c r="I198" s="6">
        <v>44075</v>
      </c>
      <c r="J198" s="6" t="s">
        <v>492</v>
      </c>
      <c r="K198" s="3">
        <f>VLOOKUP(fiche_version[[#This Row],[code]],fiche[],7,FALSE)</f>
        <v>0</v>
      </c>
      <c r="L198" s="3">
        <f>VLOOKUP(fiche_version[[#This Row],[code]],fiche[],8,FALSE)</f>
        <v>0</v>
      </c>
      <c r="M198" s="3">
        <v>2</v>
      </c>
    </row>
    <row r="199" spans="1:13" x14ac:dyDescent="0.3">
      <c r="A199" s="3" t="str">
        <f>_xlfn.CONCAT(fiche_version[[#This Row],[code]],"v",RIGHT(fiche_version[[#This Row],[version]],4))</f>
        <v>BAT-EN-107v14-1</v>
      </c>
      <c r="B199" s="3" t="s">
        <v>163</v>
      </c>
      <c r="C199" s="3" t="str">
        <f>VLOOKUP(fiche_version[[#This Row],[code]],fiche[],2,FALSE)</f>
        <v>BAT</v>
      </c>
      <c r="D199" s="3" t="str">
        <f>VLOOKUP(fiche_version[[#This Row],[code]],fiche[],3,FALSE)</f>
        <v>Bâtiment Tertiaire</v>
      </c>
      <c r="E199" s="3" t="str">
        <f>VLOOKUP(fiche_version[[#This Row],[code]],fiche[],4,FALSE)</f>
        <v>EN</v>
      </c>
      <c r="F199" s="3" t="str">
        <f>VLOOKUP(fiche_version[[#This Row],[code]],fiche[],5,FALSE)</f>
        <v>Enveloppe</v>
      </c>
      <c r="G199" s="7" t="str">
        <f>VLOOKUP(fiche_version[[#This Row],[code]],fiche[],6,FALSE)</f>
        <v>Isolation des toitures terrasses</v>
      </c>
      <c r="H199" s="3" t="s">
        <v>383</v>
      </c>
      <c r="I199" s="6">
        <v>42005</v>
      </c>
      <c r="J199" s="6">
        <v>43190</v>
      </c>
      <c r="K199" s="3">
        <f>VLOOKUP(fiche_version[[#This Row],[code]],fiche[],7,FALSE)</f>
        <v>1</v>
      </c>
      <c r="L199" s="3">
        <f>VLOOKUP(fiche_version[[#This Row],[code]],fiche[],8,FALSE)</f>
        <v>1</v>
      </c>
      <c r="M199" s="3">
        <v>1</v>
      </c>
    </row>
    <row r="200" spans="1:13" x14ac:dyDescent="0.3">
      <c r="A200" s="3" t="str">
        <f>_xlfn.CONCAT(fiche_version[[#This Row],[code]],"v",RIGHT(fiche_version[[#This Row],[version]],4))</f>
        <v>BAT-EN-107v27-2</v>
      </c>
      <c r="B200" s="3" t="s">
        <v>163</v>
      </c>
      <c r="C200" s="3" t="str">
        <f>VLOOKUP(fiche_version[[#This Row],[code]],fiche[],2,FALSE)</f>
        <v>BAT</v>
      </c>
      <c r="D200" s="3" t="str">
        <f>VLOOKUP(fiche_version[[#This Row],[code]],fiche[],3,FALSE)</f>
        <v>Bâtiment Tertiaire</v>
      </c>
      <c r="E200" s="3" t="str">
        <f>VLOOKUP(fiche_version[[#This Row],[code]],fiche[],4,FALSE)</f>
        <v>EN</v>
      </c>
      <c r="F200" s="3" t="str">
        <f>VLOOKUP(fiche_version[[#This Row],[code]],fiche[],5,FALSE)</f>
        <v>Enveloppe</v>
      </c>
      <c r="G200" s="7" t="str">
        <f>VLOOKUP(fiche_version[[#This Row],[code]],fiche[],6,FALSE)</f>
        <v>Isolation des toitures terrasses</v>
      </c>
      <c r="H200" s="3" t="s">
        <v>389</v>
      </c>
      <c r="I200" s="6">
        <v>43191</v>
      </c>
      <c r="J200" s="6" t="s">
        <v>492</v>
      </c>
      <c r="K200" s="3">
        <f>VLOOKUP(fiche_version[[#This Row],[code]],fiche[],7,FALSE)</f>
        <v>1</v>
      </c>
      <c r="L200" s="3">
        <f>VLOOKUP(fiche_version[[#This Row],[code]],fiche[],8,FALSE)</f>
        <v>1</v>
      </c>
      <c r="M200" s="3">
        <v>2</v>
      </c>
    </row>
    <row r="201" spans="1:13" x14ac:dyDescent="0.3">
      <c r="A201" s="3" t="str">
        <f>_xlfn.CONCAT(fiche_version[[#This Row],[code]],"v",RIGHT(fiche_version[[#This Row],[version]],4))</f>
        <v>BAT-EN-108v19-1</v>
      </c>
      <c r="B201" s="3" t="s">
        <v>164</v>
      </c>
      <c r="C201" s="3" t="str">
        <f>VLOOKUP(fiche_version[[#This Row],[code]],fiche[],2,FALSE)</f>
        <v>BAT</v>
      </c>
      <c r="D201" s="3" t="str">
        <f>VLOOKUP(fiche_version[[#This Row],[code]],fiche[],3,FALSE)</f>
        <v>Bâtiment Tertiaire</v>
      </c>
      <c r="E201" s="3" t="str">
        <f>VLOOKUP(fiche_version[[#This Row],[code]],fiche[],4,FALSE)</f>
        <v>EN</v>
      </c>
      <c r="F201" s="3" t="str">
        <f>VLOOKUP(fiche_version[[#This Row],[code]],fiche[],5,FALSE)</f>
        <v>Enveloppe</v>
      </c>
      <c r="G201" s="7" t="str">
        <f>VLOOKUP(fiche_version[[#This Row],[code]],fiche[],6,FALSE)</f>
        <v>Isolation des murs (France d’outre-mer)</v>
      </c>
      <c r="H201" s="3" t="s">
        <v>386</v>
      </c>
      <c r="I201" s="6">
        <v>42373</v>
      </c>
      <c r="J201" s="6" t="s">
        <v>492</v>
      </c>
      <c r="K201" s="3">
        <f>VLOOKUP(fiche_version[[#This Row],[code]],fiche[],7,FALSE)</f>
        <v>0</v>
      </c>
      <c r="L201" s="3">
        <f>VLOOKUP(fiche_version[[#This Row],[code]],fiche[],8,FALSE)</f>
        <v>0</v>
      </c>
      <c r="M201" s="3">
        <v>1</v>
      </c>
    </row>
    <row r="202" spans="1:13" x14ac:dyDescent="0.3">
      <c r="A202" s="3" t="str">
        <f>_xlfn.CONCAT(fiche_version[[#This Row],[code]],"v",RIGHT(fiche_version[[#This Row],[version]],4))</f>
        <v>BAT-EN-109v24-1</v>
      </c>
      <c r="B202" s="3" t="s">
        <v>165</v>
      </c>
      <c r="C202" s="3" t="str">
        <f>VLOOKUP(fiche_version[[#This Row],[code]],fiche[],2,FALSE)</f>
        <v>BAT</v>
      </c>
      <c r="D202" s="3" t="str">
        <f>VLOOKUP(fiche_version[[#This Row],[code]],fiche[],3,FALSE)</f>
        <v>Bâtiment Tertiaire</v>
      </c>
      <c r="E202" s="3" t="str">
        <f>VLOOKUP(fiche_version[[#This Row],[code]],fiche[],4,FALSE)</f>
        <v>EN</v>
      </c>
      <c r="F202" s="3" t="str">
        <f>VLOOKUP(fiche_version[[#This Row],[code]],fiche[],5,FALSE)</f>
        <v>Enveloppe</v>
      </c>
      <c r="G202" s="7" t="str">
        <f>VLOOKUP(fiche_version[[#This Row],[code]],fiche[],6,FALSE)</f>
        <v>Réduction des apports solaires par la toiture (France d'outre mer)</v>
      </c>
      <c r="H202" s="3" t="s">
        <v>399</v>
      </c>
      <c r="I202" s="6">
        <v>42727</v>
      </c>
      <c r="J202" s="6" t="s">
        <v>492</v>
      </c>
      <c r="K202" s="3">
        <f>VLOOKUP(fiche_version[[#This Row],[code]],fiche[],7,FALSE)</f>
        <v>0</v>
      </c>
      <c r="L202" s="3">
        <f>VLOOKUP(fiche_version[[#This Row],[code]],fiche[],8,FALSE)</f>
        <v>0</v>
      </c>
      <c r="M202" s="3">
        <v>1</v>
      </c>
    </row>
    <row r="203" spans="1:13" x14ac:dyDescent="0.3">
      <c r="A203" s="3" t="str">
        <f>_xlfn.CONCAT(fiche_version[[#This Row],[code]],"v",RIGHT(fiche_version[[#This Row],[version]],4))</f>
        <v>BAT-EN-110v25-1</v>
      </c>
      <c r="B203" s="3" t="s">
        <v>166</v>
      </c>
      <c r="C203" s="3" t="str">
        <f>VLOOKUP(fiche_version[[#This Row],[code]],fiche[],2,FALSE)</f>
        <v>BAT</v>
      </c>
      <c r="D203" s="3" t="str">
        <f>VLOOKUP(fiche_version[[#This Row],[code]],fiche[],3,FALSE)</f>
        <v>Bâtiment Tertiaire</v>
      </c>
      <c r="E203" s="3" t="str">
        <f>VLOOKUP(fiche_version[[#This Row],[code]],fiche[],4,FALSE)</f>
        <v>EN</v>
      </c>
      <c r="F203" s="3" t="str">
        <f>VLOOKUP(fiche_version[[#This Row],[code]],fiche[],5,FALSE)</f>
        <v>Enveloppe</v>
      </c>
      <c r="G203" s="7" t="str">
        <f>VLOOKUP(fiche_version[[#This Row],[code]],fiche[],6,FALSE)</f>
        <v>Protections des baies contre le rayonnement solaire (France d’outre-mer)</v>
      </c>
      <c r="H203" s="3" t="s">
        <v>412</v>
      </c>
      <c r="I203" s="6">
        <v>42005</v>
      </c>
      <c r="J203" s="6" t="s">
        <v>492</v>
      </c>
      <c r="K203" s="3">
        <f>VLOOKUP(fiche_version[[#This Row],[code]],fiche[],7,FALSE)</f>
        <v>0</v>
      </c>
      <c r="L203" s="3">
        <f>VLOOKUP(fiche_version[[#This Row],[code]],fiche[],8,FALSE)</f>
        <v>0</v>
      </c>
      <c r="M203" s="3">
        <v>1</v>
      </c>
    </row>
    <row r="204" spans="1:13" x14ac:dyDescent="0.3">
      <c r="A204" s="3" t="str">
        <f>_xlfn.CONCAT(fiche_version[[#This Row],[code]],"v",RIGHT(fiche_version[[#This Row],[version]],4))</f>
        <v>BAT-EN-111v38-1</v>
      </c>
      <c r="B204" s="3" t="s">
        <v>167</v>
      </c>
      <c r="C204" s="3" t="str">
        <f>VLOOKUP(fiche_version[[#This Row],[code]],fiche[],2,FALSE)</f>
        <v>BAT</v>
      </c>
      <c r="D204" s="3" t="str">
        <f>VLOOKUP(fiche_version[[#This Row],[code]],fiche[],3,FALSE)</f>
        <v>Bâtiment Tertiaire</v>
      </c>
      <c r="E204" s="3" t="str">
        <f>VLOOKUP(fiche_version[[#This Row],[code]],fiche[],4,FALSE)</f>
        <v>EN</v>
      </c>
      <c r="F204" s="3" t="str">
        <f>VLOOKUP(fiche_version[[#This Row],[code]],fiche[],5,FALSE)</f>
        <v>Enveloppe</v>
      </c>
      <c r="G204" s="7" t="str">
        <f>VLOOKUP(fiche_version[[#This Row],[code]],fiche[],6,FALSE)</f>
        <v>Fenêtre ou porte-fenêtre complète avec vitrage  pariétodynamique  (France métropolitaine)</v>
      </c>
      <c r="H204" s="3" t="s">
        <v>432</v>
      </c>
      <c r="I204" s="6">
        <v>44408</v>
      </c>
      <c r="J204" s="6" t="s">
        <v>492</v>
      </c>
      <c r="K204" s="3">
        <f>VLOOKUP(fiche_version[[#This Row],[code]],fiche[],7,FALSE)</f>
        <v>1</v>
      </c>
      <c r="L204" s="3">
        <f>VLOOKUP(fiche_version[[#This Row],[code]],fiche[],8,FALSE)</f>
        <v>1</v>
      </c>
      <c r="M204" s="3">
        <v>1</v>
      </c>
    </row>
    <row r="205" spans="1:13" x14ac:dyDescent="0.3">
      <c r="A205" s="3" t="str">
        <f>_xlfn.CONCAT(fiche_version[[#This Row],[code]],"v",RIGHT(fiche_version[[#This Row],[version]],4))</f>
        <v>BAT-EN-112v38-1</v>
      </c>
      <c r="B205" s="3" t="s">
        <v>169</v>
      </c>
      <c r="C205" s="3" t="str">
        <f>VLOOKUP(fiche_version[[#This Row],[code]],fiche[],2,FALSE)</f>
        <v>BAT</v>
      </c>
      <c r="D205" s="3" t="str">
        <f>VLOOKUP(fiche_version[[#This Row],[code]],fiche[],3,FALSE)</f>
        <v>Bâtiment Tertiaire</v>
      </c>
      <c r="E205" s="3" t="str">
        <f>VLOOKUP(fiche_version[[#This Row],[code]],fiche[],4,FALSE)</f>
        <v>EN</v>
      </c>
      <c r="F205" s="3" t="str">
        <f>VLOOKUP(fiche_version[[#This Row],[code]],fiche[],5,FALSE)</f>
        <v>Enveloppe</v>
      </c>
      <c r="G205" s="7" t="str">
        <f>VLOOKUP(fiche_version[[#This Row],[code]],fiche[],6,FALSE)</f>
        <v>Revêtements réflectifs en toiture</v>
      </c>
      <c r="H205" s="3" t="s">
        <v>432</v>
      </c>
      <c r="I205" s="6">
        <v>44408</v>
      </c>
      <c r="J205" s="6" t="s">
        <v>492</v>
      </c>
      <c r="K205" s="3">
        <f>VLOOKUP(fiche_version[[#This Row],[code]],fiche[],7,FALSE)</f>
        <v>1</v>
      </c>
      <c r="L205" s="3">
        <f>VLOOKUP(fiche_version[[#This Row],[code]],fiche[],8,FALSE)</f>
        <v>1</v>
      </c>
      <c r="M205" s="3">
        <v>1</v>
      </c>
    </row>
    <row r="206" spans="1:13" x14ac:dyDescent="0.3">
      <c r="A206" s="3" t="str">
        <f>_xlfn.CONCAT(fiche_version[[#This Row],[code]],"v",RIGHT(fiche_version[[#This Row],[version]],4))</f>
        <v>BAT-EN-113v54-1</v>
      </c>
      <c r="B206" s="3" t="s">
        <v>711</v>
      </c>
      <c r="C206" s="3" t="str">
        <f>VLOOKUP(fiche_version[[#This Row],[code]],fiche[],2,FALSE)</f>
        <v>BAT</v>
      </c>
      <c r="D206" s="3" t="str">
        <f>VLOOKUP(fiche_version[[#This Row],[code]],fiche[],3,FALSE)</f>
        <v>Bâtiment Tertiaire</v>
      </c>
      <c r="E206" s="3" t="str">
        <f>VLOOKUP(fiche_version[[#This Row],[code]],fiche[],4,FALSE)</f>
        <v>EN</v>
      </c>
      <c r="F206" s="3" t="str">
        <f>VLOOKUP(fiche_version[[#This Row],[code]],fiche[],5,FALSE)</f>
        <v>Enveloppe</v>
      </c>
      <c r="G206" s="7" t="str">
        <f>VLOOKUP(fiche_version[[#This Row],[code]],fiche[],6,FALSE)</f>
        <v>Façade rideau ou semi-rideau avec vitrage isolant</v>
      </c>
      <c r="H206" s="3" t="s">
        <v>717</v>
      </c>
      <c r="I206" s="6">
        <v>45199</v>
      </c>
      <c r="J206" s="6"/>
      <c r="K206" s="3">
        <f>VLOOKUP(fiche_version[[#This Row],[code]],fiche[],7,FALSE)</f>
        <v>1</v>
      </c>
      <c r="L206" s="3">
        <f>VLOOKUP(fiche_version[[#This Row],[code]],fiche[],8,FALSE)</f>
        <v>1</v>
      </c>
      <c r="M206" s="3">
        <v>1</v>
      </c>
    </row>
    <row r="207" spans="1:13" x14ac:dyDescent="0.3">
      <c r="A207" s="3" t="str">
        <f>_xlfn.CONCAT(fiche_version[[#This Row],[code]],"v",RIGHT(fiche_version[[#This Row],[version]],4))</f>
        <v>BAT-EQ-111v16-1</v>
      </c>
      <c r="B207" s="3" t="s">
        <v>170</v>
      </c>
      <c r="C207" s="3" t="str">
        <f>VLOOKUP(fiche_version[[#This Row],[code]],fiche[],2,FALSE)</f>
        <v>BAT</v>
      </c>
      <c r="D207" s="3" t="str">
        <f>VLOOKUP(fiche_version[[#This Row],[code]],fiche[],3,FALSE)</f>
        <v>Bâtiment Tertiaire</v>
      </c>
      <c r="E207" s="3" t="str">
        <f>VLOOKUP(fiche_version[[#This Row],[code]],fiche[],4,FALSE)</f>
        <v>EQ</v>
      </c>
      <c r="F207" s="3" t="str">
        <f>VLOOKUP(fiche_version[[#This Row],[code]],fiche[],5,FALSE)</f>
        <v>Equipement</v>
      </c>
      <c r="G207" s="7" t="str">
        <f>VLOOKUP(fiche_version[[#This Row],[code]],fiche[],6,FALSE)</f>
        <v>Luminaires à modules LED pour surfaces commerciales</v>
      </c>
      <c r="H207" s="3" t="s">
        <v>388</v>
      </c>
      <c r="I207" s="6">
        <v>42005</v>
      </c>
      <c r="J207" s="6">
        <v>43555</v>
      </c>
      <c r="K207" s="3">
        <f>VLOOKUP(fiche_version[[#This Row],[code]],fiche[],7,FALSE)</f>
        <v>1</v>
      </c>
      <c r="L207" s="3">
        <f>VLOOKUP(fiche_version[[#This Row],[code]],fiche[],8,FALSE)</f>
        <v>1</v>
      </c>
      <c r="M207" s="3">
        <v>1</v>
      </c>
    </row>
    <row r="208" spans="1:13" x14ac:dyDescent="0.3">
      <c r="A208" s="3" t="str">
        <f>_xlfn.CONCAT(fiche_version[[#This Row],[code]],"v",RIGHT(fiche_version[[#This Row],[version]],4))</f>
        <v>BAT-EQ-114v24-1</v>
      </c>
      <c r="B208" s="3" t="s">
        <v>171</v>
      </c>
      <c r="C208" s="3" t="str">
        <f>VLOOKUP(fiche_version[[#This Row],[code]],fiche[],2,FALSE)</f>
        <v>BAT</v>
      </c>
      <c r="D208" s="3" t="str">
        <f>VLOOKUP(fiche_version[[#This Row],[code]],fiche[],3,FALSE)</f>
        <v>Bâtiment Tertiaire</v>
      </c>
      <c r="E208" s="3" t="str">
        <f>VLOOKUP(fiche_version[[#This Row],[code]],fiche[],4,FALSE)</f>
        <v>EQ</v>
      </c>
      <c r="F208" s="3" t="str">
        <f>VLOOKUP(fiche_version[[#This Row],[code]],fiche[],5,FALSE)</f>
        <v>Equipement</v>
      </c>
      <c r="G208" s="7" t="str">
        <f>VLOOKUP(fiche_version[[#This Row],[code]],fiche[],6,FALSE)</f>
        <v>Éclairage LED pour meubles frigorifiques verticaux</v>
      </c>
      <c r="H208" s="3" t="s">
        <v>399</v>
      </c>
      <c r="I208" s="6">
        <v>42727</v>
      </c>
      <c r="J208" s="6">
        <v>43555</v>
      </c>
      <c r="K208" s="3">
        <f>VLOOKUP(fiche_version[[#This Row],[code]],fiche[],7,FALSE)</f>
        <v>1</v>
      </c>
      <c r="L208" s="3">
        <f>VLOOKUP(fiche_version[[#This Row],[code]],fiche[],8,FALSE)</f>
        <v>1</v>
      </c>
      <c r="M208" s="3">
        <v>1</v>
      </c>
    </row>
    <row r="209" spans="1:13" x14ac:dyDescent="0.3">
      <c r="A209" s="3" t="str">
        <f>_xlfn.CONCAT(fiche_version[[#This Row],[code]],"v",RIGHT(fiche_version[[#This Row],[version]],4))</f>
        <v>BAT-EQ-116v14-1</v>
      </c>
      <c r="B209" s="3" t="s">
        <v>172</v>
      </c>
      <c r="C209" s="3" t="str">
        <f>VLOOKUP(fiche_version[[#This Row],[code]],fiche[],2,FALSE)</f>
        <v>BAT</v>
      </c>
      <c r="D209" s="3" t="str">
        <f>VLOOKUP(fiche_version[[#This Row],[code]],fiche[],3,FALSE)</f>
        <v>Bâtiment Tertiaire</v>
      </c>
      <c r="E209" s="3" t="str">
        <f>VLOOKUP(fiche_version[[#This Row],[code]],fiche[],4,FALSE)</f>
        <v>EQ</v>
      </c>
      <c r="F209" s="3" t="str">
        <f>VLOOKUP(fiche_version[[#This Row],[code]],fiche[],5,FALSE)</f>
        <v>Equipement</v>
      </c>
      <c r="G209" s="7" t="str">
        <f>VLOOKUP(fiche_version[[#This Row],[code]],fiche[],6,FALSE)</f>
        <v>Lampe à LED de classe A+ (France d’outre- mer)</v>
      </c>
      <c r="H209" s="3" t="s">
        <v>383</v>
      </c>
      <c r="I209" s="6">
        <v>42005</v>
      </c>
      <c r="J209" s="6">
        <v>43190</v>
      </c>
      <c r="K209" s="3">
        <f>VLOOKUP(fiche_version[[#This Row],[code]],fiche[],7,FALSE)</f>
        <v>0</v>
      </c>
      <c r="L209" s="3">
        <f>VLOOKUP(fiche_version[[#This Row],[code]],fiche[],8,FALSE)</f>
        <v>1</v>
      </c>
      <c r="M209" s="3">
        <v>1</v>
      </c>
    </row>
    <row r="210" spans="1:13" x14ac:dyDescent="0.3">
      <c r="A210" s="3" t="str">
        <f>_xlfn.CONCAT(fiche_version[[#This Row],[code]],"v",RIGHT(fiche_version[[#This Row],[version]],4))</f>
        <v>BAT-EQ-117v24-1</v>
      </c>
      <c r="B210" s="3" t="s">
        <v>173</v>
      </c>
      <c r="C210" s="3" t="str">
        <f>VLOOKUP(fiche_version[[#This Row],[code]],fiche[],2,FALSE)</f>
        <v>BAT</v>
      </c>
      <c r="D210" s="3" t="str">
        <f>VLOOKUP(fiche_version[[#This Row],[code]],fiche[],3,FALSE)</f>
        <v>Bâtiment Tertiaire</v>
      </c>
      <c r="E210" s="3" t="str">
        <f>VLOOKUP(fiche_version[[#This Row],[code]],fiche[],4,FALSE)</f>
        <v>EQ</v>
      </c>
      <c r="F210" s="3" t="str">
        <f>VLOOKUP(fiche_version[[#This Row],[code]],fiche[],5,FALSE)</f>
        <v>Equipement</v>
      </c>
      <c r="G210" s="7" t="str">
        <f>VLOOKUP(fiche_version[[#This Row],[code]],fiche[],6,FALSE)</f>
        <v>Installation frigorifique utilisant du CO2 subcritique ou transcritique</v>
      </c>
      <c r="H210" s="3" t="s">
        <v>399</v>
      </c>
      <c r="I210" s="6">
        <v>42727</v>
      </c>
      <c r="J210" s="6">
        <v>44651</v>
      </c>
      <c r="K210" s="3">
        <f>VLOOKUP(fiche_version[[#This Row],[code]],fiche[],7,FALSE)</f>
        <v>1</v>
      </c>
      <c r="L210" s="3">
        <f>VLOOKUP(fiche_version[[#This Row],[code]],fiche[],8,FALSE)</f>
        <v>1</v>
      </c>
      <c r="M210" s="3">
        <v>1</v>
      </c>
    </row>
    <row r="211" spans="1:13" x14ac:dyDescent="0.3">
      <c r="A211" s="3" t="str">
        <f>_xlfn.CONCAT(fiche_version[[#This Row],[code]],"v",RIGHT(fiche_version[[#This Row],[version]],4))</f>
        <v>BAT-EQ-117v40-2</v>
      </c>
      <c r="B211" s="3" t="s">
        <v>173</v>
      </c>
      <c r="C211" s="3" t="str">
        <f>VLOOKUP(fiche_version[[#This Row],[code]],fiche[],2,FALSE)</f>
        <v>BAT</v>
      </c>
      <c r="D211" s="3" t="str">
        <f>VLOOKUP(fiche_version[[#This Row],[code]],fiche[],3,FALSE)</f>
        <v>Bâtiment Tertiaire</v>
      </c>
      <c r="E211" s="3" t="str">
        <f>VLOOKUP(fiche_version[[#This Row],[code]],fiche[],4,FALSE)</f>
        <v>EQ</v>
      </c>
      <c r="F211" s="3" t="str">
        <f>VLOOKUP(fiche_version[[#This Row],[code]],fiche[],5,FALSE)</f>
        <v>Equipement</v>
      </c>
      <c r="G211" s="7" t="str">
        <f>VLOOKUP(fiche_version[[#This Row],[code]],fiche[],6,FALSE)</f>
        <v>Installation frigorifique utilisant du CO2 subcritique ou transcritique</v>
      </c>
      <c r="H211" s="3" t="s">
        <v>433</v>
      </c>
      <c r="I211" s="6">
        <v>44652</v>
      </c>
      <c r="J211" s="6" t="s">
        <v>492</v>
      </c>
      <c r="K211" s="3">
        <f>VLOOKUP(fiche_version[[#This Row],[code]],fiche[],7,FALSE)</f>
        <v>1</v>
      </c>
      <c r="L211" s="3">
        <f>VLOOKUP(fiche_version[[#This Row],[code]],fiche[],8,FALSE)</f>
        <v>1</v>
      </c>
      <c r="M211" s="3">
        <v>2</v>
      </c>
    </row>
    <row r="212" spans="1:13" x14ac:dyDescent="0.3">
      <c r="A212" s="3" t="str">
        <f>_xlfn.CONCAT(fiche_version[[#This Row],[code]],"v",RIGHT(fiche_version[[#This Row],[version]],4))</f>
        <v>BAT-EQ-123v22-1</v>
      </c>
      <c r="B212" s="3" t="s">
        <v>174</v>
      </c>
      <c r="C212" s="3" t="str">
        <f>VLOOKUP(fiche_version[[#This Row],[code]],fiche[],2,FALSE)</f>
        <v>BAT</v>
      </c>
      <c r="D212" s="3" t="str">
        <f>VLOOKUP(fiche_version[[#This Row],[code]],fiche[],3,FALSE)</f>
        <v>Bâtiment Tertiaire</v>
      </c>
      <c r="E212" s="3" t="str">
        <f>VLOOKUP(fiche_version[[#This Row],[code]],fiche[],4,FALSE)</f>
        <v>EQ</v>
      </c>
      <c r="F212" s="3" t="str">
        <f>VLOOKUP(fiche_version[[#This Row],[code]],fiche[],5,FALSE)</f>
        <v>Equipement</v>
      </c>
      <c r="G212" s="7" t="str">
        <f>VLOOKUP(fiche_version[[#This Row],[code]],fiche[],6,FALSE)</f>
        <v>Moto-variateur synchrone à aimants permanents ou à reluctance</v>
      </c>
      <c r="H212" s="3" t="s">
        <v>417</v>
      </c>
      <c r="I212" s="6">
        <v>42522</v>
      </c>
      <c r="J212" s="6">
        <v>42825</v>
      </c>
      <c r="K212" s="3">
        <f>VLOOKUP(fiche_version[[#This Row],[code]],fiche[],7,FALSE)</f>
        <v>1</v>
      </c>
      <c r="L212" s="3">
        <f>VLOOKUP(fiche_version[[#This Row],[code]],fiche[],8,FALSE)</f>
        <v>1</v>
      </c>
      <c r="M212" s="3">
        <v>1</v>
      </c>
    </row>
    <row r="213" spans="1:13" x14ac:dyDescent="0.3">
      <c r="A213" s="3" t="str">
        <f>_xlfn.CONCAT(fiche_version[[#This Row],[code]],"v",RIGHT(fiche_version[[#This Row],[version]],4))</f>
        <v>BAT-EQ-123v25-2</v>
      </c>
      <c r="B213" s="3" t="s">
        <v>174</v>
      </c>
      <c r="C213" s="3" t="str">
        <f>VLOOKUP(fiche_version[[#This Row],[code]],fiche[],2,FALSE)</f>
        <v>BAT</v>
      </c>
      <c r="D213" s="3" t="str">
        <f>VLOOKUP(fiche_version[[#This Row],[code]],fiche[],3,FALSE)</f>
        <v>Bâtiment Tertiaire</v>
      </c>
      <c r="E213" s="3" t="str">
        <f>VLOOKUP(fiche_version[[#This Row],[code]],fiche[],4,FALSE)</f>
        <v>EQ</v>
      </c>
      <c r="F213" s="3" t="str">
        <f>VLOOKUP(fiche_version[[#This Row],[code]],fiche[],5,FALSE)</f>
        <v>Equipement</v>
      </c>
      <c r="G213" s="7" t="str">
        <f>VLOOKUP(fiche_version[[#This Row],[code]],fiche[],6,FALSE)</f>
        <v>Moto-variateur synchrone à aimants permanents ou à reluctance</v>
      </c>
      <c r="H213" s="3" t="s">
        <v>418</v>
      </c>
      <c r="I213" s="6">
        <v>42826</v>
      </c>
      <c r="J213" s="6" t="s">
        <v>492</v>
      </c>
      <c r="K213" s="3">
        <f>VLOOKUP(fiche_version[[#This Row],[code]],fiche[],7,FALSE)</f>
        <v>1</v>
      </c>
      <c r="L213" s="3">
        <f>VLOOKUP(fiche_version[[#This Row],[code]],fiche[],8,FALSE)</f>
        <v>1</v>
      </c>
      <c r="M213" s="3">
        <v>2</v>
      </c>
    </row>
    <row r="214" spans="1:13" x14ac:dyDescent="0.3">
      <c r="A214" s="3" t="str">
        <f>_xlfn.CONCAT(fiche_version[[#This Row],[code]],"v",RIGHT(fiche_version[[#This Row],[version]],4))</f>
        <v>BAT-EQ-124v15-1</v>
      </c>
      <c r="B214" s="3" t="s">
        <v>176</v>
      </c>
      <c r="C214" s="3" t="str">
        <f>VLOOKUP(fiche_version[[#This Row],[code]],fiche[],2,FALSE)</f>
        <v>BAT</v>
      </c>
      <c r="D214" s="3" t="str">
        <f>VLOOKUP(fiche_version[[#This Row],[code]],fiche[],3,FALSE)</f>
        <v>Bâtiment Tertiaire</v>
      </c>
      <c r="E214" s="3" t="str">
        <f>VLOOKUP(fiche_version[[#This Row],[code]],fiche[],4,FALSE)</f>
        <v>EQ</v>
      </c>
      <c r="F214" s="3" t="str">
        <f>VLOOKUP(fiche_version[[#This Row],[code]],fiche[],5,FALSE)</f>
        <v>Equipement</v>
      </c>
      <c r="G214" s="7" t="str">
        <f>VLOOKUP(fiche_version[[#This Row],[code]],fiche[],6,FALSE)</f>
        <v>Fermeture des meubles frigorifiques de vente à température positive</v>
      </c>
      <c r="H214" s="3" t="s">
        <v>387</v>
      </c>
      <c r="I214" s="6">
        <v>42005</v>
      </c>
      <c r="J214" s="6" t="s">
        <v>492</v>
      </c>
      <c r="K214" s="3">
        <f>VLOOKUP(fiche_version[[#This Row],[code]],fiche[],7,FALSE)</f>
        <v>1</v>
      </c>
      <c r="L214" s="3">
        <f>VLOOKUP(fiche_version[[#This Row],[code]],fiche[],8,FALSE)</f>
        <v>1</v>
      </c>
      <c r="M214" s="3">
        <v>1</v>
      </c>
    </row>
    <row r="215" spans="1:13" x14ac:dyDescent="0.3">
      <c r="A215" s="3" t="str">
        <f>_xlfn.CONCAT(fiche_version[[#This Row],[code]],"v",RIGHT(fiche_version[[#This Row],[version]],4))</f>
        <v>BAT-EQ-125v22-1</v>
      </c>
      <c r="B215" s="3" t="s">
        <v>178</v>
      </c>
      <c r="C215" s="3" t="str">
        <f>VLOOKUP(fiche_version[[#This Row],[code]],fiche[],2,FALSE)</f>
        <v>BAT</v>
      </c>
      <c r="D215" s="3" t="str">
        <f>VLOOKUP(fiche_version[[#This Row],[code]],fiche[],3,FALSE)</f>
        <v>Bâtiment Tertiaire</v>
      </c>
      <c r="E215" s="3" t="str">
        <f>VLOOKUP(fiche_version[[#This Row],[code]],fiche[],4,FALSE)</f>
        <v>EQ</v>
      </c>
      <c r="F215" s="3" t="str">
        <f>VLOOKUP(fiche_version[[#This Row],[code]],fiche[],5,FALSE)</f>
        <v>Equipement</v>
      </c>
      <c r="G215" s="7" t="str">
        <f>VLOOKUP(fiche_version[[#This Row],[code]],fiche[],6,FALSE)</f>
        <v>Fermeture des meubles frigorifiques de vente à température négative</v>
      </c>
      <c r="H215" s="3" t="s">
        <v>417</v>
      </c>
      <c r="I215" s="6">
        <v>42522</v>
      </c>
      <c r="J215" s="6" t="s">
        <v>492</v>
      </c>
      <c r="K215" s="3">
        <f>VLOOKUP(fiche_version[[#This Row],[code]],fiche[],7,FALSE)</f>
        <v>1</v>
      </c>
      <c r="L215" s="3">
        <f>VLOOKUP(fiche_version[[#This Row],[code]],fiche[],8,FALSE)</f>
        <v>1</v>
      </c>
      <c r="M215" s="3">
        <v>1</v>
      </c>
    </row>
    <row r="216" spans="1:13" x14ac:dyDescent="0.3">
      <c r="A216" s="3" t="str">
        <f>_xlfn.CONCAT(fiche_version[[#This Row],[code]],"v",RIGHT(fiche_version[[#This Row],[version]],4))</f>
        <v>BAT-EQ-126v16-1</v>
      </c>
      <c r="B216" s="3" t="s">
        <v>180</v>
      </c>
      <c r="C216" s="3" t="str">
        <f>VLOOKUP(fiche_version[[#This Row],[code]],fiche[],2,FALSE)</f>
        <v>BAT</v>
      </c>
      <c r="D216" s="3" t="str">
        <f>VLOOKUP(fiche_version[[#This Row],[code]],fiche[],3,FALSE)</f>
        <v>Bâtiment Tertiaire</v>
      </c>
      <c r="E216" s="3" t="str">
        <f>VLOOKUP(fiche_version[[#This Row],[code]],fiche[],4,FALSE)</f>
        <v>EQ</v>
      </c>
      <c r="F216" s="3" t="str">
        <f>VLOOKUP(fiche_version[[#This Row],[code]],fiche[],5,FALSE)</f>
        <v>Equipement</v>
      </c>
      <c r="G216" s="7" t="str">
        <f>VLOOKUP(fiche_version[[#This Row],[code]],fiche[],6,FALSE)</f>
        <v>Lampe ou luminaire à modules LED pour l’éclairage d’accentuation</v>
      </c>
      <c r="H216" s="3" t="s">
        <v>388</v>
      </c>
      <c r="I216" s="6">
        <v>42005</v>
      </c>
      <c r="J216" s="6">
        <v>43190</v>
      </c>
      <c r="K216" s="3">
        <f>VLOOKUP(fiche_version[[#This Row],[code]],fiche[],7,FALSE)</f>
        <v>1</v>
      </c>
      <c r="L216" s="3">
        <f>VLOOKUP(fiche_version[[#This Row],[code]],fiche[],8,FALSE)</f>
        <v>1</v>
      </c>
      <c r="M216" s="3">
        <v>1</v>
      </c>
    </row>
    <row r="217" spans="1:13" x14ac:dyDescent="0.3">
      <c r="A217" s="3" t="str">
        <f>_xlfn.CONCAT(fiche_version[[#This Row],[code]],"v",RIGHT(fiche_version[[#This Row],[version]],4))</f>
        <v>BAT-EQ-127v14-1</v>
      </c>
      <c r="B217" s="3" t="s">
        <v>182</v>
      </c>
      <c r="C217" s="3" t="str">
        <f>VLOOKUP(fiche_version[[#This Row],[code]],fiche[],2,FALSE)</f>
        <v>BAT</v>
      </c>
      <c r="D217" s="3" t="str">
        <f>VLOOKUP(fiche_version[[#This Row],[code]],fiche[],3,FALSE)</f>
        <v>Bâtiment Tertiaire</v>
      </c>
      <c r="E217" s="3" t="str">
        <f>VLOOKUP(fiche_version[[#This Row],[code]],fiche[],4,FALSE)</f>
        <v>EQ</v>
      </c>
      <c r="F217" s="3" t="str">
        <f>VLOOKUP(fiche_version[[#This Row],[code]],fiche[],5,FALSE)</f>
        <v>Equipement</v>
      </c>
      <c r="G217" s="7" t="str">
        <f>VLOOKUP(fiche_version[[#This Row],[code]],fiche[],6,FALSE)</f>
        <v>Luminaire d’éclairage général à modules LED</v>
      </c>
      <c r="H217" s="3" t="s">
        <v>383</v>
      </c>
      <c r="I217" s="6">
        <v>42005</v>
      </c>
      <c r="J217" s="6">
        <v>43555</v>
      </c>
      <c r="K217" s="3">
        <f>VLOOKUP(fiche_version[[#This Row],[code]],fiche[],7,FALSE)</f>
        <v>1</v>
      </c>
      <c r="L217" s="3">
        <f>VLOOKUP(fiche_version[[#This Row],[code]],fiche[],8,FALSE)</f>
        <v>1</v>
      </c>
      <c r="M217" s="3">
        <v>1</v>
      </c>
    </row>
    <row r="218" spans="1:13" x14ac:dyDescent="0.3">
      <c r="A218" s="3" t="str">
        <f>_xlfn.CONCAT(fiche_version[[#This Row],[code]],"v",RIGHT(fiche_version[[#This Row],[version]],4))</f>
        <v>BAT-EQ-127v28-2</v>
      </c>
      <c r="B218" s="3" t="s">
        <v>182</v>
      </c>
      <c r="C218" s="3" t="str">
        <f>VLOOKUP(fiche_version[[#This Row],[code]],fiche[],2,FALSE)</f>
        <v>BAT</v>
      </c>
      <c r="D218" s="3" t="str">
        <f>VLOOKUP(fiche_version[[#This Row],[code]],fiche[],3,FALSE)</f>
        <v>Bâtiment Tertiaire</v>
      </c>
      <c r="E218" s="3" t="str">
        <f>VLOOKUP(fiche_version[[#This Row],[code]],fiche[],4,FALSE)</f>
        <v>EQ</v>
      </c>
      <c r="F218" s="3" t="str">
        <f>VLOOKUP(fiche_version[[#This Row],[code]],fiche[],5,FALSE)</f>
        <v>Equipement</v>
      </c>
      <c r="G218" s="7" t="str">
        <f>VLOOKUP(fiche_version[[#This Row],[code]],fiche[],6,FALSE)</f>
        <v>Luminaire d’éclairage général à modules LED</v>
      </c>
      <c r="H218" s="3" t="s">
        <v>419</v>
      </c>
      <c r="I218" s="6">
        <v>43556</v>
      </c>
      <c r="J218" s="6">
        <v>44104</v>
      </c>
      <c r="K218" s="3">
        <f>VLOOKUP(fiche_version[[#This Row],[code]],fiche[],7,FALSE)</f>
        <v>1</v>
      </c>
      <c r="L218" s="3">
        <f>VLOOKUP(fiche_version[[#This Row],[code]],fiche[],8,FALSE)</f>
        <v>1</v>
      </c>
      <c r="M218" s="3">
        <v>2</v>
      </c>
    </row>
    <row r="219" spans="1:13" x14ac:dyDescent="0.3">
      <c r="A219" s="3" t="str">
        <f>_xlfn.CONCAT(fiche_version[[#This Row],[code]],"v",RIGHT(fiche_version[[#This Row],[version]],4))</f>
        <v>BAT-EQ-127v35-3</v>
      </c>
      <c r="B219" s="3" t="s">
        <v>182</v>
      </c>
      <c r="C219" s="3" t="str">
        <f>VLOOKUP(fiche_version[[#This Row],[code]],fiche[],2,FALSE)</f>
        <v>BAT</v>
      </c>
      <c r="D219" s="3" t="str">
        <f>VLOOKUP(fiche_version[[#This Row],[code]],fiche[],3,FALSE)</f>
        <v>Bâtiment Tertiaire</v>
      </c>
      <c r="E219" s="3" t="str">
        <f>VLOOKUP(fiche_version[[#This Row],[code]],fiche[],4,FALSE)</f>
        <v>EQ</v>
      </c>
      <c r="F219" s="3" t="str">
        <f>VLOOKUP(fiche_version[[#This Row],[code]],fiche[],5,FALSE)</f>
        <v>Equipement</v>
      </c>
      <c r="G219" s="7" t="str">
        <f>VLOOKUP(fiche_version[[#This Row],[code]],fiche[],6,FALSE)</f>
        <v>Luminaire d’éclairage général à modules LED</v>
      </c>
      <c r="H219" s="3" t="s">
        <v>390</v>
      </c>
      <c r="I219" s="6">
        <v>44105</v>
      </c>
      <c r="J219" s="6">
        <v>44651</v>
      </c>
      <c r="K219" s="3">
        <f>VLOOKUP(fiche_version[[#This Row],[code]],fiche[],7,FALSE)</f>
        <v>1</v>
      </c>
      <c r="L219" s="3">
        <f>VLOOKUP(fiche_version[[#This Row],[code]],fiche[],8,FALSE)</f>
        <v>1</v>
      </c>
      <c r="M219" s="3">
        <v>3</v>
      </c>
    </row>
    <row r="220" spans="1:13" x14ac:dyDescent="0.3">
      <c r="A220" s="3" t="str">
        <f>_xlfn.CONCAT(fiche_version[[#This Row],[code]],"v",RIGHT(fiche_version[[#This Row],[version]],4))</f>
        <v>BAT-EQ-127v40-4</v>
      </c>
      <c r="B220" s="3" t="s">
        <v>182</v>
      </c>
      <c r="C220" s="3" t="str">
        <f>VLOOKUP(fiche_version[[#This Row],[code]],fiche[],2,FALSE)</f>
        <v>BAT</v>
      </c>
      <c r="D220" s="3" t="str">
        <f>VLOOKUP(fiche_version[[#This Row],[code]],fiche[],3,FALSE)</f>
        <v>Bâtiment Tertiaire</v>
      </c>
      <c r="E220" s="3" t="str">
        <f>VLOOKUP(fiche_version[[#This Row],[code]],fiche[],4,FALSE)</f>
        <v>EQ</v>
      </c>
      <c r="F220" s="3" t="str">
        <f>VLOOKUP(fiche_version[[#This Row],[code]],fiche[],5,FALSE)</f>
        <v>Equipement</v>
      </c>
      <c r="G220" s="7" t="str">
        <f>VLOOKUP(fiche_version[[#This Row],[code]],fiche[],6,FALSE)</f>
        <v>Luminaire d’éclairage général à modules LED</v>
      </c>
      <c r="H220" s="3" t="s">
        <v>446</v>
      </c>
      <c r="I220" s="6">
        <v>44652</v>
      </c>
      <c r="J220" s="6" t="s">
        <v>492</v>
      </c>
      <c r="K220" s="3">
        <f>VLOOKUP(fiche_version[[#This Row],[code]],fiche[],7,FALSE)</f>
        <v>1</v>
      </c>
      <c r="L220" s="3">
        <f>VLOOKUP(fiche_version[[#This Row],[code]],fiche[],8,FALSE)</f>
        <v>1</v>
      </c>
      <c r="M220" s="3">
        <v>4</v>
      </c>
    </row>
    <row r="221" spans="1:13" x14ac:dyDescent="0.3">
      <c r="A221" s="3" t="str">
        <f>_xlfn.CONCAT(fiche_version[[#This Row],[code]],"v",RIGHT(fiche_version[[#This Row],[version]],4))</f>
        <v>BAT-EQ-129v26-1</v>
      </c>
      <c r="B221" s="3" t="s">
        <v>183</v>
      </c>
      <c r="C221" s="3" t="str">
        <f>VLOOKUP(fiche_version[[#This Row],[code]],fiche[],2,FALSE)</f>
        <v>BAT</v>
      </c>
      <c r="D221" s="3" t="str">
        <f>VLOOKUP(fiche_version[[#This Row],[code]],fiche[],3,FALSE)</f>
        <v>Bâtiment Tertiaire</v>
      </c>
      <c r="E221" s="3" t="str">
        <f>VLOOKUP(fiche_version[[#This Row],[code]],fiche[],4,FALSE)</f>
        <v>EQ</v>
      </c>
      <c r="F221" s="3" t="str">
        <f>VLOOKUP(fiche_version[[#This Row],[code]],fiche[],5,FALSE)</f>
        <v>Equipement</v>
      </c>
      <c r="G221" s="7" t="str">
        <f>VLOOKUP(fiche_version[[#This Row],[code]],fiche[],6,FALSE)</f>
        <v>Lanterneaux d’éclairage zénithal (France Métropolitaine)</v>
      </c>
      <c r="H221" s="3" t="s">
        <v>411</v>
      </c>
      <c r="I221" s="6">
        <v>42005</v>
      </c>
      <c r="J221" s="6" t="s">
        <v>492</v>
      </c>
      <c r="K221" s="3">
        <f>VLOOKUP(fiche_version[[#This Row],[code]],fiche[],7,FALSE)</f>
        <v>1</v>
      </c>
      <c r="L221" s="3">
        <f>VLOOKUP(fiche_version[[#This Row],[code]],fiche[],8,FALSE)</f>
        <v>1</v>
      </c>
      <c r="M221" s="3">
        <v>1</v>
      </c>
    </row>
    <row r="222" spans="1:13" x14ac:dyDescent="0.3">
      <c r="A222" s="3" t="str">
        <f>_xlfn.CONCAT(fiche_version[[#This Row],[code]],"v",RIGHT(fiche_version[[#This Row],[version]],4))</f>
        <v>BAT-EQ-130v22-1</v>
      </c>
      <c r="B222" s="3" t="s">
        <v>184</v>
      </c>
      <c r="C222" s="3" t="str">
        <f>VLOOKUP(fiche_version[[#This Row],[code]],fiche[],2,FALSE)</f>
        <v>BAT</v>
      </c>
      <c r="D222" s="3" t="str">
        <f>VLOOKUP(fiche_version[[#This Row],[code]],fiche[],3,FALSE)</f>
        <v>Bâtiment Tertiaire</v>
      </c>
      <c r="E222" s="3" t="str">
        <f>VLOOKUP(fiche_version[[#This Row],[code]],fiche[],4,FALSE)</f>
        <v>EQ</v>
      </c>
      <c r="F222" s="3" t="str">
        <f>VLOOKUP(fiche_version[[#This Row],[code]],fiche[],5,FALSE)</f>
        <v>Equipement</v>
      </c>
      <c r="G222" s="7" t="str">
        <f>VLOOKUP(fiche_version[[#This Row],[code]],fiche[],6,FALSE)</f>
        <v>Système de condensation frigorifique à haute efficacité</v>
      </c>
      <c r="H222" s="3" t="s">
        <v>417</v>
      </c>
      <c r="I222" s="6">
        <v>42522</v>
      </c>
      <c r="J222" s="6" t="s">
        <v>492</v>
      </c>
      <c r="K222" s="3">
        <f>VLOOKUP(fiche_version[[#This Row],[code]],fiche[],7,FALSE)</f>
        <v>1</v>
      </c>
      <c r="L222" s="3">
        <f>VLOOKUP(fiche_version[[#This Row],[code]],fiche[],8,FALSE)</f>
        <v>1</v>
      </c>
      <c r="M222" s="3">
        <v>1</v>
      </c>
    </row>
    <row r="223" spans="1:13" x14ac:dyDescent="0.3">
      <c r="A223" s="3" t="str">
        <f>_xlfn.CONCAT(fiche_version[[#This Row],[code]],"v",RIGHT(fiche_version[[#This Row],[version]],4))</f>
        <v>BAT-EQ-131v15-1</v>
      </c>
      <c r="B223" s="3" t="s">
        <v>186</v>
      </c>
      <c r="C223" s="3" t="str">
        <f>VLOOKUP(fiche_version[[#This Row],[code]],fiche[],2,FALSE)</f>
        <v>BAT</v>
      </c>
      <c r="D223" s="3" t="str">
        <f>VLOOKUP(fiche_version[[#This Row],[code]],fiche[],3,FALSE)</f>
        <v>Bâtiment Tertiaire</v>
      </c>
      <c r="E223" s="3" t="str">
        <f>VLOOKUP(fiche_version[[#This Row],[code]],fiche[],4,FALSE)</f>
        <v>EQ</v>
      </c>
      <c r="F223" s="3" t="str">
        <f>VLOOKUP(fiche_version[[#This Row],[code]],fiche[],5,FALSE)</f>
        <v>Equipement</v>
      </c>
      <c r="G223" s="7" t="str">
        <f>VLOOKUP(fiche_version[[#This Row],[code]],fiche[],6,FALSE)</f>
        <v>Conduits de lumière naturelle</v>
      </c>
      <c r="H223" s="3" t="s">
        <v>387</v>
      </c>
      <c r="I223" s="6">
        <v>42005</v>
      </c>
      <c r="J223" s="6" t="s">
        <v>492</v>
      </c>
      <c r="K223" s="3">
        <f>VLOOKUP(fiche_version[[#This Row],[code]],fiche[],7,FALSE)</f>
        <v>1</v>
      </c>
      <c r="L223" s="3">
        <f>VLOOKUP(fiche_version[[#This Row],[code]],fiche[],8,FALSE)</f>
        <v>1</v>
      </c>
      <c r="M223" s="3">
        <v>1</v>
      </c>
    </row>
    <row r="224" spans="1:13" x14ac:dyDescent="0.3">
      <c r="A224" s="3" t="str">
        <f>_xlfn.CONCAT(fiche_version[[#This Row],[code]],"v",RIGHT(fiche_version[[#This Row],[version]],4))</f>
        <v>BAT-EQ-132v16-1</v>
      </c>
      <c r="B224" s="3" t="s">
        <v>188</v>
      </c>
      <c r="C224" s="3" t="str">
        <f>VLOOKUP(fiche_version[[#This Row],[code]],fiche[],2,FALSE)</f>
        <v>BAT</v>
      </c>
      <c r="D224" s="3" t="str">
        <f>VLOOKUP(fiche_version[[#This Row],[code]],fiche[],3,FALSE)</f>
        <v>Bâtiment Tertiaire</v>
      </c>
      <c r="E224" s="3" t="str">
        <f>VLOOKUP(fiche_version[[#This Row],[code]],fiche[],4,FALSE)</f>
        <v>EQ</v>
      </c>
      <c r="F224" s="3" t="str">
        <f>VLOOKUP(fiche_version[[#This Row],[code]],fiche[],5,FALSE)</f>
        <v>Equipement</v>
      </c>
      <c r="G224" s="7" t="str">
        <f>VLOOKUP(fiche_version[[#This Row],[code]],fiche[],6,FALSE)</f>
        <v>Tubes à LED à éclairage hémisphérique</v>
      </c>
      <c r="H224" s="3" t="s">
        <v>388</v>
      </c>
      <c r="I224" s="6">
        <v>42005</v>
      </c>
      <c r="J224" s="6">
        <v>42369</v>
      </c>
      <c r="K224" s="3">
        <f>VLOOKUP(fiche_version[[#This Row],[code]],fiche[],7,FALSE)</f>
        <v>1</v>
      </c>
      <c r="L224" s="3">
        <f>VLOOKUP(fiche_version[[#This Row],[code]],fiche[],8,FALSE)</f>
        <v>1</v>
      </c>
      <c r="M224" s="3">
        <v>1</v>
      </c>
    </row>
    <row r="225" spans="1:13" x14ac:dyDescent="0.3">
      <c r="A225" s="3" t="str">
        <f>_xlfn.CONCAT(fiche_version[[#This Row],[code]],"v",RIGHT(fiche_version[[#This Row],[version]],4))</f>
        <v>BAT-EQ-132v19-2</v>
      </c>
      <c r="B225" s="3" t="s">
        <v>188</v>
      </c>
      <c r="C225" s="3" t="str">
        <f>VLOOKUP(fiche_version[[#This Row],[code]],fiche[],2,FALSE)</f>
        <v>BAT</v>
      </c>
      <c r="D225" s="3" t="str">
        <f>VLOOKUP(fiche_version[[#This Row],[code]],fiche[],3,FALSE)</f>
        <v>Bâtiment Tertiaire</v>
      </c>
      <c r="E225" s="3" t="str">
        <f>VLOOKUP(fiche_version[[#This Row],[code]],fiche[],4,FALSE)</f>
        <v>EQ</v>
      </c>
      <c r="F225" s="3" t="str">
        <f>VLOOKUP(fiche_version[[#This Row],[code]],fiche[],5,FALSE)</f>
        <v>Equipement</v>
      </c>
      <c r="G225" s="7" t="str">
        <f>VLOOKUP(fiche_version[[#This Row],[code]],fiche[],6,FALSE)</f>
        <v>Tubes à LED à éclairage hémisphérique</v>
      </c>
      <c r="H225" s="3" t="s">
        <v>420</v>
      </c>
      <c r="I225" s="6">
        <v>42370</v>
      </c>
      <c r="J225" s="6">
        <v>43555</v>
      </c>
      <c r="K225" s="3">
        <f>VLOOKUP(fiche_version[[#This Row],[code]],fiche[],7,FALSE)</f>
        <v>1</v>
      </c>
      <c r="L225" s="3">
        <f>VLOOKUP(fiche_version[[#This Row],[code]],fiche[],8,FALSE)</f>
        <v>1</v>
      </c>
      <c r="M225" s="3">
        <v>2</v>
      </c>
    </row>
    <row r="226" spans="1:13" x14ac:dyDescent="0.3">
      <c r="A226" s="3" t="str">
        <f>_xlfn.CONCAT(fiche_version[[#This Row],[code]],"v",RIGHT(fiche_version[[#This Row],[version]],4))</f>
        <v>BAT-EQ-133v17-1</v>
      </c>
      <c r="B226" s="3" t="s">
        <v>189</v>
      </c>
      <c r="C226" s="3" t="str">
        <f>VLOOKUP(fiche_version[[#This Row],[code]],fiche[],2,FALSE)</f>
        <v>BAT</v>
      </c>
      <c r="D226" s="3" t="str">
        <f>VLOOKUP(fiche_version[[#This Row],[code]],fiche[],3,FALSE)</f>
        <v>Bâtiment Tertiaire</v>
      </c>
      <c r="E226" s="3" t="str">
        <f>VLOOKUP(fiche_version[[#This Row],[code]],fiche[],4,FALSE)</f>
        <v>EQ</v>
      </c>
      <c r="F226" s="3" t="str">
        <f>VLOOKUP(fiche_version[[#This Row],[code]],fiche[],5,FALSE)</f>
        <v>Equipement</v>
      </c>
      <c r="G226" s="7" t="str">
        <f>VLOOKUP(fiche_version[[#This Row],[code]],fiche[],6,FALSE)</f>
        <v>Systèmes  hydro-économes  (France métropolitaine)</v>
      </c>
      <c r="H226" s="3" t="s">
        <v>392</v>
      </c>
      <c r="I226" s="6">
        <v>42005</v>
      </c>
      <c r="J226" s="6" t="s">
        <v>492</v>
      </c>
      <c r="K226" s="3">
        <f>VLOOKUP(fiche_version[[#This Row],[code]],fiche[],7,FALSE)</f>
        <v>1</v>
      </c>
      <c r="L226" s="3">
        <f>VLOOKUP(fiche_version[[#This Row],[code]],fiche[],8,FALSE)</f>
        <v>1</v>
      </c>
      <c r="M226" s="3">
        <v>1</v>
      </c>
    </row>
    <row r="227" spans="1:13" x14ac:dyDescent="0.3">
      <c r="A227" s="3" t="str">
        <f>_xlfn.CONCAT(fiche_version[[#This Row],[code]],"v",RIGHT(fiche_version[[#This Row],[version]],4))</f>
        <v>BAT-EQ-134v40-1</v>
      </c>
      <c r="B227" s="3" t="s">
        <v>190</v>
      </c>
      <c r="C227" s="3" t="str">
        <f>VLOOKUP(fiche_version[[#This Row],[code]],fiche[],2,FALSE)</f>
        <v>BAT</v>
      </c>
      <c r="D227" s="3" t="str">
        <f>VLOOKUP(fiche_version[[#This Row],[code]],fiche[],3,FALSE)</f>
        <v>Bâtiment Tertiaire</v>
      </c>
      <c r="E227" s="3" t="str">
        <f>VLOOKUP(fiche_version[[#This Row],[code]],fiche[],4,FALSE)</f>
        <v>EQ</v>
      </c>
      <c r="F227" s="3" t="str">
        <f>VLOOKUP(fiche_version[[#This Row],[code]],fiche[],5,FALSE)</f>
        <v>Equipement</v>
      </c>
      <c r="G227" s="7" t="str">
        <f>VLOOKUP(fiche_version[[#This Row],[code]],fiche[],6,FALSE)</f>
        <v>Meuble frigorifique de vente performant avec groupe de production de froid intégré</v>
      </c>
      <c r="H227" s="3" t="s">
        <v>455</v>
      </c>
      <c r="I227" s="6">
        <v>44559</v>
      </c>
      <c r="J227" s="6">
        <v>45382</v>
      </c>
      <c r="K227" s="3">
        <f>VLOOKUP(fiche_version[[#This Row],[code]],fiche[],7,FALSE)</f>
        <v>1</v>
      </c>
      <c r="L227" s="3">
        <f>VLOOKUP(fiche_version[[#This Row],[code]],fiche[],8,FALSE)</f>
        <v>1</v>
      </c>
      <c r="M227" s="3">
        <v>1</v>
      </c>
    </row>
    <row r="228" spans="1:13" s="1" customFormat="1" x14ac:dyDescent="0.3">
      <c r="A228" s="15" t="str">
        <f>_xlfn.CONCAT(fiche_version[[#This Row],[code]],"v",RIGHT(fiche_version[[#This Row],[version]],4))</f>
        <v>BAT-EQ-134v58-2</v>
      </c>
      <c r="B228" s="3" t="s">
        <v>190</v>
      </c>
      <c r="C228" s="15" t="str">
        <f>VLOOKUP(fiche_version[[#This Row],[code]],fiche[],2,FALSE)</f>
        <v>BAT</v>
      </c>
      <c r="D228" s="15" t="str">
        <f>VLOOKUP(fiche_version[[#This Row],[code]],fiche[],3,FALSE)</f>
        <v>Bâtiment Tertiaire</v>
      </c>
      <c r="E228" s="15" t="str">
        <f>VLOOKUP(fiche_version[[#This Row],[code]],fiche[],4,FALSE)</f>
        <v>EQ</v>
      </c>
      <c r="F228" s="15" t="str">
        <f>VLOOKUP(fiche_version[[#This Row],[code]],fiche[],5,FALSE)</f>
        <v>Equipement</v>
      </c>
      <c r="G228" s="17" t="str">
        <f>VLOOKUP(fiche_version[[#This Row],[code]],fiche[],6,FALSE)</f>
        <v>Meuble frigorifique de vente performant avec groupe de production de froid intégré</v>
      </c>
      <c r="H228" s="3" t="s">
        <v>848</v>
      </c>
      <c r="I228" s="6">
        <v>45383</v>
      </c>
      <c r="J228" s="6">
        <v>47118</v>
      </c>
      <c r="K228" s="15">
        <f>VLOOKUP(fiche_version[[#This Row],[code]],fiche[],7,FALSE)</f>
        <v>1</v>
      </c>
      <c r="L228" s="15">
        <f>VLOOKUP(fiche_version[[#This Row],[code]],fiche[],8,FALSE)</f>
        <v>1</v>
      </c>
      <c r="M228" s="3">
        <v>2</v>
      </c>
    </row>
    <row r="229" spans="1:13" x14ac:dyDescent="0.3">
      <c r="A229" s="3" t="str">
        <f>_xlfn.CONCAT(fiche_version[[#This Row],[code]],"v",RIGHT(fiche_version[[#This Row],[version]],4))</f>
        <v>BAT-SE-103v19-1</v>
      </c>
      <c r="B229" s="3" t="s">
        <v>191</v>
      </c>
      <c r="C229" s="3" t="str">
        <f>VLOOKUP(fiche_version[[#This Row],[code]],fiche[],2,FALSE)</f>
        <v>BAT</v>
      </c>
      <c r="D229" s="3" t="str">
        <f>VLOOKUP(fiche_version[[#This Row],[code]],fiche[],3,FALSE)</f>
        <v>Bâtiment Tertiaire</v>
      </c>
      <c r="E229" s="3" t="str">
        <f>VLOOKUP(fiche_version[[#This Row],[code]],fiche[],4,FALSE)</f>
        <v>SE</v>
      </c>
      <c r="F229" s="3" t="str">
        <f>VLOOKUP(fiche_version[[#This Row],[code]],fiche[],5,FALSE)</f>
        <v>Service</v>
      </c>
      <c r="G229" s="7" t="str">
        <f>VLOOKUP(fiche_version[[#This Row],[code]],fiche[],6,FALSE)</f>
        <v>Réglage des organes d’équilibrage d’une installation de chauffage à eau chaude</v>
      </c>
      <c r="H229" s="3" t="s">
        <v>386</v>
      </c>
      <c r="I229" s="6">
        <v>42373</v>
      </c>
      <c r="J229" s="6" t="s">
        <v>492</v>
      </c>
      <c r="K229" s="3">
        <f>VLOOKUP(fiche_version[[#This Row],[code]],fiche[],7,FALSE)</f>
        <v>1</v>
      </c>
      <c r="L229" s="3">
        <f>VLOOKUP(fiche_version[[#This Row],[code]],fiche[],8,FALSE)</f>
        <v>1</v>
      </c>
      <c r="M229" s="3">
        <v>1</v>
      </c>
    </row>
    <row r="230" spans="1:13" x14ac:dyDescent="0.3">
      <c r="A230" s="3" t="str">
        <f>_xlfn.CONCAT(fiche_version[[#This Row],[code]],"v",RIGHT(fiche_version[[#This Row],[version]],4))</f>
        <v>BAT-SE-104v31-1</v>
      </c>
      <c r="B230" s="3" t="s">
        <v>192</v>
      </c>
      <c r="C230" s="3" t="str">
        <f>VLOOKUP(fiche_version[[#This Row],[code]],fiche[],2,FALSE)</f>
        <v>BAT</v>
      </c>
      <c r="D230" s="3" t="str">
        <f>VLOOKUP(fiche_version[[#This Row],[code]],fiche[],3,FALSE)</f>
        <v>Bâtiment Tertiaire</v>
      </c>
      <c r="E230" s="3" t="str">
        <f>VLOOKUP(fiche_version[[#This Row],[code]],fiche[],4,FALSE)</f>
        <v>SE</v>
      </c>
      <c r="F230" s="3" t="str">
        <f>VLOOKUP(fiche_version[[#This Row],[code]],fiche[],5,FALSE)</f>
        <v>Service</v>
      </c>
      <c r="G230" s="7" t="str">
        <f>VLOOKUP(fiche_version[[#This Row],[code]],fiche[],6,FALSE)</f>
        <v>Contrat de performance énergétique Services (CPE Services) Chauffage</v>
      </c>
      <c r="H230" s="3" t="s">
        <v>414</v>
      </c>
      <c r="I230" s="6">
        <v>43709</v>
      </c>
      <c r="J230" s="6" t="s">
        <v>492</v>
      </c>
      <c r="K230" s="3">
        <f>VLOOKUP(fiche_version[[#This Row],[code]],fiche[],7,FALSE)</f>
        <v>1</v>
      </c>
      <c r="L230" s="3">
        <f>VLOOKUP(fiche_version[[#This Row],[code]],fiche[],8,FALSE)</f>
        <v>1</v>
      </c>
      <c r="M230" s="3">
        <v>1</v>
      </c>
    </row>
    <row r="231" spans="1:13" x14ac:dyDescent="0.3">
      <c r="A231" s="3" t="str">
        <f>_xlfn.CONCAT(fiche_version[[#This Row],[code]],"v",RIGHT(fiche_version[[#This Row],[version]],4))</f>
        <v>BAT-TH-102v14-1</v>
      </c>
      <c r="B231" s="3" t="s">
        <v>193</v>
      </c>
      <c r="C231" s="3" t="str">
        <f>VLOOKUP(fiche_version[[#This Row],[code]],fiche[],2,FALSE)</f>
        <v>BAT</v>
      </c>
      <c r="D231" s="3" t="str">
        <f>VLOOKUP(fiche_version[[#This Row],[code]],fiche[],3,FALSE)</f>
        <v>Bâtiment Tertiaire</v>
      </c>
      <c r="E231" s="3" t="str">
        <f>VLOOKUP(fiche_version[[#This Row],[code]],fiche[],4,FALSE)</f>
        <v>TH</v>
      </c>
      <c r="F231" s="3" t="str">
        <f>VLOOKUP(fiche_version[[#This Row],[code]],fiche[],5,FALSE)</f>
        <v>Thermique</v>
      </c>
      <c r="G231" s="7" t="str">
        <f>VLOOKUP(fiche_version[[#This Row],[code]],fiche[],6,FALSE)</f>
        <v>Chaudière collective haute performance énergétique</v>
      </c>
      <c r="H231" s="3" t="s">
        <v>383</v>
      </c>
      <c r="I231" s="6">
        <v>42005</v>
      </c>
      <c r="J231" s="6">
        <v>43465</v>
      </c>
      <c r="K231" s="3">
        <f>VLOOKUP(fiche_version[[#This Row],[code]],fiche[],7,FALSE)</f>
        <v>1</v>
      </c>
      <c r="L231" s="3">
        <f>VLOOKUP(fiche_version[[#This Row],[code]],fiche[],8,FALSE)</f>
        <v>1</v>
      </c>
      <c r="M231" s="3">
        <v>1</v>
      </c>
    </row>
    <row r="232" spans="1:13" x14ac:dyDescent="0.3">
      <c r="A232" s="3" t="str">
        <f>_xlfn.CONCAT(fiche_version[[#This Row],[code]],"v",RIGHT(fiche_version[[#This Row],[version]],4))</f>
        <v>BAT-TH-102v28-2</v>
      </c>
      <c r="B232" s="3" t="s">
        <v>193</v>
      </c>
      <c r="C232" s="3" t="str">
        <f>VLOOKUP(fiche_version[[#This Row],[code]],fiche[],2,FALSE)</f>
        <v>BAT</v>
      </c>
      <c r="D232" s="3" t="str">
        <f>VLOOKUP(fiche_version[[#This Row],[code]],fiche[],3,FALSE)</f>
        <v>Bâtiment Tertiaire</v>
      </c>
      <c r="E232" s="3" t="str">
        <f>VLOOKUP(fiche_version[[#This Row],[code]],fiche[],4,FALSE)</f>
        <v>TH</v>
      </c>
      <c r="F232" s="3" t="str">
        <f>VLOOKUP(fiche_version[[#This Row],[code]],fiche[],5,FALSE)</f>
        <v>Thermique</v>
      </c>
      <c r="G232" s="7" t="str">
        <f>VLOOKUP(fiche_version[[#This Row],[code]],fiche[],6,FALSE)</f>
        <v>Chaudière collective haute performance énergétique</v>
      </c>
      <c r="H232" s="3" t="s">
        <v>419</v>
      </c>
      <c r="I232" s="6">
        <v>43466</v>
      </c>
      <c r="J232" s="6" t="s">
        <v>492</v>
      </c>
      <c r="K232" s="3">
        <f>VLOOKUP(fiche_version[[#This Row],[code]],fiche[],7,FALSE)</f>
        <v>1</v>
      </c>
      <c r="L232" s="3">
        <f>VLOOKUP(fiche_version[[#This Row],[code]],fiche[],8,FALSE)</f>
        <v>1</v>
      </c>
      <c r="M232" s="3">
        <v>2</v>
      </c>
    </row>
    <row r="233" spans="1:13" x14ac:dyDescent="0.3">
      <c r="A233" s="3" t="str">
        <f>_xlfn.CONCAT(fiche_version[[#This Row],[code]],"v",RIGHT(fiche_version[[#This Row],[version]],4))</f>
        <v>BAT-TH-103v17-1</v>
      </c>
      <c r="B233" s="3" t="s">
        <v>194</v>
      </c>
      <c r="C233" s="3" t="str">
        <f>VLOOKUP(fiche_version[[#This Row],[code]],fiche[],2,FALSE)</f>
        <v>BAT</v>
      </c>
      <c r="D233" s="3" t="str">
        <f>VLOOKUP(fiche_version[[#This Row],[code]],fiche[],3,FALSE)</f>
        <v>Bâtiment Tertiaire</v>
      </c>
      <c r="E233" s="3" t="str">
        <f>VLOOKUP(fiche_version[[#This Row],[code]],fiche[],4,FALSE)</f>
        <v>TH</v>
      </c>
      <c r="F233" s="3" t="str">
        <f>VLOOKUP(fiche_version[[#This Row],[code]],fiche[],5,FALSE)</f>
        <v>Thermique</v>
      </c>
      <c r="G233" s="7" t="str">
        <f>VLOOKUP(fiche_version[[#This Row],[code]],fiche[],6,FALSE)</f>
        <v>Plancher chauffant hydraulique à basse température</v>
      </c>
      <c r="H233" s="3" t="s">
        <v>392</v>
      </c>
      <c r="I233" s="6">
        <v>42005</v>
      </c>
      <c r="J233" s="6">
        <v>43738</v>
      </c>
      <c r="K233" s="3">
        <f>VLOOKUP(fiche_version[[#This Row],[code]],fiche[],7,FALSE)</f>
        <v>1</v>
      </c>
      <c r="L233" s="3">
        <f>VLOOKUP(fiche_version[[#This Row],[code]],fiche[],8,FALSE)</f>
        <v>1</v>
      </c>
      <c r="M233" s="3">
        <v>1</v>
      </c>
    </row>
    <row r="234" spans="1:13" x14ac:dyDescent="0.3">
      <c r="A234" s="3" t="str">
        <f>_xlfn.CONCAT(fiche_version[[#This Row],[code]],"v",RIGHT(fiche_version[[#This Row],[version]],4))</f>
        <v>BAT-TH-103v31-2</v>
      </c>
      <c r="B234" s="3" t="s">
        <v>194</v>
      </c>
      <c r="C234" s="3" t="str">
        <f>VLOOKUP(fiche_version[[#This Row],[code]],fiche[],2,FALSE)</f>
        <v>BAT</v>
      </c>
      <c r="D234" s="3" t="str">
        <f>VLOOKUP(fiche_version[[#This Row],[code]],fiche[],3,FALSE)</f>
        <v>Bâtiment Tertiaire</v>
      </c>
      <c r="E234" s="3" t="str">
        <f>VLOOKUP(fiche_version[[#This Row],[code]],fiche[],4,FALSE)</f>
        <v>TH</v>
      </c>
      <c r="F234" s="3" t="str">
        <f>VLOOKUP(fiche_version[[#This Row],[code]],fiche[],5,FALSE)</f>
        <v>Thermique</v>
      </c>
      <c r="G234" s="7" t="str">
        <f>VLOOKUP(fiche_version[[#This Row],[code]],fiche[],6,FALSE)</f>
        <v>Plancher chauffant hydraulique à basse température</v>
      </c>
      <c r="H234" s="3" t="s">
        <v>421</v>
      </c>
      <c r="I234" s="6">
        <v>43739</v>
      </c>
      <c r="J234" s="6" t="s">
        <v>492</v>
      </c>
      <c r="K234" s="3">
        <f>VLOOKUP(fiche_version[[#This Row],[code]],fiche[],7,FALSE)</f>
        <v>1</v>
      </c>
      <c r="L234" s="3">
        <f>VLOOKUP(fiche_version[[#This Row],[code]],fiche[],8,FALSE)</f>
        <v>1</v>
      </c>
      <c r="M234" s="3">
        <v>2</v>
      </c>
    </row>
    <row r="235" spans="1:13" x14ac:dyDescent="0.3">
      <c r="A235" s="3" t="str">
        <f>_xlfn.CONCAT(fiche_version[[#This Row],[code]],"v",RIGHT(fiche_version[[#This Row],[version]],4))</f>
        <v>BAT-TH-104v14-1</v>
      </c>
      <c r="B235" s="3" t="s">
        <v>195</v>
      </c>
      <c r="C235" s="3" t="str">
        <f>VLOOKUP(fiche_version[[#This Row],[code]],fiche[],2,FALSE)</f>
        <v>BAT</v>
      </c>
      <c r="D235" s="3" t="str">
        <f>VLOOKUP(fiche_version[[#This Row],[code]],fiche[],3,FALSE)</f>
        <v>Bâtiment Tertiaire</v>
      </c>
      <c r="E235" s="3" t="str">
        <f>VLOOKUP(fiche_version[[#This Row],[code]],fiche[],4,FALSE)</f>
        <v>TH</v>
      </c>
      <c r="F235" s="3" t="str">
        <f>VLOOKUP(fiche_version[[#This Row],[code]],fiche[],5,FALSE)</f>
        <v>Thermique</v>
      </c>
      <c r="G235" s="7" t="str">
        <f>VLOOKUP(fiche_version[[#This Row],[code]],fiche[],6,FALSE)</f>
        <v>Robinet thermostatique</v>
      </c>
      <c r="H235" s="3" t="s">
        <v>383</v>
      </c>
      <c r="I235" s="6">
        <v>42005</v>
      </c>
      <c r="J235" s="6" t="s">
        <v>492</v>
      </c>
      <c r="K235" s="3">
        <f>VLOOKUP(fiche_version[[#This Row],[code]],fiche[],7,FALSE)</f>
        <v>1</v>
      </c>
      <c r="L235" s="3">
        <f>VLOOKUP(fiche_version[[#This Row],[code]],fiche[],8,FALSE)</f>
        <v>1</v>
      </c>
      <c r="M235" s="3">
        <v>1</v>
      </c>
    </row>
    <row r="236" spans="1:13" x14ac:dyDescent="0.3">
      <c r="A236" s="3" t="str">
        <f>_xlfn.CONCAT(fiche_version[[#This Row],[code]],"v",RIGHT(fiche_version[[#This Row],[version]],4))</f>
        <v>BAT-TH-105v16-1</v>
      </c>
      <c r="B236" s="3" t="s">
        <v>196</v>
      </c>
      <c r="C236" s="3" t="str">
        <f>VLOOKUP(fiche_version[[#This Row],[code]],fiche[],2,FALSE)</f>
        <v>BAT</v>
      </c>
      <c r="D236" s="3" t="str">
        <f>VLOOKUP(fiche_version[[#This Row],[code]],fiche[],3,FALSE)</f>
        <v>Bâtiment Tertiaire</v>
      </c>
      <c r="E236" s="3" t="str">
        <f>VLOOKUP(fiche_version[[#This Row],[code]],fiche[],4,FALSE)</f>
        <v>TH</v>
      </c>
      <c r="F236" s="3" t="str">
        <f>VLOOKUP(fiche_version[[#This Row],[code]],fiche[],5,FALSE)</f>
        <v>Thermique</v>
      </c>
      <c r="G236" s="7" t="str">
        <f>VLOOKUP(fiche_version[[#This Row],[code]],fiche[],6,FALSE)</f>
        <v>Radiateur basse température pour un chauffage central</v>
      </c>
      <c r="H236" s="3" t="s">
        <v>388</v>
      </c>
      <c r="I236" s="6">
        <v>42005</v>
      </c>
      <c r="J236" s="6" t="s">
        <v>492</v>
      </c>
      <c r="K236" s="3">
        <f>VLOOKUP(fiche_version[[#This Row],[code]],fiche[],7,FALSE)</f>
        <v>1</v>
      </c>
      <c r="L236" s="3">
        <f>VLOOKUP(fiche_version[[#This Row],[code]],fiche[],8,FALSE)</f>
        <v>1</v>
      </c>
      <c r="M236" s="3">
        <v>1</v>
      </c>
    </row>
    <row r="237" spans="1:13" x14ac:dyDescent="0.3">
      <c r="A237" s="3" t="str">
        <f>_xlfn.CONCAT(fiche_version[[#This Row],[code]],"v",RIGHT(fiche_version[[#This Row],[version]],4))</f>
        <v>BAT-TH-106v16-1</v>
      </c>
      <c r="B237" s="3" t="s">
        <v>197</v>
      </c>
      <c r="C237" s="3" t="str">
        <f>VLOOKUP(fiche_version[[#This Row],[code]],fiche[],2,FALSE)</f>
        <v>BAT</v>
      </c>
      <c r="D237" s="3" t="str">
        <f>VLOOKUP(fiche_version[[#This Row],[code]],fiche[],3,FALSE)</f>
        <v>Bâtiment Tertiaire</v>
      </c>
      <c r="E237" s="3" t="str">
        <f>VLOOKUP(fiche_version[[#This Row],[code]],fiche[],4,FALSE)</f>
        <v>TH</v>
      </c>
      <c r="F237" s="3" t="str">
        <f>VLOOKUP(fiche_version[[#This Row],[code]],fiche[],5,FALSE)</f>
        <v>Thermique</v>
      </c>
      <c r="G237" s="7" t="str">
        <f>VLOOKUP(fiche_version[[#This Row],[code]],fiche[],6,FALSE)</f>
        <v>Isolation d’un réseau hydraulique de chauffage</v>
      </c>
      <c r="H237" s="3" t="s">
        <v>388</v>
      </c>
      <c r="I237" s="6">
        <v>42005</v>
      </c>
      <c r="J237" s="6">
        <v>43190</v>
      </c>
      <c r="K237" s="3">
        <f>VLOOKUP(fiche_version[[#This Row],[code]],fiche[],7,FALSE)</f>
        <v>1</v>
      </c>
      <c r="L237" s="3">
        <f>VLOOKUP(fiche_version[[#This Row],[code]],fiche[],8,FALSE)</f>
        <v>1</v>
      </c>
      <c r="M237" s="3">
        <v>1</v>
      </c>
    </row>
    <row r="238" spans="1:13" x14ac:dyDescent="0.3">
      <c r="A238" s="3" t="str">
        <f>_xlfn.CONCAT(fiche_version[[#This Row],[code]],"v",RIGHT(fiche_version[[#This Row],[version]],4))</f>
        <v>BAT-TH-106v20-2</v>
      </c>
      <c r="B238" s="3" t="s">
        <v>197</v>
      </c>
      <c r="C238" s="3" t="str">
        <f>VLOOKUP(fiche_version[[#This Row],[code]],fiche[],2,FALSE)</f>
        <v>BAT</v>
      </c>
      <c r="D238" s="3" t="str">
        <f>VLOOKUP(fiche_version[[#This Row],[code]],fiche[],3,FALSE)</f>
        <v>Bâtiment Tertiaire</v>
      </c>
      <c r="E238" s="3" t="str">
        <f>VLOOKUP(fiche_version[[#This Row],[code]],fiche[],4,FALSE)</f>
        <v>TH</v>
      </c>
      <c r="F238" s="3" t="str">
        <f>VLOOKUP(fiche_version[[#This Row],[code]],fiche[],5,FALSE)</f>
        <v>Thermique</v>
      </c>
      <c r="G238" s="7" t="str">
        <f>VLOOKUP(fiche_version[[#This Row],[code]],fiche[],6,FALSE)</f>
        <v>Isolation d’un réseau hydraulique de chauffage</v>
      </c>
      <c r="H238" s="3" t="s">
        <v>407</v>
      </c>
      <c r="I238" s="6">
        <v>42442</v>
      </c>
      <c r="J238" s="6" t="s">
        <v>492</v>
      </c>
      <c r="K238" s="3">
        <f>VLOOKUP(fiche_version[[#This Row],[code]],fiche[],7,FALSE)</f>
        <v>1</v>
      </c>
      <c r="L238" s="3">
        <f>VLOOKUP(fiche_version[[#This Row],[code]],fiche[],8,FALSE)</f>
        <v>1</v>
      </c>
      <c r="M238" s="3">
        <v>2</v>
      </c>
    </row>
    <row r="239" spans="1:13" x14ac:dyDescent="0.3">
      <c r="A239" s="3" t="str">
        <f>_xlfn.CONCAT(fiche_version[[#This Row],[code]],"v",RIGHT(fiche_version[[#This Row],[version]],4))</f>
        <v>BAT-TH-108v22-1</v>
      </c>
      <c r="B239" s="3" t="s">
        <v>198</v>
      </c>
      <c r="C239" s="3" t="str">
        <f>VLOOKUP(fiche_version[[#This Row],[code]],fiche[],2,FALSE)</f>
        <v>BAT</v>
      </c>
      <c r="D239" s="3" t="str">
        <f>VLOOKUP(fiche_version[[#This Row],[code]],fiche[],3,FALSE)</f>
        <v>Bâtiment Tertiaire</v>
      </c>
      <c r="E239" s="3" t="str">
        <f>VLOOKUP(fiche_version[[#This Row],[code]],fiche[],4,FALSE)</f>
        <v>TH</v>
      </c>
      <c r="F239" s="3" t="str">
        <f>VLOOKUP(fiche_version[[#This Row],[code]],fiche[],5,FALSE)</f>
        <v>Thermique</v>
      </c>
      <c r="G239" s="7" t="str">
        <f>VLOOKUP(fiche_version[[#This Row],[code]],fiche[],6,FALSE)</f>
        <v>Système de régulation par programmation d’intermittence</v>
      </c>
      <c r="H239" s="3" t="s">
        <v>417</v>
      </c>
      <c r="I239" s="6">
        <v>42522</v>
      </c>
      <c r="J239" s="6" t="s">
        <v>492</v>
      </c>
      <c r="K239" s="3">
        <f>VLOOKUP(fiche_version[[#This Row],[code]],fiche[],7,FALSE)</f>
        <v>1</v>
      </c>
      <c r="L239" s="3">
        <f>VLOOKUP(fiche_version[[#This Row],[code]],fiche[],8,FALSE)</f>
        <v>1</v>
      </c>
      <c r="M239" s="3">
        <v>1</v>
      </c>
    </row>
    <row r="240" spans="1:13" x14ac:dyDescent="0.3">
      <c r="A240" s="3" t="str">
        <f>_xlfn.CONCAT(fiche_version[[#This Row],[code]],"v",RIGHT(fiche_version[[#This Row],[version]],4))</f>
        <v>BAT-TH-109v22-1</v>
      </c>
      <c r="B240" s="3" t="s">
        <v>199</v>
      </c>
      <c r="C240" s="3" t="str">
        <f>VLOOKUP(fiche_version[[#This Row],[code]],fiche[],2,FALSE)</f>
        <v>BAT</v>
      </c>
      <c r="D240" s="3" t="str">
        <f>VLOOKUP(fiche_version[[#This Row],[code]],fiche[],3,FALSE)</f>
        <v>Bâtiment Tertiaire</v>
      </c>
      <c r="E240" s="3" t="str">
        <f>VLOOKUP(fiche_version[[#This Row],[code]],fiche[],4,FALSE)</f>
        <v>TH</v>
      </c>
      <c r="F240" s="3" t="str">
        <f>VLOOKUP(fiche_version[[#This Row],[code]],fiche[],5,FALSE)</f>
        <v>Thermique</v>
      </c>
      <c r="G240" s="7" t="str">
        <f>VLOOKUP(fiche_version[[#This Row],[code]],fiche[],6,FALSE)</f>
        <v>Optimiseur de relance en chauffage collectif comprenant une fonction auto-adaptative</v>
      </c>
      <c r="H240" s="3" t="s">
        <v>417</v>
      </c>
      <c r="I240" s="6">
        <v>42522</v>
      </c>
      <c r="J240" s="6">
        <v>43738</v>
      </c>
      <c r="K240" s="3">
        <f>VLOOKUP(fiche_version[[#This Row],[code]],fiche[],7,FALSE)</f>
        <v>1</v>
      </c>
      <c r="L240" s="3">
        <f>VLOOKUP(fiche_version[[#This Row],[code]],fiche[],8,FALSE)</f>
        <v>1</v>
      </c>
      <c r="M240" s="3">
        <v>1</v>
      </c>
    </row>
    <row r="241" spans="1:13" x14ac:dyDescent="0.3">
      <c r="A241" s="3" t="str">
        <f>_xlfn.CONCAT(fiche_version[[#This Row],[code]],"v",RIGHT(fiche_version[[#This Row],[version]],4))</f>
        <v>BAT-TH-109v31-2</v>
      </c>
      <c r="B241" s="3" t="s">
        <v>199</v>
      </c>
      <c r="C241" s="3" t="str">
        <f>VLOOKUP(fiche_version[[#This Row],[code]],fiche[],2,FALSE)</f>
        <v>BAT</v>
      </c>
      <c r="D241" s="3" t="str">
        <f>VLOOKUP(fiche_version[[#This Row],[code]],fiche[],3,FALSE)</f>
        <v>Bâtiment Tertiaire</v>
      </c>
      <c r="E241" s="3" t="str">
        <f>VLOOKUP(fiche_version[[#This Row],[code]],fiche[],4,FALSE)</f>
        <v>TH</v>
      </c>
      <c r="F241" s="3" t="str">
        <f>VLOOKUP(fiche_version[[#This Row],[code]],fiche[],5,FALSE)</f>
        <v>Thermique</v>
      </c>
      <c r="G241" s="7" t="str">
        <f>VLOOKUP(fiche_version[[#This Row],[code]],fiche[],6,FALSE)</f>
        <v>Optimiseur de relance en chauffage collectif comprenant une fonction auto-adaptative</v>
      </c>
      <c r="H241" s="3" t="s">
        <v>421</v>
      </c>
      <c r="I241" s="6">
        <v>43739</v>
      </c>
      <c r="J241" s="6">
        <v>45291</v>
      </c>
      <c r="K241" s="3">
        <f>VLOOKUP(fiche_version[[#This Row],[code]],fiche[],7,FALSE)</f>
        <v>1</v>
      </c>
      <c r="L241" s="3">
        <f>VLOOKUP(fiche_version[[#This Row],[code]],fiche[],8,FALSE)</f>
        <v>1</v>
      </c>
      <c r="M241" s="3">
        <v>2</v>
      </c>
    </row>
    <row r="242" spans="1:13" x14ac:dyDescent="0.3">
      <c r="A242" s="3" t="str">
        <f>_xlfn.CONCAT(fiche_version[[#This Row],[code]],"v",RIGHT(fiche_version[[#This Row],[version]],4))</f>
        <v>BAT-TH-109v54-3</v>
      </c>
      <c r="B242" s="3" t="s">
        <v>199</v>
      </c>
      <c r="C242" s="3" t="str">
        <f>VLOOKUP(fiche_version[[#This Row],[code]],fiche[],2,FALSE)</f>
        <v>BAT</v>
      </c>
      <c r="D242" s="3" t="str">
        <f>VLOOKUP(fiche_version[[#This Row],[code]],fiche[],3,FALSE)</f>
        <v>Bâtiment Tertiaire</v>
      </c>
      <c r="E242" s="3" t="str">
        <f>VLOOKUP(fiche_version[[#This Row],[code]],fiche[],4,FALSE)</f>
        <v>TH</v>
      </c>
      <c r="F242" s="3" t="str">
        <f>VLOOKUP(fiche_version[[#This Row],[code]],fiche[],5,FALSE)</f>
        <v>Thermique</v>
      </c>
      <c r="G242" s="7" t="str">
        <f>VLOOKUP(fiche_version[[#This Row],[code]],fiche[],6,FALSE)</f>
        <v>Optimiseur de relance en chauffage collectif comprenant une fonction auto-adaptative</v>
      </c>
      <c r="H242" s="3" t="s">
        <v>715</v>
      </c>
      <c r="I242" s="6">
        <v>45292</v>
      </c>
      <c r="J242" s="6">
        <v>46934</v>
      </c>
      <c r="K242" s="3">
        <f>VLOOKUP(fiche_version[[#This Row],[code]],fiche[],7,FALSE)</f>
        <v>1</v>
      </c>
      <c r="L242" s="3">
        <f>VLOOKUP(fiche_version[[#This Row],[code]],fiche[],8,FALSE)</f>
        <v>1</v>
      </c>
      <c r="M242" s="3">
        <v>3</v>
      </c>
    </row>
    <row r="243" spans="1:13" x14ac:dyDescent="0.3">
      <c r="A243" s="3" t="str">
        <f>_xlfn.CONCAT(fiche_version[[#This Row],[code]],"v",RIGHT(fiche_version[[#This Row],[version]],4))</f>
        <v>BAT-TH-110v15-1</v>
      </c>
      <c r="B243" s="3" t="s">
        <v>200</v>
      </c>
      <c r="C243" s="3" t="str">
        <f>VLOOKUP(fiche_version[[#This Row],[code]],fiche[],2,FALSE)</f>
        <v>BAT</v>
      </c>
      <c r="D243" s="3" t="str">
        <f>VLOOKUP(fiche_version[[#This Row],[code]],fiche[],3,FALSE)</f>
        <v>Bâtiment Tertiaire</v>
      </c>
      <c r="E243" s="3" t="str">
        <f>VLOOKUP(fiche_version[[#This Row],[code]],fiche[],4,FALSE)</f>
        <v>TH</v>
      </c>
      <c r="F243" s="3" t="str">
        <f>VLOOKUP(fiche_version[[#This Row],[code]],fiche[],5,FALSE)</f>
        <v>Thermique</v>
      </c>
      <c r="G243" s="7" t="str">
        <f>VLOOKUP(fiche_version[[#This Row],[code]],fiche[],6,FALSE)</f>
        <v>Récupérateur de chaleur à condensation</v>
      </c>
      <c r="H243" s="3" t="s">
        <v>387</v>
      </c>
      <c r="I243" s="6">
        <v>42005</v>
      </c>
      <c r="J243" s="6" t="s">
        <v>492</v>
      </c>
      <c r="K243" s="3">
        <f>VLOOKUP(fiche_version[[#This Row],[code]],fiche[],7,FALSE)</f>
        <v>1</v>
      </c>
      <c r="L243" s="3">
        <f>VLOOKUP(fiche_version[[#This Row],[code]],fiche[],8,FALSE)</f>
        <v>1</v>
      </c>
      <c r="M243" s="3">
        <v>1</v>
      </c>
    </row>
    <row r="244" spans="1:13" x14ac:dyDescent="0.3">
      <c r="A244" s="3" t="str">
        <f>_xlfn.CONCAT(fiche_version[[#This Row],[code]],"v",RIGHT(fiche_version[[#This Row],[version]],4))</f>
        <v>BAT-TH-111v17-1</v>
      </c>
      <c r="B244" s="3" t="s">
        <v>201</v>
      </c>
      <c r="C244" s="3" t="str">
        <f>VLOOKUP(fiche_version[[#This Row],[code]],fiche[],2,FALSE)</f>
        <v>BAT</v>
      </c>
      <c r="D244" s="3" t="str">
        <f>VLOOKUP(fiche_version[[#This Row],[code]],fiche[],3,FALSE)</f>
        <v>Bâtiment Tertiaire</v>
      </c>
      <c r="E244" s="3" t="str">
        <f>VLOOKUP(fiche_version[[#This Row],[code]],fiche[],4,FALSE)</f>
        <v>TH</v>
      </c>
      <c r="F244" s="3" t="str">
        <f>VLOOKUP(fiche_version[[#This Row],[code]],fiche[],5,FALSE)</f>
        <v>Thermique</v>
      </c>
      <c r="G244" s="7" t="str">
        <f>VLOOKUP(fiche_version[[#This Row],[code]],fiche[],6,FALSE)</f>
        <v>Chauffe-eau solaire collectif (France métropolitaine)</v>
      </c>
      <c r="H244" s="3" t="s">
        <v>392</v>
      </c>
      <c r="I244" s="6">
        <v>42005</v>
      </c>
      <c r="J244" s="6" t="s">
        <v>492</v>
      </c>
      <c r="K244" s="3">
        <f>VLOOKUP(fiche_version[[#This Row],[code]],fiche[],7,FALSE)</f>
        <v>1</v>
      </c>
      <c r="L244" s="3">
        <f>VLOOKUP(fiche_version[[#This Row],[code]],fiche[],8,FALSE)</f>
        <v>1</v>
      </c>
      <c r="M244" s="3">
        <v>1</v>
      </c>
    </row>
    <row r="245" spans="1:13" x14ac:dyDescent="0.3">
      <c r="A245" s="3" t="str">
        <f>_xlfn.CONCAT(fiche_version[[#This Row],[code]],"v",RIGHT(fiche_version[[#This Row],[version]],4))</f>
        <v>BAT-TH-112v14-1</v>
      </c>
      <c r="B245" s="3" t="s">
        <v>202</v>
      </c>
      <c r="C245" s="3" t="str">
        <f>VLOOKUP(fiche_version[[#This Row],[code]],fiche[],2,FALSE)</f>
        <v>BAT</v>
      </c>
      <c r="D245" s="3" t="str">
        <f>VLOOKUP(fiche_version[[#This Row],[code]],fiche[],3,FALSE)</f>
        <v>Bâtiment Tertiaire</v>
      </c>
      <c r="E245" s="3" t="str">
        <f>VLOOKUP(fiche_version[[#This Row],[code]],fiche[],4,FALSE)</f>
        <v>TH</v>
      </c>
      <c r="F245" s="3" t="str">
        <f>VLOOKUP(fiche_version[[#This Row],[code]],fiche[],5,FALSE)</f>
        <v>Thermique</v>
      </c>
      <c r="G245" s="7" t="str">
        <f>VLOOKUP(fiche_version[[#This Row],[code]],fiche[],6,FALSE)</f>
        <v>Système de variation électronique de vitesse sur un moteur asynchrone</v>
      </c>
      <c r="H245" s="3" t="s">
        <v>383</v>
      </c>
      <c r="I245" s="6">
        <v>42005</v>
      </c>
      <c r="J245" s="6">
        <v>42521</v>
      </c>
      <c r="K245" s="3">
        <f>VLOOKUP(fiche_version[[#This Row],[code]],fiche[],7,FALSE)</f>
        <v>1</v>
      </c>
      <c r="L245" s="3">
        <f>VLOOKUP(fiche_version[[#This Row],[code]],fiche[],8,FALSE)</f>
        <v>1</v>
      </c>
      <c r="M245" s="3">
        <v>1</v>
      </c>
    </row>
    <row r="246" spans="1:13" x14ac:dyDescent="0.3">
      <c r="A246" s="3" t="str">
        <f>_xlfn.CONCAT(fiche_version[[#This Row],[code]],"v",RIGHT(fiche_version[[#This Row],[version]],4))</f>
        <v>BAT-TH-112v22-2</v>
      </c>
      <c r="B246" s="3" t="s">
        <v>202</v>
      </c>
      <c r="C246" s="3" t="str">
        <f>VLOOKUP(fiche_version[[#This Row],[code]],fiche[],2,FALSE)</f>
        <v>BAT</v>
      </c>
      <c r="D246" s="3" t="str">
        <f>VLOOKUP(fiche_version[[#This Row],[code]],fiche[],3,FALSE)</f>
        <v>Bâtiment Tertiaire</v>
      </c>
      <c r="E246" s="3" t="str">
        <f>VLOOKUP(fiche_version[[#This Row],[code]],fiche[],4,FALSE)</f>
        <v>TH</v>
      </c>
      <c r="F246" s="3" t="str">
        <f>VLOOKUP(fiche_version[[#This Row],[code]],fiche[],5,FALSE)</f>
        <v>Thermique</v>
      </c>
      <c r="G246" s="7" t="str">
        <f>VLOOKUP(fiche_version[[#This Row],[code]],fiche[],6,FALSE)</f>
        <v>Système de variation électronique de vitesse sur un moteur asynchrone</v>
      </c>
      <c r="H246" s="3" t="s">
        <v>394</v>
      </c>
      <c r="I246" s="6">
        <v>42522</v>
      </c>
      <c r="J246" s="6" t="s">
        <v>492</v>
      </c>
      <c r="K246" s="3">
        <f>VLOOKUP(fiche_version[[#This Row],[code]],fiche[],7,FALSE)</f>
        <v>1</v>
      </c>
      <c r="L246" s="3">
        <f>VLOOKUP(fiche_version[[#This Row],[code]],fiche[],8,FALSE)</f>
        <v>1</v>
      </c>
      <c r="M246" s="3">
        <v>2</v>
      </c>
    </row>
    <row r="247" spans="1:13" x14ac:dyDescent="0.3">
      <c r="A247" s="3" t="str">
        <f>_xlfn.CONCAT(fiche_version[[#This Row],[code]],"v",RIGHT(fiche_version[[#This Row],[version]],4))</f>
        <v>BAT-TH-113v14-1</v>
      </c>
      <c r="B247" s="3" t="s">
        <v>203</v>
      </c>
      <c r="C247" s="3" t="str">
        <f>VLOOKUP(fiche_version[[#This Row],[code]],fiche[],2,FALSE)</f>
        <v>BAT</v>
      </c>
      <c r="D247" s="3" t="str">
        <f>VLOOKUP(fiche_version[[#This Row],[code]],fiche[],3,FALSE)</f>
        <v>Bâtiment Tertiaire</v>
      </c>
      <c r="E247" s="3" t="str">
        <f>VLOOKUP(fiche_version[[#This Row],[code]],fiche[],4,FALSE)</f>
        <v>TH</v>
      </c>
      <c r="F247" s="3" t="str">
        <f>VLOOKUP(fiche_version[[#This Row],[code]],fiche[],5,FALSE)</f>
        <v>Thermique</v>
      </c>
      <c r="G247" s="7" t="str">
        <f>VLOOKUP(fiche_version[[#This Row],[code]],fiche[],6,FALSE)</f>
        <v>Pompe à chaleur de type air/eau ou eau/eau</v>
      </c>
      <c r="H247" s="3" t="s">
        <v>383</v>
      </c>
      <c r="I247" s="6">
        <v>42005</v>
      </c>
      <c r="J247" s="6">
        <v>42004</v>
      </c>
      <c r="K247" s="3">
        <f>VLOOKUP(fiche_version[[#This Row],[code]],fiche[],7,FALSE)</f>
        <v>1</v>
      </c>
      <c r="L247" s="3">
        <f>VLOOKUP(fiche_version[[#This Row],[code]],fiche[],8,FALSE)</f>
        <v>1</v>
      </c>
      <c r="M247" s="3">
        <v>1</v>
      </c>
    </row>
    <row r="248" spans="1:13" s="1" customFormat="1" x14ac:dyDescent="0.3">
      <c r="A248" s="3" t="str">
        <f>_xlfn.CONCAT(fiche_version[[#This Row],[code]],"v",RIGHT(fiche_version[[#This Row],[version]],4))</f>
        <v>BAT-TH-113v15-2</v>
      </c>
      <c r="B248" s="3" t="s">
        <v>203</v>
      </c>
      <c r="C248" s="3" t="str">
        <f>VLOOKUP(fiche_version[[#This Row],[code]],fiche[],2,FALSE)</f>
        <v>BAT</v>
      </c>
      <c r="D248" s="3" t="str">
        <f>VLOOKUP(fiche_version[[#This Row],[code]],fiche[],3,FALSE)</f>
        <v>Bâtiment Tertiaire</v>
      </c>
      <c r="E248" s="3" t="str">
        <f>VLOOKUP(fiche_version[[#This Row],[code]],fiche[],4,FALSE)</f>
        <v>TH</v>
      </c>
      <c r="F248" s="3" t="str">
        <f>VLOOKUP(fiche_version[[#This Row],[code]],fiche[],5,FALSE)</f>
        <v>Thermique</v>
      </c>
      <c r="G248" s="7" t="str">
        <f>VLOOKUP(fiche_version[[#This Row],[code]],fiche[],6,FALSE)</f>
        <v>Pompe à chaleur de type air/eau ou eau/eau</v>
      </c>
      <c r="H248" s="3" t="s">
        <v>403</v>
      </c>
      <c r="I248" s="6">
        <v>42005</v>
      </c>
      <c r="J248" s="6">
        <v>43465</v>
      </c>
      <c r="K248" s="3">
        <f>VLOOKUP(fiche_version[[#This Row],[code]],fiche[],7,FALSE)</f>
        <v>1</v>
      </c>
      <c r="L248" s="3">
        <f>VLOOKUP(fiche_version[[#This Row],[code]],fiche[],8,FALSE)</f>
        <v>1</v>
      </c>
      <c r="M248" s="3">
        <v>2</v>
      </c>
    </row>
    <row r="249" spans="1:13" x14ac:dyDescent="0.3">
      <c r="A249" s="3" t="str">
        <f>_xlfn.CONCAT(fiche_version[[#This Row],[code]],"v",RIGHT(fiche_version[[#This Row],[version]],4))</f>
        <v>BAT-TH-113v28-3</v>
      </c>
      <c r="B249" s="3" t="s">
        <v>203</v>
      </c>
      <c r="C249" s="3" t="str">
        <f>VLOOKUP(fiche_version[[#This Row],[code]],fiche[],2,FALSE)</f>
        <v>BAT</v>
      </c>
      <c r="D249" s="3" t="str">
        <f>VLOOKUP(fiche_version[[#This Row],[code]],fiche[],3,FALSE)</f>
        <v>Bâtiment Tertiaire</v>
      </c>
      <c r="E249" s="3" t="str">
        <f>VLOOKUP(fiche_version[[#This Row],[code]],fiche[],4,FALSE)</f>
        <v>TH</v>
      </c>
      <c r="F249" s="3" t="str">
        <f>VLOOKUP(fiche_version[[#This Row],[code]],fiche[],5,FALSE)</f>
        <v>Thermique</v>
      </c>
      <c r="G249" s="7" t="str">
        <f>VLOOKUP(fiche_version[[#This Row],[code]],fiche[],6,FALSE)</f>
        <v>Pompe à chaleur de type air/eau ou eau/eau</v>
      </c>
      <c r="H249" s="3" t="s">
        <v>422</v>
      </c>
      <c r="I249" s="6">
        <v>43466</v>
      </c>
      <c r="J249" s="6">
        <v>45291</v>
      </c>
      <c r="K249" s="3">
        <f>VLOOKUP(fiche_version[[#This Row],[code]],fiche[],7,FALSE)</f>
        <v>1</v>
      </c>
      <c r="L249" s="3">
        <f>VLOOKUP(fiche_version[[#This Row],[code]],fiche[],8,FALSE)</f>
        <v>1</v>
      </c>
      <c r="M249" s="3">
        <v>3</v>
      </c>
    </row>
    <row r="250" spans="1:13" x14ac:dyDescent="0.3">
      <c r="A250" s="3" t="str">
        <f>_xlfn.CONCAT(fiche_version[[#This Row],[code]],"v",RIGHT(fiche_version[[#This Row],[version]],4))</f>
        <v>BAT-TH-113v54-4</v>
      </c>
      <c r="B250" s="3" t="s">
        <v>203</v>
      </c>
      <c r="C250" s="3" t="str">
        <f>VLOOKUP(fiche_version[[#This Row],[code]],fiche[],2,FALSE)</f>
        <v>BAT</v>
      </c>
      <c r="D250" s="3" t="str">
        <f>VLOOKUP(fiche_version[[#This Row],[code]],fiche[],3,FALSE)</f>
        <v>Bâtiment Tertiaire</v>
      </c>
      <c r="E250" s="3" t="str">
        <f>VLOOKUP(fiche_version[[#This Row],[code]],fiche[],4,FALSE)</f>
        <v>TH</v>
      </c>
      <c r="F250" s="3" t="str">
        <f>VLOOKUP(fiche_version[[#This Row],[code]],fiche[],5,FALSE)</f>
        <v>Thermique</v>
      </c>
      <c r="G250" s="7" t="str">
        <f>VLOOKUP(fiche_version[[#This Row],[code]],fiche[],6,FALSE)</f>
        <v>Pompe à chaleur de type air/eau ou eau/eau</v>
      </c>
      <c r="H250" s="3" t="s">
        <v>718</v>
      </c>
      <c r="I250" s="6">
        <v>45292</v>
      </c>
      <c r="J250" s="6"/>
      <c r="K250" s="3">
        <f>VLOOKUP(fiche_version[[#This Row],[code]],fiche[],7,FALSE)</f>
        <v>1</v>
      </c>
      <c r="L250" s="3">
        <f>VLOOKUP(fiche_version[[#This Row],[code]],fiche[],8,FALSE)</f>
        <v>1</v>
      </c>
      <c r="M250" s="3">
        <v>4</v>
      </c>
    </row>
    <row r="251" spans="1:13" x14ac:dyDescent="0.3">
      <c r="A251" s="3" t="str">
        <f>_xlfn.CONCAT(fiche_version[[#This Row],[code]],"v",RIGHT(fiche_version[[#This Row],[version]],4))</f>
        <v>BAT-TH-115v14-1</v>
      </c>
      <c r="B251" s="3" t="s">
        <v>205</v>
      </c>
      <c r="C251" s="3" t="str">
        <f>VLOOKUP(fiche_version[[#This Row],[code]],fiche[],2,FALSE)</f>
        <v>BAT</v>
      </c>
      <c r="D251" s="3" t="str">
        <f>VLOOKUP(fiche_version[[#This Row],[code]],fiche[],3,FALSE)</f>
        <v>Bâtiment Tertiaire</v>
      </c>
      <c r="E251" s="3" t="str">
        <f>VLOOKUP(fiche_version[[#This Row],[code]],fiche[],4,FALSE)</f>
        <v>TH</v>
      </c>
      <c r="F251" s="3" t="str">
        <f>VLOOKUP(fiche_version[[#This Row],[code]],fiche[],5,FALSE)</f>
        <v>Thermique</v>
      </c>
      <c r="G251" s="7" t="str">
        <f>VLOOKUP(fiche_version[[#This Row],[code]],fiche[],6,FALSE)</f>
        <v>Climatiseur performant (France d'outre mer)</v>
      </c>
      <c r="H251" s="3" t="s">
        <v>383</v>
      </c>
      <c r="I251" s="6">
        <v>42005</v>
      </c>
      <c r="J251" s="6">
        <v>42004</v>
      </c>
      <c r="K251" s="3">
        <f>VLOOKUP(fiche_version[[#This Row],[code]],fiche[],7,FALSE)</f>
        <v>0</v>
      </c>
      <c r="L251" s="3">
        <f>VLOOKUP(fiche_version[[#This Row],[code]],fiche[],8,FALSE)</f>
        <v>0</v>
      </c>
      <c r="M251" s="3">
        <v>1</v>
      </c>
    </row>
    <row r="252" spans="1:13" x14ac:dyDescent="0.3">
      <c r="A252" s="3" t="str">
        <f>_xlfn.CONCAT(fiche_version[[#This Row],[code]],"v",RIGHT(fiche_version[[#This Row],[version]],4))</f>
        <v>BAT-TH-115v15-2</v>
      </c>
      <c r="B252" s="3" t="s">
        <v>205</v>
      </c>
      <c r="C252" s="3" t="str">
        <f>VLOOKUP(fiche_version[[#This Row],[code]],fiche[],2,FALSE)</f>
        <v>BAT</v>
      </c>
      <c r="D252" s="3" t="str">
        <f>VLOOKUP(fiche_version[[#This Row],[code]],fiche[],3,FALSE)</f>
        <v>Bâtiment Tertiaire</v>
      </c>
      <c r="E252" s="3" t="str">
        <f>VLOOKUP(fiche_version[[#This Row],[code]],fiche[],4,FALSE)</f>
        <v>TH</v>
      </c>
      <c r="F252" s="3" t="str">
        <f>VLOOKUP(fiche_version[[#This Row],[code]],fiche[],5,FALSE)</f>
        <v>Thermique</v>
      </c>
      <c r="G252" s="7" t="str">
        <f>VLOOKUP(fiche_version[[#This Row],[code]],fiche[],6,FALSE)</f>
        <v>Climatiseur performant (France d'outre mer)</v>
      </c>
      <c r="H252" s="3" t="s">
        <v>403</v>
      </c>
      <c r="I252" s="6">
        <v>42005</v>
      </c>
      <c r="J252" s="6" t="s">
        <v>492</v>
      </c>
      <c r="K252" s="3">
        <f>VLOOKUP(fiche_version[[#This Row],[code]],fiche[],7,FALSE)</f>
        <v>0</v>
      </c>
      <c r="L252" s="3">
        <f>VLOOKUP(fiche_version[[#This Row],[code]],fiche[],8,FALSE)</f>
        <v>0</v>
      </c>
      <c r="M252" s="3">
        <v>2</v>
      </c>
    </row>
    <row r="253" spans="1:13" x14ac:dyDescent="0.3">
      <c r="A253" s="3" t="str">
        <f>_xlfn.CONCAT(fiche_version[[#This Row],[code]],"v",RIGHT(fiche_version[[#This Row],[version]],4))</f>
        <v>BAT-TH-116v15-1</v>
      </c>
      <c r="B253" s="3" t="s">
        <v>206</v>
      </c>
      <c r="C253" s="3" t="str">
        <f>VLOOKUP(fiche_version[[#This Row],[code]],fiche[],2,FALSE)</f>
        <v>BAT</v>
      </c>
      <c r="D253" s="3" t="str">
        <f>VLOOKUP(fiche_version[[#This Row],[code]],fiche[],3,FALSE)</f>
        <v>Bâtiment Tertiaire</v>
      </c>
      <c r="E253" s="3" t="str">
        <f>VLOOKUP(fiche_version[[#This Row],[code]],fiche[],4,FALSE)</f>
        <v>TH</v>
      </c>
      <c r="F253" s="3" t="str">
        <f>VLOOKUP(fiche_version[[#This Row],[code]],fiche[],5,FALSE)</f>
        <v>Thermique</v>
      </c>
      <c r="G253" s="7" t="str">
        <f>VLOOKUP(fiche_version[[#This Row],[code]],fiche[],6,FALSE)</f>
        <v>Système de gestion technique du bâtiment pour le chauffage, l’eau chaude sanitaire, le refroidissement/climatisation, l’éclairage et les auxiliaires</v>
      </c>
      <c r="H253" s="3" t="s">
        <v>387</v>
      </c>
      <c r="I253" s="6">
        <v>42005</v>
      </c>
      <c r="J253" s="6">
        <v>43465</v>
      </c>
      <c r="K253" s="3">
        <f>VLOOKUP(fiche_version[[#This Row],[code]],fiche[],7,FALSE)</f>
        <v>1</v>
      </c>
      <c r="L253" s="3">
        <f>VLOOKUP(fiche_version[[#This Row],[code]],fiche[],8,FALSE)</f>
        <v>1</v>
      </c>
      <c r="M253" s="3">
        <v>1</v>
      </c>
    </row>
    <row r="254" spans="1:13" x14ac:dyDescent="0.3">
      <c r="A254" s="3" t="str">
        <f>_xlfn.CONCAT(fiche_version[[#This Row],[code]],"v",RIGHT(fiche_version[[#This Row],[version]],4))</f>
        <v>BAT-TH-116v28-2</v>
      </c>
      <c r="B254" s="3" t="s">
        <v>206</v>
      </c>
      <c r="C254" s="3" t="str">
        <f>VLOOKUP(fiche_version[[#This Row],[code]],fiche[],2,FALSE)</f>
        <v>BAT</v>
      </c>
      <c r="D254" s="3" t="str">
        <f>VLOOKUP(fiche_version[[#This Row],[code]],fiche[],3,FALSE)</f>
        <v>Bâtiment Tertiaire</v>
      </c>
      <c r="E254" s="3" t="str">
        <f>VLOOKUP(fiche_version[[#This Row],[code]],fiche[],4,FALSE)</f>
        <v>TH</v>
      </c>
      <c r="F254" s="3" t="str">
        <f>VLOOKUP(fiche_version[[#This Row],[code]],fiche[],5,FALSE)</f>
        <v>Thermique</v>
      </c>
      <c r="G254" s="7" t="str">
        <f>VLOOKUP(fiche_version[[#This Row],[code]],fiche[],6,FALSE)</f>
        <v>Système de gestion technique du bâtiment pour le chauffage, l’eau chaude sanitaire, le refroidissement/climatisation, l’éclairage et les auxiliaires</v>
      </c>
      <c r="H254" s="3" t="s">
        <v>419</v>
      </c>
      <c r="I254" s="6">
        <v>43466</v>
      </c>
      <c r="J254" s="6">
        <v>44500</v>
      </c>
      <c r="K254" s="3">
        <f>VLOOKUP(fiche_version[[#This Row],[code]],fiche[],7,FALSE)</f>
        <v>1</v>
      </c>
      <c r="L254" s="3">
        <f>VLOOKUP(fiche_version[[#This Row],[code]],fiche[],8,FALSE)</f>
        <v>1</v>
      </c>
      <c r="M254" s="3">
        <v>2</v>
      </c>
    </row>
    <row r="255" spans="1:13" x14ac:dyDescent="0.3">
      <c r="A255" s="3" t="str">
        <f>_xlfn.CONCAT(fiche_version[[#This Row],[code]],"v",RIGHT(fiche_version[[#This Row],[version]],4))</f>
        <v>BAT-TH-116v38-3</v>
      </c>
      <c r="B255" s="3" t="s">
        <v>206</v>
      </c>
      <c r="C255" s="3" t="str">
        <f>VLOOKUP(fiche_version[[#This Row],[code]],fiche[],2,FALSE)</f>
        <v>BAT</v>
      </c>
      <c r="D255" s="3" t="str">
        <f>VLOOKUP(fiche_version[[#This Row],[code]],fiche[],3,FALSE)</f>
        <v>Bâtiment Tertiaire</v>
      </c>
      <c r="E255" s="3" t="str">
        <f>VLOOKUP(fiche_version[[#This Row],[code]],fiche[],4,FALSE)</f>
        <v>TH</v>
      </c>
      <c r="F255" s="3" t="str">
        <f>VLOOKUP(fiche_version[[#This Row],[code]],fiche[],5,FALSE)</f>
        <v>Thermique</v>
      </c>
      <c r="G255" s="7" t="str">
        <f>VLOOKUP(fiche_version[[#This Row],[code]],fiche[],6,FALSE)</f>
        <v>Système de gestion technique du bâtiment pour le chauffage, l’eau chaude sanitaire, le refroidissement/climatisation, l’éclairage et les auxiliaires</v>
      </c>
      <c r="H255" s="3" t="s">
        <v>458</v>
      </c>
      <c r="I255" s="6">
        <v>44501</v>
      </c>
      <c r="J255" s="6">
        <v>44834</v>
      </c>
      <c r="K255" s="3">
        <f>VLOOKUP(fiche_version[[#This Row],[code]],fiche[],7,FALSE)</f>
        <v>1</v>
      </c>
      <c r="L255" s="3">
        <f>VLOOKUP(fiche_version[[#This Row],[code]],fiche[],8,FALSE)</f>
        <v>1</v>
      </c>
      <c r="M255" s="3">
        <v>3</v>
      </c>
    </row>
    <row r="256" spans="1:13" x14ac:dyDescent="0.3">
      <c r="A256" s="3" t="str">
        <f>_xlfn.CONCAT(fiche_version[[#This Row],[code]],"v",RIGHT(fiche_version[[#This Row],[version]],4))</f>
        <v>BAT-TH-116v46-4</v>
      </c>
      <c r="B256" s="3" t="s">
        <v>206</v>
      </c>
      <c r="C256" s="3" t="str">
        <f>VLOOKUP(fiche_version[[#This Row],[code]],fiche[],2,FALSE)</f>
        <v>BAT</v>
      </c>
      <c r="D256" s="3" t="str">
        <f>VLOOKUP(fiche_version[[#This Row],[code]],fiche[],3,FALSE)</f>
        <v>Bâtiment Tertiaire</v>
      </c>
      <c r="E256" s="3" t="str">
        <f>VLOOKUP(fiche_version[[#This Row],[code]],fiche[],4,FALSE)</f>
        <v>TH</v>
      </c>
      <c r="F256" s="3" t="str">
        <f>VLOOKUP(fiche_version[[#This Row],[code]],fiche[],5,FALSE)</f>
        <v>Thermique</v>
      </c>
      <c r="G256" s="7" t="str">
        <f>VLOOKUP(fiche_version[[#This Row],[code]],fiche[],6,FALSE)</f>
        <v>Système de gestion technique du bâtiment pour le chauffage, l’eau chaude sanitaire, le refroidissement/climatisation, l’éclairage et les auxiliaires</v>
      </c>
      <c r="H256" s="3" t="s">
        <v>459</v>
      </c>
      <c r="I256" s="6">
        <v>44835</v>
      </c>
      <c r="J256" s="6">
        <v>45291</v>
      </c>
      <c r="K256" s="3">
        <f>VLOOKUP(fiche_version[[#This Row],[code]],fiche[],7,FALSE)</f>
        <v>1</v>
      </c>
      <c r="L256" s="3">
        <f>VLOOKUP(fiche_version[[#This Row],[code]],fiche[],8,FALSE)</f>
        <v>1</v>
      </c>
      <c r="M256" s="3">
        <v>4</v>
      </c>
    </row>
    <row r="257" spans="1:13" s="1" customFormat="1" x14ac:dyDescent="0.3">
      <c r="A257" s="15" t="str">
        <f>_xlfn.CONCAT(fiche_version[[#This Row],[code]],"v",RIGHT(fiche_version[[#This Row],[version]],4))</f>
        <v>BAT-TH-116v59-5</v>
      </c>
      <c r="B257" s="3" t="s">
        <v>206</v>
      </c>
      <c r="C257" s="15" t="str">
        <f>VLOOKUP(fiche_version[[#This Row],[code]],fiche[],2,FALSE)</f>
        <v>BAT</v>
      </c>
      <c r="D257" s="15" t="str">
        <f>VLOOKUP(fiche_version[[#This Row],[code]],fiche[],3,FALSE)</f>
        <v>Bâtiment Tertiaire</v>
      </c>
      <c r="E257" s="15" t="str">
        <f>VLOOKUP(fiche_version[[#This Row],[code]],fiche[],4,FALSE)</f>
        <v>TH</v>
      </c>
      <c r="F257" s="15" t="str">
        <f>VLOOKUP(fiche_version[[#This Row],[code]],fiche[],5,FALSE)</f>
        <v>Thermique</v>
      </c>
      <c r="G257" s="17" t="str">
        <f>VLOOKUP(fiche_version[[#This Row],[code]],fiche[],6,FALSE)</f>
        <v>Système de gestion technique du bâtiment pour le chauffage, l’eau chaude sanitaire, le refroidissement/climatisation, l’éclairage et les auxiliaires</v>
      </c>
      <c r="H257" s="3" t="s">
        <v>853</v>
      </c>
      <c r="I257" s="6">
        <v>45292</v>
      </c>
      <c r="J257" s="6">
        <v>45657</v>
      </c>
      <c r="K257" s="15">
        <f>VLOOKUP(fiche_version[[#This Row],[code]],fiche[],7,FALSE)</f>
        <v>1</v>
      </c>
      <c r="L257" s="15">
        <f>VLOOKUP(fiche_version[[#This Row],[code]],fiche[],8,FALSE)</f>
        <v>1</v>
      </c>
      <c r="M257" s="3">
        <v>5</v>
      </c>
    </row>
    <row r="258" spans="1:13" x14ac:dyDescent="0.3">
      <c r="A258" s="3" t="str">
        <f>_xlfn.CONCAT(fiche_version[[#This Row],[code]],"v",RIGHT(fiche_version[[#This Row],[version]],4))</f>
        <v>BAT-TH-119v16-1</v>
      </c>
      <c r="B258" s="3" t="s">
        <v>207</v>
      </c>
      <c r="C258" s="3" t="str">
        <f>VLOOKUP(fiche_version[[#This Row],[code]],fiche[],2,FALSE)</f>
        <v>BAT</v>
      </c>
      <c r="D258" s="3" t="str">
        <f>VLOOKUP(fiche_version[[#This Row],[code]],fiche[],3,FALSE)</f>
        <v>Bâtiment Tertiaire</v>
      </c>
      <c r="E258" s="3" t="str">
        <f>VLOOKUP(fiche_version[[#This Row],[code]],fiche[],4,FALSE)</f>
        <v>TH</v>
      </c>
      <c r="F258" s="3" t="str">
        <f>VLOOKUP(fiche_version[[#This Row],[code]],fiche[],5,FALSE)</f>
        <v>Thermique</v>
      </c>
      <c r="G258" s="7" t="str">
        <f>VLOOKUP(fiche_version[[#This Row],[code]],fiche[],6,FALSE)</f>
        <v>Isolation d’un réseau hydraulique d’eau chaude sanitaire</v>
      </c>
      <c r="H258" s="3" t="s">
        <v>388</v>
      </c>
      <c r="I258" s="6">
        <v>42005</v>
      </c>
      <c r="J258" s="6">
        <v>43190</v>
      </c>
      <c r="K258" s="3">
        <f>VLOOKUP(fiche_version[[#This Row],[code]],fiche[],7,FALSE)</f>
        <v>1</v>
      </c>
      <c r="L258" s="3">
        <f>VLOOKUP(fiche_version[[#This Row],[code]],fiche[],8,FALSE)</f>
        <v>1</v>
      </c>
      <c r="M258" s="3">
        <v>1</v>
      </c>
    </row>
    <row r="259" spans="1:13" x14ac:dyDescent="0.3">
      <c r="A259" s="3" t="str">
        <f>_xlfn.CONCAT(fiche_version[[#This Row],[code]],"v",RIGHT(fiche_version[[#This Row],[version]],4))</f>
        <v>BAT-TH-119v20-2</v>
      </c>
      <c r="B259" s="3" t="s">
        <v>207</v>
      </c>
      <c r="C259" s="3" t="str">
        <f>VLOOKUP(fiche_version[[#This Row],[code]],fiche[],2,FALSE)</f>
        <v>BAT</v>
      </c>
      <c r="D259" s="3" t="str">
        <f>VLOOKUP(fiche_version[[#This Row],[code]],fiche[],3,FALSE)</f>
        <v>Bâtiment Tertiaire</v>
      </c>
      <c r="E259" s="3" t="str">
        <f>VLOOKUP(fiche_version[[#This Row],[code]],fiche[],4,FALSE)</f>
        <v>TH</v>
      </c>
      <c r="F259" s="3" t="str">
        <f>VLOOKUP(fiche_version[[#This Row],[code]],fiche[],5,FALSE)</f>
        <v>Thermique</v>
      </c>
      <c r="G259" s="7" t="str">
        <f>VLOOKUP(fiche_version[[#This Row],[code]],fiche[],6,FALSE)</f>
        <v>Isolation d’un réseau hydraulique d’eau chaude sanitaire</v>
      </c>
      <c r="H259" s="3" t="s">
        <v>407</v>
      </c>
      <c r="I259" s="6">
        <v>42442</v>
      </c>
      <c r="J259" s="6" t="s">
        <v>492</v>
      </c>
      <c r="K259" s="3">
        <f>VLOOKUP(fiche_version[[#This Row],[code]],fiche[],7,FALSE)</f>
        <v>1</v>
      </c>
      <c r="L259" s="3">
        <f>VLOOKUP(fiche_version[[#This Row],[code]],fiche[],8,FALSE)</f>
        <v>1</v>
      </c>
      <c r="M259" s="3">
        <v>2</v>
      </c>
    </row>
    <row r="260" spans="1:13" x14ac:dyDescent="0.3">
      <c r="A260" s="3" t="str">
        <f>_xlfn.CONCAT(fiche_version[[#This Row],[code]],"v",RIGHT(fiche_version[[#This Row],[version]],4))</f>
        <v>BAT-TH-121v14-1</v>
      </c>
      <c r="B260" s="3" t="s">
        <v>209</v>
      </c>
      <c r="C260" s="3" t="str">
        <f>VLOOKUP(fiche_version[[#This Row],[code]],fiche[],2,FALSE)</f>
        <v>BAT</v>
      </c>
      <c r="D260" s="3" t="str">
        <f>VLOOKUP(fiche_version[[#This Row],[code]],fiche[],3,FALSE)</f>
        <v>Bâtiment Tertiaire</v>
      </c>
      <c r="E260" s="3" t="str">
        <f>VLOOKUP(fiche_version[[#This Row],[code]],fiche[],4,FALSE)</f>
        <v>TH</v>
      </c>
      <c r="F260" s="3" t="str">
        <f>VLOOKUP(fiche_version[[#This Row],[code]],fiche[],5,FALSE)</f>
        <v>Thermique</v>
      </c>
      <c r="G260" s="7" t="str">
        <f>VLOOKUP(fiche_version[[#This Row],[code]],fiche[],6,FALSE)</f>
        <v>Chauffe-eau solaire (France d'outre mer)</v>
      </c>
      <c r="H260" s="3" t="s">
        <v>383</v>
      </c>
      <c r="I260" s="6">
        <v>42005</v>
      </c>
      <c r="J260" s="6">
        <v>42004</v>
      </c>
      <c r="K260" s="3">
        <f>VLOOKUP(fiche_version[[#This Row],[code]],fiche[],7,FALSE)</f>
        <v>0</v>
      </c>
      <c r="L260" s="3">
        <f>VLOOKUP(fiche_version[[#This Row],[code]],fiche[],8,FALSE)</f>
        <v>0</v>
      </c>
      <c r="M260" s="3">
        <v>1</v>
      </c>
    </row>
    <row r="261" spans="1:13" x14ac:dyDescent="0.3">
      <c r="A261" s="3" t="str">
        <f>_xlfn.CONCAT(fiche_version[[#This Row],[code]],"v",RIGHT(fiche_version[[#This Row],[version]],4))</f>
        <v>BAT-TH-121v15-2</v>
      </c>
      <c r="B261" s="3" t="s">
        <v>209</v>
      </c>
      <c r="C261" s="3" t="str">
        <f>VLOOKUP(fiche_version[[#This Row],[code]],fiche[],2,FALSE)</f>
        <v>BAT</v>
      </c>
      <c r="D261" s="3" t="str">
        <f>VLOOKUP(fiche_version[[#This Row],[code]],fiche[],3,FALSE)</f>
        <v>Bâtiment Tertiaire</v>
      </c>
      <c r="E261" s="3" t="str">
        <f>VLOOKUP(fiche_version[[#This Row],[code]],fiche[],4,FALSE)</f>
        <v>TH</v>
      </c>
      <c r="F261" s="3" t="str">
        <f>VLOOKUP(fiche_version[[#This Row],[code]],fiche[],5,FALSE)</f>
        <v>Thermique</v>
      </c>
      <c r="G261" s="7" t="str">
        <f>VLOOKUP(fiche_version[[#This Row],[code]],fiche[],6,FALSE)</f>
        <v>Chauffe-eau solaire (France d'outre mer)</v>
      </c>
      <c r="H261" s="3" t="s">
        <v>403</v>
      </c>
      <c r="I261" s="6">
        <v>42005</v>
      </c>
      <c r="J261" s="6">
        <v>44104</v>
      </c>
      <c r="K261" s="3">
        <f>VLOOKUP(fiche_version[[#This Row],[code]],fiche[],7,FALSE)</f>
        <v>0</v>
      </c>
      <c r="L261" s="3">
        <f>VLOOKUP(fiche_version[[#This Row],[code]],fiche[],8,FALSE)</f>
        <v>0</v>
      </c>
      <c r="M261" s="3">
        <v>2</v>
      </c>
    </row>
    <row r="262" spans="1:13" x14ac:dyDescent="0.3">
      <c r="A262" s="3" t="str">
        <f>_xlfn.CONCAT(fiche_version[[#This Row],[code]],"v",RIGHT(fiche_version[[#This Row],[version]],4))</f>
        <v>BAT-TH-121v35-3</v>
      </c>
      <c r="B262" s="3" t="s">
        <v>209</v>
      </c>
      <c r="C262" s="3" t="str">
        <f>VLOOKUP(fiche_version[[#This Row],[code]],fiche[],2,FALSE)</f>
        <v>BAT</v>
      </c>
      <c r="D262" s="3" t="str">
        <f>VLOOKUP(fiche_version[[#This Row],[code]],fiche[],3,FALSE)</f>
        <v>Bâtiment Tertiaire</v>
      </c>
      <c r="E262" s="3" t="str">
        <f>VLOOKUP(fiche_version[[#This Row],[code]],fiche[],4,FALSE)</f>
        <v>TH</v>
      </c>
      <c r="F262" s="3" t="str">
        <f>VLOOKUP(fiche_version[[#This Row],[code]],fiche[],5,FALSE)</f>
        <v>Thermique</v>
      </c>
      <c r="G262" s="7" t="str">
        <f>VLOOKUP(fiche_version[[#This Row],[code]],fiche[],6,FALSE)</f>
        <v>Chauffe-eau solaire (France d'outre mer)</v>
      </c>
      <c r="H262" s="3" t="s">
        <v>390</v>
      </c>
      <c r="I262" s="6">
        <v>44105</v>
      </c>
      <c r="J262" s="6" t="s">
        <v>492</v>
      </c>
      <c r="K262" s="3">
        <f>VLOOKUP(fiche_version[[#This Row],[code]],fiche[],7,FALSE)</f>
        <v>0</v>
      </c>
      <c r="L262" s="3">
        <f>VLOOKUP(fiche_version[[#This Row],[code]],fiche[],8,FALSE)</f>
        <v>0</v>
      </c>
      <c r="M262" s="3">
        <v>3</v>
      </c>
    </row>
    <row r="263" spans="1:13" x14ac:dyDescent="0.3">
      <c r="A263" s="3" t="str">
        <f>_xlfn.CONCAT(fiche_version[[#This Row],[code]],"v",RIGHT(fiche_version[[#This Row],[version]],4))</f>
        <v>BAT-TH-122v22-1</v>
      </c>
      <c r="B263" s="3" t="s">
        <v>210</v>
      </c>
      <c r="C263" s="3" t="str">
        <f>VLOOKUP(fiche_version[[#This Row],[code]],fiche[],2,FALSE)</f>
        <v>BAT</v>
      </c>
      <c r="D263" s="3" t="str">
        <f>VLOOKUP(fiche_version[[#This Row],[code]],fiche[],3,FALSE)</f>
        <v>Bâtiment Tertiaire</v>
      </c>
      <c r="E263" s="3" t="str">
        <f>VLOOKUP(fiche_version[[#This Row],[code]],fiche[],4,FALSE)</f>
        <v>TH</v>
      </c>
      <c r="F263" s="3" t="str">
        <f>VLOOKUP(fiche_version[[#This Row],[code]],fiche[],5,FALSE)</f>
        <v>Thermique</v>
      </c>
      <c r="G263" s="7" t="str">
        <f>VLOOKUP(fiche_version[[#This Row],[code]],fiche[],6,FALSE)</f>
        <v>Programmateur d’intermittence pour la climatisation (France d’outre-mer)</v>
      </c>
      <c r="H263" s="3" t="s">
        <v>417</v>
      </c>
      <c r="I263" s="6">
        <v>42522</v>
      </c>
      <c r="J263" s="6" t="s">
        <v>492</v>
      </c>
      <c r="K263" s="3">
        <f>VLOOKUP(fiche_version[[#This Row],[code]],fiche[],7,FALSE)</f>
        <v>0</v>
      </c>
      <c r="L263" s="3">
        <f>VLOOKUP(fiche_version[[#This Row],[code]],fiche[],8,FALSE)</f>
        <v>0</v>
      </c>
      <c r="M263" s="3">
        <v>1</v>
      </c>
    </row>
    <row r="264" spans="1:13" x14ac:dyDescent="0.3">
      <c r="A264" s="3" t="str">
        <f>_xlfn.CONCAT(fiche_version[[#This Row],[code]],"v",RIGHT(fiche_version[[#This Row],[version]],4))</f>
        <v>BAT-TH-125v17-1</v>
      </c>
      <c r="B264" s="3" t="s">
        <v>211</v>
      </c>
      <c r="C264" s="3" t="str">
        <f>VLOOKUP(fiche_version[[#This Row],[code]],fiche[],2,FALSE)</f>
        <v>BAT</v>
      </c>
      <c r="D264" s="3" t="str">
        <f>VLOOKUP(fiche_version[[#This Row],[code]],fiche[],3,FALSE)</f>
        <v>Bâtiment Tertiaire</v>
      </c>
      <c r="E264" s="3" t="str">
        <f>VLOOKUP(fiche_version[[#This Row],[code]],fiche[],4,FALSE)</f>
        <v>TH</v>
      </c>
      <c r="F264" s="3" t="str">
        <f>VLOOKUP(fiche_version[[#This Row],[code]],fiche[],5,FALSE)</f>
        <v>Thermique</v>
      </c>
      <c r="G264" s="7" t="str">
        <f>VLOOKUP(fiche_version[[#This Row],[code]],fiche[],6,FALSE)</f>
        <v>Ventilation mécanique simple flux à débit d’air constant ou modulé</v>
      </c>
      <c r="H264" s="3" t="s">
        <v>392</v>
      </c>
      <c r="I264" s="6">
        <v>42005</v>
      </c>
      <c r="J264" s="6" t="s">
        <v>492</v>
      </c>
      <c r="K264" s="3">
        <f>VLOOKUP(fiche_version[[#This Row],[code]],fiche[],7,FALSE)</f>
        <v>1</v>
      </c>
      <c r="L264" s="3">
        <f>VLOOKUP(fiche_version[[#This Row],[code]],fiche[],8,FALSE)</f>
        <v>1</v>
      </c>
      <c r="M264" s="3">
        <v>1</v>
      </c>
    </row>
    <row r="265" spans="1:13" x14ac:dyDescent="0.3">
      <c r="A265" s="3" t="str">
        <f>_xlfn.CONCAT(fiche_version[[#This Row],[code]],"v",RIGHT(fiche_version[[#This Row],[version]],4))</f>
        <v>BAT-TH-126v17-1</v>
      </c>
      <c r="B265" s="3" t="s">
        <v>212</v>
      </c>
      <c r="C265" s="3" t="str">
        <f>VLOOKUP(fiche_version[[#This Row],[code]],fiche[],2,FALSE)</f>
        <v>BAT</v>
      </c>
      <c r="D265" s="3" t="str">
        <f>VLOOKUP(fiche_version[[#This Row],[code]],fiche[],3,FALSE)</f>
        <v>Bâtiment Tertiaire</v>
      </c>
      <c r="E265" s="3" t="str">
        <f>VLOOKUP(fiche_version[[#This Row],[code]],fiche[],4,FALSE)</f>
        <v>TH</v>
      </c>
      <c r="F265" s="3" t="str">
        <f>VLOOKUP(fiche_version[[#This Row],[code]],fiche[],5,FALSE)</f>
        <v>Thermique</v>
      </c>
      <c r="G265" s="7" t="str">
        <f>VLOOKUP(fiche_version[[#This Row],[code]],fiche[],6,FALSE)</f>
        <v>Ventilation mécanique double flux avec échangeur à débit d’air constant ou modulé</v>
      </c>
      <c r="H265" s="3" t="s">
        <v>392</v>
      </c>
      <c r="I265" s="6">
        <v>42005</v>
      </c>
      <c r="J265" s="6" t="s">
        <v>492</v>
      </c>
      <c r="K265" s="3">
        <f>VLOOKUP(fiche_version[[#This Row],[code]],fiche[],7,FALSE)</f>
        <v>1</v>
      </c>
      <c r="L265" s="3">
        <f>VLOOKUP(fiche_version[[#This Row],[code]],fiche[],8,FALSE)</f>
        <v>1</v>
      </c>
      <c r="M265" s="3">
        <v>1</v>
      </c>
    </row>
    <row r="266" spans="1:13" x14ac:dyDescent="0.3">
      <c r="A266" s="3" t="str">
        <f>_xlfn.CONCAT(fiche_version[[#This Row],[code]],"v",RIGHT(fiche_version[[#This Row],[version]],4))</f>
        <v>BAT-TH-127v17-1</v>
      </c>
      <c r="B266" s="3" t="s">
        <v>214</v>
      </c>
      <c r="C266" s="3" t="str">
        <f>VLOOKUP(fiche_version[[#This Row],[code]],fiche[],2,FALSE)</f>
        <v>BAT</v>
      </c>
      <c r="D266" s="3" t="str">
        <f>VLOOKUP(fiche_version[[#This Row],[code]],fiche[],3,FALSE)</f>
        <v>Bâtiment Tertiaire</v>
      </c>
      <c r="E266" s="3" t="str">
        <f>VLOOKUP(fiche_version[[#This Row],[code]],fiche[],4,FALSE)</f>
        <v>TH</v>
      </c>
      <c r="F266" s="3" t="str">
        <f>VLOOKUP(fiche_version[[#This Row],[code]],fiche[],5,FALSE)</f>
        <v>Thermique</v>
      </c>
      <c r="G266" s="7" t="str">
        <f>VLOOKUP(fiche_version[[#This Row],[code]],fiche[],6,FALSE)</f>
        <v>Raccordement d'un bâtiment tertiaire à un réseau de chaleur</v>
      </c>
      <c r="H266" s="3" t="s">
        <v>392</v>
      </c>
      <c r="I266" s="6">
        <v>42005</v>
      </c>
      <c r="J266" s="6">
        <v>43465</v>
      </c>
      <c r="K266" s="3">
        <f>VLOOKUP(fiche_version[[#This Row],[code]],fiche[],7,FALSE)</f>
        <v>1</v>
      </c>
      <c r="L266" s="3">
        <f>VLOOKUP(fiche_version[[#This Row],[code]],fiche[],8,FALSE)</f>
        <v>1</v>
      </c>
      <c r="M266" s="3">
        <v>1</v>
      </c>
    </row>
    <row r="267" spans="1:13" x14ac:dyDescent="0.3">
      <c r="A267" s="3" t="str">
        <f>_xlfn.CONCAT(fiche_version[[#This Row],[code]],"v",RIGHT(fiche_version[[#This Row],[version]],4))</f>
        <v>BAT-TH-127v28-2</v>
      </c>
      <c r="B267" s="3" t="s">
        <v>214</v>
      </c>
      <c r="C267" s="3" t="str">
        <f>VLOOKUP(fiche_version[[#This Row],[code]],fiche[],2,FALSE)</f>
        <v>BAT</v>
      </c>
      <c r="D267" s="3" t="str">
        <f>VLOOKUP(fiche_version[[#This Row],[code]],fiche[],3,FALSE)</f>
        <v>Bâtiment Tertiaire</v>
      </c>
      <c r="E267" s="3" t="str">
        <f>VLOOKUP(fiche_version[[#This Row],[code]],fiche[],4,FALSE)</f>
        <v>TH</v>
      </c>
      <c r="F267" s="3" t="str">
        <f>VLOOKUP(fiche_version[[#This Row],[code]],fiche[],5,FALSE)</f>
        <v>Thermique</v>
      </c>
      <c r="G267" s="7" t="str">
        <f>VLOOKUP(fiche_version[[#This Row],[code]],fiche[],6,FALSE)</f>
        <v>Raccordement d'un bâtiment tertiaire à un réseau de chaleur</v>
      </c>
      <c r="H267" s="3" t="s">
        <v>419</v>
      </c>
      <c r="I267" s="6">
        <v>43466</v>
      </c>
      <c r="J267" s="6">
        <v>44104</v>
      </c>
      <c r="K267" s="3">
        <f>VLOOKUP(fiche_version[[#This Row],[code]],fiche[],7,FALSE)</f>
        <v>1</v>
      </c>
      <c r="L267" s="3">
        <f>VLOOKUP(fiche_version[[#This Row],[code]],fiche[],8,FALSE)</f>
        <v>1</v>
      </c>
      <c r="M267" s="3">
        <v>2</v>
      </c>
    </row>
    <row r="268" spans="1:13" x14ac:dyDescent="0.3">
      <c r="A268" s="3" t="str">
        <f>_xlfn.CONCAT(fiche_version[[#This Row],[code]],"v",RIGHT(fiche_version[[#This Row],[version]],4))</f>
        <v>BAT-TH-127v35-3</v>
      </c>
      <c r="B268" s="3" t="s">
        <v>214</v>
      </c>
      <c r="C268" s="3" t="str">
        <f>VLOOKUP(fiche_version[[#This Row],[code]],fiche[],2,FALSE)</f>
        <v>BAT</v>
      </c>
      <c r="D268" s="3" t="str">
        <f>VLOOKUP(fiche_version[[#This Row],[code]],fiche[],3,FALSE)</f>
        <v>Bâtiment Tertiaire</v>
      </c>
      <c r="E268" s="3" t="str">
        <f>VLOOKUP(fiche_version[[#This Row],[code]],fiche[],4,FALSE)</f>
        <v>TH</v>
      </c>
      <c r="F268" s="3" t="str">
        <f>VLOOKUP(fiche_version[[#This Row],[code]],fiche[],5,FALSE)</f>
        <v>Thermique</v>
      </c>
      <c r="G268" s="7" t="str">
        <f>VLOOKUP(fiche_version[[#This Row],[code]],fiche[],6,FALSE)</f>
        <v>Raccordement d'un bâtiment tertiaire à un réseau de chaleur</v>
      </c>
      <c r="H268" s="8" t="s">
        <v>390</v>
      </c>
      <c r="I268" s="6">
        <v>44105</v>
      </c>
      <c r="J268" s="6">
        <v>44804</v>
      </c>
      <c r="K268" s="3">
        <f>VLOOKUP(fiche_version[[#This Row],[code]],fiche[],7,FALSE)</f>
        <v>1</v>
      </c>
      <c r="L268" s="3">
        <f>VLOOKUP(fiche_version[[#This Row],[code]],fiche[],8,FALSE)</f>
        <v>1</v>
      </c>
      <c r="M268" s="3">
        <v>3</v>
      </c>
    </row>
    <row r="269" spans="1:13" x14ac:dyDescent="0.3">
      <c r="A269" s="3" t="str">
        <f>_xlfn.CONCAT(fiche_version[[#This Row],[code]],"v",RIGHT(fiche_version[[#This Row],[version]],4))</f>
        <v>BAT-TH-127v45-4</v>
      </c>
      <c r="B269" s="3" t="s">
        <v>214</v>
      </c>
      <c r="C269" s="3" t="str">
        <f>VLOOKUP(fiche_version[[#This Row],[code]],fiche[],2,FALSE)</f>
        <v>BAT</v>
      </c>
      <c r="D269" s="3" t="str">
        <f>VLOOKUP(fiche_version[[#This Row],[code]],fiche[],3,FALSE)</f>
        <v>Bâtiment Tertiaire</v>
      </c>
      <c r="E269" s="3" t="str">
        <f>VLOOKUP(fiche_version[[#This Row],[code]],fiche[],4,FALSE)</f>
        <v>TH</v>
      </c>
      <c r="F269" s="3" t="str">
        <f>VLOOKUP(fiche_version[[#This Row],[code]],fiche[],5,FALSE)</f>
        <v>Thermique</v>
      </c>
      <c r="G269" s="7" t="str">
        <f>VLOOKUP(fiche_version[[#This Row],[code]],fiche[],6,FALSE)</f>
        <v>Raccordement d'un bâtiment tertiaire à un réseau de chaleur</v>
      </c>
      <c r="H269" s="3" t="s">
        <v>460</v>
      </c>
      <c r="I269" s="6">
        <v>44805</v>
      </c>
      <c r="J269" s="6" t="s">
        <v>492</v>
      </c>
      <c r="K269" s="3">
        <f>VLOOKUP(fiche_version[[#This Row],[code]],fiche[],7,FALSE)</f>
        <v>1</v>
      </c>
      <c r="L269" s="3">
        <f>VLOOKUP(fiche_version[[#This Row],[code]],fiche[],8,FALSE)</f>
        <v>1</v>
      </c>
      <c r="M269" s="3">
        <v>4</v>
      </c>
    </row>
    <row r="270" spans="1:13" x14ac:dyDescent="0.3">
      <c r="A270" s="3" t="str">
        <f>_xlfn.CONCAT(fiche_version[[#This Row],[code]],"v",RIGHT(fiche_version[[#This Row],[version]],4))</f>
        <v>BAT-TH-134v22-1</v>
      </c>
      <c r="B270" s="3" t="s">
        <v>215</v>
      </c>
      <c r="C270" s="3" t="str">
        <f>VLOOKUP(fiche_version[[#This Row],[code]],fiche[],2,FALSE)</f>
        <v>BAT</v>
      </c>
      <c r="D270" s="3" t="str">
        <f>VLOOKUP(fiche_version[[#This Row],[code]],fiche[],3,FALSE)</f>
        <v>Bâtiment Tertiaire</v>
      </c>
      <c r="E270" s="3" t="str">
        <f>VLOOKUP(fiche_version[[#This Row],[code]],fiche[],4,FALSE)</f>
        <v>TH</v>
      </c>
      <c r="F270" s="3" t="str">
        <f>VLOOKUP(fiche_version[[#This Row],[code]],fiche[],5,FALSE)</f>
        <v>Thermique</v>
      </c>
      <c r="G270" s="7" t="str">
        <f>VLOOKUP(fiche_version[[#This Row],[code]],fiche[],6,FALSE)</f>
        <v>Système de régulation sur un groupe de production de froid permettant d’avoir une haute pression flottante (France métropolitaine)</v>
      </c>
      <c r="H270" s="3" t="s">
        <v>417</v>
      </c>
      <c r="I270" s="6">
        <v>42522</v>
      </c>
      <c r="J270" s="6" t="s">
        <v>492</v>
      </c>
      <c r="K270" s="3">
        <f>VLOOKUP(fiche_version[[#This Row],[code]],fiche[],7,FALSE)</f>
        <v>1</v>
      </c>
      <c r="L270" s="3">
        <f>VLOOKUP(fiche_version[[#This Row],[code]],fiche[],8,FALSE)</f>
        <v>1</v>
      </c>
      <c r="M270" s="3">
        <v>1</v>
      </c>
    </row>
    <row r="271" spans="1:13" x14ac:dyDescent="0.3">
      <c r="A271" s="3" t="str">
        <f>_xlfn.CONCAT(fiche_version[[#This Row],[code]],"v",RIGHT(fiche_version[[#This Row],[version]],4))</f>
        <v>BAT-TH-135v26-1</v>
      </c>
      <c r="B271" s="3" t="s">
        <v>216</v>
      </c>
      <c r="C271" s="3" t="str">
        <f>VLOOKUP(fiche_version[[#This Row],[code]],fiche[],2,FALSE)</f>
        <v>BAT</v>
      </c>
      <c r="D271" s="3" t="str">
        <f>VLOOKUP(fiche_version[[#This Row],[code]],fiche[],3,FALSE)</f>
        <v>Bâtiment Tertiaire</v>
      </c>
      <c r="E271" s="3" t="str">
        <f>VLOOKUP(fiche_version[[#This Row],[code]],fiche[],4,FALSE)</f>
        <v>TH</v>
      </c>
      <c r="F271" s="3" t="str">
        <f>VLOOKUP(fiche_version[[#This Row],[code]],fiche[],5,FALSE)</f>
        <v>Thermique</v>
      </c>
      <c r="G271" s="7" t="str">
        <f>VLOOKUP(fiche_version[[#This Row],[code]],fiche[],6,FALSE)</f>
        <v>Système de régulation sur un groupe de production de froid permettant d’avoir une haute pression flottante (France d’outre-mer)</v>
      </c>
      <c r="H271" s="3" t="s">
        <v>411</v>
      </c>
      <c r="I271" s="6">
        <v>42005</v>
      </c>
      <c r="J271" s="6" t="s">
        <v>492</v>
      </c>
      <c r="K271" s="3">
        <f>VLOOKUP(fiche_version[[#This Row],[code]],fiche[],7,FALSE)</f>
        <v>0</v>
      </c>
      <c r="L271" s="3">
        <f>VLOOKUP(fiche_version[[#This Row],[code]],fiche[],8,FALSE)</f>
        <v>0</v>
      </c>
      <c r="M271" s="3">
        <v>1</v>
      </c>
    </row>
    <row r="272" spans="1:13" x14ac:dyDescent="0.3">
      <c r="A272" s="3" t="str">
        <f>_xlfn.CONCAT(fiche_version[[#This Row],[code]],"v",RIGHT(fiche_version[[#This Row],[version]],4))</f>
        <v>BAT-TH-139v16-1</v>
      </c>
      <c r="B272" s="3" t="s">
        <v>217</v>
      </c>
      <c r="C272" s="3" t="str">
        <f>VLOOKUP(fiche_version[[#This Row],[code]],fiche[],2,FALSE)</f>
        <v>BAT</v>
      </c>
      <c r="D272" s="3" t="str">
        <f>VLOOKUP(fiche_version[[#This Row],[code]],fiche[],3,FALSE)</f>
        <v>Bâtiment Tertiaire</v>
      </c>
      <c r="E272" s="3" t="str">
        <f>VLOOKUP(fiche_version[[#This Row],[code]],fiche[],4,FALSE)</f>
        <v>TH</v>
      </c>
      <c r="F272" s="3" t="str">
        <f>VLOOKUP(fiche_version[[#This Row],[code]],fiche[],5,FALSE)</f>
        <v>Thermique</v>
      </c>
      <c r="G272" s="7" t="str">
        <f>VLOOKUP(fiche_version[[#This Row],[code]],fiche[],6,FALSE)</f>
        <v>Système de récupération de chaleur sur un groupe de production de froid</v>
      </c>
      <c r="H272" s="3" t="s">
        <v>388</v>
      </c>
      <c r="I272" s="6">
        <v>42005</v>
      </c>
      <c r="J272" s="6">
        <v>43465</v>
      </c>
      <c r="K272" s="3">
        <f>VLOOKUP(fiche_version[[#This Row],[code]],fiche[],7,FALSE)</f>
        <v>1</v>
      </c>
      <c r="L272" s="3">
        <f>VLOOKUP(fiche_version[[#This Row],[code]],fiche[],8,FALSE)</f>
        <v>1</v>
      </c>
      <c r="M272" s="3">
        <v>1</v>
      </c>
    </row>
    <row r="273" spans="1:13" x14ac:dyDescent="0.3">
      <c r="A273" s="3" t="str">
        <f>_xlfn.CONCAT(fiche_version[[#This Row],[code]],"v",RIGHT(fiche_version[[#This Row],[version]],4))</f>
        <v>BAT-TH-139v28-2</v>
      </c>
      <c r="B273" s="3" t="s">
        <v>217</v>
      </c>
      <c r="C273" s="3" t="str">
        <f>VLOOKUP(fiche_version[[#This Row],[code]],fiche[],2,FALSE)</f>
        <v>BAT</v>
      </c>
      <c r="D273" s="3" t="str">
        <f>VLOOKUP(fiche_version[[#This Row],[code]],fiche[],3,FALSE)</f>
        <v>Bâtiment Tertiaire</v>
      </c>
      <c r="E273" s="3" t="str">
        <f>VLOOKUP(fiche_version[[#This Row],[code]],fiche[],4,FALSE)</f>
        <v>TH</v>
      </c>
      <c r="F273" s="3" t="str">
        <f>VLOOKUP(fiche_version[[#This Row],[code]],fiche[],5,FALSE)</f>
        <v>Thermique</v>
      </c>
      <c r="G273" s="7" t="str">
        <f>VLOOKUP(fiche_version[[#This Row],[code]],fiche[],6,FALSE)</f>
        <v>Système de récupération de chaleur sur un groupe de production de froid</v>
      </c>
      <c r="H273" s="3" t="s">
        <v>419</v>
      </c>
      <c r="I273" s="6">
        <v>43466</v>
      </c>
      <c r="J273" s="6">
        <v>44104</v>
      </c>
      <c r="K273" s="3">
        <f>VLOOKUP(fiche_version[[#This Row],[code]],fiche[],7,FALSE)</f>
        <v>1</v>
      </c>
      <c r="L273" s="3">
        <f>VLOOKUP(fiche_version[[#This Row],[code]],fiche[],8,FALSE)</f>
        <v>1</v>
      </c>
      <c r="M273" s="3">
        <v>2</v>
      </c>
    </row>
    <row r="274" spans="1:13" x14ac:dyDescent="0.3">
      <c r="A274" s="3" t="str">
        <f>_xlfn.CONCAT(fiche_version[[#This Row],[code]],"v",RIGHT(fiche_version[[#This Row],[version]],4))</f>
        <v>BAT-TH-139v35-3</v>
      </c>
      <c r="B274" s="3" t="s">
        <v>217</v>
      </c>
      <c r="C274" s="3" t="str">
        <f>VLOOKUP(fiche_version[[#This Row],[code]],fiche[],2,FALSE)</f>
        <v>BAT</v>
      </c>
      <c r="D274" s="3" t="str">
        <f>VLOOKUP(fiche_version[[#This Row],[code]],fiche[],3,FALSE)</f>
        <v>Bâtiment Tertiaire</v>
      </c>
      <c r="E274" s="3" t="str">
        <f>VLOOKUP(fiche_version[[#This Row],[code]],fiche[],4,FALSE)</f>
        <v>TH</v>
      </c>
      <c r="F274" s="3" t="str">
        <f>VLOOKUP(fiche_version[[#This Row],[code]],fiche[],5,FALSE)</f>
        <v>Thermique</v>
      </c>
      <c r="G274" s="7" t="str">
        <f>VLOOKUP(fiche_version[[#This Row],[code]],fiche[],6,FALSE)</f>
        <v>Système de récupération de chaleur sur un groupe de production de froid</v>
      </c>
      <c r="H274" s="3" t="s">
        <v>390</v>
      </c>
      <c r="I274" s="6">
        <v>44105</v>
      </c>
      <c r="J274" s="6" t="s">
        <v>492</v>
      </c>
      <c r="K274" s="3">
        <f>VLOOKUP(fiche_version[[#This Row],[code]],fiche[],7,FALSE)</f>
        <v>1</v>
      </c>
      <c r="L274" s="3">
        <f>VLOOKUP(fiche_version[[#This Row],[code]],fiche[],8,FALSE)</f>
        <v>1</v>
      </c>
      <c r="M274" s="3">
        <v>3</v>
      </c>
    </row>
    <row r="275" spans="1:13" x14ac:dyDescent="0.3">
      <c r="A275" s="3" t="str">
        <f>_xlfn.CONCAT(fiche_version[[#This Row],[code]],"v",RIGHT(fiche_version[[#This Row],[version]],4))</f>
        <v>BAT-TH-140v14-1</v>
      </c>
      <c r="B275" s="3" t="s">
        <v>219</v>
      </c>
      <c r="C275" s="3" t="str">
        <f>VLOOKUP(fiche_version[[#This Row],[code]],fiche[],2,FALSE)</f>
        <v>BAT</v>
      </c>
      <c r="D275" s="3" t="str">
        <f>VLOOKUP(fiche_version[[#This Row],[code]],fiche[],3,FALSE)</f>
        <v>Bâtiment Tertiaire</v>
      </c>
      <c r="E275" s="3" t="str">
        <f>VLOOKUP(fiche_version[[#This Row],[code]],fiche[],4,FALSE)</f>
        <v>TH</v>
      </c>
      <c r="F275" s="3" t="str">
        <f>VLOOKUP(fiche_version[[#This Row],[code]],fiche[],5,FALSE)</f>
        <v>Thermique</v>
      </c>
      <c r="G275" s="7" t="str">
        <f>VLOOKUP(fiche_version[[#This Row],[code]],fiche[],6,FALSE)</f>
        <v>Pompe à chaleur à absorption de type air/eau ou eau/eau</v>
      </c>
      <c r="H275" s="3" t="s">
        <v>383</v>
      </c>
      <c r="I275" s="6">
        <v>42005</v>
      </c>
      <c r="J275" s="6">
        <v>43465</v>
      </c>
      <c r="K275" s="3">
        <f>VLOOKUP(fiche_version[[#This Row],[code]],fiche[],7,FALSE)</f>
        <v>1</v>
      </c>
      <c r="L275" s="3">
        <f>VLOOKUP(fiche_version[[#This Row],[code]],fiche[],8,FALSE)</f>
        <v>1</v>
      </c>
      <c r="M275" s="3">
        <v>1</v>
      </c>
    </row>
    <row r="276" spans="1:13" x14ac:dyDescent="0.3">
      <c r="A276" s="3" t="str">
        <f>_xlfn.CONCAT(fiche_version[[#This Row],[code]],"v",RIGHT(fiche_version[[#This Row],[version]],4))</f>
        <v>BAT-TH-140v28-2</v>
      </c>
      <c r="B276" s="3" t="s">
        <v>219</v>
      </c>
      <c r="C276" s="3" t="str">
        <f>VLOOKUP(fiche_version[[#This Row],[code]],fiche[],2,FALSE)</f>
        <v>BAT</v>
      </c>
      <c r="D276" s="3" t="str">
        <f>VLOOKUP(fiche_version[[#This Row],[code]],fiche[],3,FALSE)</f>
        <v>Bâtiment Tertiaire</v>
      </c>
      <c r="E276" s="3" t="str">
        <f>VLOOKUP(fiche_version[[#This Row],[code]],fiche[],4,FALSE)</f>
        <v>TH</v>
      </c>
      <c r="F276" s="3" t="str">
        <f>VLOOKUP(fiche_version[[#This Row],[code]],fiche[],5,FALSE)</f>
        <v>Thermique</v>
      </c>
      <c r="G276" s="7" t="str">
        <f>VLOOKUP(fiche_version[[#This Row],[code]],fiche[],6,FALSE)</f>
        <v>Pompe à chaleur à absorption de type air/eau ou eau/eau</v>
      </c>
      <c r="H276" s="3" t="s">
        <v>419</v>
      </c>
      <c r="I276" s="6">
        <v>43466</v>
      </c>
      <c r="J276" s="6" t="s">
        <v>492</v>
      </c>
      <c r="K276" s="3">
        <f>VLOOKUP(fiche_version[[#This Row],[code]],fiche[],7,FALSE)</f>
        <v>1</v>
      </c>
      <c r="L276" s="3">
        <f>VLOOKUP(fiche_version[[#This Row],[code]],fiche[],8,FALSE)</f>
        <v>1</v>
      </c>
      <c r="M276" s="3">
        <v>2</v>
      </c>
    </row>
    <row r="277" spans="1:13" x14ac:dyDescent="0.3">
      <c r="A277" s="3" t="str">
        <f>_xlfn.CONCAT(fiche_version[[#This Row],[code]],"v",RIGHT(fiche_version[[#This Row],[version]],4))</f>
        <v>BAT-TH-141v15-1</v>
      </c>
      <c r="B277" s="3" t="s">
        <v>221</v>
      </c>
      <c r="C277" s="3" t="str">
        <f>VLOOKUP(fiche_version[[#This Row],[code]],fiche[],2,FALSE)</f>
        <v>BAT</v>
      </c>
      <c r="D277" s="3" t="str">
        <f>VLOOKUP(fiche_version[[#This Row],[code]],fiche[],3,FALSE)</f>
        <v>Bâtiment Tertiaire</v>
      </c>
      <c r="E277" s="3" t="str">
        <f>VLOOKUP(fiche_version[[#This Row],[code]],fiche[],4,FALSE)</f>
        <v>TH</v>
      </c>
      <c r="F277" s="3" t="str">
        <f>VLOOKUP(fiche_version[[#This Row],[code]],fiche[],5,FALSE)</f>
        <v>Thermique</v>
      </c>
      <c r="G277" s="7" t="str">
        <f>VLOOKUP(fiche_version[[#This Row],[code]],fiche[],6,FALSE)</f>
        <v>Pompe à chaleur à moteur gaz de type air/eau</v>
      </c>
      <c r="H277" s="3" t="s">
        <v>387</v>
      </c>
      <c r="I277" s="6">
        <v>42005</v>
      </c>
      <c r="J277" s="6">
        <v>43465</v>
      </c>
      <c r="K277" s="3">
        <f>VLOOKUP(fiche_version[[#This Row],[code]],fiche[],7,FALSE)</f>
        <v>1</v>
      </c>
      <c r="L277" s="3">
        <f>VLOOKUP(fiche_version[[#This Row],[code]],fiche[],8,FALSE)</f>
        <v>1</v>
      </c>
      <c r="M277" s="3">
        <v>1</v>
      </c>
    </row>
    <row r="278" spans="1:13" x14ac:dyDescent="0.3">
      <c r="A278" s="3" t="str">
        <f>_xlfn.CONCAT(fiche_version[[#This Row],[code]],"v",RIGHT(fiche_version[[#This Row],[version]],4))</f>
        <v>BAT-TH-141v28-2</v>
      </c>
      <c r="B278" s="3" t="s">
        <v>221</v>
      </c>
      <c r="C278" s="3" t="str">
        <f>VLOOKUP(fiche_version[[#This Row],[code]],fiche[],2,FALSE)</f>
        <v>BAT</v>
      </c>
      <c r="D278" s="3" t="str">
        <f>VLOOKUP(fiche_version[[#This Row],[code]],fiche[],3,FALSE)</f>
        <v>Bâtiment Tertiaire</v>
      </c>
      <c r="E278" s="3" t="str">
        <f>VLOOKUP(fiche_version[[#This Row],[code]],fiche[],4,FALSE)</f>
        <v>TH</v>
      </c>
      <c r="F278" s="3" t="str">
        <f>VLOOKUP(fiche_version[[#This Row],[code]],fiche[],5,FALSE)</f>
        <v>Thermique</v>
      </c>
      <c r="G278" s="7" t="str">
        <f>VLOOKUP(fiche_version[[#This Row],[code]],fiche[],6,FALSE)</f>
        <v>Pompe à chaleur à moteur gaz de type air/eau</v>
      </c>
      <c r="H278" s="3" t="s">
        <v>419</v>
      </c>
      <c r="I278" s="6">
        <v>43466</v>
      </c>
      <c r="J278" s="6" t="s">
        <v>492</v>
      </c>
      <c r="K278" s="3">
        <f>VLOOKUP(fiche_version[[#This Row],[code]],fiche[],7,FALSE)</f>
        <v>1</v>
      </c>
      <c r="L278" s="3">
        <f>VLOOKUP(fiche_version[[#This Row],[code]],fiche[],8,FALSE)</f>
        <v>1</v>
      </c>
      <c r="M278" s="3">
        <v>2</v>
      </c>
    </row>
    <row r="279" spans="1:13" x14ac:dyDescent="0.3">
      <c r="A279" s="3" t="str">
        <f>_xlfn.CONCAT(fiche_version[[#This Row],[code]],"v",RIGHT(fiche_version[[#This Row],[version]],4))</f>
        <v>BAT-TH-142v19-1</v>
      </c>
      <c r="B279" s="3" t="s">
        <v>223</v>
      </c>
      <c r="C279" s="3" t="str">
        <f>VLOOKUP(fiche_version[[#This Row],[code]],fiche[],2,FALSE)</f>
        <v>BAT</v>
      </c>
      <c r="D279" s="3" t="str">
        <f>VLOOKUP(fiche_version[[#This Row],[code]],fiche[],3,FALSE)</f>
        <v>Bâtiment Tertiaire</v>
      </c>
      <c r="E279" s="3" t="str">
        <f>VLOOKUP(fiche_version[[#This Row],[code]],fiche[],4,FALSE)</f>
        <v>TH</v>
      </c>
      <c r="F279" s="3" t="str">
        <f>VLOOKUP(fiche_version[[#This Row],[code]],fiche[],5,FALSE)</f>
        <v>Thermique</v>
      </c>
      <c r="G279" s="7" t="str">
        <f>VLOOKUP(fiche_version[[#This Row],[code]],fiche[],6,FALSE)</f>
        <v>Système de déstratification d’air</v>
      </c>
      <c r="H279" s="3" t="s">
        <v>386</v>
      </c>
      <c r="I279" s="6">
        <v>42373</v>
      </c>
      <c r="J279" s="6">
        <v>44500</v>
      </c>
      <c r="K279" s="3">
        <f>VLOOKUP(fiche_version[[#This Row],[code]],fiche[],7,FALSE)</f>
        <v>1</v>
      </c>
      <c r="L279" s="3">
        <f>VLOOKUP(fiche_version[[#This Row],[code]],fiche[],8,FALSE)</f>
        <v>1</v>
      </c>
      <c r="M279" s="3">
        <v>1</v>
      </c>
    </row>
    <row r="280" spans="1:13" x14ac:dyDescent="0.3">
      <c r="A280" s="3" t="str">
        <f>_xlfn.CONCAT(fiche_version[[#This Row],[code]],"v",RIGHT(fiche_version[[#This Row],[version]],4))</f>
        <v>BAT-TH-142v38-2</v>
      </c>
      <c r="B280" s="3" t="s">
        <v>223</v>
      </c>
      <c r="C280" s="3" t="str">
        <f>VLOOKUP(fiche_version[[#This Row],[code]],fiche[],2,FALSE)</f>
        <v>BAT</v>
      </c>
      <c r="D280" s="3" t="str">
        <f>VLOOKUP(fiche_version[[#This Row],[code]],fiche[],3,FALSE)</f>
        <v>Bâtiment Tertiaire</v>
      </c>
      <c r="E280" s="3" t="str">
        <f>VLOOKUP(fiche_version[[#This Row],[code]],fiche[],4,FALSE)</f>
        <v>TH</v>
      </c>
      <c r="F280" s="3" t="str">
        <f>VLOOKUP(fiche_version[[#This Row],[code]],fiche[],5,FALSE)</f>
        <v>Thermique</v>
      </c>
      <c r="G280" s="7" t="str">
        <f>VLOOKUP(fiche_version[[#This Row],[code]],fiche[],6,FALSE)</f>
        <v>Système de déstratification d’air</v>
      </c>
      <c r="H280" s="3" t="s">
        <v>453</v>
      </c>
      <c r="I280" s="6">
        <v>44501</v>
      </c>
      <c r="J280" s="6">
        <v>45291</v>
      </c>
      <c r="K280" s="3">
        <f>VLOOKUP(fiche_version[[#This Row],[code]],fiche[],7,FALSE)</f>
        <v>1</v>
      </c>
      <c r="L280" s="3">
        <f>VLOOKUP(fiche_version[[#This Row],[code]],fiche[],8,FALSE)</f>
        <v>1</v>
      </c>
      <c r="M280" s="3">
        <v>2</v>
      </c>
    </row>
    <row r="281" spans="1:13" x14ac:dyDescent="0.3">
      <c r="A281" s="3" t="str">
        <f>_xlfn.CONCAT(fiche_version[[#This Row],[code]],"v",RIGHT(fiche_version[[#This Row],[version]],4))</f>
        <v>BAT-TH-142v54-3</v>
      </c>
      <c r="B281" s="3" t="s">
        <v>223</v>
      </c>
      <c r="C281" s="3" t="str">
        <f>VLOOKUP(fiche_version[[#This Row],[code]],fiche[],2,FALSE)</f>
        <v>BAT</v>
      </c>
      <c r="D281" s="3" t="str">
        <f>VLOOKUP(fiche_version[[#This Row],[code]],fiche[],3,FALSE)</f>
        <v>Bâtiment Tertiaire</v>
      </c>
      <c r="E281" s="3" t="str">
        <f>VLOOKUP(fiche_version[[#This Row],[code]],fiche[],4,FALSE)</f>
        <v>TH</v>
      </c>
      <c r="F281" s="3" t="str">
        <f>VLOOKUP(fiche_version[[#This Row],[code]],fiche[],5,FALSE)</f>
        <v>Thermique</v>
      </c>
      <c r="G281" s="7" t="str">
        <f>VLOOKUP(fiche_version[[#This Row],[code]],fiche[],6,FALSE)</f>
        <v>Système de déstratification d’air</v>
      </c>
      <c r="H281" s="3" t="s">
        <v>715</v>
      </c>
      <c r="I281" s="6">
        <v>45292</v>
      </c>
      <c r="J281" s="6">
        <v>46934</v>
      </c>
      <c r="K281" s="3">
        <f>VLOOKUP(fiche_version[[#This Row],[code]],fiche[],7,FALSE)</f>
        <v>1</v>
      </c>
      <c r="L281" s="3">
        <f>VLOOKUP(fiche_version[[#This Row],[code]],fiche[],8,FALSE)</f>
        <v>1</v>
      </c>
      <c r="M281" s="3">
        <v>3</v>
      </c>
    </row>
    <row r="282" spans="1:13" x14ac:dyDescent="0.3">
      <c r="A282" s="3" t="str">
        <f>_xlfn.CONCAT(fiche_version[[#This Row],[code]],"v",RIGHT(fiche_version[[#This Row],[version]],4))</f>
        <v>BAT-TH-143v16-1</v>
      </c>
      <c r="B282" s="3" t="s">
        <v>225</v>
      </c>
      <c r="C282" s="3" t="str">
        <f>VLOOKUP(fiche_version[[#This Row],[code]],fiche[],2,FALSE)</f>
        <v>BAT</v>
      </c>
      <c r="D282" s="3" t="str">
        <f>VLOOKUP(fiche_version[[#This Row],[code]],fiche[],3,FALSE)</f>
        <v>Bâtiment Tertiaire</v>
      </c>
      <c r="E282" s="3" t="str">
        <f>VLOOKUP(fiche_version[[#This Row],[code]],fiche[],4,FALSE)</f>
        <v>TH</v>
      </c>
      <c r="F282" s="3" t="str">
        <f>VLOOKUP(fiche_version[[#This Row],[code]],fiche[],5,FALSE)</f>
        <v>Thermique</v>
      </c>
      <c r="G282" s="7" t="str">
        <f>VLOOKUP(fiche_version[[#This Row],[code]],fiche[],6,FALSE)</f>
        <v>Ventilo-convecteurs haute performance</v>
      </c>
      <c r="H282" s="3" t="s">
        <v>388</v>
      </c>
      <c r="I282" s="6">
        <v>42005</v>
      </c>
      <c r="J282" s="6" t="s">
        <v>492</v>
      </c>
      <c r="K282" s="3">
        <f>VLOOKUP(fiche_version[[#This Row],[code]],fiche[],7,FALSE)</f>
        <v>1</v>
      </c>
      <c r="L282" s="3">
        <f>VLOOKUP(fiche_version[[#This Row],[code]],fiche[],8,FALSE)</f>
        <v>1</v>
      </c>
      <c r="M282" s="3">
        <v>1</v>
      </c>
    </row>
    <row r="283" spans="1:13" x14ac:dyDescent="0.3">
      <c r="A283" s="3" t="str">
        <f>_xlfn.CONCAT(fiche_version[[#This Row],[code]],"v",RIGHT(fiche_version[[#This Row],[version]],4))</f>
        <v>BAT-TH-145v23-1</v>
      </c>
      <c r="B283" s="3" t="s">
        <v>226</v>
      </c>
      <c r="C283" s="3" t="str">
        <f>VLOOKUP(fiche_version[[#This Row],[code]],fiche[],2,FALSE)</f>
        <v>BAT</v>
      </c>
      <c r="D283" s="3" t="str">
        <f>VLOOKUP(fiche_version[[#This Row],[code]],fiche[],3,FALSE)</f>
        <v>Bâtiment Tertiaire</v>
      </c>
      <c r="E283" s="3" t="str">
        <f>VLOOKUP(fiche_version[[#This Row],[code]],fiche[],4,FALSE)</f>
        <v>TH</v>
      </c>
      <c r="F283" s="3" t="str">
        <f>VLOOKUP(fiche_version[[#This Row],[code]],fiche[],5,FALSE)</f>
        <v>Thermique</v>
      </c>
      <c r="G283" s="7" t="str">
        <f>VLOOKUP(fiche_version[[#This Row],[code]],fiche[],6,FALSE)</f>
        <v>Système de régulation sur un groupe de production de froid permettant d’avoir une basse pression flottante (France métropolitaine)</v>
      </c>
      <c r="H283" s="3" t="s">
        <v>395</v>
      </c>
      <c r="I283" s="6">
        <v>42005</v>
      </c>
      <c r="J283" s="6" t="s">
        <v>492</v>
      </c>
      <c r="K283" s="3">
        <f>VLOOKUP(fiche_version[[#This Row],[code]],fiche[],7,FALSE)</f>
        <v>1</v>
      </c>
      <c r="L283" s="3">
        <f>VLOOKUP(fiche_version[[#This Row],[code]],fiche[],8,FALSE)</f>
        <v>1</v>
      </c>
      <c r="M283" s="3">
        <v>1</v>
      </c>
    </row>
    <row r="284" spans="1:13" x14ac:dyDescent="0.3">
      <c r="A284" s="3" t="str">
        <f>_xlfn.CONCAT(fiche_version[[#This Row],[code]],"v",RIGHT(fiche_version[[#This Row],[version]],4))</f>
        <v>BAT-TH-146v27-1</v>
      </c>
      <c r="B284" s="3" t="s">
        <v>227</v>
      </c>
      <c r="C284" s="3" t="str">
        <f>VLOOKUP(fiche_version[[#This Row],[code]],fiche[],2,FALSE)</f>
        <v>BAT</v>
      </c>
      <c r="D284" s="3" t="str">
        <f>VLOOKUP(fiche_version[[#This Row],[code]],fiche[],3,FALSE)</f>
        <v>Bâtiment Tertiaire</v>
      </c>
      <c r="E284" s="3" t="str">
        <f>VLOOKUP(fiche_version[[#This Row],[code]],fiche[],4,FALSE)</f>
        <v>TH</v>
      </c>
      <c r="F284" s="3" t="str">
        <f>VLOOKUP(fiche_version[[#This Row],[code]],fiche[],5,FALSE)</f>
        <v>Thermique</v>
      </c>
      <c r="G284" s="7" t="str">
        <f>VLOOKUP(fiche_version[[#This Row],[code]],fiche[],6,FALSE)</f>
        <v>Isolation d’un réseau hydraulique de chauffage ou d’eau chaude sanitaire</v>
      </c>
      <c r="H284" s="3" t="s">
        <v>423</v>
      </c>
      <c r="I284" s="6">
        <v>43191</v>
      </c>
      <c r="J284" s="6">
        <v>43738</v>
      </c>
      <c r="K284" s="3">
        <f>VLOOKUP(fiche_version[[#This Row],[code]],fiche[],7,FALSE)</f>
        <v>1</v>
      </c>
      <c r="L284" s="3">
        <f>VLOOKUP(fiche_version[[#This Row],[code]],fiche[],8,FALSE)</f>
        <v>1</v>
      </c>
      <c r="M284" s="3">
        <v>1</v>
      </c>
    </row>
    <row r="285" spans="1:13" x14ac:dyDescent="0.3">
      <c r="A285" s="3" t="str">
        <f>_xlfn.CONCAT(fiche_version[[#This Row],[code]],"v",RIGHT(fiche_version[[#This Row],[version]],4))</f>
        <v>BAT-TH-146v31-2</v>
      </c>
      <c r="B285" s="3" t="s">
        <v>227</v>
      </c>
      <c r="C285" s="3" t="str">
        <f>VLOOKUP(fiche_version[[#This Row],[code]],fiche[],2,FALSE)</f>
        <v>BAT</v>
      </c>
      <c r="D285" s="3" t="str">
        <f>VLOOKUP(fiche_version[[#This Row],[code]],fiche[],3,FALSE)</f>
        <v>Bâtiment Tertiaire</v>
      </c>
      <c r="E285" s="3" t="str">
        <f>VLOOKUP(fiche_version[[#This Row],[code]],fiche[],4,FALSE)</f>
        <v>TH</v>
      </c>
      <c r="F285" s="3" t="str">
        <f>VLOOKUP(fiche_version[[#This Row],[code]],fiche[],5,FALSE)</f>
        <v>Thermique</v>
      </c>
      <c r="G285" s="7" t="str">
        <f>VLOOKUP(fiche_version[[#This Row],[code]],fiche[],6,FALSE)</f>
        <v>Isolation d’un réseau hydraulique de chauffage ou d’eau chaude sanitaire</v>
      </c>
      <c r="H285" s="3" t="s">
        <v>421</v>
      </c>
      <c r="I285" s="6">
        <v>43739</v>
      </c>
      <c r="J285" s="6">
        <v>45016</v>
      </c>
      <c r="K285" s="3">
        <f>VLOOKUP(fiche_version[[#This Row],[code]],fiche[],7,FALSE)</f>
        <v>1</v>
      </c>
      <c r="L285" s="3">
        <f>VLOOKUP(fiche_version[[#This Row],[code]],fiche[],8,FALSE)</f>
        <v>1</v>
      </c>
      <c r="M285" s="3">
        <v>2</v>
      </c>
    </row>
    <row r="286" spans="1:13" x14ac:dyDescent="0.3">
      <c r="A286" s="3" t="str">
        <f>_xlfn.CONCAT(fiche_version[[#This Row],[code]],"v",RIGHT(fiche_version[[#This Row],[version]],4))</f>
        <v>BAT-TH-146v50-3</v>
      </c>
      <c r="B286" s="3" t="s">
        <v>227</v>
      </c>
      <c r="C286" s="3" t="str">
        <f>VLOOKUP(fiche_version[[#This Row],[code]],fiche[],2,FALSE)</f>
        <v>BAT</v>
      </c>
      <c r="D286" s="3" t="str">
        <f>VLOOKUP(fiche_version[[#This Row],[code]],fiche[],3,FALSE)</f>
        <v>Bâtiment Tertiaire</v>
      </c>
      <c r="E286" s="3" t="str">
        <f>VLOOKUP(fiche_version[[#This Row],[code]],fiche[],4,FALSE)</f>
        <v>TH</v>
      </c>
      <c r="F286" s="3" t="str">
        <f>VLOOKUP(fiche_version[[#This Row],[code]],fiche[],5,FALSE)</f>
        <v>Thermique</v>
      </c>
      <c r="G286" s="7" t="str">
        <f>VLOOKUP(fiche_version[[#This Row],[code]],fiche[],6,FALSE)</f>
        <v>Isolation d’un réseau hydraulique de chauffage ou d’eau chaude sanitaire</v>
      </c>
      <c r="H286" s="3" t="s">
        <v>452</v>
      </c>
      <c r="I286" s="6">
        <v>45017</v>
      </c>
      <c r="J286" s="6">
        <v>45199</v>
      </c>
      <c r="K286" s="3">
        <f>VLOOKUP(fiche_version[[#This Row],[code]],fiche[],7,FALSE)</f>
        <v>1</v>
      </c>
      <c r="L286" s="3">
        <f>VLOOKUP(fiche_version[[#This Row],[code]],fiche[],8,FALSE)</f>
        <v>1</v>
      </c>
      <c r="M286" s="3">
        <v>3</v>
      </c>
    </row>
    <row r="287" spans="1:13" x14ac:dyDescent="0.3">
      <c r="A287" s="3" t="str">
        <f>_xlfn.CONCAT(fiche_version[[#This Row],[code]],"v",RIGHT(fiche_version[[#This Row],[version]],4))</f>
        <v>BAT-TH-146v54-4</v>
      </c>
      <c r="B287" s="3" t="s">
        <v>227</v>
      </c>
      <c r="C287" s="3" t="str">
        <f>VLOOKUP(fiche_version[[#This Row],[code]],fiche[],2,FALSE)</f>
        <v>BAT</v>
      </c>
      <c r="D287" s="3" t="str">
        <f>VLOOKUP(fiche_version[[#This Row],[code]],fiche[],3,FALSE)</f>
        <v>Bâtiment Tertiaire</v>
      </c>
      <c r="E287" s="3" t="str">
        <f>VLOOKUP(fiche_version[[#This Row],[code]],fiche[],4,FALSE)</f>
        <v>TH</v>
      </c>
      <c r="F287" s="3" t="str">
        <f>VLOOKUP(fiche_version[[#This Row],[code]],fiche[],5,FALSE)</f>
        <v>Thermique</v>
      </c>
      <c r="G287" s="7" t="str">
        <f>VLOOKUP(fiche_version[[#This Row],[code]],fiche[],6,FALSE)</f>
        <v>Isolation d’un réseau hydraulique de chauffage ou d’eau chaude sanitaire</v>
      </c>
      <c r="H287" s="8" t="s">
        <v>718</v>
      </c>
      <c r="I287" s="6">
        <v>45200</v>
      </c>
      <c r="J287" s="6">
        <v>46843</v>
      </c>
      <c r="K287" s="3">
        <f>VLOOKUP(fiche_version[[#This Row],[code]],fiche[],7,FALSE)</f>
        <v>1</v>
      </c>
      <c r="L287" s="3">
        <f>VLOOKUP(fiche_version[[#This Row],[code]],fiche[],8,FALSE)</f>
        <v>1</v>
      </c>
      <c r="M287" s="3">
        <v>4</v>
      </c>
    </row>
    <row r="288" spans="1:13" x14ac:dyDescent="0.3">
      <c r="A288" s="3" t="str">
        <f>_xlfn.CONCAT(fiche_version[[#This Row],[code]],"v",RIGHT(fiche_version[[#This Row],[version]],4))</f>
        <v>BAT-TH-153v28-1</v>
      </c>
      <c r="B288" s="3" t="s">
        <v>228</v>
      </c>
      <c r="C288" s="3" t="str">
        <f>VLOOKUP(fiche_version[[#This Row],[code]],fiche[],2,FALSE)</f>
        <v>BAT</v>
      </c>
      <c r="D288" s="3" t="str">
        <f>VLOOKUP(fiche_version[[#This Row],[code]],fiche[],3,FALSE)</f>
        <v>Bâtiment Tertiaire</v>
      </c>
      <c r="E288" s="3" t="str">
        <f>VLOOKUP(fiche_version[[#This Row],[code]],fiche[],4,FALSE)</f>
        <v>TH</v>
      </c>
      <c r="F288" s="3" t="str">
        <f>VLOOKUP(fiche_version[[#This Row],[code]],fiche[],5,FALSE)</f>
        <v>Thermique</v>
      </c>
      <c r="G288" s="7" t="str">
        <f>VLOOKUP(fiche_version[[#This Row],[code]],fiche[],6,FALSE)</f>
        <v>Système de confinement des allées froides et allées chaudes dans un Data Center</v>
      </c>
      <c r="H288" s="3" t="s">
        <v>384</v>
      </c>
      <c r="I288" s="6">
        <v>43453</v>
      </c>
      <c r="J288" s="6" t="s">
        <v>492</v>
      </c>
      <c r="K288" s="3">
        <f>VLOOKUP(fiche_version[[#This Row],[code]],fiche[],7,FALSE)</f>
        <v>1</v>
      </c>
      <c r="L288" s="3">
        <f>VLOOKUP(fiche_version[[#This Row],[code]],fiche[],8,FALSE)</f>
        <v>1</v>
      </c>
      <c r="M288" s="3">
        <v>1</v>
      </c>
    </row>
    <row r="289" spans="1:13" x14ac:dyDescent="0.3">
      <c r="A289" s="3" t="str">
        <f>_xlfn.CONCAT(fiche_version[[#This Row],[code]],"v",RIGHT(fiche_version[[#This Row],[version]],4))</f>
        <v>BAT-TH-154v28-1</v>
      </c>
      <c r="B289" s="3" t="s">
        <v>229</v>
      </c>
      <c r="C289" s="3" t="str">
        <f>VLOOKUP(fiche_version[[#This Row],[code]],fiche[],2,FALSE)</f>
        <v>BAT</v>
      </c>
      <c r="D289" s="3" t="str">
        <f>VLOOKUP(fiche_version[[#This Row],[code]],fiche[],3,FALSE)</f>
        <v>Bâtiment Tertiaire</v>
      </c>
      <c r="E289" s="3" t="str">
        <f>VLOOKUP(fiche_version[[#This Row],[code]],fiche[],4,FALSE)</f>
        <v>TH</v>
      </c>
      <c r="F289" s="3" t="str">
        <f>VLOOKUP(fiche_version[[#This Row],[code]],fiche[],5,FALSE)</f>
        <v>Thermique</v>
      </c>
      <c r="G289" s="7" t="str">
        <f>VLOOKUP(fiche_version[[#This Row],[code]],fiche[],6,FALSE)</f>
        <v>Récupération instantanée de chaleur sur
eaux grises</v>
      </c>
      <c r="H289" s="3" t="s">
        <v>384</v>
      </c>
      <c r="I289" s="6">
        <v>43453</v>
      </c>
      <c r="J289" s="6" t="s">
        <v>492</v>
      </c>
      <c r="K289" s="3">
        <f>VLOOKUP(fiche_version[[#This Row],[code]],fiche[],7,FALSE)</f>
        <v>1</v>
      </c>
      <c r="L289" s="3">
        <f>VLOOKUP(fiche_version[[#This Row],[code]],fiche[],8,FALSE)</f>
        <v>1</v>
      </c>
      <c r="M289" s="3">
        <v>1</v>
      </c>
    </row>
    <row r="290" spans="1:13" x14ac:dyDescent="0.3">
      <c r="A290" s="3" t="str">
        <f>_xlfn.CONCAT(fiche_version[[#This Row],[code]],"v",RIGHT(fiche_version[[#This Row],[version]],4))</f>
        <v>BAT-TH-155v28-1</v>
      </c>
      <c r="B290" s="3" t="s">
        <v>230</v>
      </c>
      <c r="C290" s="3" t="str">
        <f>VLOOKUP(fiche_version[[#This Row],[code]],fiche[],2,FALSE)</f>
        <v>BAT</v>
      </c>
      <c r="D290" s="3" t="str">
        <f>VLOOKUP(fiche_version[[#This Row],[code]],fiche[],3,FALSE)</f>
        <v>Bâtiment Tertiaire</v>
      </c>
      <c r="E290" s="3" t="str">
        <f>VLOOKUP(fiche_version[[#This Row],[code]],fiche[],4,FALSE)</f>
        <v>TH</v>
      </c>
      <c r="F290" s="3" t="str">
        <f>VLOOKUP(fiche_version[[#This Row],[code]],fiche[],5,FALSE)</f>
        <v>Thermique</v>
      </c>
      <c r="G290" s="7" t="str">
        <f>VLOOKUP(fiche_version[[#This Row],[code]],fiche[],6,FALSE)</f>
        <v>Isolation de points singuliers d’un réseau</v>
      </c>
      <c r="H290" s="3" t="s">
        <v>384</v>
      </c>
      <c r="I290" s="6">
        <v>43453</v>
      </c>
      <c r="J290" s="6">
        <v>45199</v>
      </c>
      <c r="K290" s="3">
        <f>VLOOKUP(fiche_version[[#This Row],[code]],fiche[],7,FALSE)</f>
        <v>1</v>
      </c>
      <c r="L290" s="3">
        <f>VLOOKUP(fiche_version[[#This Row],[code]],fiche[],8,FALSE)</f>
        <v>1</v>
      </c>
      <c r="M290" s="3">
        <v>1</v>
      </c>
    </row>
    <row r="291" spans="1:13" x14ac:dyDescent="0.3">
      <c r="A291" s="3" t="str">
        <f>_xlfn.CONCAT(fiche_version[[#This Row],[code]],"v",RIGHT(fiche_version[[#This Row],[version]],4))</f>
        <v>BAT-TH-155v54-2</v>
      </c>
      <c r="B291" s="3" t="s">
        <v>230</v>
      </c>
      <c r="C291" s="3" t="str">
        <f>VLOOKUP(fiche_version[[#This Row],[code]],fiche[],2,FALSE)</f>
        <v>BAT</v>
      </c>
      <c r="D291" s="3" t="str">
        <f>VLOOKUP(fiche_version[[#This Row],[code]],fiche[],3,FALSE)</f>
        <v>Bâtiment Tertiaire</v>
      </c>
      <c r="E291" s="3" t="str">
        <f>VLOOKUP(fiche_version[[#This Row],[code]],fiche[],4,FALSE)</f>
        <v>TH</v>
      </c>
      <c r="F291" s="3" t="str">
        <f>VLOOKUP(fiche_version[[#This Row],[code]],fiche[],5,FALSE)</f>
        <v>Thermique</v>
      </c>
      <c r="G291" s="7" t="str">
        <f>VLOOKUP(fiche_version[[#This Row],[code]],fiche[],6,FALSE)</f>
        <v>Isolation de points singuliers d’un réseau</v>
      </c>
      <c r="H291" s="3" t="s">
        <v>714</v>
      </c>
      <c r="I291" s="6">
        <v>45200</v>
      </c>
      <c r="J291" s="6"/>
      <c r="K291" s="3">
        <f>VLOOKUP(fiche_version[[#This Row],[code]],fiche[],7,FALSE)</f>
        <v>1</v>
      </c>
      <c r="L291" s="3">
        <f>VLOOKUP(fiche_version[[#This Row],[code]],fiche[],8,FALSE)</f>
        <v>1</v>
      </c>
      <c r="M291" s="3">
        <v>2</v>
      </c>
    </row>
    <row r="292" spans="1:13" x14ac:dyDescent="0.3">
      <c r="A292" s="3" t="str">
        <f>_xlfn.CONCAT(fiche_version[[#This Row],[code]],"v",RIGHT(fiche_version[[#This Row],[version]],4))</f>
        <v>BAT-TH-156v31-1</v>
      </c>
      <c r="B292" s="3" t="s">
        <v>231</v>
      </c>
      <c r="C292" s="3" t="str">
        <f>VLOOKUP(fiche_version[[#This Row],[code]],fiche[],2,FALSE)</f>
        <v>BAT</v>
      </c>
      <c r="D292" s="3" t="str">
        <f>VLOOKUP(fiche_version[[#This Row],[code]],fiche[],3,FALSE)</f>
        <v>Bâtiment Tertiaire</v>
      </c>
      <c r="E292" s="3" t="str">
        <f>VLOOKUP(fiche_version[[#This Row],[code]],fiche[],4,FALSE)</f>
        <v>TH</v>
      </c>
      <c r="F292" s="3" t="str">
        <f>VLOOKUP(fiche_version[[#This Row],[code]],fiche[],5,FALSE)</f>
        <v>Thermique</v>
      </c>
      <c r="G292" s="7" t="str">
        <f>VLOOKUP(fiche_version[[#This Row],[code]],fiche[],6,FALSE)</f>
        <v>Freecooling par eau de refroidissement en substitution d'un groupe froid pour la climatisation</v>
      </c>
      <c r="H292" s="3" t="s">
        <v>414</v>
      </c>
      <c r="I292" s="6">
        <v>43709</v>
      </c>
      <c r="J292" s="6" t="s">
        <v>492</v>
      </c>
      <c r="K292" s="3">
        <f>VLOOKUP(fiche_version[[#This Row],[code]],fiche[],7,FALSE)</f>
        <v>1</v>
      </c>
      <c r="L292" s="3">
        <f>VLOOKUP(fiche_version[[#This Row],[code]],fiche[],8,FALSE)</f>
        <v>1</v>
      </c>
      <c r="M292" s="3">
        <v>1</v>
      </c>
    </row>
    <row r="293" spans="1:13" x14ac:dyDescent="0.3">
      <c r="A293" s="3" t="str">
        <f>_xlfn.CONCAT(fiche_version[[#This Row],[code]],"v",RIGHT(fiche_version[[#This Row],[version]],4))</f>
        <v>BAT-TH-157v34-1</v>
      </c>
      <c r="B293" s="3" t="s">
        <v>232</v>
      </c>
      <c r="C293" s="3" t="str">
        <f>VLOOKUP(fiche_version[[#This Row],[code]],fiche[],2,FALSE)</f>
        <v>BAT</v>
      </c>
      <c r="D293" s="3" t="str">
        <f>VLOOKUP(fiche_version[[#This Row],[code]],fiche[],3,FALSE)</f>
        <v>Bâtiment Tertiaire</v>
      </c>
      <c r="E293" s="3" t="str">
        <f>VLOOKUP(fiche_version[[#This Row],[code]],fiche[],4,FALSE)</f>
        <v>TH</v>
      </c>
      <c r="F293" s="3" t="str">
        <f>VLOOKUP(fiche_version[[#This Row],[code]],fiche[],5,FALSE)</f>
        <v>Thermique</v>
      </c>
      <c r="G293" s="7" t="str">
        <f>VLOOKUP(fiche_version[[#This Row],[code]],fiche[],6,FALSE)</f>
        <v>Chaudière biomasse collective</v>
      </c>
      <c r="H293" s="3" t="s">
        <v>415</v>
      </c>
      <c r="I293" s="6">
        <v>43971</v>
      </c>
      <c r="J293" s="6">
        <v>45016</v>
      </c>
      <c r="K293" s="3">
        <f>VLOOKUP(fiche_version[[#This Row],[code]],fiche[],7,FALSE)</f>
        <v>1</v>
      </c>
      <c r="L293" s="3">
        <f>VLOOKUP(fiche_version[[#This Row],[code]],fiche[],8,FALSE)</f>
        <v>1</v>
      </c>
      <c r="M293" s="3">
        <v>1</v>
      </c>
    </row>
    <row r="294" spans="1:13" x14ac:dyDescent="0.3">
      <c r="A294" s="3" t="str">
        <f>_xlfn.CONCAT(fiche_version[[#This Row],[code]],"v",RIGHT(fiche_version[[#This Row],[version]],4))</f>
        <v>BAT-TH-157v50-2</v>
      </c>
      <c r="B294" s="3" t="s">
        <v>232</v>
      </c>
      <c r="C294" s="3" t="str">
        <f>VLOOKUP(fiche_version[[#This Row],[code]],fiche[],2,FALSE)</f>
        <v>BAT</v>
      </c>
      <c r="D294" s="3" t="str">
        <f>VLOOKUP(fiche_version[[#This Row],[code]],fiche[],3,FALSE)</f>
        <v>Bâtiment Tertiaire</v>
      </c>
      <c r="E294" s="3" t="str">
        <f>VLOOKUP(fiche_version[[#This Row],[code]],fiche[],4,FALSE)</f>
        <v>TH</v>
      </c>
      <c r="F294" s="3" t="str">
        <f>VLOOKUP(fiche_version[[#This Row],[code]],fiche[],5,FALSE)</f>
        <v>Thermique</v>
      </c>
      <c r="G294" s="7" t="str">
        <f>VLOOKUP(fiche_version[[#This Row],[code]],fiche[],6,FALSE)</f>
        <v>Chaudière biomasse collective</v>
      </c>
      <c r="H294" s="3" t="s">
        <v>461</v>
      </c>
      <c r="I294" s="6">
        <v>45017</v>
      </c>
      <c r="J294" s="6" t="s">
        <v>492</v>
      </c>
      <c r="K294" s="3">
        <f>VLOOKUP(fiche_version[[#This Row],[code]],fiche[],7,FALSE)</f>
        <v>1</v>
      </c>
      <c r="L294" s="3">
        <f>VLOOKUP(fiche_version[[#This Row],[code]],fiche[],8,FALSE)</f>
        <v>1</v>
      </c>
      <c r="M294" s="3">
        <v>2</v>
      </c>
    </row>
    <row r="295" spans="1:13" x14ac:dyDescent="0.3">
      <c r="A295" s="3" t="str">
        <f>_xlfn.CONCAT(fiche_version[[#This Row],[code]],"v",RIGHT(fiche_version[[#This Row],[version]],4))</f>
        <v>BAT-TH-158v40-1</v>
      </c>
      <c r="B295" s="3" t="s">
        <v>233</v>
      </c>
      <c r="C295" s="3" t="str">
        <f>VLOOKUP(fiche_version[[#This Row],[code]],fiche[],2,FALSE)</f>
        <v>BAT</v>
      </c>
      <c r="D295" s="3" t="str">
        <f>VLOOKUP(fiche_version[[#This Row],[code]],fiche[],3,FALSE)</f>
        <v>Bâtiment Tertiaire</v>
      </c>
      <c r="E295" s="3" t="str">
        <f>VLOOKUP(fiche_version[[#This Row],[code]],fiche[],4,FALSE)</f>
        <v>TH</v>
      </c>
      <c r="F295" s="3" t="str">
        <f>VLOOKUP(fiche_version[[#This Row],[code]],fiche[],5,FALSE)</f>
        <v>Thermique</v>
      </c>
      <c r="G295" s="7" t="str">
        <f>VLOOKUP(fiche_version[[#This Row],[code]],fiche[],6,FALSE)</f>
        <v>Pompe à chaleur réversible de type air/air</v>
      </c>
      <c r="H295" s="3" t="s">
        <v>455</v>
      </c>
      <c r="I295" s="6">
        <v>44559</v>
      </c>
      <c r="J295" s="6">
        <v>44591</v>
      </c>
      <c r="K295" s="3">
        <f>VLOOKUP(fiche_version[[#This Row],[code]],fiche[],7,FALSE)</f>
        <v>1</v>
      </c>
      <c r="L295" s="3">
        <f>VLOOKUP(fiche_version[[#This Row],[code]],fiche[],8,FALSE)</f>
        <v>1</v>
      </c>
      <c r="M295" s="3">
        <v>1</v>
      </c>
    </row>
    <row r="296" spans="1:13" x14ac:dyDescent="0.3">
      <c r="A296" s="3" t="str">
        <f>_xlfn.CONCAT(fiche_version[[#This Row],[code]],"v",RIGHT(fiche_version[[#This Row],[version]],4))</f>
        <v>BAT-TH-158v42-2</v>
      </c>
      <c r="B296" s="3" t="s">
        <v>233</v>
      </c>
      <c r="C296" s="3" t="str">
        <f>VLOOKUP(fiche_version[[#This Row],[code]],fiche[],2,FALSE)</f>
        <v>BAT</v>
      </c>
      <c r="D296" s="3" t="str">
        <f>VLOOKUP(fiche_version[[#This Row],[code]],fiche[],3,FALSE)</f>
        <v>Bâtiment Tertiaire</v>
      </c>
      <c r="E296" s="3" t="str">
        <f>VLOOKUP(fiche_version[[#This Row],[code]],fiche[],4,FALSE)</f>
        <v>TH</v>
      </c>
      <c r="F296" s="3" t="str">
        <f>VLOOKUP(fiche_version[[#This Row],[code]],fiche[],5,FALSE)</f>
        <v>Thermique</v>
      </c>
      <c r="G296" s="7" t="str">
        <f>VLOOKUP(fiche_version[[#This Row],[code]],fiche[],6,FALSE)</f>
        <v>Pompe à chaleur réversible de type air/air</v>
      </c>
      <c r="H296" s="3" t="s">
        <v>462</v>
      </c>
      <c r="I296" s="6">
        <v>44592</v>
      </c>
      <c r="J296" s="6" t="s">
        <v>492</v>
      </c>
      <c r="K296" s="3">
        <f>VLOOKUP(fiche_version[[#This Row],[code]],fiche[],7,FALSE)</f>
        <v>1</v>
      </c>
      <c r="L296" s="3">
        <f>VLOOKUP(fiche_version[[#This Row],[code]],fiche[],8,FALSE)</f>
        <v>1</v>
      </c>
      <c r="M296" s="3">
        <v>2</v>
      </c>
    </row>
    <row r="297" spans="1:13" x14ac:dyDescent="0.3">
      <c r="A297" s="3" t="str">
        <f>_xlfn.CONCAT(fiche_version[[#This Row],[code]],"v",RIGHT(fiche_version[[#This Row],[version]],4))</f>
        <v>BAT-TH-159v40-1</v>
      </c>
      <c r="B297" s="3" t="s">
        <v>234</v>
      </c>
      <c r="C297" s="3" t="str">
        <f>VLOOKUP(fiche_version[[#This Row],[code]],fiche[],2,FALSE)</f>
        <v>BAT</v>
      </c>
      <c r="D297" s="3" t="str">
        <f>VLOOKUP(fiche_version[[#This Row],[code]],fiche[],3,FALSE)</f>
        <v>Bâtiment Tertiaire</v>
      </c>
      <c r="E297" s="3" t="str">
        <f>VLOOKUP(fiche_version[[#This Row],[code]],fiche[],4,FALSE)</f>
        <v>TH</v>
      </c>
      <c r="F297" s="3" t="str">
        <f>VLOOKUP(fiche_version[[#This Row],[code]],fiche[],5,FALSE)</f>
        <v>Thermique</v>
      </c>
      <c r="G297" s="7" t="str">
        <f>VLOOKUP(fiche_version[[#This Row],[code]],fiche[],6,FALSE)</f>
        <v>Raccordement d’un bâtiment tertiaire à un réseau de froid</v>
      </c>
      <c r="H297" s="3" t="s">
        <v>455</v>
      </c>
      <c r="I297" s="6">
        <v>44559</v>
      </c>
      <c r="J297" s="6" t="s">
        <v>492</v>
      </c>
      <c r="K297" s="3">
        <f>VLOOKUP(fiche_version[[#This Row],[code]],fiche[],7,FALSE)</f>
        <v>1</v>
      </c>
      <c r="L297" s="3">
        <f>VLOOKUP(fiche_version[[#This Row],[code]],fiche[],8,FALSE)</f>
        <v>1</v>
      </c>
      <c r="M297" s="3">
        <v>1</v>
      </c>
    </row>
    <row r="298" spans="1:13" x14ac:dyDescent="0.3">
      <c r="A298" s="3" t="str">
        <f>_xlfn.CONCAT(fiche_version[[#This Row],[code]],"v",RIGHT(fiche_version[[#This Row],[version]],4))</f>
        <v>BAT-TH-160v54-1</v>
      </c>
      <c r="B298" s="3" t="s">
        <v>712</v>
      </c>
      <c r="C298" s="3" t="str">
        <f>VLOOKUP(fiche_version[[#This Row],[code]],fiche[],2,FALSE)</f>
        <v>BAT</v>
      </c>
      <c r="D298" s="3" t="str">
        <f>VLOOKUP(fiche_version[[#This Row],[code]],fiche[],3,FALSE)</f>
        <v>Bâtiment Tertiaire</v>
      </c>
      <c r="E298" s="3" t="str">
        <f>VLOOKUP(fiche_version[[#This Row],[code]],fiche[],4,FALSE)</f>
        <v>TH</v>
      </c>
      <c r="F298" s="3" t="str">
        <f>VLOOKUP(fiche_version[[#This Row],[code]],fiche[],5,FALSE)</f>
        <v>Thermique</v>
      </c>
      <c r="G298" s="7" t="str">
        <f>VLOOKUP(fiche_version[[#This Row],[code]],fiche[],6,FALSE)</f>
        <v>Vannes de régulation étanches à servomoteurs économes (France métropolitaine)</v>
      </c>
      <c r="H298" s="3" t="s">
        <v>717</v>
      </c>
      <c r="I298" s="6">
        <v>45199</v>
      </c>
      <c r="J298" s="6">
        <v>46934</v>
      </c>
      <c r="K298" s="3">
        <f>VLOOKUP(fiche_version[[#This Row],[code]],fiche[],7,FALSE)</f>
        <v>1</v>
      </c>
      <c r="L298" s="3">
        <f>VLOOKUP(fiche_version[[#This Row],[code]],fiche[],8,FALSE)</f>
        <v>0</v>
      </c>
      <c r="M298" s="3">
        <v>1</v>
      </c>
    </row>
    <row r="299" spans="1:13" x14ac:dyDescent="0.3">
      <c r="A299" s="3" t="str">
        <f>_xlfn.CONCAT(fiche_version[[#This Row],[code]],"v",RIGHT(fiche_version[[#This Row],[version]],4))</f>
        <v>IND-BA-110v14-1</v>
      </c>
      <c r="B299" s="3" t="s">
        <v>236</v>
      </c>
      <c r="C299" s="3" t="str">
        <f>VLOOKUP(fiche_version[[#This Row],[code]],fiche[],2,FALSE)</f>
        <v>IND</v>
      </c>
      <c r="D299" s="3" t="str">
        <f>VLOOKUP(fiche_version[[#This Row],[code]],fiche[],3,FALSE)</f>
        <v>Industrie</v>
      </c>
      <c r="E299" s="3" t="str">
        <f>VLOOKUP(fiche_version[[#This Row],[code]],fiche[],4,FALSE)</f>
        <v>BA</v>
      </c>
      <c r="F299" s="3" t="str">
        <f>VLOOKUP(fiche_version[[#This Row],[code]],fiche[],5,FALSE)</f>
        <v>Bâtiment</v>
      </c>
      <c r="G299" s="7" t="str">
        <f>VLOOKUP(fiche_version[[#This Row],[code]],fiche[],6,FALSE)</f>
        <v>Dé-stratificateur ou brasseur d'air</v>
      </c>
      <c r="H299" s="3" t="s">
        <v>383</v>
      </c>
      <c r="I299" s="6">
        <v>42005</v>
      </c>
      <c r="J299" s="6">
        <v>42441</v>
      </c>
      <c r="K299" s="3">
        <f>VLOOKUP(fiche_version[[#This Row],[code]],fiche[],7,FALSE)</f>
        <v>1</v>
      </c>
      <c r="L299" s="3">
        <f>VLOOKUP(fiche_version[[#This Row],[code]],fiche[],8,FALSE)</f>
        <v>1</v>
      </c>
      <c r="M299" s="3">
        <v>1</v>
      </c>
    </row>
    <row r="300" spans="1:13" x14ac:dyDescent="0.3">
      <c r="A300" s="3" t="str">
        <f>_xlfn.CONCAT(fiche_version[[#This Row],[code]],"v",RIGHT(fiche_version[[#This Row],[version]],4))</f>
        <v>IND-BA-110v20-2</v>
      </c>
      <c r="B300" s="3" t="s">
        <v>236</v>
      </c>
      <c r="C300" s="3" t="str">
        <f>VLOOKUP(fiche_version[[#This Row],[code]],fiche[],2,FALSE)</f>
        <v>IND</v>
      </c>
      <c r="D300" s="3" t="str">
        <f>VLOOKUP(fiche_version[[#This Row],[code]],fiche[],3,FALSE)</f>
        <v>Industrie</v>
      </c>
      <c r="E300" s="3" t="str">
        <f>VLOOKUP(fiche_version[[#This Row],[code]],fiche[],4,FALSE)</f>
        <v>BA</v>
      </c>
      <c r="F300" s="3" t="str">
        <f>VLOOKUP(fiche_version[[#This Row],[code]],fiche[],5,FALSE)</f>
        <v>Bâtiment</v>
      </c>
      <c r="G300" s="7" t="str">
        <f>VLOOKUP(fiche_version[[#This Row],[code]],fiche[],6,FALSE)</f>
        <v>Dé-stratificateur ou brasseur d'air</v>
      </c>
      <c r="H300" s="3" t="s">
        <v>407</v>
      </c>
      <c r="I300" s="6">
        <v>42442</v>
      </c>
      <c r="J300" s="6" t="s">
        <v>492</v>
      </c>
      <c r="K300" s="3">
        <f>VLOOKUP(fiche_version[[#This Row],[code]],fiche[],7,FALSE)</f>
        <v>1</v>
      </c>
      <c r="L300" s="3">
        <f>VLOOKUP(fiche_version[[#This Row],[code]],fiche[],8,FALSE)</f>
        <v>1</v>
      </c>
      <c r="M300" s="3">
        <v>2</v>
      </c>
    </row>
    <row r="301" spans="1:13" x14ac:dyDescent="0.3">
      <c r="A301" s="3" t="str">
        <f>_xlfn.CONCAT(fiche_version[[#This Row],[code]],"v",RIGHT(fiche_version[[#This Row],[version]],4))</f>
        <v>IND-BA-112v14-1</v>
      </c>
      <c r="B301" s="3" t="s">
        <v>237</v>
      </c>
      <c r="C301" s="3" t="str">
        <f>VLOOKUP(fiche_version[[#This Row],[code]],fiche[],2,FALSE)</f>
        <v>IND</v>
      </c>
      <c r="D301" s="3" t="str">
        <f>VLOOKUP(fiche_version[[#This Row],[code]],fiche[],3,FALSE)</f>
        <v>Industrie</v>
      </c>
      <c r="E301" s="3" t="str">
        <f>VLOOKUP(fiche_version[[#This Row],[code]],fiche[],4,FALSE)</f>
        <v>BA</v>
      </c>
      <c r="F301" s="3" t="str">
        <f>VLOOKUP(fiche_version[[#This Row],[code]],fiche[],5,FALSE)</f>
        <v>Bâtiment</v>
      </c>
      <c r="G301" s="7" t="str">
        <f>VLOOKUP(fiche_version[[#This Row],[code]],fiche[],6,FALSE)</f>
        <v>Système de récupération de chaleur sur une tour aéroréfrigérante</v>
      </c>
      <c r="H301" s="3" t="s">
        <v>383</v>
      </c>
      <c r="I301" s="6">
        <v>42005</v>
      </c>
      <c r="J301" s="6">
        <v>42277</v>
      </c>
      <c r="K301" s="3">
        <f>VLOOKUP(fiche_version[[#This Row],[code]],fiche[],7,FALSE)</f>
        <v>1</v>
      </c>
      <c r="L301" s="3">
        <f>VLOOKUP(fiche_version[[#This Row],[code]],fiche[],8,FALSE)</f>
        <v>1</v>
      </c>
      <c r="M301" s="3">
        <v>1</v>
      </c>
    </row>
    <row r="302" spans="1:13" x14ac:dyDescent="0.3">
      <c r="A302" s="3" t="str">
        <f>_xlfn.CONCAT(fiche_version[[#This Row],[code]],"v",RIGHT(fiche_version[[#This Row],[version]],4))</f>
        <v>IND-BA-112v17-2</v>
      </c>
      <c r="B302" s="3" t="s">
        <v>237</v>
      </c>
      <c r="C302" s="3" t="str">
        <f>VLOOKUP(fiche_version[[#This Row],[code]],fiche[],2,FALSE)</f>
        <v>IND</v>
      </c>
      <c r="D302" s="3" t="str">
        <f>VLOOKUP(fiche_version[[#This Row],[code]],fiche[],3,FALSE)</f>
        <v>Industrie</v>
      </c>
      <c r="E302" s="3" t="str">
        <f>VLOOKUP(fiche_version[[#This Row],[code]],fiche[],4,FALSE)</f>
        <v>BA</v>
      </c>
      <c r="F302" s="3" t="str">
        <f>VLOOKUP(fiche_version[[#This Row],[code]],fiche[],5,FALSE)</f>
        <v>Bâtiment</v>
      </c>
      <c r="G302" s="7" t="str">
        <f>VLOOKUP(fiche_version[[#This Row],[code]],fiche[],6,FALSE)</f>
        <v>Système de récupération de chaleur sur une tour aéroréfrigérante</v>
      </c>
      <c r="H302" s="3" t="s">
        <v>409</v>
      </c>
      <c r="I302" s="6">
        <v>42278</v>
      </c>
      <c r="J302" s="6" t="s">
        <v>492</v>
      </c>
      <c r="K302" s="3">
        <f>VLOOKUP(fiche_version[[#This Row],[code]],fiche[],7,FALSE)</f>
        <v>1</v>
      </c>
      <c r="L302" s="3">
        <f>VLOOKUP(fiche_version[[#This Row],[code]],fiche[],8,FALSE)</f>
        <v>1</v>
      </c>
      <c r="M302" s="3">
        <v>2</v>
      </c>
    </row>
    <row r="303" spans="1:13" x14ac:dyDescent="0.3">
      <c r="A303" s="3" t="str">
        <f>_xlfn.CONCAT(fiche_version[[#This Row],[code]],"v",RIGHT(fiche_version[[#This Row],[version]],4))</f>
        <v>IND-BA-113v26-1</v>
      </c>
      <c r="B303" s="3" t="s">
        <v>238</v>
      </c>
      <c r="C303" s="3" t="str">
        <f>VLOOKUP(fiche_version[[#This Row],[code]],fiche[],2,FALSE)</f>
        <v>IND</v>
      </c>
      <c r="D303" s="3" t="str">
        <f>VLOOKUP(fiche_version[[#This Row],[code]],fiche[],3,FALSE)</f>
        <v>Industrie</v>
      </c>
      <c r="E303" s="3" t="str">
        <f>VLOOKUP(fiche_version[[#This Row],[code]],fiche[],4,FALSE)</f>
        <v>BA</v>
      </c>
      <c r="F303" s="3" t="str">
        <f>VLOOKUP(fiche_version[[#This Row],[code]],fiche[],5,FALSE)</f>
        <v>Bâtiment</v>
      </c>
      <c r="G303" s="7" t="str">
        <f>VLOOKUP(fiche_version[[#This Row],[code]],fiche[],6,FALSE)</f>
        <v>Lanterneaux d’éclairage zénithal (France Métropolitaine)</v>
      </c>
      <c r="H303" s="3" t="s">
        <v>411</v>
      </c>
      <c r="I303" s="6">
        <v>42005</v>
      </c>
      <c r="J303" s="6" t="s">
        <v>492</v>
      </c>
      <c r="K303" s="3">
        <f>VLOOKUP(fiche_version[[#This Row],[code]],fiche[],7,FALSE)</f>
        <v>1</v>
      </c>
      <c r="L303" s="3">
        <f>VLOOKUP(fiche_version[[#This Row],[code]],fiche[],8,FALSE)</f>
        <v>0</v>
      </c>
      <c r="M303" s="3">
        <v>1</v>
      </c>
    </row>
    <row r="304" spans="1:13" x14ac:dyDescent="0.3">
      <c r="A304" s="3" t="str">
        <f>_xlfn.CONCAT(fiche_version[[#This Row],[code]],"v",RIGHT(fiche_version[[#This Row],[version]],4))</f>
        <v>IND-BA-114v15-1</v>
      </c>
      <c r="B304" s="3" t="s">
        <v>239</v>
      </c>
      <c r="C304" s="3" t="str">
        <f>VLOOKUP(fiche_version[[#This Row],[code]],fiche[],2,FALSE)</f>
        <v>IND</v>
      </c>
      <c r="D304" s="3" t="str">
        <f>VLOOKUP(fiche_version[[#This Row],[code]],fiche[],3,FALSE)</f>
        <v>Industrie</v>
      </c>
      <c r="E304" s="3" t="str">
        <f>VLOOKUP(fiche_version[[#This Row],[code]],fiche[],4,FALSE)</f>
        <v>BA</v>
      </c>
      <c r="F304" s="3" t="str">
        <f>VLOOKUP(fiche_version[[#This Row],[code]],fiche[],5,FALSE)</f>
        <v>Bâtiment</v>
      </c>
      <c r="G304" s="7" t="str">
        <f>VLOOKUP(fiche_version[[#This Row],[code]],fiche[],6,FALSE)</f>
        <v>Conduits de lumière naturelle</v>
      </c>
      <c r="H304" s="3" t="s">
        <v>387</v>
      </c>
      <c r="I304" s="6">
        <v>42005</v>
      </c>
      <c r="J304" s="6" t="s">
        <v>492</v>
      </c>
      <c r="K304" s="3">
        <f>VLOOKUP(fiche_version[[#This Row],[code]],fiche[],7,FALSE)</f>
        <v>1</v>
      </c>
      <c r="L304" s="3">
        <f>VLOOKUP(fiche_version[[#This Row],[code]],fiche[],8,FALSE)</f>
        <v>1</v>
      </c>
      <c r="M304" s="3">
        <v>1</v>
      </c>
    </row>
    <row r="305" spans="1:13" x14ac:dyDescent="0.3">
      <c r="A305" s="3" t="str">
        <f>_xlfn.CONCAT(fiche_version[[#This Row],[code]],"v",RIGHT(fiche_version[[#This Row],[version]],4))</f>
        <v>IND-BA-115v16-1</v>
      </c>
      <c r="B305" s="3" t="s">
        <v>240</v>
      </c>
      <c r="C305" s="3" t="str">
        <f>VLOOKUP(fiche_version[[#This Row],[code]],fiche[],2,FALSE)</f>
        <v>IND</v>
      </c>
      <c r="D305" s="3" t="str">
        <f>VLOOKUP(fiche_version[[#This Row],[code]],fiche[],3,FALSE)</f>
        <v>Industrie</v>
      </c>
      <c r="E305" s="3" t="str">
        <f>VLOOKUP(fiche_version[[#This Row],[code]],fiche[],4,FALSE)</f>
        <v>BA</v>
      </c>
      <c r="F305" s="3" t="str">
        <f>VLOOKUP(fiche_version[[#This Row],[code]],fiche[],5,FALSE)</f>
        <v>Bâtiment</v>
      </c>
      <c r="G305" s="7" t="str">
        <f>VLOOKUP(fiche_version[[#This Row],[code]],fiche[],6,FALSE)</f>
        <v>Tubes à LED à éclairage hémisphérique</v>
      </c>
      <c r="H305" s="3" t="s">
        <v>388</v>
      </c>
      <c r="I305" s="6">
        <v>42005</v>
      </c>
      <c r="J305" s="6">
        <v>42369</v>
      </c>
      <c r="K305" s="3">
        <f>VLOOKUP(fiche_version[[#This Row],[code]],fiche[],7,FALSE)</f>
        <v>1</v>
      </c>
      <c r="L305" s="3">
        <f>VLOOKUP(fiche_version[[#This Row],[code]],fiche[],8,FALSE)</f>
        <v>1</v>
      </c>
      <c r="M305" s="3">
        <v>1</v>
      </c>
    </row>
    <row r="306" spans="1:13" x14ac:dyDescent="0.3">
      <c r="A306" s="3" t="str">
        <f>_xlfn.CONCAT(fiche_version[[#This Row],[code]],"v",RIGHT(fiche_version[[#This Row],[version]],4))</f>
        <v>IND-BA-115v19-2</v>
      </c>
      <c r="B306" s="3" t="s">
        <v>240</v>
      </c>
      <c r="C306" s="3" t="str">
        <f>VLOOKUP(fiche_version[[#This Row],[code]],fiche[],2,FALSE)</f>
        <v>IND</v>
      </c>
      <c r="D306" s="3" t="str">
        <f>VLOOKUP(fiche_version[[#This Row],[code]],fiche[],3,FALSE)</f>
        <v>Industrie</v>
      </c>
      <c r="E306" s="3" t="str">
        <f>VLOOKUP(fiche_version[[#This Row],[code]],fiche[],4,FALSE)</f>
        <v>BA</v>
      </c>
      <c r="F306" s="3" t="str">
        <f>VLOOKUP(fiche_version[[#This Row],[code]],fiche[],5,FALSE)</f>
        <v>Bâtiment</v>
      </c>
      <c r="G306" s="7" t="str">
        <f>VLOOKUP(fiche_version[[#This Row],[code]],fiche[],6,FALSE)</f>
        <v>Tubes à LED à éclairage hémisphérique</v>
      </c>
      <c r="H306" s="3" t="s">
        <v>420</v>
      </c>
      <c r="I306" s="6">
        <v>42370</v>
      </c>
      <c r="J306" s="6">
        <v>43555</v>
      </c>
      <c r="K306" s="3">
        <f>VLOOKUP(fiche_version[[#This Row],[code]],fiche[],7,FALSE)</f>
        <v>1</v>
      </c>
      <c r="L306" s="3">
        <f>VLOOKUP(fiche_version[[#This Row],[code]],fiche[],8,FALSE)</f>
        <v>1</v>
      </c>
      <c r="M306" s="3">
        <v>2</v>
      </c>
    </row>
    <row r="307" spans="1:13" x14ac:dyDescent="0.3">
      <c r="A307" s="3" t="str">
        <f>_xlfn.CONCAT(fiche_version[[#This Row],[code]],"v",RIGHT(fiche_version[[#This Row],[version]],4))</f>
        <v>IND-BA-116v27-1</v>
      </c>
      <c r="B307" s="3" t="s">
        <v>242</v>
      </c>
      <c r="C307" s="3" t="str">
        <f>VLOOKUP(fiche_version[[#This Row],[code]],fiche[],2,FALSE)</f>
        <v>IND</v>
      </c>
      <c r="D307" s="3" t="str">
        <f>VLOOKUP(fiche_version[[#This Row],[code]],fiche[],3,FALSE)</f>
        <v>Industrie</v>
      </c>
      <c r="E307" s="3" t="str">
        <f>VLOOKUP(fiche_version[[#This Row],[code]],fiche[],4,FALSE)</f>
        <v>BA</v>
      </c>
      <c r="F307" s="3" t="str">
        <f>VLOOKUP(fiche_version[[#This Row],[code]],fiche[],5,FALSE)</f>
        <v>Bâtiment</v>
      </c>
      <c r="G307" s="7" t="str">
        <f>VLOOKUP(fiche_version[[#This Row],[code]],fiche[],6,FALSE)</f>
        <v>Luminaires à modules LED</v>
      </c>
      <c r="H307" s="3" t="s">
        <v>423</v>
      </c>
      <c r="I307" s="6">
        <v>43111</v>
      </c>
      <c r="J307" s="6">
        <v>44651</v>
      </c>
      <c r="K307" s="3">
        <f>VLOOKUP(fiche_version[[#This Row],[code]],fiche[],7,FALSE)</f>
        <v>1</v>
      </c>
      <c r="L307" s="3">
        <f>VLOOKUP(fiche_version[[#This Row],[code]],fiche[],8,FALSE)</f>
        <v>1</v>
      </c>
      <c r="M307" s="3">
        <v>1</v>
      </c>
    </row>
    <row r="308" spans="1:13" x14ac:dyDescent="0.3">
      <c r="A308" s="3" t="str">
        <f>_xlfn.CONCAT(fiche_version[[#This Row],[code]],"v",RIGHT(fiche_version[[#This Row],[version]],4))</f>
        <v>IND-BA-116v40-2</v>
      </c>
      <c r="B308" s="3" t="s">
        <v>242</v>
      </c>
      <c r="C308" s="3" t="str">
        <f>VLOOKUP(fiche_version[[#This Row],[code]],fiche[],2,FALSE)</f>
        <v>IND</v>
      </c>
      <c r="D308" s="3" t="str">
        <f>VLOOKUP(fiche_version[[#This Row],[code]],fiche[],3,FALSE)</f>
        <v>Industrie</v>
      </c>
      <c r="E308" s="3" t="str">
        <f>VLOOKUP(fiche_version[[#This Row],[code]],fiche[],4,FALSE)</f>
        <v>BA</v>
      </c>
      <c r="F308" s="3" t="str">
        <f>VLOOKUP(fiche_version[[#This Row],[code]],fiche[],5,FALSE)</f>
        <v>Bâtiment</v>
      </c>
      <c r="G308" s="7" t="str">
        <f>VLOOKUP(fiche_version[[#This Row],[code]],fiche[],6,FALSE)</f>
        <v>Luminaires à modules LED</v>
      </c>
      <c r="H308" s="3" t="s">
        <v>433</v>
      </c>
      <c r="I308" s="6">
        <v>44652</v>
      </c>
      <c r="J308" s="6" t="s">
        <v>492</v>
      </c>
      <c r="K308" s="3">
        <f>VLOOKUP(fiche_version[[#This Row],[code]],fiche[],7,FALSE)</f>
        <v>1</v>
      </c>
      <c r="L308" s="3">
        <f>VLOOKUP(fiche_version[[#This Row],[code]],fiche[],8,FALSE)</f>
        <v>1</v>
      </c>
      <c r="M308" s="3">
        <v>2</v>
      </c>
    </row>
    <row r="309" spans="1:13" x14ac:dyDescent="0.3">
      <c r="A309" s="3" t="str">
        <f>_xlfn.CONCAT(fiche_version[[#This Row],[code]],"v",RIGHT(fiche_version[[#This Row],[version]],4))</f>
        <v>IND-BA-117v27-1</v>
      </c>
      <c r="B309" s="3" t="s">
        <v>244</v>
      </c>
      <c r="C309" s="3" t="str">
        <f>VLOOKUP(fiche_version[[#This Row],[code]],fiche[],2,FALSE)</f>
        <v>IND</v>
      </c>
      <c r="D309" s="3" t="str">
        <f>VLOOKUP(fiche_version[[#This Row],[code]],fiche[],3,FALSE)</f>
        <v>Industrie</v>
      </c>
      <c r="E309" s="3" t="str">
        <f>VLOOKUP(fiche_version[[#This Row],[code]],fiche[],4,FALSE)</f>
        <v>BA</v>
      </c>
      <c r="F309" s="3" t="str">
        <f>VLOOKUP(fiche_version[[#This Row],[code]],fiche[],5,FALSE)</f>
        <v>Bâtiment</v>
      </c>
      <c r="G309" s="7" t="str">
        <f>VLOOKUP(fiche_version[[#This Row],[code]],fiche[],6,FALSE)</f>
        <v>Chauffage décentralisé performant</v>
      </c>
      <c r="H309" s="3" t="s">
        <v>423</v>
      </c>
      <c r="I309" s="6">
        <v>43111</v>
      </c>
      <c r="J309" s="6" t="s">
        <v>492</v>
      </c>
      <c r="K309" s="3">
        <f>VLOOKUP(fiche_version[[#This Row],[code]],fiche[],7,FALSE)</f>
        <v>1</v>
      </c>
      <c r="L309" s="3">
        <f>VLOOKUP(fiche_version[[#This Row],[code]],fiche[],8,FALSE)</f>
        <v>1</v>
      </c>
      <c r="M309" s="3">
        <v>1</v>
      </c>
    </row>
    <row r="310" spans="1:13" x14ac:dyDescent="0.3">
      <c r="A310" s="3" t="str">
        <f>_xlfn.CONCAT(fiche_version[[#This Row],[code]],"v",RIGHT(fiche_version[[#This Row],[version]],4))</f>
        <v>IND-EN-101v23-1</v>
      </c>
      <c r="B310" s="3" t="s">
        <v>245</v>
      </c>
      <c r="C310" s="3" t="str">
        <f>VLOOKUP(fiche_version[[#This Row],[code]],fiche[],2,FALSE)</f>
        <v>IND</v>
      </c>
      <c r="D310" s="3" t="str">
        <f>VLOOKUP(fiche_version[[#This Row],[code]],fiche[],3,FALSE)</f>
        <v>Industrie</v>
      </c>
      <c r="E310" s="3" t="str">
        <f>VLOOKUP(fiche_version[[#This Row],[code]],fiche[],4,FALSE)</f>
        <v>EN</v>
      </c>
      <c r="F310" s="3" t="str">
        <f>VLOOKUP(fiche_version[[#This Row],[code]],fiche[],5,FALSE)</f>
        <v>Enveloppe</v>
      </c>
      <c r="G310" s="7" t="str">
        <f>VLOOKUP(fiche_version[[#This Row],[code]],fiche[],6,FALSE)</f>
        <v>Isolation des murs (France d’outre-mer)</v>
      </c>
      <c r="H310" s="3" t="s">
        <v>395</v>
      </c>
      <c r="I310" s="6">
        <v>42005</v>
      </c>
      <c r="J310" s="6" t="s">
        <v>492</v>
      </c>
      <c r="K310" s="3">
        <f>VLOOKUP(fiche_version[[#This Row],[code]],fiche[],7,FALSE)</f>
        <v>0</v>
      </c>
      <c r="L310" s="3">
        <f>VLOOKUP(fiche_version[[#This Row],[code]],fiche[],8,FALSE)</f>
        <v>1</v>
      </c>
      <c r="M310" s="3">
        <v>1</v>
      </c>
    </row>
    <row r="311" spans="1:13" x14ac:dyDescent="0.3">
      <c r="A311" s="3" t="str">
        <f>_xlfn.CONCAT(fiche_version[[#This Row],[code]],"v",RIGHT(fiche_version[[#This Row],[version]],4))</f>
        <v>IND-EN-102v19-1</v>
      </c>
      <c r="B311" s="3" t="s">
        <v>246</v>
      </c>
      <c r="C311" s="3" t="str">
        <f>VLOOKUP(fiche_version[[#This Row],[code]],fiche[],2,FALSE)</f>
        <v>IND</v>
      </c>
      <c r="D311" s="3" t="str">
        <f>VLOOKUP(fiche_version[[#This Row],[code]],fiche[],3,FALSE)</f>
        <v>Industrie</v>
      </c>
      <c r="E311" s="3" t="str">
        <f>VLOOKUP(fiche_version[[#This Row],[code]],fiche[],4,FALSE)</f>
        <v>EN</v>
      </c>
      <c r="F311" s="3" t="str">
        <f>VLOOKUP(fiche_version[[#This Row],[code]],fiche[],5,FALSE)</f>
        <v>Enveloppe</v>
      </c>
      <c r="G311" s="7" t="str">
        <f>VLOOKUP(fiche_version[[#This Row],[code]],fiche[],6,FALSE)</f>
        <v>Isolation de combles ou de toitures (France d’outre-mer)</v>
      </c>
      <c r="H311" s="3" t="s">
        <v>386</v>
      </c>
      <c r="I311" s="6">
        <v>42373</v>
      </c>
      <c r="J311" s="6">
        <v>44074</v>
      </c>
      <c r="K311" s="3">
        <f>VLOOKUP(fiche_version[[#This Row],[code]],fiche[],7,FALSE)</f>
        <v>0</v>
      </c>
      <c r="L311" s="3">
        <f>VLOOKUP(fiche_version[[#This Row],[code]],fiche[],8,FALSE)</f>
        <v>1</v>
      </c>
      <c r="M311" s="3">
        <v>1</v>
      </c>
    </row>
    <row r="312" spans="1:13" x14ac:dyDescent="0.3">
      <c r="A312" s="3" t="str">
        <f>_xlfn.CONCAT(fiche_version[[#This Row],[code]],"v",RIGHT(fiche_version[[#This Row],[version]],4))</f>
        <v>IND-EN-102v33-2</v>
      </c>
      <c r="B312" s="3" t="s">
        <v>246</v>
      </c>
      <c r="C312" s="3" t="str">
        <f>VLOOKUP(fiche_version[[#This Row],[code]],fiche[],2,FALSE)</f>
        <v>IND</v>
      </c>
      <c r="D312" s="3" t="str">
        <f>VLOOKUP(fiche_version[[#This Row],[code]],fiche[],3,FALSE)</f>
        <v>Industrie</v>
      </c>
      <c r="E312" s="3" t="str">
        <f>VLOOKUP(fiche_version[[#This Row],[code]],fiche[],4,FALSE)</f>
        <v>EN</v>
      </c>
      <c r="F312" s="3" t="str">
        <f>VLOOKUP(fiche_version[[#This Row],[code]],fiche[],5,FALSE)</f>
        <v>Enveloppe</v>
      </c>
      <c r="G312" s="7" t="str">
        <f>VLOOKUP(fiche_version[[#This Row],[code]],fiche[],6,FALSE)</f>
        <v>Isolation de combles ou de toitures (France d’outre-mer)</v>
      </c>
      <c r="H312" s="3" t="s">
        <v>457</v>
      </c>
      <c r="I312" s="6">
        <v>44075</v>
      </c>
      <c r="J312" s="6" t="s">
        <v>492</v>
      </c>
      <c r="K312" s="3">
        <f>VLOOKUP(fiche_version[[#This Row],[code]],fiche[],7,FALSE)</f>
        <v>0</v>
      </c>
      <c r="L312" s="3">
        <f>VLOOKUP(fiche_version[[#This Row],[code]],fiche[],8,FALSE)</f>
        <v>1</v>
      </c>
      <c r="M312" s="3">
        <v>2</v>
      </c>
    </row>
    <row r="313" spans="1:13" x14ac:dyDescent="0.3">
      <c r="A313" s="3" t="str">
        <f>_xlfn.CONCAT(fiche_version[[#This Row],[code]],"v",RIGHT(fiche_version[[#This Row],[version]],4))</f>
        <v>IND-UT-102v14-1</v>
      </c>
      <c r="B313" s="3" t="s">
        <v>247</v>
      </c>
      <c r="C313" s="3" t="str">
        <f>VLOOKUP(fiche_version[[#This Row],[code]],fiche[],2,FALSE)</f>
        <v>IND</v>
      </c>
      <c r="D313" s="3" t="str">
        <f>VLOOKUP(fiche_version[[#This Row],[code]],fiche[],3,FALSE)</f>
        <v>Industrie</v>
      </c>
      <c r="E313" s="3" t="str">
        <f>VLOOKUP(fiche_version[[#This Row],[code]],fiche[],4,FALSE)</f>
        <v>UT</v>
      </c>
      <c r="F313" s="3" t="str">
        <f>VLOOKUP(fiche_version[[#This Row],[code]],fiche[],5,FALSE)</f>
        <v>Utilités</v>
      </c>
      <c r="G313" s="7" t="str">
        <f>VLOOKUP(fiche_version[[#This Row],[code]],fiche[],6,FALSE)</f>
        <v>Système de variation électronique de vitesse sur un moteur asynchrone</v>
      </c>
      <c r="H313" s="3" t="s">
        <v>383</v>
      </c>
      <c r="I313" s="6">
        <v>42005</v>
      </c>
      <c r="J313" s="6">
        <v>42369</v>
      </c>
      <c r="K313" s="3">
        <f>VLOOKUP(fiche_version[[#This Row],[code]],fiche[],7,FALSE)</f>
        <v>1</v>
      </c>
      <c r="L313" s="3">
        <f>VLOOKUP(fiche_version[[#This Row],[code]],fiche[],8,FALSE)</f>
        <v>1</v>
      </c>
      <c r="M313" s="3">
        <v>1</v>
      </c>
    </row>
    <row r="314" spans="1:13" x14ac:dyDescent="0.3">
      <c r="A314" s="3" t="str">
        <f>_xlfn.CONCAT(fiche_version[[#This Row],[code]],"v",RIGHT(fiche_version[[#This Row],[version]],4))</f>
        <v>IND-UT-102v19-2</v>
      </c>
      <c r="B314" s="3" t="s">
        <v>247</v>
      </c>
      <c r="C314" s="3" t="str">
        <f>VLOOKUP(fiche_version[[#This Row],[code]],fiche[],2,FALSE)</f>
        <v>IND</v>
      </c>
      <c r="D314" s="3" t="str">
        <f>VLOOKUP(fiche_version[[#This Row],[code]],fiche[],3,FALSE)</f>
        <v>Industrie</v>
      </c>
      <c r="E314" s="3" t="str">
        <f>VLOOKUP(fiche_version[[#This Row],[code]],fiche[],4,FALSE)</f>
        <v>UT</v>
      </c>
      <c r="F314" s="3" t="str">
        <f>VLOOKUP(fiche_version[[#This Row],[code]],fiche[],5,FALSE)</f>
        <v>Utilités</v>
      </c>
      <c r="G314" s="7" t="str">
        <f>VLOOKUP(fiche_version[[#This Row],[code]],fiche[],6,FALSE)</f>
        <v>Système de variation électronique de vitesse sur un moteur asynchrone</v>
      </c>
      <c r="H314" s="3" t="s">
        <v>420</v>
      </c>
      <c r="I314" s="6">
        <v>42370</v>
      </c>
      <c r="J314" s="6" t="s">
        <v>492</v>
      </c>
      <c r="K314" s="3">
        <f>VLOOKUP(fiche_version[[#This Row],[code]],fiche[],7,FALSE)</f>
        <v>1</v>
      </c>
      <c r="L314" s="3">
        <f>VLOOKUP(fiche_version[[#This Row],[code]],fiche[],8,FALSE)</f>
        <v>1</v>
      </c>
      <c r="M314" s="3">
        <v>2</v>
      </c>
    </row>
    <row r="315" spans="1:13" x14ac:dyDescent="0.3">
      <c r="A315" s="3" t="str">
        <f>_xlfn.CONCAT(fiche_version[[#This Row],[code]],"v",RIGHT(fiche_version[[#This Row],[version]],4))</f>
        <v>IND-UT-103v14-1</v>
      </c>
      <c r="B315" s="3" t="s">
        <v>248</v>
      </c>
      <c r="C315" s="3" t="str">
        <f>VLOOKUP(fiche_version[[#This Row],[code]],fiche[],2,FALSE)</f>
        <v>IND</v>
      </c>
      <c r="D315" s="3" t="str">
        <f>VLOOKUP(fiche_version[[#This Row],[code]],fiche[],3,FALSE)</f>
        <v>Industrie</v>
      </c>
      <c r="E315" s="3" t="str">
        <f>VLOOKUP(fiche_version[[#This Row],[code]],fiche[],4,FALSE)</f>
        <v>UT</v>
      </c>
      <c r="F315" s="3" t="str">
        <f>VLOOKUP(fiche_version[[#This Row],[code]],fiche[],5,FALSE)</f>
        <v>Utilités</v>
      </c>
      <c r="G315" s="7" t="str">
        <f>VLOOKUP(fiche_version[[#This Row],[code]],fiche[],6,FALSE)</f>
        <v>Système de récupération de chaleur sur un compresseur d’air</v>
      </c>
      <c r="H315" s="3" t="s">
        <v>383</v>
      </c>
      <c r="I315" s="6">
        <v>42005</v>
      </c>
      <c r="J315" s="6">
        <v>42277</v>
      </c>
      <c r="K315" s="3">
        <f>VLOOKUP(fiche_version[[#This Row],[code]],fiche[],7,FALSE)</f>
        <v>1</v>
      </c>
      <c r="L315" s="3">
        <f>VLOOKUP(fiche_version[[#This Row],[code]],fiche[],8,FALSE)</f>
        <v>1</v>
      </c>
      <c r="M315" s="3">
        <v>1</v>
      </c>
    </row>
    <row r="316" spans="1:13" x14ac:dyDescent="0.3">
      <c r="A316" s="3" t="str">
        <f>_xlfn.CONCAT(fiche_version[[#This Row],[code]],"v",RIGHT(fiche_version[[#This Row],[version]],4))</f>
        <v>IND-UT-103v17-2</v>
      </c>
      <c r="B316" s="3" t="s">
        <v>248</v>
      </c>
      <c r="C316" s="3" t="str">
        <f>VLOOKUP(fiche_version[[#This Row],[code]],fiche[],2,FALSE)</f>
        <v>IND</v>
      </c>
      <c r="D316" s="3" t="str">
        <f>VLOOKUP(fiche_version[[#This Row],[code]],fiche[],3,FALSE)</f>
        <v>Industrie</v>
      </c>
      <c r="E316" s="3" t="str">
        <f>VLOOKUP(fiche_version[[#This Row],[code]],fiche[],4,FALSE)</f>
        <v>UT</v>
      </c>
      <c r="F316" s="3" t="str">
        <f>VLOOKUP(fiche_version[[#This Row],[code]],fiche[],5,FALSE)</f>
        <v>Utilités</v>
      </c>
      <c r="G316" s="7" t="str">
        <f>VLOOKUP(fiche_version[[#This Row],[code]],fiche[],6,FALSE)</f>
        <v>Système de récupération de chaleur sur un compresseur d’air</v>
      </c>
      <c r="H316" s="3" t="s">
        <v>409</v>
      </c>
      <c r="I316" s="6">
        <v>42278</v>
      </c>
      <c r="J316" s="6" t="s">
        <v>492</v>
      </c>
      <c r="K316" s="3">
        <f>VLOOKUP(fiche_version[[#This Row],[code]],fiche[],7,FALSE)</f>
        <v>1</v>
      </c>
      <c r="L316" s="3">
        <f>VLOOKUP(fiche_version[[#This Row],[code]],fiche[],8,FALSE)</f>
        <v>1</v>
      </c>
      <c r="M316" s="3">
        <v>2</v>
      </c>
    </row>
    <row r="317" spans="1:13" x14ac:dyDescent="0.3">
      <c r="A317" s="3" t="str">
        <f>_xlfn.CONCAT(fiche_version[[#This Row],[code]],"v",RIGHT(fiche_version[[#This Row],[version]],4))</f>
        <v>IND-UT-104v14-1</v>
      </c>
      <c r="B317" s="3" t="s">
        <v>249</v>
      </c>
      <c r="C317" s="3" t="str">
        <f>VLOOKUP(fiche_version[[#This Row],[code]],fiche[],2,FALSE)</f>
        <v>IND</v>
      </c>
      <c r="D317" s="3" t="str">
        <f>VLOOKUP(fiche_version[[#This Row],[code]],fiche[],3,FALSE)</f>
        <v>Industrie</v>
      </c>
      <c r="E317" s="3" t="str">
        <f>VLOOKUP(fiche_version[[#This Row],[code]],fiche[],4,FALSE)</f>
        <v>UT</v>
      </c>
      <c r="F317" s="3" t="str">
        <f>VLOOKUP(fiche_version[[#This Row],[code]],fiche[],5,FALSE)</f>
        <v>Utilités</v>
      </c>
      <c r="G317" s="7" t="str">
        <f>VLOOKUP(fiche_version[[#This Row],[code]],fiche[],6,FALSE)</f>
        <v>Économiseur sur les effluents gazeux d’une chaudière de production de vapeur</v>
      </c>
      <c r="H317" s="3" t="s">
        <v>383</v>
      </c>
      <c r="I317" s="6">
        <v>42005</v>
      </c>
      <c r="J317" s="6" t="s">
        <v>492</v>
      </c>
      <c r="K317" s="3">
        <f>VLOOKUP(fiche_version[[#This Row],[code]],fiche[],7,FALSE)</f>
        <v>1</v>
      </c>
      <c r="L317" s="3">
        <f>VLOOKUP(fiche_version[[#This Row],[code]],fiche[],8,FALSE)</f>
        <v>1</v>
      </c>
      <c r="M317" s="3">
        <v>1</v>
      </c>
    </row>
    <row r="318" spans="1:13" x14ac:dyDescent="0.3">
      <c r="A318" s="3" t="str">
        <f>_xlfn.CONCAT(fiche_version[[#This Row],[code]],"v",RIGHT(fiche_version[[#This Row],[version]],4))</f>
        <v>IND-UT-105v14-1</v>
      </c>
      <c r="B318" s="3" t="s">
        <v>250</v>
      </c>
      <c r="C318" s="3" t="str">
        <f>VLOOKUP(fiche_version[[#This Row],[code]],fiche[],2,FALSE)</f>
        <v>IND</v>
      </c>
      <c r="D318" s="3" t="str">
        <f>VLOOKUP(fiche_version[[#This Row],[code]],fiche[],3,FALSE)</f>
        <v>Industrie</v>
      </c>
      <c r="E318" s="3" t="str">
        <f>VLOOKUP(fiche_version[[#This Row],[code]],fiche[],4,FALSE)</f>
        <v>UT</v>
      </c>
      <c r="F318" s="3" t="str">
        <f>VLOOKUP(fiche_version[[#This Row],[code]],fiche[],5,FALSE)</f>
        <v>Utilités</v>
      </c>
      <c r="G318" s="7" t="str">
        <f>VLOOKUP(fiche_version[[#This Row],[code]],fiche[],6,FALSE)</f>
        <v>Brûleur micromodulant sur chaudière industrielle</v>
      </c>
      <c r="H318" s="3" t="s">
        <v>383</v>
      </c>
      <c r="I318" s="6">
        <v>42005</v>
      </c>
      <c r="J318" s="6" t="s">
        <v>492</v>
      </c>
      <c r="K318" s="3">
        <f>VLOOKUP(fiche_version[[#This Row],[code]],fiche[],7,FALSE)</f>
        <v>1</v>
      </c>
      <c r="L318" s="3">
        <f>VLOOKUP(fiche_version[[#This Row],[code]],fiche[],8,FALSE)</f>
        <v>1</v>
      </c>
      <c r="M318" s="3">
        <v>1</v>
      </c>
    </row>
    <row r="319" spans="1:13" x14ac:dyDescent="0.3">
      <c r="A319" s="3" t="str">
        <f>_xlfn.CONCAT(fiche_version[[#This Row],[code]],"v",RIGHT(fiche_version[[#This Row],[version]],4))</f>
        <v>IND-UT-112v14-1</v>
      </c>
      <c r="B319" s="3" t="s">
        <v>252</v>
      </c>
      <c r="C319" s="3" t="str">
        <f>VLOOKUP(fiche_version[[#This Row],[code]],fiche[],2,FALSE)</f>
        <v>IND</v>
      </c>
      <c r="D319" s="3" t="str">
        <f>VLOOKUP(fiche_version[[#This Row],[code]],fiche[],3,FALSE)</f>
        <v>Industrie</v>
      </c>
      <c r="E319" s="3" t="str">
        <f>VLOOKUP(fiche_version[[#This Row],[code]],fiche[],4,FALSE)</f>
        <v>UT</v>
      </c>
      <c r="F319" s="3" t="str">
        <f>VLOOKUP(fiche_version[[#This Row],[code]],fiche[],5,FALSE)</f>
        <v>Utilités</v>
      </c>
      <c r="G319" s="7" t="str">
        <f>VLOOKUP(fiche_version[[#This Row],[code]],fiche[],6,FALSE)</f>
        <v>Moteur haut rendement de classe IE2</v>
      </c>
      <c r="H319" s="3" t="s">
        <v>383</v>
      </c>
      <c r="I319" s="6">
        <v>42005</v>
      </c>
      <c r="J319" s="6">
        <v>44651</v>
      </c>
      <c r="K319" s="3">
        <f>VLOOKUP(fiche_version[[#This Row],[code]],fiche[],7,FALSE)</f>
        <v>1</v>
      </c>
      <c r="L319" s="3">
        <f>VLOOKUP(fiche_version[[#This Row],[code]],fiche[],8,FALSE)</f>
        <v>1</v>
      </c>
      <c r="M319" s="3">
        <v>1</v>
      </c>
    </row>
    <row r="320" spans="1:13" x14ac:dyDescent="0.3">
      <c r="A320" s="3" t="str">
        <f>_xlfn.CONCAT(fiche_version[[#This Row],[code]],"v",RIGHT(fiche_version[[#This Row],[version]],4))</f>
        <v>IND-UT-113v14-1</v>
      </c>
      <c r="B320" s="3" t="s">
        <v>253</v>
      </c>
      <c r="C320" s="3" t="str">
        <f>VLOOKUP(fiche_version[[#This Row],[code]],fiche[],2,FALSE)</f>
        <v>IND</v>
      </c>
      <c r="D320" s="3" t="str">
        <f>VLOOKUP(fiche_version[[#This Row],[code]],fiche[],3,FALSE)</f>
        <v>Industrie</v>
      </c>
      <c r="E320" s="3" t="str">
        <f>VLOOKUP(fiche_version[[#This Row],[code]],fiche[],4,FALSE)</f>
        <v>UT</v>
      </c>
      <c r="F320" s="3" t="str">
        <f>VLOOKUP(fiche_version[[#This Row],[code]],fiche[],5,FALSE)</f>
        <v>Utilités</v>
      </c>
      <c r="G320" s="7" t="str">
        <f>VLOOKUP(fiche_version[[#This Row],[code]],fiche[],6,FALSE)</f>
        <v>Système de condensation frigorifique à haute efficacité</v>
      </c>
      <c r="H320" s="3" t="s">
        <v>383</v>
      </c>
      <c r="I320" s="6">
        <v>42005</v>
      </c>
      <c r="J320" s="6" t="s">
        <v>492</v>
      </c>
      <c r="K320" s="3">
        <f>VLOOKUP(fiche_version[[#This Row],[code]],fiche[],7,FALSE)</f>
        <v>1</v>
      </c>
      <c r="L320" s="3">
        <f>VLOOKUP(fiche_version[[#This Row],[code]],fiche[],8,FALSE)</f>
        <v>1</v>
      </c>
      <c r="M320" s="3">
        <v>1</v>
      </c>
    </row>
    <row r="321" spans="1:13" x14ac:dyDescent="0.3">
      <c r="A321" s="3" t="str">
        <f>_xlfn.CONCAT(fiche_version[[#This Row],[code]],"v",RIGHT(fiche_version[[#This Row],[version]],4))</f>
        <v>IND-UT-114v14-1</v>
      </c>
      <c r="B321" s="3" t="s">
        <v>254</v>
      </c>
      <c r="C321" s="3" t="str">
        <f>VLOOKUP(fiche_version[[#This Row],[code]],fiche[],2,FALSE)</f>
        <v>IND</v>
      </c>
      <c r="D321" s="3" t="str">
        <f>VLOOKUP(fiche_version[[#This Row],[code]],fiche[],3,FALSE)</f>
        <v>Industrie</v>
      </c>
      <c r="E321" s="3" t="str">
        <f>VLOOKUP(fiche_version[[#This Row],[code]],fiche[],4,FALSE)</f>
        <v>UT</v>
      </c>
      <c r="F321" s="3" t="str">
        <f>VLOOKUP(fiche_version[[#This Row],[code]],fiche[],5,FALSE)</f>
        <v>Utilités</v>
      </c>
      <c r="G321" s="7" t="str">
        <f>VLOOKUP(fiche_version[[#This Row],[code]],fiche[],6,FALSE)</f>
        <v>Moto-variateur synchrone à aimants permanents ou à reluctance</v>
      </c>
      <c r="H321" s="3" t="s">
        <v>383</v>
      </c>
      <c r="I321" s="6">
        <v>42005</v>
      </c>
      <c r="J321" s="6">
        <v>42726</v>
      </c>
      <c r="K321" s="3">
        <f>VLOOKUP(fiche_version[[#This Row],[code]],fiche[],7,FALSE)</f>
        <v>1</v>
      </c>
      <c r="L321" s="3">
        <f>VLOOKUP(fiche_version[[#This Row],[code]],fiche[],8,FALSE)</f>
        <v>1</v>
      </c>
      <c r="M321" s="3">
        <v>1</v>
      </c>
    </row>
    <row r="322" spans="1:13" x14ac:dyDescent="0.3">
      <c r="A322" s="3" t="str">
        <f>_xlfn.CONCAT(fiche_version[[#This Row],[code]],"v",RIGHT(fiche_version[[#This Row],[version]],4))</f>
        <v>IND-UT-114v24-2</v>
      </c>
      <c r="B322" s="3" t="s">
        <v>254</v>
      </c>
      <c r="C322" s="3" t="str">
        <f>VLOOKUP(fiche_version[[#This Row],[code]],fiche[],2,FALSE)</f>
        <v>IND</v>
      </c>
      <c r="D322" s="3" t="str">
        <f>VLOOKUP(fiche_version[[#This Row],[code]],fiche[],3,FALSE)</f>
        <v>Industrie</v>
      </c>
      <c r="E322" s="3" t="str">
        <f>VLOOKUP(fiche_version[[#This Row],[code]],fiche[],4,FALSE)</f>
        <v>UT</v>
      </c>
      <c r="F322" s="3" t="str">
        <f>VLOOKUP(fiche_version[[#This Row],[code]],fiche[],5,FALSE)</f>
        <v>Utilités</v>
      </c>
      <c r="G322" s="7" t="str">
        <f>VLOOKUP(fiche_version[[#This Row],[code]],fiche[],6,FALSE)</f>
        <v>Moto-variateur synchrone à aimants permanents ou à reluctance</v>
      </c>
      <c r="H322" s="3" t="s">
        <v>393</v>
      </c>
      <c r="I322" s="6">
        <v>42727</v>
      </c>
      <c r="J322" s="6" t="s">
        <v>492</v>
      </c>
      <c r="K322" s="3">
        <f>VLOOKUP(fiche_version[[#This Row],[code]],fiche[],7,FALSE)</f>
        <v>1</v>
      </c>
      <c r="L322" s="3">
        <f>VLOOKUP(fiche_version[[#This Row],[code]],fiche[],8,FALSE)</f>
        <v>1</v>
      </c>
      <c r="M322" s="3">
        <v>2</v>
      </c>
    </row>
    <row r="323" spans="1:13" x14ac:dyDescent="0.3">
      <c r="A323" s="3" t="str">
        <f>_xlfn.CONCAT(fiche_version[[#This Row],[code]],"v",RIGHT(fiche_version[[#This Row],[version]],4))</f>
        <v>IND-UT-115v15-1</v>
      </c>
      <c r="B323" s="3" t="s">
        <v>256</v>
      </c>
      <c r="C323" s="3" t="str">
        <f>VLOOKUP(fiche_version[[#This Row],[code]],fiche[],2,FALSE)</f>
        <v>IND</v>
      </c>
      <c r="D323" s="3" t="str">
        <f>VLOOKUP(fiche_version[[#This Row],[code]],fiche[],3,FALSE)</f>
        <v>Industrie</v>
      </c>
      <c r="E323" s="3" t="str">
        <f>VLOOKUP(fiche_version[[#This Row],[code]],fiche[],4,FALSE)</f>
        <v>UT</v>
      </c>
      <c r="F323" s="3" t="str">
        <f>VLOOKUP(fiche_version[[#This Row],[code]],fiche[],5,FALSE)</f>
        <v>Utilités</v>
      </c>
      <c r="G323" s="7" t="str">
        <f>VLOOKUP(fiche_version[[#This Row],[code]],fiche[],6,FALSE)</f>
        <v>Système de régulation sur un groupe de production de froid permettant d’avoir une basse pression flottante</v>
      </c>
      <c r="H323" s="3" t="s">
        <v>387</v>
      </c>
      <c r="I323" s="6">
        <v>42005</v>
      </c>
      <c r="J323" s="6" t="s">
        <v>492</v>
      </c>
      <c r="K323" s="3">
        <f>VLOOKUP(fiche_version[[#This Row],[code]],fiche[],7,FALSE)</f>
        <v>1</v>
      </c>
      <c r="L323" s="3">
        <f>VLOOKUP(fiche_version[[#This Row],[code]],fiche[],8,FALSE)</f>
        <v>1</v>
      </c>
      <c r="M323" s="3">
        <v>1</v>
      </c>
    </row>
    <row r="324" spans="1:13" x14ac:dyDescent="0.3">
      <c r="A324" s="3" t="str">
        <f>_xlfn.CONCAT(fiche_version[[#This Row],[code]],"v",RIGHT(fiche_version[[#This Row],[version]],4))</f>
        <v>IND-UT-116v14-1</v>
      </c>
      <c r="B324" s="3" t="s">
        <v>257</v>
      </c>
      <c r="C324" s="3" t="str">
        <f>VLOOKUP(fiche_version[[#This Row],[code]],fiche[],2,FALSE)</f>
        <v>IND</v>
      </c>
      <c r="D324" s="3" t="str">
        <f>VLOOKUP(fiche_version[[#This Row],[code]],fiche[],3,FALSE)</f>
        <v>Industrie</v>
      </c>
      <c r="E324" s="3" t="str">
        <f>VLOOKUP(fiche_version[[#This Row],[code]],fiche[],4,FALSE)</f>
        <v>UT</v>
      </c>
      <c r="F324" s="3" t="str">
        <f>VLOOKUP(fiche_version[[#This Row],[code]],fiche[],5,FALSE)</f>
        <v>Utilités</v>
      </c>
      <c r="G324" s="7" t="str">
        <f>VLOOKUP(fiche_version[[#This Row],[code]],fiche[],6,FALSE)</f>
        <v>Système de régulation sur un groupe de production de froid permettant d’avoir une haute pression flottante</v>
      </c>
      <c r="H324" s="3" t="s">
        <v>383</v>
      </c>
      <c r="I324" s="6">
        <v>42005</v>
      </c>
      <c r="J324" s="6" t="s">
        <v>492</v>
      </c>
      <c r="K324" s="3">
        <f>VLOOKUP(fiche_version[[#This Row],[code]],fiche[],7,FALSE)</f>
        <v>1</v>
      </c>
      <c r="L324" s="3">
        <f>VLOOKUP(fiche_version[[#This Row],[code]],fiche[],8,FALSE)</f>
        <v>1</v>
      </c>
      <c r="M324" s="3">
        <v>1</v>
      </c>
    </row>
    <row r="325" spans="1:13" x14ac:dyDescent="0.3">
      <c r="A325" s="3" t="str">
        <f>_xlfn.CONCAT(fiche_version[[#This Row],[code]],"v",RIGHT(fiche_version[[#This Row],[version]],4))</f>
        <v>IND-UT-117v14-1</v>
      </c>
      <c r="B325" s="3" t="s">
        <v>258</v>
      </c>
      <c r="C325" s="3" t="str">
        <f>VLOOKUP(fiche_version[[#This Row],[code]],fiche[],2,FALSE)</f>
        <v>IND</v>
      </c>
      <c r="D325" s="3" t="str">
        <f>VLOOKUP(fiche_version[[#This Row],[code]],fiche[],3,FALSE)</f>
        <v>Industrie</v>
      </c>
      <c r="E325" s="3" t="str">
        <f>VLOOKUP(fiche_version[[#This Row],[code]],fiche[],4,FALSE)</f>
        <v>UT</v>
      </c>
      <c r="F325" s="3" t="str">
        <f>VLOOKUP(fiche_version[[#This Row],[code]],fiche[],5,FALSE)</f>
        <v>Utilités</v>
      </c>
      <c r="G325" s="7" t="str">
        <f>VLOOKUP(fiche_version[[#This Row],[code]],fiche[],6,FALSE)</f>
        <v>Système de récupération de chaleur sur un groupe de production de froid</v>
      </c>
      <c r="H325" s="3" t="s">
        <v>383</v>
      </c>
      <c r="I325" s="6">
        <v>42005</v>
      </c>
      <c r="J325" s="6">
        <v>42277</v>
      </c>
      <c r="K325" s="3">
        <f>VLOOKUP(fiche_version[[#This Row],[code]],fiche[],7,FALSE)</f>
        <v>1</v>
      </c>
      <c r="L325" s="3">
        <f>VLOOKUP(fiche_version[[#This Row],[code]],fiche[],8,FALSE)</f>
        <v>1</v>
      </c>
      <c r="M325" s="3">
        <v>1</v>
      </c>
    </row>
    <row r="326" spans="1:13" x14ac:dyDescent="0.3">
      <c r="A326" s="3" t="str">
        <f>_xlfn.CONCAT(fiche_version[[#This Row],[code]],"v",RIGHT(fiche_version[[#This Row],[version]],4))</f>
        <v>IND-UT-117v17-2</v>
      </c>
      <c r="B326" s="3" t="s">
        <v>258</v>
      </c>
      <c r="C326" s="3" t="str">
        <f>VLOOKUP(fiche_version[[#This Row],[code]],fiche[],2,FALSE)</f>
        <v>IND</v>
      </c>
      <c r="D326" s="3" t="str">
        <f>VLOOKUP(fiche_version[[#This Row],[code]],fiche[],3,FALSE)</f>
        <v>Industrie</v>
      </c>
      <c r="E326" s="3" t="str">
        <f>VLOOKUP(fiche_version[[#This Row],[code]],fiche[],4,FALSE)</f>
        <v>UT</v>
      </c>
      <c r="F326" s="3" t="str">
        <f>VLOOKUP(fiche_version[[#This Row],[code]],fiche[],5,FALSE)</f>
        <v>Utilités</v>
      </c>
      <c r="G326" s="7" t="str">
        <f>VLOOKUP(fiche_version[[#This Row],[code]],fiche[],6,FALSE)</f>
        <v>Système de récupération de chaleur sur un groupe de production de froid</v>
      </c>
      <c r="H326" s="3" t="s">
        <v>409</v>
      </c>
      <c r="I326" s="6">
        <v>42278</v>
      </c>
      <c r="J326" s="6">
        <v>43190</v>
      </c>
      <c r="K326" s="3">
        <f>VLOOKUP(fiche_version[[#This Row],[code]],fiche[],7,FALSE)</f>
        <v>1</v>
      </c>
      <c r="L326" s="3">
        <f>VLOOKUP(fiche_version[[#This Row],[code]],fiche[],8,FALSE)</f>
        <v>1</v>
      </c>
      <c r="M326" s="3">
        <v>2</v>
      </c>
    </row>
    <row r="327" spans="1:13" x14ac:dyDescent="0.3">
      <c r="A327" s="3" t="str">
        <f>_xlfn.CONCAT(fiche_version[[#This Row],[code]],"v",RIGHT(fiche_version[[#This Row],[version]],4))</f>
        <v>IND-UT-117v27-3</v>
      </c>
      <c r="B327" s="3" t="s">
        <v>258</v>
      </c>
      <c r="C327" s="3" t="str">
        <f>VLOOKUP(fiche_version[[#This Row],[code]],fiche[],2,FALSE)</f>
        <v>IND</v>
      </c>
      <c r="D327" s="3" t="str">
        <f>VLOOKUP(fiche_version[[#This Row],[code]],fiche[],3,FALSE)</f>
        <v>Industrie</v>
      </c>
      <c r="E327" s="3" t="str">
        <f>VLOOKUP(fiche_version[[#This Row],[code]],fiche[],4,FALSE)</f>
        <v>UT</v>
      </c>
      <c r="F327" s="3" t="str">
        <f>VLOOKUP(fiche_version[[#This Row],[code]],fiche[],5,FALSE)</f>
        <v>Utilités</v>
      </c>
      <c r="G327" s="7" t="str">
        <f>VLOOKUP(fiche_version[[#This Row],[code]],fiche[],6,FALSE)</f>
        <v>Système de récupération de chaleur sur un groupe de production de froid</v>
      </c>
      <c r="H327" s="3" t="s">
        <v>410</v>
      </c>
      <c r="I327" s="6">
        <v>43191</v>
      </c>
      <c r="J327" s="6">
        <v>44104</v>
      </c>
      <c r="K327" s="3">
        <f>VLOOKUP(fiche_version[[#This Row],[code]],fiche[],7,FALSE)</f>
        <v>1</v>
      </c>
      <c r="L327" s="3">
        <f>VLOOKUP(fiche_version[[#This Row],[code]],fiche[],8,FALSE)</f>
        <v>1</v>
      </c>
      <c r="M327" s="3">
        <v>3</v>
      </c>
    </row>
    <row r="328" spans="1:13" x14ac:dyDescent="0.3">
      <c r="A328" s="3" t="str">
        <f>_xlfn.CONCAT(fiche_version[[#This Row],[code]],"v",RIGHT(fiche_version[[#This Row],[version]],4))</f>
        <v>IND-UT-117v35-4</v>
      </c>
      <c r="B328" s="3" t="s">
        <v>258</v>
      </c>
      <c r="C328" s="3" t="str">
        <f>VLOOKUP(fiche_version[[#This Row],[code]],fiche[],2,FALSE)</f>
        <v>IND</v>
      </c>
      <c r="D328" s="3" t="str">
        <f>VLOOKUP(fiche_version[[#This Row],[code]],fiche[],3,FALSE)</f>
        <v>Industrie</v>
      </c>
      <c r="E328" s="3" t="str">
        <f>VLOOKUP(fiche_version[[#This Row],[code]],fiche[],4,FALSE)</f>
        <v>UT</v>
      </c>
      <c r="F328" s="3" t="str">
        <f>VLOOKUP(fiche_version[[#This Row],[code]],fiche[],5,FALSE)</f>
        <v>Utilités</v>
      </c>
      <c r="G328" s="7" t="str">
        <f>VLOOKUP(fiche_version[[#This Row],[code]],fiche[],6,FALSE)</f>
        <v>Système de récupération de chaleur sur un groupe de production de froid</v>
      </c>
      <c r="H328" s="3" t="s">
        <v>424</v>
      </c>
      <c r="I328" s="6">
        <v>44105</v>
      </c>
      <c r="J328" s="6" t="s">
        <v>492</v>
      </c>
      <c r="K328" s="3">
        <f>VLOOKUP(fiche_version[[#This Row],[code]],fiche[],7,FALSE)</f>
        <v>1</v>
      </c>
      <c r="L328" s="3">
        <f>VLOOKUP(fiche_version[[#This Row],[code]],fiche[],8,FALSE)</f>
        <v>1</v>
      </c>
      <c r="M328" s="3">
        <v>4</v>
      </c>
    </row>
    <row r="329" spans="1:13" x14ac:dyDescent="0.3">
      <c r="A329" s="3" t="str">
        <f>_xlfn.CONCAT(fiche_version[[#This Row],[code]],"v",RIGHT(fiche_version[[#This Row],[version]],4))</f>
        <v>IND-UT-118v14-1</v>
      </c>
      <c r="B329" s="3" t="s">
        <v>259</v>
      </c>
      <c r="C329" s="3" t="str">
        <f>VLOOKUP(fiche_version[[#This Row],[code]],fiche[],2,FALSE)</f>
        <v>IND</v>
      </c>
      <c r="D329" s="3" t="str">
        <f>VLOOKUP(fiche_version[[#This Row],[code]],fiche[],3,FALSE)</f>
        <v>Industrie</v>
      </c>
      <c r="E329" s="3" t="str">
        <f>VLOOKUP(fiche_version[[#This Row],[code]],fiche[],4,FALSE)</f>
        <v>UT</v>
      </c>
      <c r="F329" s="3" t="str">
        <f>VLOOKUP(fiche_version[[#This Row],[code]],fiche[],5,FALSE)</f>
        <v>Utilités</v>
      </c>
      <c r="G329" s="7" t="str">
        <f>VLOOKUP(fiche_version[[#This Row],[code]],fiche[],6,FALSE)</f>
        <v>Brûleur avec dispositif de récupération de chaleur sur un four industriel</v>
      </c>
      <c r="H329" s="3" t="s">
        <v>383</v>
      </c>
      <c r="I329" s="6">
        <v>42005</v>
      </c>
      <c r="J329" s="6" t="s">
        <v>492</v>
      </c>
      <c r="K329" s="3">
        <f>VLOOKUP(fiche_version[[#This Row],[code]],fiche[],7,FALSE)</f>
        <v>1</v>
      </c>
      <c r="L329" s="3">
        <f>VLOOKUP(fiche_version[[#This Row],[code]],fiche[],8,FALSE)</f>
        <v>1</v>
      </c>
      <c r="M329" s="3">
        <v>1</v>
      </c>
    </row>
    <row r="330" spans="1:13" x14ac:dyDescent="0.3">
      <c r="A330" s="3" t="str">
        <f>_xlfn.CONCAT(fiche_version[[#This Row],[code]],"v",RIGHT(fiche_version[[#This Row],[version]],4))</f>
        <v>IND-UT-120v14-1</v>
      </c>
      <c r="B330" s="3" t="s">
        <v>260</v>
      </c>
      <c r="C330" s="3" t="str">
        <f>VLOOKUP(fiche_version[[#This Row],[code]],fiche[],2,FALSE)</f>
        <v>IND</v>
      </c>
      <c r="D330" s="3" t="str">
        <f>VLOOKUP(fiche_version[[#This Row],[code]],fiche[],3,FALSE)</f>
        <v>Industrie</v>
      </c>
      <c r="E330" s="3" t="str">
        <f>VLOOKUP(fiche_version[[#This Row],[code]],fiche[],4,FALSE)</f>
        <v>UT</v>
      </c>
      <c r="F330" s="3" t="str">
        <f>VLOOKUP(fiche_version[[#This Row],[code]],fiche[],5,FALSE)</f>
        <v>Utilités</v>
      </c>
      <c r="G330" s="7" t="str">
        <f>VLOOKUP(fiche_version[[#This Row],[code]],fiche[],6,FALSE)</f>
        <v>Compresseur d’air basse pression à vis ou centrifuge</v>
      </c>
      <c r="H330" s="3" t="s">
        <v>383</v>
      </c>
      <c r="I330" s="6">
        <v>42005</v>
      </c>
      <c r="J330" s="6" t="s">
        <v>492</v>
      </c>
      <c r="K330" s="3">
        <f>VLOOKUP(fiche_version[[#This Row],[code]],fiche[],7,FALSE)</f>
        <v>1</v>
      </c>
      <c r="L330" s="3">
        <f>VLOOKUP(fiche_version[[#This Row],[code]],fiche[],8,FALSE)</f>
        <v>1</v>
      </c>
      <c r="M330" s="3">
        <v>1</v>
      </c>
    </row>
    <row r="331" spans="1:13" x14ac:dyDescent="0.3">
      <c r="A331" s="3" t="str">
        <f>_xlfn.CONCAT(fiche_version[[#This Row],[code]],"v",RIGHT(fiche_version[[#This Row],[version]],4))</f>
        <v>IND-UT-121v14-1</v>
      </c>
      <c r="B331" s="3" t="s">
        <v>262</v>
      </c>
      <c r="C331" s="3" t="str">
        <f>VLOOKUP(fiche_version[[#This Row],[code]],fiche[],2,FALSE)</f>
        <v>IND</v>
      </c>
      <c r="D331" s="3" t="str">
        <f>VLOOKUP(fiche_version[[#This Row],[code]],fiche[],3,FALSE)</f>
        <v>Industrie</v>
      </c>
      <c r="E331" s="3" t="str">
        <f>VLOOKUP(fiche_version[[#This Row],[code]],fiche[],4,FALSE)</f>
        <v>UT</v>
      </c>
      <c r="F331" s="3" t="str">
        <f>VLOOKUP(fiche_version[[#This Row],[code]],fiche[],5,FALSE)</f>
        <v>Utilités</v>
      </c>
      <c r="G331" s="7" t="str">
        <f>VLOOKUP(fiche_version[[#This Row],[code]],fiche[],6,FALSE)</f>
        <v>Matelas pour l’isolation de points singuliers</v>
      </c>
      <c r="H331" s="3" t="s">
        <v>383</v>
      </c>
      <c r="I331" s="6">
        <v>42005</v>
      </c>
      <c r="J331" s="6">
        <v>43465</v>
      </c>
      <c r="K331" s="3">
        <f>VLOOKUP(fiche_version[[#This Row],[code]],fiche[],7,FALSE)</f>
        <v>1</v>
      </c>
      <c r="L331" s="3">
        <f>VLOOKUP(fiche_version[[#This Row],[code]],fiche[],8,FALSE)</f>
        <v>1</v>
      </c>
      <c r="M331" s="3">
        <v>1</v>
      </c>
    </row>
    <row r="332" spans="1:13" x14ac:dyDescent="0.3">
      <c r="A332" s="3" t="str">
        <f>_xlfn.CONCAT(fiche_version[[#This Row],[code]],"v",RIGHT(fiche_version[[#This Row],[version]],4))</f>
        <v>IND-UT-121v28-2</v>
      </c>
      <c r="B332" s="3" t="s">
        <v>262</v>
      </c>
      <c r="C332" s="3" t="str">
        <f>VLOOKUP(fiche_version[[#This Row],[code]],fiche[],2,FALSE)</f>
        <v>IND</v>
      </c>
      <c r="D332" s="3" t="str">
        <f>VLOOKUP(fiche_version[[#This Row],[code]],fiche[],3,FALSE)</f>
        <v>Industrie</v>
      </c>
      <c r="E332" s="3" t="str">
        <f>VLOOKUP(fiche_version[[#This Row],[code]],fiche[],4,FALSE)</f>
        <v>UT</v>
      </c>
      <c r="F332" s="3" t="str">
        <f>VLOOKUP(fiche_version[[#This Row],[code]],fiche[],5,FALSE)</f>
        <v>Utilités</v>
      </c>
      <c r="G332" s="7" t="str">
        <f>VLOOKUP(fiche_version[[#This Row],[code]],fiche[],6,FALSE)</f>
        <v>Matelas pour l’isolation de points singuliers</v>
      </c>
      <c r="H332" s="3" t="s">
        <v>419</v>
      </c>
      <c r="I332" s="6">
        <v>43466</v>
      </c>
      <c r="J332" s="6">
        <v>44651</v>
      </c>
      <c r="K332" s="3">
        <f>VLOOKUP(fiche_version[[#This Row],[code]],fiche[],7,FALSE)</f>
        <v>1</v>
      </c>
      <c r="L332" s="3">
        <f>VLOOKUP(fiche_version[[#This Row],[code]],fiche[],8,FALSE)</f>
        <v>1</v>
      </c>
      <c r="M332" s="3">
        <v>2</v>
      </c>
    </row>
    <row r="333" spans="1:13" x14ac:dyDescent="0.3">
      <c r="A333" s="3" t="str">
        <f>_xlfn.CONCAT(fiche_version[[#This Row],[code]],"v",RIGHT(fiche_version[[#This Row],[version]],4))</f>
        <v>IND-UT-121v40-3</v>
      </c>
      <c r="B333" s="3" t="s">
        <v>262</v>
      </c>
      <c r="C333" s="3" t="str">
        <f>VLOOKUP(fiche_version[[#This Row],[code]],fiche[],2,FALSE)</f>
        <v>IND</v>
      </c>
      <c r="D333" s="3" t="str">
        <f>VLOOKUP(fiche_version[[#This Row],[code]],fiche[],3,FALSE)</f>
        <v>Industrie</v>
      </c>
      <c r="E333" s="3" t="str">
        <f>VLOOKUP(fiche_version[[#This Row],[code]],fiche[],4,FALSE)</f>
        <v>UT</v>
      </c>
      <c r="F333" s="3" t="str">
        <f>VLOOKUP(fiche_version[[#This Row],[code]],fiche[],5,FALSE)</f>
        <v>Utilités</v>
      </c>
      <c r="G333" s="7" t="str">
        <f>VLOOKUP(fiche_version[[#This Row],[code]],fiche[],6,FALSE)</f>
        <v>Matelas pour l’isolation de points singuliers</v>
      </c>
      <c r="H333" s="3" t="s">
        <v>463</v>
      </c>
      <c r="I333" s="6">
        <v>44652</v>
      </c>
      <c r="J333" s="6">
        <v>45199</v>
      </c>
      <c r="K333" s="3">
        <f>VLOOKUP(fiche_version[[#This Row],[code]],fiche[],7,FALSE)</f>
        <v>1</v>
      </c>
      <c r="L333" s="3">
        <f>VLOOKUP(fiche_version[[#This Row],[code]],fiche[],8,FALSE)</f>
        <v>1</v>
      </c>
      <c r="M333" s="3">
        <v>3</v>
      </c>
    </row>
    <row r="334" spans="1:13" x14ac:dyDescent="0.3">
      <c r="A334" s="3" t="str">
        <f>_xlfn.CONCAT(fiche_version[[#This Row],[code]],"v",RIGHT(fiche_version[[#This Row],[version]],4))</f>
        <v>IND-UT-121v54-4</v>
      </c>
      <c r="B334" s="3" t="s">
        <v>262</v>
      </c>
      <c r="C334" s="3" t="str">
        <f>VLOOKUP(fiche_version[[#This Row],[code]],fiche[],2,FALSE)</f>
        <v>IND</v>
      </c>
      <c r="D334" s="3" t="str">
        <f>VLOOKUP(fiche_version[[#This Row],[code]],fiche[],3,FALSE)</f>
        <v>Industrie</v>
      </c>
      <c r="E334" s="3" t="str">
        <f>VLOOKUP(fiche_version[[#This Row],[code]],fiche[],4,FALSE)</f>
        <v>UT</v>
      </c>
      <c r="F334" s="3" t="str">
        <f>VLOOKUP(fiche_version[[#This Row],[code]],fiche[],5,FALSE)</f>
        <v>Utilités</v>
      </c>
      <c r="G334" s="7" t="str">
        <f>VLOOKUP(fiche_version[[#This Row],[code]],fiche[],6,FALSE)</f>
        <v>Matelas pour l’isolation de points singuliers</v>
      </c>
      <c r="H334" s="3" t="s">
        <v>718</v>
      </c>
      <c r="I334" s="6">
        <v>45200</v>
      </c>
      <c r="J334" s="6"/>
      <c r="K334" s="3">
        <f>VLOOKUP(fiche_version[[#This Row],[code]],fiche[],7,FALSE)</f>
        <v>1</v>
      </c>
      <c r="L334" s="3">
        <f>VLOOKUP(fiche_version[[#This Row],[code]],fiche[],8,FALSE)</f>
        <v>1</v>
      </c>
      <c r="M334" s="3">
        <v>4</v>
      </c>
    </row>
    <row r="335" spans="1:13" x14ac:dyDescent="0.3">
      <c r="A335" s="3" t="str">
        <f>_xlfn.CONCAT(fiche_version[[#This Row],[code]],"v",RIGHT(fiche_version[[#This Row],[version]],4))</f>
        <v>IND-UT-122v14-1</v>
      </c>
      <c r="B335" s="3" t="s">
        <v>264</v>
      </c>
      <c r="C335" s="3" t="str">
        <f>VLOOKUP(fiche_version[[#This Row],[code]],fiche[],2,FALSE)</f>
        <v>IND</v>
      </c>
      <c r="D335" s="3" t="str">
        <f>VLOOKUP(fiche_version[[#This Row],[code]],fiche[],3,FALSE)</f>
        <v>Industrie</v>
      </c>
      <c r="E335" s="3" t="str">
        <f>VLOOKUP(fiche_version[[#This Row],[code]],fiche[],4,FALSE)</f>
        <v>UT</v>
      </c>
      <c r="F335" s="3" t="str">
        <f>VLOOKUP(fiche_version[[#This Row],[code]],fiche[],5,FALSE)</f>
        <v>Utilités</v>
      </c>
      <c r="G335" s="7" t="str">
        <f>VLOOKUP(fiche_version[[#This Row],[code]],fiche[],6,FALSE)</f>
        <v>Sécheur d'air comprimé à adsorption utilisant un apport calorifique pour sa régénération</v>
      </c>
      <c r="H335" s="3" t="s">
        <v>383</v>
      </c>
      <c r="I335" s="6">
        <v>42005</v>
      </c>
      <c r="J335" s="6" t="s">
        <v>492</v>
      </c>
      <c r="K335" s="3">
        <f>VLOOKUP(fiche_version[[#This Row],[code]],fiche[],7,FALSE)</f>
        <v>1</v>
      </c>
      <c r="L335" s="3">
        <f>VLOOKUP(fiche_version[[#This Row],[code]],fiche[],8,FALSE)</f>
        <v>1</v>
      </c>
      <c r="M335" s="3">
        <v>1</v>
      </c>
    </row>
    <row r="336" spans="1:13" x14ac:dyDescent="0.3">
      <c r="A336" s="3" t="str">
        <f>_xlfn.CONCAT(fiche_version[[#This Row],[code]],"v",RIGHT(fiche_version[[#This Row],[version]],4))</f>
        <v>IND-UT-123v14-1</v>
      </c>
      <c r="B336" s="3" t="s">
        <v>266</v>
      </c>
      <c r="C336" s="3" t="str">
        <f>VLOOKUP(fiche_version[[#This Row],[code]],fiche[],2,FALSE)</f>
        <v>IND</v>
      </c>
      <c r="D336" s="3" t="str">
        <f>VLOOKUP(fiche_version[[#This Row],[code]],fiche[],3,FALSE)</f>
        <v>Industrie</v>
      </c>
      <c r="E336" s="3" t="str">
        <f>VLOOKUP(fiche_version[[#This Row],[code]],fiche[],4,FALSE)</f>
        <v>UT</v>
      </c>
      <c r="F336" s="3" t="str">
        <f>VLOOKUP(fiche_version[[#This Row],[code]],fiche[],5,FALSE)</f>
        <v>Utilités</v>
      </c>
      <c r="G336" s="7" t="str">
        <f>VLOOKUP(fiche_version[[#This Row],[code]],fiche[],6,FALSE)</f>
        <v>Moteur premium de classe IE3</v>
      </c>
      <c r="H336" s="3" t="s">
        <v>383</v>
      </c>
      <c r="I336" s="6">
        <v>42005</v>
      </c>
      <c r="J336" s="6">
        <v>44804</v>
      </c>
      <c r="K336" s="3">
        <f>VLOOKUP(fiche_version[[#This Row],[code]],fiche[],7,FALSE)</f>
        <v>1</v>
      </c>
      <c r="L336" s="3">
        <f>VLOOKUP(fiche_version[[#This Row],[code]],fiche[],8,FALSE)</f>
        <v>1</v>
      </c>
      <c r="M336" s="3">
        <v>1</v>
      </c>
    </row>
    <row r="337" spans="1:13" x14ac:dyDescent="0.3">
      <c r="A337" s="3" t="str">
        <f>_xlfn.CONCAT(fiche_version[[#This Row],[code]],"v",RIGHT(fiche_version[[#This Row],[version]],4))</f>
        <v>IND-UT-124v14-1</v>
      </c>
      <c r="B337" s="3" t="s">
        <v>267</v>
      </c>
      <c r="C337" s="3" t="str">
        <f>VLOOKUP(fiche_version[[#This Row],[code]],fiche[],2,FALSE)</f>
        <v>IND</v>
      </c>
      <c r="D337" s="3" t="str">
        <f>VLOOKUP(fiche_version[[#This Row],[code]],fiche[],3,FALSE)</f>
        <v>Industrie</v>
      </c>
      <c r="E337" s="3" t="str">
        <f>VLOOKUP(fiche_version[[#This Row],[code]],fiche[],4,FALSE)</f>
        <v>UT</v>
      </c>
      <c r="F337" s="3" t="str">
        <f>VLOOKUP(fiche_version[[#This Row],[code]],fiche[],5,FALSE)</f>
        <v>Utilités</v>
      </c>
      <c r="G337" s="7" t="str">
        <f>VLOOKUP(fiche_version[[#This Row],[code]],fiche[],6,FALSE)</f>
        <v>Séquenceur électronique pour le pilotage d’une centrale de production d’air comprimé</v>
      </c>
      <c r="H337" s="3" t="s">
        <v>383</v>
      </c>
      <c r="I337" s="6">
        <v>42005</v>
      </c>
      <c r="J337" s="6" t="s">
        <v>492</v>
      </c>
      <c r="K337" s="3">
        <f>VLOOKUP(fiche_version[[#This Row],[code]],fiche[],7,FALSE)</f>
        <v>1</v>
      </c>
      <c r="L337" s="3">
        <f>VLOOKUP(fiche_version[[#This Row],[code]],fiche[],8,FALSE)</f>
        <v>1</v>
      </c>
      <c r="M337" s="3">
        <v>1</v>
      </c>
    </row>
    <row r="338" spans="1:13" x14ac:dyDescent="0.3">
      <c r="A338" s="3" t="str">
        <f>_xlfn.CONCAT(fiche_version[[#This Row],[code]],"v",RIGHT(fiche_version[[#This Row],[version]],4))</f>
        <v>IND-UT-125v14-1</v>
      </c>
      <c r="B338" s="3" t="s">
        <v>268</v>
      </c>
      <c r="C338" s="3" t="str">
        <f>VLOOKUP(fiche_version[[#This Row],[code]],fiche[],2,FALSE)</f>
        <v>IND</v>
      </c>
      <c r="D338" s="3" t="str">
        <f>VLOOKUP(fiche_version[[#This Row],[code]],fiche[],3,FALSE)</f>
        <v>Industrie</v>
      </c>
      <c r="E338" s="3" t="str">
        <f>VLOOKUP(fiche_version[[#This Row],[code]],fiche[],4,FALSE)</f>
        <v>UT</v>
      </c>
      <c r="F338" s="3" t="str">
        <f>VLOOKUP(fiche_version[[#This Row],[code]],fiche[],5,FALSE)</f>
        <v>Utilités</v>
      </c>
      <c r="G338" s="7" t="str">
        <f>VLOOKUP(fiche_version[[#This Row],[code]],fiche[],6,FALSE)</f>
        <v>Traitement d’eau performant sur chaudière de production de vapeur</v>
      </c>
      <c r="H338" s="3" t="s">
        <v>383</v>
      </c>
      <c r="I338" s="6">
        <v>42005</v>
      </c>
      <c r="J338" s="6" t="s">
        <v>492</v>
      </c>
      <c r="K338" s="3">
        <f>VLOOKUP(fiche_version[[#This Row],[code]],fiche[],7,FALSE)</f>
        <v>1</v>
      </c>
      <c r="L338" s="3">
        <f>VLOOKUP(fiche_version[[#This Row],[code]],fiche[],8,FALSE)</f>
        <v>1</v>
      </c>
      <c r="M338" s="3">
        <v>1</v>
      </c>
    </row>
    <row r="339" spans="1:13" x14ac:dyDescent="0.3">
      <c r="A339" s="3" t="str">
        <f>_xlfn.CONCAT(fiche_version[[#This Row],[code]],"v",RIGHT(fiche_version[[#This Row],[version]],4))</f>
        <v>IND-UT-127v14-1</v>
      </c>
      <c r="B339" s="3" t="s">
        <v>270</v>
      </c>
      <c r="C339" s="3" t="str">
        <f>VLOOKUP(fiche_version[[#This Row],[code]],fiche[],2,FALSE)</f>
        <v>IND</v>
      </c>
      <c r="D339" s="3" t="str">
        <f>VLOOKUP(fiche_version[[#This Row],[code]],fiche[],3,FALSE)</f>
        <v>Industrie</v>
      </c>
      <c r="E339" s="3" t="str">
        <f>VLOOKUP(fiche_version[[#This Row],[code]],fiche[],4,FALSE)</f>
        <v>UT</v>
      </c>
      <c r="F339" s="3" t="str">
        <f>VLOOKUP(fiche_version[[#This Row],[code]],fiche[],5,FALSE)</f>
        <v>Utilités</v>
      </c>
      <c r="G339" s="7" t="str">
        <f>VLOOKUP(fiche_version[[#This Row],[code]],fiche[],6,FALSE)</f>
        <v>Système de transmission performant</v>
      </c>
      <c r="H339" s="3" t="s">
        <v>383</v>
      </c>
      <c r="I339" s="6">
        <v>42005</v>
      </c>
      <c r="J339" s="6">
        <v>42004</v>
      </c>
      <c r="K339" s="3">
        <f>VLOOKUP(fiche_version[[#This Row],[code]],fiche[],7,FALSE)</f>
        <v>1</v>
      </c>
      <c r="L339" s="3">
        <f>VLOOKUP(fiche_version[[#This Row],[code]],fiche[],8,FALSE)</f>
        <v>1</v>
      </c>
      <c r="M339" s="3">
        <v>1</v>
      </c>
    </row>
    <row r="340" spans="1:13" x14ac:dyDescent="0.3">
      <c r="A340" s="3" t="str">
        <f>_xlfn.CONCAT(fiche_version[[#This Row],[code]],"v",RIGHT(fiche_version[[#This Row],[version]],4))</f>
        <v>IND-UT-127v25-2</v>
      </c>
      <c r="B340" s="3" t="s">
        <v>270</v>
      </c>
      <c r="C340" s="3" t="str">
        <f>VLOOKUP(fiche_version[[#This Row],[code]],fiche[],2,FALSE)</f>
        <v>IND</v>
      </c>
      <c r="D340" s="3" t="str">
        <f>VLOOKUP(fiche_version[[#This Row],[code]],fiche[],3,FALSE)</f>
        <v>Industrie</v>
      </c>
      <c r="E340" s="3" t="str">
        <f>VLOOKUP(fiche_version[[#This Row],[code]],fiche[],4,FALSE)</f>
        <v>UT</v>
      </c>
      <c r="F340" s="3" t="str">
        <f>VLOOKUP(fiche_version[[#This Row],[code]],fiche[],5,FALSE)</f>
        <v>Utilités</v>
      </c>
      <c r="G340" s="7" t="str">
        <f>VLOOKUP(fiche_version[[#This Row],[code]],fiche[],6,FALSE)</f>
        <v>Système de transmission performant</v>
      </c>
      <c r="H340" s="3" t="s">
        <v>418</v>
      </c>
      <c r="I340" s="6">
        <v>42005</v>
      </c>
      <c r="J340" s="6" t="s">
        <v>492</v>
      </c>
      <c r="K340" s="3">
        <f>VLOOKUP(fiche_version[[#This Row],[code]],fiche[],7,FALSE)</f>
        <v>1</v>
      </c>
      <c r="L340" s="3">
        <f>VLOOKUP(fiche_version[[#This Row],[code]],fiche[],8,FALSE)</f>
        <v>1</v>
      </c>
      <c r="M340" s="3">
        <v>2</v>
      </c>
    </row>
    <row r="341" spans="1:13" x14ac:dyDescent="0.3">
      <c r="A341" s="3" t="str">
        <f>_xlfn.CONCAT(fiche_version[[#This Row],[code]],"v",RIGHT(fiche_version[[#This Row],[version]],4))</f>
        <v>IND-UT-129v14-1</v>
      </c>
      <c r="B341" s="3" t="s">
        <v>272</v>
      </c>
      <c r="C341" s="3" t="str">
        <f>VLOOKUP(fiche_version[[#This Row],[code]],fiche[],2,FALSE)</f>
        <v>IND</v>
      </c>
      <c r="D341" s="3" t="str">
        <f>VLOOKUP(fiche_version[[#This Row],[code]],fiche[],3,FALSE)</f>
        <v>Industrie</v>
      </c>
      <c r="E341" s="3" t="str">
        <f>VLOOKUP(fiche_version[[#This Row],[code]],fiche[],4,FALSE)</f>
        <v>UT</v>
      </c>
      <c r="F341" s="3" t="str">
        <f>VLOOKUP(fiche_version[[#This Row],[code]],fiche[],5,FALSE)</f>
        <v>Utilités</v>
      </c>
      <c r="G341" s="7" t="str">
        <f>VLOOKUP(fiche_version[[#This Row],[code]],fiche[],6,FALSE)</f>
        <v>Presse à injecter tout électrique ou hybride</v>
      </c>
      <c r="H341" s="3" t="s">
        <v>383</v>
      </c>
      <c r="I341" s="6">
        <v>42005</v>
      </c>
      <c r="J341" s="6">
        <v>43465</v>
      </c>
      <c r="K341" s="3">
        <f>VLOOKUP(fiche_version[[#This Row],[code]],fiche[],7,FALSE)</f>
        <v>1</v>
      </c>
      <c r="L341" s="3">
        <f>VLOOKUP(fiche_version[[#This Row],[code]],fiche[],8,FALSE)</f>
        <v>1</v>
      </c>
      <c r="M341" s="3">
        <v>1</v>
      </c>
    </row>
    <row r="342" spans="1:13" x14ac:dyDescent="0.3">
      <c r="A342" s="3" t="str">
        <f>_xlfn.CONCAT(fiche_version[[#This Row],[code]],"v",RIGHT(fiche_version[[#This Row],[version]],4))</f>
        <v>IND-UT-129v28-2</v>
      </c>
      <c r="B342" s="3" t="s">
        <v>272</v>
      </c>
      <c r="C342" s="3" t="str">
        <f>VLOOKUP(fiche_version[[#This Row],[code]],fiche[],2,FALSE)</f>
        <v>IND</v>
      </c>
      <c r="D342" s="3" t="str">
        <f>VLOOKUP(fiche_version[[#This Row],[code]],fiche[],3,FALSE)</f>
        <v>Industrie</v>
      </c>
      <c r="E342" s="3" t="str">
        <f>VLOOKUP(fiche_version[[#This Row],[code]],fiche[],4,FALSE)</f>
        <v>UT</v>
      </c>
      <c r="F342" s="3" t="str">
        <f>VLOOKUP(fiche_version[[#This Row],[code]],fiche[],5,FALSE)</f>
        <v>Utilités</v>
      </c>
      <c r="G342" s="7" t="str">
        <f>VLOOKUP(fiche_version[[#This Row],[code]],fiche[],6,FALSE)</f>
        <v>Presse à injecter tout électrique ou hybride</v>
      </c>
      <c r="H342" s="3" t="s">
        <v>419</v>
      </c>
      <c r="I342" s="6">
        <v>43466</v>
      </c>
      <c r="J342" s="6" t="s">
        <v>492</v>
      </c>
      <c r="K342" s="3">
        <f>VLOOKUP(fiche_version[[#This Row],[code]],fiche[],7,FALSE)</f>
        <v>1</v>
      </c>
      <c r="L342" s="3">
        <f>VLOOKUP(fiche_version[[#This Row],[code]],fiche[],8,FALSE)</f>
        <v>1</v>
      </c>
      <c r="M342" s="3">
        <v>2</v>
      </c>
    </row>
    <row r="343" spans="1:13" x14ac:dyDescent="0.3">
      <c r="A343" s="3" t="str">
        <f>_xlfn.CONCAT(fiche_version[[#This Row],[code]],"v",RIGHT(fiche_version[[#This Row],[version]],4))</f>
        <v>IND-UT-130v19-1</v>
      </c>
      <c r="B343" s="3" t="s">
        <v>273</v>
      </c>
      <c r="C343" s="3" t="str">
        <f>VLOOKUP(fiche_version[[#This Row],[code]],fiche[],2,FALSE)</f>
        <v>IND</v>
      </c>
      <c r="D343" s="3" t="str">
        <f>VLOOKUP(fiche_version[[#This Row],[code]],fiche[],3,FALSE)</f>
        <v>Industrie</v>
      </c>
      <c r="E343" s="3" t="str">
        <f>VLOOKUP(fiche_version[[#This Row],[code]],fiche[],4,FALSE)</f>
        <v>UT</v>
      </c>
      <c r="F343" s="3" t="str">
        <f>VLOOKUP(fiche_version[[#This Row],[code]],fiche[],5,FALSE)</f>
        <v>Utilités</v>
      </c>
      <c r="G343" s="7" t="str">
        <f>VLOOKUP(fiche_version[[#This Row],[code]],fiche[],6,FALSE)</f>
        <v>Condenseur sur les effluents gazeux d’une chaudière de production de vapeur</v>
      </c>
      <c r="H343" s="3" t="s">
        <v>386</v>
      </c>
      <c r="I343" s="6">
        <v>42373</v>
      </c>
      <c r="J343" s="6" t="s">
        <v>492</v>
      </c>
      <c r="K343" s="3">
        <f>VLOOKUP(fiche_version[[#This Row],[code]],fiche[],7,FALSE)</f>
        <v>1</v>
      </c>
      <c r="L343" s="3">
        <f>VLOOKUP(fiche_version[[#This Row],[code]],fiche[],8,FALSE)</f>
        <v>1</v>
      </c>
      <c r="M343" s="3">
        <v>1</v>
      </c>
    </row>
    <row r="344" spans="1:13" x14ac:dyDescent="0.3">
      <c r="A344" s="3" t="str">
        <f>_xlfn.CONCAT(fiche_version[[#This Row],[code]],"v",RIGHT(fiche_version[[#This Row],[version]],4))</f>
        <v>IND-UT-131v24-1</v>
      </c>
      <c r="B344" s="3" t="s">
        <v>274</v>
      </c>
      <c r="C344" s="3" t="str">
        <f>VLOOKUP(fiche_version[[#This Row],[code]],fiche[],2,FALSE)</f>
        <v>IND</v>
      </c>
      <c r="D344" s="3" t="str">
        <f>VLOOKUP(fiche_version[[#This Row],[code]],fiche[],3,FALSE)</f>
        <v>Industrie</v>
      </c>
      <c r="E344" s="3" t="str">
        <f>VLOOKUP(fiche_version[[#This Row],[code]],fiche[],4,FALSE)</f>
        <v>UT</v>
      </c>
      <c r="F344" s="3" t="str">
        <f>VLOOKUP(fiche_version[[#This Row],[code]],fiche[],5,FALSE)</f>
        <v>Utilités</v>
      </c>
      <c r="G344" s="7" t="str">
        <f>VLOOKUP(fiche_version[[#This Row],[code]],fiche[],6,FALSE)</f>
        <v>Isolation thermique des parois planes ou cylindriques sur des installations industrielles (France métropolitaine)</v>
      </c>
      <c r="H344" s="3" t="s">
        <v>399</v>
      </c>
      <c r="I344" s="6">
        <v>42727</v>
      </c>
      <c r="J344" s="6">
        <v>43921</v>
      </c>
      <c r="K344" s="3">
        <f>VLOOKUP(fiche_version[[#This Row],[code]],fiche[],7,FALSE)</f>
        <v>1</v>
      </c>
      <c r="L344" s="3">
        <f>VLOOKUP(fiche_version[[#This Row],[code]],fiche[],8,FALSE)</f>
        <v>1</v>
      </c>
      <c r="M344" s="3">
        <v>1</v>
      </c>
    </row>
    <row r="345" spans="1:13" x14ac:dyDescent="0.3">
      <c r="A345" s="3" t="str">
        <f>_xlfn.CONCAT(fiche_version[[#This Row],[code]],"v",RIGHT(fiche_version[[#This Row],[version]],4))</f>
        <v>IND-UT-131v37-2</v>
      </c>
      <c r="B345" s="3" t="s">
        <v>274</v>
      </c>
      <c r="C345" s="3" t="str">
        <f>VLOOKUP(fiche_version[[#This Row],[code]],fiche[],2,FALSE)</f>
        <v>IND</v>
      </c>
      <c r="D345" s="3" t="str">
        <f>VLOOKUP(fiche_version[[#This Row],[code]],fiche[],3,FALSE)</f>
        <v>Industrie</v>
      </c>
      <c r="E345" s="3" t="str">
        <f>VLOOKUP(fiche_version[[#This Row],[code]],fiche[],4,FALSE)</f>
        <v>UT</v>
      </c>
      <c r="F345" s="3" t="str">
        <f>VLOOKUP(fiche_version[[#This Row],[code]],fiche[],5,FALSE)</f>
        <v>Utilités</v>
      </c>
      <c r="G345" s="7" t="str">
        <f>VLOOKUP(fiche_version[[#This Row],[code]],fiche[],6,FALSE)</f>
        <v>Isolation thermique des parois planes ou cylindriques sur des installations industrielles (France métropolitaine)</v>
      </c>
      <c r="H345" s="3" t="s">
        <v>439</v>
      </c>
      <c r="I345" s="6">
        <v>43922</v>
      </c>
      <c r="J345" s="6" t="s">
        <v>492</v>
      </c>
      <c r="K345" s="3">
        <f>VLOOKUP(fiche_version[[#This Row],[code]],fiche[],7,FALSE)</f>
        <v>1</v>
      </c>
      <c r="L345" s="3">
        <f>VLOOKUP(fiche_version[[#This Row],[code]],fiche[],8,FALSE)</f>
        <v>1</v>
      </c>
      <c r="M345" s="3">
        <v>2</v>
      </c>
    </row>
    <row r="346" spans="1:13" s="1" customFormat="1" x14ac:dyDescent="0.3">
      <c r="A346" s="3" t="str">
        <f>_xlfn.CONCAT(fiche_version[[#This Row],[code]],"v",RIGHT(fiche_version[[#This Row],[version]],4))</f>
        <v>IND-UT-132v26-1</v>
      </c>
      <c r="B346" s="3" t="s">
        <v>276</v>
      </c>
      <c r="C346" s="3" t="str">
        <f>VLOOKUP(fiche_version[[#This Row],[code]],fiche[],2,FALSE)</f>
        <v>IND</v>
      </c>
      <c r="D346" s="3" t="str">
        <f>VLOOKUP(fiche_version[[#This Row],[code]],fiche[],3,FALSE)</f>
        <v>Industrie</v>
      </c>
      <c r="E346" s="3" t="str">
        <f>VLOOKUP(fiche_version[[#This Row],[code]],fiche[],4,FALSE)</f>
        <v>UT</v>
      </c>
      <c r="F346" s="3" t="str">
        <f>VLOOKUP(fiche_version[[#This Row],[code]],fiche[],5,FALSE)</f>
        <v>Utilités</v>
      </c>
      <c r="G346" s="7" t="str">
        <f>VLOOKUP(fiche_version[[#This Row],[code]],fiche[],6,FALSE)</f>
        <v>Moteur asynchrone de classe IE4</v>
      </c>
      <c r="H346" s="3" t="s">
        <v>411</v>
      </c>
      <c r="I346" s="6">
        <v>42956</v>
      </c>
      <c r="J346" s="6" t="s">
        <v>492</v>
      </c>
      <c r="K346" s="3">
        <f>VLOOKUP(fiche_version[[#This Row],[code]],fiche[],7,FALSE)</f>
        <v>1</v>
      </c>
      <c r="L346" s="3">
        <f>VLOOKUP(fiche_version[[#This Row],[code]],fiche[],8,FALSE)</f>
        <v>1</v>
      </c>
      <c r="M346" s="3">
        <v>1</v>
      </c>
    </row>
    <row r="347" spans="1:13" x14ac:dyDescent="0.3">
      <c r="A347" s="3" t="str">
        <f>_xlfn.CONCAT(fiche_version[[#This Row],[code]],"v",RIGHT(fiche_version[[#This Row],[version]],4))</f>
        <v>IND-UT-133v28-1</v>
      </c>
      <c r="B347" s="3" t="s">
        <v>277</v>
      </c>
      <c r="C347" s="3" t="str">
        <f>VLOOKUP(fiche_version[[#This Row],[code]],fiche[],2,FALSE)</f>
        <v>IND</v>
      </c>
      <c r="D347" s="3" t="str">
        <f>VLOOKUP(fiche_version[[#This Row],[code]],fiche[],3,FALSE)</f>
        <v>Industrie</v>
      </c>
      <c r="E347" s="3" t="str">
        <f>VLOOKUP(fiche_version[[#This Row],[code]],fiche[],4,FALSE)</f>
        <v>UT</v>
      </c>
      <c r="F347" s="3" t="str">
        <f>VLOOKUP(fiche_version[[#This Row],[code]],fiche[],5,FALSE)</f>
        <v>Utilités</v>
      </c>
      <c r="G347" s="7" t="str">
        <f>VLOOKUP(fiche_version[[#This Row],[code]],fiche[],6,FALSE)</f>
        <v>Système électronique de pilotage d’un moteur électrique avec récupération d’énergie</v>
      </c>
      <c r="H347" s="3" t="s">
        <v>384</v>
      </c>
      <c r="I347" s="6">
        <v>43453</v>
      </c>
      <c r="J347" s="6" t="s">
        <v>492</v>
      </c>
      <c r="K347" s="3">
        <f>VLOOKUP(fiche_version[[#This Row],[code]],fiche[],7,FALSE)</f>
        <v>1</v>
      </c>
      <c r="L347" s="3">
        <f>VLOOKUP(fiche_version[[#This Row],[code]],fiche[],8,FALSE)</f>
        <v>1</v>
      </c>
      <c r="M347" s="3">
        <v>1</v>
      </c>
    </row>
    <row r="348" spans="1:13" x14ac:dyDescent="0.3">
      <c r="A348" s="3" t="str">
        <f>_xlfn.CONCAT(fiche_version[[#This Row],[code]],"v",RIGHT(fiche_version[[#This Row],[version]],4))</f>
        <v>IND-UT-134v28-1</v>
      </c>
      <c r="B348" s="3" t="s">
        <v>278</v>
      </c>
      <c r="C348" s="3" t="str">
        <f>VLOOKUP(fiche_version[[#This Row],[code]],fiche[],2,FALSE)</f>
        <v>IND</v>
      </c>
      <c r="D348" s="3" t="str">
        <f>VLOOKUP(fiche_version[[#This Row],[code]],fiche[],3,FALSE)</f>
        <v>Industrie</v>
      </c>
      <c r="E348" s="3" t="str">
        <f>VLOOKUP(fiche_version[[#This Row],[code]],fiche[],4,FALSE)</f>
        <v>UT</v>
      </c>
      <c r="F348" s="3" t="str">
        <f>VLOOKUP(fiche_version[[#This Row],[code]],fiche[],5,FALSE)</f>
        <v>Utilités</v>
      </c>
      <c r="G348" s="7" t="str">
        <f>VLOOKUP(fiche_version[[#This Row],[code]],fiche[],6,FALSE)</f>
        <v>Système de mesurage d’indicateurs de performance énergétique</v>
      </c>
      <c r="H348" s="3" t="s">
        <v>384</v>
      </c>
      <c r="I348" s="6">
        <v>43453</v>
      </c>
      <c r="J348" s="6">
        <v>44104</v>
      </c>
      <c r="K348" s="3">
        <f>VLOOKUP(fiche_version[[#This Row],[code]],fiche[],7,FALSE)</f>
        <v>1</v>
      </c>
      <c r="L348" s="3">
        <f>VLOOKUP(fiche_version[[#This Row],[code]],fiche[],8,FALSE)</f>
        <v>1</v>
      </c>
      <c r="M348" s="3">
        <v>1</v>
      </c>
    </row>
    <row r="349" spans="1:13" x14ac:dyDescent="0.3">
      <c r="A349" s="3" t="str">
        <f>_xlfn.CONCAT(fiche_version[[#This Row],[code]],"v",RIGHT(fiche_version[[#This Row],[version]],4))</f>
        <v>IND-UT-134v35-2</v>
      </c>
      <c r="B349" s="3" t="s">
        <v>278</v>
      </c>
      <c r="C349" s="3" t="str">
        <f>VLOOKUP(fiche_version[[#This Row],[code]],fiche[],2,FALSE)</f>
        <v>IND</v>
      </c>
      <c r="D349" s="3" t="str">
        <f>VLOOKUP(fiche_version[[#This Row],[code]],fiche[],3,FALSE)</f>
        <v>Industrie</v>
      </c>
      <c r="E349" s="3" t="str">
        <f>VLOOKUP(fiche_version[[#This Row],[code]],fiche[],4,FALSE)</f>
        <v>UT</v>
      </c>
      <c r="F349" s="3" t="str">
        <f>VLOOKUP(fiche_version[[#This Row],[code]],fiche[],5,FALSE)</f>
        <v>Utilités</v>
      </c>
      <c r="G349" s="7" t="str">
        <f>VLOOKUP(fiche_version[[#This Row],[code]],fiche[],6,FALSE)</f>
        <v>Système de mesurage d’indicateurs de performance énergétique</v>
      </c>
      <c r="H349" s="3" t="s">
        <v>391</v>
      </c>
      <c r="I349" s="6">
        <v>44105</v>
      </c>
      <c r="J349" s="6" t="s">
        <v>492</v>
      </c>
      <c r="K349" s="3">
        <f>VLOOKUP(fiche_version[[#This Row],[code]],fiche[],7,FALSE)</f>
        <v>1</v>
      </c>
      <c r="L349" s="3">
        <f>VLOOKUP(fiche_version[[#This Row],[code]],fiche[],8,FALSE)</f>
        <v>1</v>
      </c>
      <c r="M349" s="3">
        <v>2</v>
      </c>
    </row>
    <row r="350" spans="1:13" x14ac:dyDescent="0.3">
      <c r="A350" s="3" t="str">
        <f>_xlfn.CONCAT(fiche_version[[#This Row],[code]],"v",RIGHT(fiche_version[[#This Row],[version]],4))</f>
        <v>IND-UT-135v31-1</v>
      </c>
      <c r="B350" s="3" t="s">
        <v>279</v>
      </c>
      <c r="C350" s="3" t="str">
        <f>VLOOKUP(fiche_version[[#This Row],[code]],fiche[],2,FALSE)</f>
        <v>IND</v>
      </c>
      <c r="D350" s="3" t="str">
        <f>VLOOKUP(fiche_version[[#This Row],[code]],fiche[],3,FALSE)</f>
        <v>Industrie</v>
      </c>
      <c r="E350" s="3" t="str">
        <f>VLOOKUP(fiche_version[[#This Row],[code]],fiche[],4,FALSE)</f>
        <v>UT</v>
      </c>
      <c r="F350" s="3" t="str">
        <f>VLOOKUP(fiche_version[[#This Row],[code]],fiche[],5,FALSE)</f>
        <v>Utilités</v>
      </c>
      <c r="G350" s="7" t="str">
        <f>VLOOKUP(fiche_version[[#This Row],[code]],fiche[],6,FALSE)</f>
        <v>Freecooling par eau de refroidissement en substitution d'un groupe froid</v>
      </c>
      <c r="H350" s="3" t="s">
        <v>414</v>
      </c>
      <c r="I350" s="6">
        <v>43709</v>
      </c>
      <c r="J350" s="6" t="s">
        <v>492</v>
      </c>
      <c r="K350" s="3">
        <f>VLOOKUP(fiche_version[[#This Row],[code]],fiche[],7,FALSE)</f>
        <v>1</v>
      </c>
      <c r="L350" s="3">
        <f>VLOOKUP(fiche_version[[#This Row],[code]],fiche[],8,FALSE)</f>
        <v>1</v>
      </c>
      <c r="M350" s="3">
        <v>1</v>
      </c>
    </row>
    <row r="351" spans="1:13" x14ac:dyDescent="0.3">
      <c r="A351" s="3" t="str">
        <f>_xlfn.CONCAT(fiche_version[[#This Row],[code]],"v",RIGHT(fiche_version[[#This Row],[version]],4))</f>
        <v>IND-UT-136v31-1</v>
      </c>
      <c r="B351" s="3" t="s">
        <v>281</v>
      </c>
      <c r="C351" s="3" t="str">
        <f>VLOOKUP(fiche_version[[#This Row],[code]],fiche[],2,FALSE)</f>
        <v>IND</v>
      </c>
      <c r="D351" s="3" t="str">
        <f>VLOOKUP(fiche_version[[#This Row],[code]],fiche[],3,FALSE)</f>
        <v>Industrie</v>
      </c>
      <c r="E351" s="3" t="str">
        <f>VLOOKUP(fiche_version[[#This Row],[code]],fiche[],4,FALSE)</f>
        <v>UT</v>
      </c>
      <c r="F351" s="3" t="str">
        <f>VLOOKUP(fiche_version[[#This Row],[code]],fiche[],5,FALSE)</f>
        <v>Utilités</v>
      </c>
      <c r="G351" s="7" t="str">
        <f>VLOOKUP(fiche_version[[#This Row],[code]],fiche[],6,FALSE)</f>
        <v>Systèmes moto-régulés</v>
      </c>
      <c r="H351" s="3" t="s">
        <v>414</v>
      </c>
      <c r="I351" s="6">
        <v>43709</v>
      </c>
      <c r="J351" s="6" t="s">
        <v>492</v>
      </c>
      <c r="K351" s="3">
        <f>VLOOKUP(fiche_version[[#This Row],[code]],fiche[],7,FALSE)</f>
        <v>1</v>
      </c>
      <c r="L351" s="3">
        <f>VLOOKUP(fiche_version[[#This Row],[code]],fiche[],8,FALSE)</f>
        <v>1</v>
      </c>
      <c r="M351" s="3">
        <v>1</v>
      </c>
    </row>
    <row r="352" spans="1:13" x14ac:dyDescent="0.3">
      <c r="A352" s="3" t="str">
        <f>_xlfn.CONCAT(fiche_version[[#This Row],[code]],"v",RIGHT(fiche_version[[#This Row],[version]],4))</f>
        <v>RES-CH-101v16-1</v>
      </c>
      <c r="B352" s="3" t="s">
        <v>282</v>
      </c>
      <c r="C352" s="3" t="str">
        <f>VLOOKUP(fiche_version[[#This Row],[code]],fiche[],2,FALSE)</f>
        <v>RES</v>
      </c>
      <c r="D352" s="3" t="str">
        <f>VLOOKUP(fiche_version[[#This Row],[code]],fiche[],3,FALSE)</f>
        <v>Réseaux</v>
      </c>
      <c r="E352" s="3" t="str">
        <f>VLOOKUP(fiche_version[[#This Row],[code]],fiche[],4,FALSE)</f>
        <v>CH</v>
      </c>
      <c r="F352" s="3" t="str">
        <f>VLOOKUP(fiche_version[[#This Row],[code]],fiche[],5,FALSE)</f>
        <v>Chaleur et Froid</v>
      </c>
      <c r="G352" s="7" t="str">
        <f>VLOOKUP(fiche_version[[#This Row],[code]],fiche[],6,FALSE)</f>
        <v>Valorisation de chaleur de récupération en réseau (France métropolitaine)</v>
      </c>
      <c r="H352" s="3" t="s">
        <v>388</v>
      </c>
      <c r="I352" s="6">
        <v>42005</v>
      </c>
      <c r="J352" s="6" t="s">
        <v>492</v>
      </c>
      <c r="K352" s="3">
        <f>VLOOKUP(fiche_version[[#This Row],[code]],fiche[],7,FALSE)</f>
        <v>1</v>
      </c>
      <c r="L352" s="3">
        <f>VLOOKUP(fiche_version[[#This Row],[code]],fiche[],8,FALSE)</f>
        <v>0</v>
      </c>
      <c r="M352" s="3">
        <v>1</v>
      </c>
    </row>
    <row r="353" spans="1:13" x14ac:dyDescent="0.3">
      <c r="A353" s="3" t="str">
        <f>_xlfn.CONCAT(fiche_version[[#This Row],[code]],"v",RIGHT(fiche_version[[#This Row],[version]],4))</f>
        <v>RES-CH-103v16-1</v>
      </c>
      <c r="B353" s="3" t="s">
        <v>284</v>
      </c>
      <c r="C353" s="3" t="str">
        <f>VLOOKUP(fiche_version[[#This Row],[code]],fiche[],2,FALSE)</f>
        <v>RES</v>
      </c>
      <c r="D353" s="3" t="str">
        <f>VLOOKUP(fiche_version[[#This Row],[code]],fiche[],3,FALSE)</f>
        <v>Réseaux</v>
      </c>
      <c r="E353" s="3" t="str">
        <f>VLOOKUP(fiche_version[[#This Row],[code]],fiche[],4,FALSE)</f>
        <v>CH</v>
      </c>
      <c r="F353" s="3" t="str">
        <f>VLOOKUP(fiche_version[[#This Row],[code]],fiche[],5,FALSE)</f>
        <v>Chaleur et Froid</v>
      </c>
      <c r="G353" s="7" t="str">
        <f>VLOOKUP(fiche_version[[#This Row],[code]],fiche[],6,FALSE)</f>
        <v>Réhabilitation d’un poste de livraison de chaleur d’un bâtiment tertiaire</v>
      </c>
      <c r="H353" s="3" t="s">
        <v>388</v>
      </c>
      <c r="I353" s="6">
        <v>42005</v>
      </c>
      <c r="J353" s="6">
        <v>44104</v>
      </c>
      <c r="K353" s="3">
        <f>VLOOKUP(fiche_version[[#This Row],[code]],fiche[],7,FALSE)</f>
        <v>1</v>
      </c>
      <c r="L353" s="3">
        <f>VLOOKUP(fiche_version[[#This Row],[code]],fiche[],8,FALSE)</f>
        <v>1</v>
      </c>
      <c r="M353" s="3">
        <v>1</v>
      </c>
    </row>
    <row r="354" spans="1:13" x14ac:dyDescent="0.3">
      <c r="A354" s="3" t="str">
        <f>_xlfn.CONCAT(fiche_version[[#This Row],[code]],"v",RIGHT(fiche_version[[#This Row],[version]],4))</f>
        <v>RES-CH-103v35-2</v>
      </c>
      <c r="B354" s="3" t="s">
        <v>284</v>
      </c>
      <c r="C354" s="3" t="str">
        <f>VLOOKUP(fiche_version[[#This Row],[code]],fiche[],2,FALSE)</f>
        <v>RES</v>
      </c>
      <c r="D354" s="3" t="str">
        <f>VLOOKUP(fiche_version[[#This Row],[code]],fiche[],3,FALSE)</f>
        <v>Réseaux</v>
      </c>
      <c r="E354" s="3" t="str">
        <f>VLOOKUP(fiche_version[[#This Row],[code]],fiche[],4,FALSE)</f>
        <v>CH</v>
      </c>
      <c r="F354" s="3" t="str">
        <f>VLOOKUP(fiche_version[[#This Row],[code]],fiche[],5,FALSE)</f>
        <v>Chaleur et Froid</v>
      </c>
      <c r="G354" s="7" t="str">
        <f>VLOOKUP(fiche_version[[#This Row],[code]],fiche[],6,FALSE)</f>
        <v>Réhabilitation d’un poste de livraison de chaleur d’un bâtiment tertiaire</v>
      </c>
      <c r="H354" s="3" t="s">
        <v>391</v>
      </c>
      <c r="I354" s="6">
        <v>44105</v>
      </c>
      <c r="J354" s="6">
        <v>44115</v>
      </c>
      <c r="K354" s="3">
        <f>VLOOKUP(fiche_version[[#This Row],[code]],fiche[],7,FALSE)</f>
        <v>1</v>
      </c>
      <c r="L354" s="3">
        <f>VLOOKUP(fiche_version[[#This Row],[code]],fiche[],8,FALSE)</f>
        <v>1</v>
      </c>
      <c r="M354" s="3">
        <v>2</v>
      </c>
    </row>
    <row r="355" spans="1:13" x14ac:dyDescent="0.3">
      <c r="A355" s="3" t="str">
        <f>_xlfn.CONCAT(fiche_version[[#This Row],[code]],"v",RIGHT(fiche_version[[#This Row],[version]],4))</f>
        <v>RES-CH-103v36-3</v>
      </c>
      <c r="B355" s="3" t="s">
        <v>284</v>
      </c>
      <c r="C355" s="3" t="str">
        <f>VLOOKUP(fiche_version[[#This Row],[code]],fiche[],2,FALSE)</f>
        <v>RES</v>
      </c>
      <c r="D355" s="3" t="str">
        <f>VLOOKUP(fiche_version[[#This Row],[code]],fiche[],3,FALSE)</f>
        <v>Réseaux</v>
      </c>
      <c r="E355" s="3" t="str">
        <f>VLOOKUP(fiche_version[[#This Row],[code]],fiche[],4,FALSE)</f>
        <v>CH</v>
      </c>
      <c r="F355" s="3" t="str">
        <f>VLOOKUP(fiche_version[[#This Row],[code]],fiche[],5,FALSE)</f>
        <v>Chaleur et Froid</v>
      </c>
      <c r="G355" s="7" t="str">
        <f>VLOOKUP(fiche_version[[#This Row],[code]],fiche[],6,FALSE)</f>
        <v>Réhabilitation d’un poste de livraison de chaleur d’un bâtiment tertiaire</v>
      </c>
      <c r="H355" s="3" t="s">
        <v>445</v>
      </c>
      <c r="I355" s="6">
        <v>44116</v>
      </c>
      <c r="J355" s="6" t="s">
        <v>492</v>
      </c>
      <c r="K355" s="3">
        <f>VLOOKUP(fiche_version[[#This Row],[code]],fiche[],7,FALSE)</f>
        <v>1</v>
      </c>
      <c r="L355" s="3">
        <f>VLOOKUP(fiche_version[[#This Row],[code]],fiche[],8,FALSE)</f>
        <v>1</v>
      </c>
      <c r="M355" s="3">
        <v>3</v>
      </c>
    </row>
    <row r="356" spans="1:13" x14ac:dyDescent="0.3">
      <c r="A356" s="3" t="str">
        <f>_xlfn.CONCAT(fiche_version[[#This Row],[code]],"v",RIGHT(fiche_version[[#This Row],[version]],4))</f>
        <v>RES-CH-104v16-1</v>
      </c>
      <c r="B356" s="3" t="s">
        <v>286</v>
      </c>
      <c r="C356" s="3" t="str">
        <f>VLOOKUP(fiche_version[[#This Row],[code]],fiche[],2,FALSE)</f>
        <v>RES</v>
      </c>
      <c r="D356" s="3" t="str">
        <f>VLOOKUP(fiche_version[[#This Row],[code]],fiche[],3,FALSE)</f>
        <v>Réseaux</v>
      </c>
      <c r="E356" s="3" t="str">
        <f>VLOOKUP(fiche_version[[#This Row],[code]],fiche[],4,FALSE)</f>
        <v>CH</v>
      </c>
      <c r="F356" s="3" t="str">
        <f>VLOOKUP(fiche_version[[#This Row],[code]],fiche[],5,FALSE)</f>
        <v>Chaleur et Froid</v>
      </c>
      <c r="G356" s="7" t="str">
        <f>VLOOKUP(fiche_version[[#This Row],[code]],fiche[],6,FALSE)</f>
        <v>Réhabilitation d’un poste de livraison de chaleur d’un bâtiment résidentiel</v>
      </c>
      <c r="H356" s="3" t="s">
        <v>388</v>
      </c>
      <c r="I356" s="6">
        <v>42005</v>
      </c>
      <c r="J356" s="6">
        <v>44104</v>
      </c>
      <c r="K356" s="3">
        <f>VLOOKUP(fiche_version[[#This Row],[code]],fiche[],7,FALSE)</f>
        <v>1</v>
      </c>
      <c r="L356" s="3">
        <f>VLOOKUP(fiche_version[[#This Row],[code]],fiche[],8,FALSE)</f>
        <v>1</v>
      </c>
      <c r="M356" s="3">
        <v>1</v>
      </c>
    </row>
    <row r="357" spans="1:13" x14ac:dyDescent="0.3">
      <c r="A357" s="3" t="str">
        <f>_xlfn.CONCAT(fiche_version[[#This Row],[code]],"v",RIGHT(fiche_version[[#This Row],[version]],4))</f>
        <v>RES-CH-104v35-2</v>
      </c>
      <c r="B357" s="3" t="s">
        <v>286</v>
      </c>
      <c r="C357" s="3" t="str">
        <f>VLOOKUP(fiche_version[[#This Row],[code]],fiche[],2,FALSE)</f>
        <v>RES</v>
      </c>
      <c r="D357" s="3" t="str">
        <f>VLOOKUP(fiche_version[[#This Row],[code]],fiche[],3,FALSE)</f>
        <v>Réseaux</v>
      </c>
      <c r="E357" s="3" t="str">
        <f>VLOOKUP(fiche_version[[#This Row],[code]],fiche[],4,FALSE)</f>
        <v>CH</v>
      </c>
      <c r="F357" s="3" t="str">
        <f>VLOOKUP(fiche_version[[#This Row],[code]],fiche[],5,FALSE)</f>
        <v>Chaleur et Froid</v>
      </c>
      <c r="G357" s="7" t="str">
        <f>VLOOKUP(fiche_version[[#This Row],[code]],fiche[],6,FALSE)</f>
        <v>Réhabilitation d’un poste de livraison de chaleur d’un bâtiment résidentiel</v>
      </c>
      <c r="H357" s="3" t="s">
        <v>391</v>
      </c>
      <c r="I357" s="6">
        <v>44105</v>
      </c>
      <c r="J357" s="6">
        <v>44115</v>
      </c>
      <c r="K357" s="3">
        <f>VLOOKUP(fiche_version[[#This Row],[code]],fiche[],7,FALSE)</f>
        <v>1</v>
      </c>
      <c r="L357" s="3">
        <f>VLOOKUP(fiche_version[[#This Row],[code]],fiche[],8,FALSE)</f>
        <v>1</v>
      </c>
      <c r="M357" s="3">
        <v>2</v>
      </c>
    </row>
    <row r="358" spans="1:13" x14ac:dyDescent="0.3">
      <c r="A358" s="3" t="str">
        <f>_xlfn.CONCAT(fiche_version[[#This Row],[code]],"v",RIGHT(fiche_version[[#This Row],[version]],4))</f>
        <v>RES-CH-104v36-3</v>
      </c>
      <c r="B358" s="3" t="s">
        <v>286</v>
      </c>
      <c r="C358" s="3" t="str">
        <f>VLOOKUP(fiche_version[[#This Row],[code]],fiche[],2,FALSE)</f>
        <v>RES</v>
      </c>
      <c r="D358" s="3" t="str">
        <f>VLOOKUP(fiche_version[[#This Row],[code]],fiche[],3,FALSE)</f>
        <v>Réseaux</v>
      </c>
      <c r="E358" s="3" t="str">
        <f>VLOOKUP(fiche_version[[#This Row],[code]],fiche[],4,FALSE)</f>
        <v>CH</v>
      </c>
      <c r="F358" s="3" t="str">
        <f>VLOOKUP(fiche_version[[#This Row],[code]],fiche[],5,FALSE)</f>
        <v>Chaleur et Froid</v>
      </c>
      <c r="G358" s="7" t="str">
        <f>VLOOKUP(fiche_version[[#This Row],[code]],fiche[],6,FALSE)</f>
        <v>Réhabilitation d’un poste de livraison de chaleur d’un bâtiment résidentiel</v>
      </c>
      <c r="H358" s="3" t="s">
        <v>445</v>
      </c>
      <c r="I358" s="6">
        <v>44116</v>
      </c>
      <c r="J358" s="6" t="s">
        <v>492</v>
      </c>
      <c r="K358" s="3">
        <f>VLOOKUP(fiche_version[[#This Row],[code]],fiche[],7,FALSE)</f>
        <v>1</v>
      </c>
      <c r="L358" s="3">
        <f>VLOOKUP(fiche_version[[#This Row],[code]],fiche[],8,FALSE)</f>
        <v>1</v>
      </c>
      <c r="M358" s="3">
        <v>3</v>
      </c>
    </row>
    <row r="359" spans="1:13" x14ac:dyDescent="0.3">
      <c r="A359" s="3" t="str">
        <f>_xlfn.CONCAT(fiche_version[[#This Row],[code]],"v",RIGHT(fiche_version[[#This Row],[version]],4))</f>
        <v>RES-CH-105v24-1</v>
      </c>
      <c r="B359" s="3" t="s">
        <v>287</v>
      </c>
      <c r="C359" s="3" t="str">
        <f>VLOOKUP(fiche_version[[#This Row],[code]],fiche[],2,FALSE)</f>
        <v>RES</v>
      </c>
      <c r="D359" s="3" t="str">
        <f>VLOOKUP(fiche_version[[#This Row],[code]],fiche[],3,FALSE)</f>
        <v>Réseaux</v>
      </c>
      <c r="E359" s="3" t="str">
        <f>VLOOKUP(fiche_version[[#This Row],[code]],fiche[],4,FALSE)</f>
        <v>CH</v>
      </c>
      <c r="F359" s="3" t="str">
        <f>VLOOKUP(fiche_version[[#This Row],[code]],fiche[],5,FALSE)</f>
        <v>Chaleur et Froid</v>
      </c>
      <c r="G359" s="7" t="str">
        <f>VLOOKUP(fiche_version[[#This Row],[code]],fiche[],6,FALSE)</f>
        <v>Passage d'un réseau de chaleur en basse température</v>
      </c>
      <c r="H359" s="3" t="s">
        <v>399</v>
      </c>
      <c r="I359" s="6">
        <v>42727</v>
      </c>
      <c r="J359" s="6">
        <v>44104</v>
      </c>
      <c r="K359" s="3">
        <f>VLOOKUP(fiche_version[[#This Row],[code]],fiche[],7,FALSE)</f>
        <v>1</v>
      </c>
      <c r="L359" s="3">
        <f>VLOOKUP(fiche_version[[#This Row],[code]],fiche[],8,FALSE)</f>
        <v>1</v>
      </c>
      <c r="M359" s="3">
        <v>1</v>
      </c>
    </row>
    <row r="360" spans="1:13" x14ac:dyDescent="0.3">
      <c r="A360" s="3" t="str">
        <f>_xlfn.CONCAT(fiche_version[[#This Row],[code]],"v",RIGHT(fiche_version[[#This Row],[version]],4))</f>
        <v>RES-CH-105v35-2</v>
      </c>
      <c r="B360" s="3" t="s">
        <v>287</v>
      </c>
      <c r="C360" s="3" t="str">
        <f>VLOOKUP(fiche_version[[#This Row],[code]],fiche[],2,FALSE)</f>
        <v>RES</v>
      </c>
      <c r="D360" s="3" t="str">
        <f>VLOOKUP(fiche_version[[#This Row],[code]],fiche[],3,FALSE)</f>
        <v>Réseaux</v>
      </c>
      <c r="E360" s="3" t="str">
        <f>VLOOKUP(fiche_version[[#This Row],[code]],fiche[],4,FALSE)</f>
        <v>CH</v>
      </c>
      <c r="F360" s="3" t="str">
        <f>VLOOKUP(fiche_version[[#This Row],[code]],fiche[],5,FALSE)</f>
        <v>Chaleur et Froid</v>
      </c>
      <c r="G360" s="7" t="str">
        <f>VLOOKUP(fiche_version[[#This Row],[code]],fiche[],6,FALSE)</f>
        <v>Passage d'un réseau de chaleur en basse température</v>
      </c>
      <c r="H360" s="3" t="s">
        <v>391</v>
      </c>
      <c r="I360" s="6">
        <v>44105</v>
      </c>
      <c r="J360" s="6">
        <v>44115</v>
      </c>
      <c r="K360" s="3">
        <f>VLOOKUP(fiche_version[[#This Row],[code]],fiche[],7,FALSE)</f>
        <v>1</v>
      </c>
      <c r="L360" s="3">
        <f>VLOOKUP(fiche_version[[#This Row],[code]],fiche[],8,FALSE)</f>
        <v>1</v>
      </c>
      <c r="M360" s="3">
        <v>2</v>
      </c>
    </row>
    <row r="361" spans="1:13" x14ac:dyDescent="0.3">
      <c r="A361" s="3" t="str">
        <f>_xlfn.CONCAT(fiche_version[[#This Row],[code]],"v",RIGHT(fiche_version[[#This Row],[version]],4))</f>
        <v>RES-CH-105v36-3</v>
      </c>
      <c r="B361" s="3" t="s">
        <v>287</v>
      </c>
      <c r="C361" s="3" t="str">
        <f>VLOOKUP(fiche_version[[#This Row],[code]],fiche[],2,FALSE)</f>
        <v>RES</v>
      </c>
      <c r="D361" s="3" t="str">
        <f>VLOOKUP(fiche_version[[#This Row],[code]],fiche[],3,FALSE)</f>
        <v>Réseaux</v>
      </c>
      <c r="E361" s="3" t="str">
        <f>VLOOKUP(fiche_version[[#This Row],[code]],fiche[],4,FALSE)</f>
        <v>CH</v>
      </c>
      <c r="F361" s="3" t="str">
        <f>VLOOKUP(fiche_version[[#This Row],[code]],fiche[],5,FALSE)</f>
        <v>Chaleur et Froid</v>
      </c>
      <c r="G361" s="7" t="str">
        <f>VLOOKUP(fiche_version[[#This Row],[code]],fiche[],6,FALSE)</f>
        <v>Passage d'un réseau de chaleur en basse température</v>
      </c>
      <c r="H361" s="3" t="s">
        <v>445</v>
      </c>
      <c r="I361" s="6">
        <v>44116</v>
      </c>
      <c r="J361" s="6" t="s">
        <v>492</v>
      </c>
      <c r="K361" s="3">
        <f>VLOOKUP(fiche_version[[#This Row],[code]],fiche[],7,FALSE)</f>
        <v>1</v>
      </c>
      <c r="L361" s="3">
        <f>VLOOKUP(fiche_version[[#This Row],[code]],fiche[],8,FALSE)</f>
        <v>1</v>
      </c>
      <c r="M361" s="3">
        <v>3</v>
      </c>
    </row>
    <row r="362" spans="1:13" x14ac:dyDescent="0.3">
      <c r="A362" s="3" t="str">
        <f>_xlfn.CONCAT(fiche_version[[#This Row],[code]],"v",RIGHT(fiche_version[[#This Row],[version]],4))</f>
        <v>RES-CH-106v25-1</v>
      </c>
      <c r="B362" s="3" t="s">
        <v>288</v>
      </c>
      <c r="C362" s="3" t="str">
        <f>VLOOKUP(fiche_version[[#This Row],[code]],fiche[],2,FALSE)</f>
        <v>RES</v>
      </c>
      <c r="D362" s="3" t="str">
        <f>VLOOKUP(fiche_version[[#This Row],[code]],fiche[],3,FALSE)</f>
        <v>Réseaux</v>
      </c>
      <c r="E362" s="3" t="str">
        <f>VLOOKUP(fiche_version[[#This Row],[code]],fiche[],4,FALSE)</f>
        <v>CH</v>
      </c>
      <c r="F362" s="3" t="str">
        <f>VLOOKUP(fiche_version[[#This Row],[code]],fiche[],5,FALSE)</f>
        <v>Chaleur et Froid</v>
      </c>
      <c r="G362" s="7" t="str">
        <f>VLOOKUP(fiche_version[[#This Row],[code]],fiche[],6,FALSE)</f>
        <v>Mise en place d’un calorifugeage des canalisations d’un réseau de chaleur</v>
      </c>
      <c r="H362" s="3" t="s">
        <v>412</v>
      </c>
      <c r="I362" s="6">
        <v>42005</v>
      </c>
      <c r="J362" s="6">
        <v>44500</v>
      </c>
      <c r="K362" s="3">
        <f>VLOOKUP(fiche_version[[#This Row],[code]],fiche[],7,FALSE)</f>
        <v>1</v>
      </c>
      <c r="L362" s="3">
        <f>VLOOKUP(fiche_version[[#This Row],[code]],fiche[],8,FALSE)</f>
        <v>1</v>
      </c>
      <c r="M362" s="3">
        <v>1</v>
      </c>
    </row>
    <row r="363" spans="1:13" s="1" customFormat="1" x14ac:dyDescent="0.3">
      <c r="A363" s="3" t="str">
        <f>_xlfn.CONCAT(fiche_version[[#This Row],[code]],"v",RIGHT(fiche_version[[#This Row],[version]],4))</f>
        <v>RES-CH-106v38-2</v>
      </c>
      <c r="B363" s="3" t="s">
        <v>288</v>
      </c>
      <c r="C363" s="3" t="str">
        <f>VLOOKUP(fiche_version[[#This Row],[code]],fiche[],2,FALSE)</f>
        <v>RES</v>
      </c>
      <c r="D363" s="3" t="str">
        <f>VLOOKUP(fiche_version[[#This Row],[code]],fiche[],3,FALSE)</f>
        <v>Réseaux</v>
      </c>
      <c r="E363" s="3" t="str">
        <f>VLOOKUP(fiche_version[[#This Row],[code]],fiche[],4,FALSE)</f>
        <v>CH</v>
      </c>
      <c r="F363" s="3" t="str">
        <f>VLOOKUP(fiche_version[[#This Row],[code]],fiche[],5,FALSE)</f>
        <v>Chaleur et Froid</v>
      </c>
      <c r="G363" s="7" t="str">
        <f>VLOOKUP(fiche_version[[#This Row],[code]],fiche[],6,FALSE)</f>
        <v>Mise en place d’un calorifugeage des canalisations d’un réseau de chaleur</v>
      </c>
      <c r="H363" s="3" t="s">
        <v>453</v>
      </c>
      <c r="I363" s="6">
        <v>44501</v>
      </c>
      <c r="J363" s="6">
        <v>45016</v>
      </c>
      <c r="K363" s="3">
        <f>VLOOKUP(fiche_version[[#This Row],[code]],fiche[],7,FALSE)</f>
        <v>1</v>
      </c>
      <c r="L363" s="3">
        <f>VLOOKUP(fiche_version[[#This Row],[code]],fiche[],8,FALSE)</f>
        <v>1</v>
      </c>
      <c r="M363" s="3">
        <v>2</v>
      </c>
    </row>
    <row r="364" spans="1:13" ht="13.8" customHeight="1" x14ac:dyDescent="0.3">
      <c r="A364" s="3" t="str">
        <f>_xlfn.CONCAT(fiche_version[[#This Row],[code]],"v",RIGHT(fiche_version[[#This Row],[version]],4))</f>
        <v>RES-CH-106v50-3</v>
      </c>
      <c r="B364" s="3" t="s">
        <v>288</v>
      </c>
      <c r="C364" s="3" t="str">
        <f>VLOOKUP(fiche_version[[#This Row],[code]],fiche[],2,FALSE)</f>
        <v>RES</v>
      </c>
      <c r="D364" s="3" t="str">
        <f>VLOOKUP(fiche_version[[#This Row],[code]],fiche[],3,FALSE)</f>
        <v>Réseaux</v>
      </c>
      <c r="E364" s="3" t="str">
        <f>VLOOKUP(fiche_version[[#This Row],[code]],fiche[],4,FALSE)</f>
        <v>CH</v>
      </c>
      <c r="F364" s="3" t="str">
        <f>VLOOKUP(fiche_version[[#This Row],[code]],fiche[],5,FALSE)</f>
        <v>Chaleur et Froid</v>
      </c>
      <c r="G364" s="7" t="str">
        <f>VLOOKUP(fiche_version[[#This Row],[code]],fiche[],6,FALSE)</f>
        <v>Mise en place d’un calorifugeage des canalisations d’un réseau de chaleur</v>
      </c>
      <c r="H364" s="3" t="s">
        <v>452</v>
      </c>
      <c r="I364" s="6">
        <v>45017</v>
      </c>
      <c r="J364" s="6" t="s">
        <v>492</v>
      </c>
      <c r="K364" s="3">
        <f>VLOOKUP(fiche_version[[#This Row],[code]],fiche[],7,FALSE)</f>
        <v>1</v>
      </c>
      <c r="L364" s="3">
        <f>VLOOKUP(fiche_version[[#This Row],[code]],fiche[],8,FALSE)</f>
        <v>1</v>
      </c>
      <c r="M364" s="3">
        <v>3</v>
      </c>
    </row>
    <row r="365" spans="1:13" x14ac:dyDescent="0.3">
      <c r="A365" s="3" t="str">
        <f>_xlfn.CONCAT(fiche_version[[#This Row],[code]],"v",RIGHT(fiche_version[[#This Row],[version]],4))</f>
        <v>RES-CH-107v24-1</v>
      </c>
      <c r="B365" s="3" t="s">
        <v>289</v>
      </c>
      <c r="C365" s="3" t="str">
        <f>VLOOKUP(fiche_version[[#This Row],[code]],fiche[],2,FALSE)</f>
        <v>RES</v>
      </c>
      <c r="D365" s="3" t="str">
        <f>VLOOKUP(fiche_version[[#This Row],[code]],fiche[],3,FALSE)</f>
        <v>Réseaux</v>
      </c>
      <c r="E365" s="3" t="str">
        <f>VLOOKUP(fiche_version[[#This Row],[code]],fiche[],4,FALSE)</f>
        <v>CH</v>
      </c>
      <c r="F365" s="3" t="str">
        <f>VLOOKUP(fiche_version[[#This Row],[code]],fiche[],5,FALSE)</f>
        <v>Chaleur et Froid</v>
      </c>
      <c r="G365" s="7" t="str">
        <f>VLOOKUP(fiche_version[[#This Row],[code]],fiche[],6,FALSE)</f>
        <v>Isolation de points singuliers sur un réseau de chaleur</v>
      </c>
      <c r="H365" s="3" t="s">
        <v>399</v>
      </c>
      <c r="I365" s="6">
        <v>42727</v>
      </c>
      <c r="J365" s="6">
        <v>44104</v>
      </c>
      <c r="K365" s="3">
        <f>VLOOKUP(fiche_version[[#This Row],[code]],fiche[],7,FALSE)</f>
        <v>1</v>
      </c>
      <c r="L365" s="3">
        <f>VLOOKUP(fiche_version[[#This Row],[code]],fiche[],8,FALSE)</f>
        <v>1</v>
      </c>
      <c r="M365" s="3">
        <v>1</v>
      </c>
    </row>
    <row r="366" spans="1:13" x14ac:dyDescent="0.3">
      <c r="A366" s="3" t="str">
        <f>_xlfn.CONCAT(fiche_version[[#This Row],[code]],"v",RIGHT(fiche_version[[#This Row],[version]],4))</f>
        <v>RES-CH-107v35-2</v>
      </c>
      <c r="B366" s="3" t="s">
        <v>289</v>
      </c>
      <c r="C366" s="3" t="str">
        <f>VLOOKUP(fiche_version[[#This Row],[code]],fiche[],2,FALSE)</f>
        <v>RES</v>
      </c>
      <c r="D366" s="3" t="str">
        <f>VLOOKUP(fiche_version[[#This Row],[code]],fiche[],3,FALSE)</f>
        <v>Réseaux</v>
      </c>
      <c r="E366" s="3" t="str">
        <f>VLOOKUP(fiche_version[[#This Row],[code]],fiche[],4,FALSE)</f>
        <v>CH</v>
      </c>
      <c r="F366" s="3" t="str">
        <f>VLOOKUP(fiche_version[[#This Row],[code]],fiche[],5,FALSE)</f>
        <v>Chaleur et Froid</v>
      </c>
      <c r="G366" s="7" t="str">
        <f>VLOOKUP(fiche_version[[#This Row],[code]],fiche[],6,FALSE)</f>
        <v>Isolation de points singuliers sur un réseau de chaleur</v>
      </c>
      <c r="H366" s="3" t="s">
        <v>391</v>
      </c>
      <c r="I366" s="6">
        <v>44105</v>
      </c>
      <c r="J366" s="6">
        <v>44115</v>
      </c>
      <c r="K366" s="3">
        <f>VLOOKUP(fiche_version[[#This Row],[code]],fiche[],7,FALSE)</f>
        <v>1</v>
      </c>
      <c r="L366" s="3">
        <f>VLOOKUP(fiche_version[[#This Row],[code]],fiche[],8,FALSE)</f>
        <v>1</v>
      </c>
      <c r="M366" s="3">
        <v>2</v>
      </c>
    </row>
    <row r="367" spans="1:13" x14ac:dyDescent="0.3">
      <c r="A367" s="3" t="str">
        <f>_xlfn.CONCAT(fiche_version[[#This Row],[code]],"v",RIGHT(fiche_version[[#This Row],[version]],4))</f>
        <v>RES-CH-107v36-3</v>
      </c>
      <c r="B367" s="3" t="s">
        <v>289</v>
      </c>
      <c r="C367" s="3" t="str">
        <f>VLOOKUP(fiche_version[[#This Row],[code]],fiche[],2,FALSE)</f>
        <v>RES</v>
      </c>
      <c r="D367" s="3" t="str">
        <f>VLOOKUP(fiche_version[[#This Row],[code]],fiche[],3,FALSE)</f>
        <v>Réseaux</v>
      </c>
      <c r="E367" s="3" t="str">
        <f>VLOOKUP(fiche_version[[#This Row],[code]],fiche[],4,FALSE)</f>
        <v>CH</v>
      </c>
      <c r="F367" s="3" t="str">
        <f>VLOOKUP(fiche_version[[#This Row],[code]],fiche[],5,FALSE)</f>
        <v>Chaleur et Froid</v>
      </c>
      <c r="G367" s="7" t="str">
        <f>VLOOKUP(fiche_version[[#This Row],[code]],fiche[],6,FALSE)</f>
        <v>Isolation de points singuliers sur un réseau de chaleur</v>
      </c>
      <c r="H367" s="3" t="s">
        <v>445</v>
      </c>
      <c r="I367" s="6">
        <v>44116</v>
      </c>
      <c r="J367" s="6" t="s">
        <v>492</v>
      </c>
      <c r="K367" s="3">
        <f>VLOOKUP(fiche_version[[#This Row],[code]],fiche[],7,FALSE)</f>
        <v>1</v>
      </c>
      <c r="L367" s="3">
        <f>VLOOKUP(fiche_version[[#This Row],[code]],fiche[],8,FALSE)</f>
        <v>1</v>
      </c>
      <c r="M367" s="3">
        <v>3</v>
      </c>
    </row>
    <row r="368" spans="1:13" x14ac:dyDescent="0.3">
      <c r="A368" s="3" t="str">
        <f>_xlfn.CONCAT(fiche_version[[#This Row],[code]],"v",RIGHT(fiche_version[[#This Row],[version]],4))</f>
        <v>RES-CH-108v32-1</v>
      </c>
      <c r="B368" s="3" t="s">
        <v>290</v>
      </c>
      <c r="C368" s="3" t="str">
        <f>VLOOKUP(fiche_version[[#This Row],[code]],fiche[],2,FALSE)</f>
        <v>RES</v>
      </c>
      <c r="D368" s="3" t="str">
        <f>VLOOKUP(fiche_version[[#This Row],[code]],fiche[],3,FALSE)</f>
        <v>Réseaux</v>
      </c>
      <c r="E368" s="3" t="str">
        <f>VLOOKUP(fiche_version[[#This Row],[code]],fiche[],4,FALSE)</f>
        <v>CH</v>
      </c>
      <c r="F368" s="3" t="str">
        <f>VLOOKUP(fiche_version[[#This Row],[code]],fiche[],5,FALSE)</f>
        <v>Chaleur et Froid</v>
      </c>
      <c r="G368" s="7" t="str">
        <f>VLOOKUP(fiche_version[[#This Row],[code]],fiche[],6,FALSE)</f>
        <v>Récupération de chaleur fatale pour valorisation sur un réseau de chaleur ou vers un tiers (France métropolitaine)</v>
      </c>
      <c r="H368" s="3" t="s">
        <v>385</v>
      </c>
      <c r="I368" s="6">
        <v>43922</v>
      </c>
      <c r="J368" s="6">
        <v>43970</v>
      </c>
      <c r="K368" s="3">
        <f>VLOOKUP(fiche_version[[#This Row],[code]],fiche[],7,FALSE)</f>
        <v>1</v>
      </c>
      <c r="L368" s="3">
        <f>VLOOKUP(fiche_version[[#This Row],[code]],fiche[],8,FALSE)</f>
        <v>0</v>
      </c>
      <c r="M368" s="3">
        <v>1</v>
      </c>
    </row>
    <row r="369" spans="1:13" x14ac:dyDescent="0.3">
      <c r="A369" s="3" t="str">
        <f>_xlfn.CONCAT(fiche_version[[#This Row],[code]],"v",RIGHT(fiche_version[[#This Row],[version]],4))</f>
        <v>RES-CH-108v34-2</v>
      </c>
      <c r="B369" s="3" t="s">
        <v>290</v>
      </c>
      <c r="C369" s="3" t="str">
        <f>VLOOKUP(fiche_version[[#This Row],[code]],fiche[],2,FALSE)</f>
        <v>RES</v>
      </c>
      <c r="D369" s="3" t="str">
        <f>VLOOKUP(fiche_version[[#This Row],[code]],fiche[],3,FALSE)</f>
        <v>Réseaux</v>
      </c>
      <c r="E369" s="3" t="str">
        <f>VLOOKUP(fiche_version[[#This Row],[code]],fiche[],4,FALSE)</f>
        <v>CH</v>
      </c>
      <c r="F369" s="3" t="str">
        <f>VLOOKUP(fiche_version[[#This Row],[code]],fiche[],5,FALSE)</f>
        <v>Chaleur et Froid</v>
      </c>
      <c r="G369" s="7" t="str">
        <f>VLOOKUP(fiche_version[[#This Row],[code]],fiche[],6,FALSE)</f>
        <v>Récupération de chaleur fatale pour valorisation sur un réseau de chaleur ou vers un tiers (France métropolitaine)</v>
      </c>
      <c r="H369" s="3" t="s">
        <v>426</v>
      </c>
      <c r="I369" s="6">
        <v>43971</v>
      </c>
      <c r="J369" s="6">
        <v>44286</v>
      </c>
      <c r="K369" s="3">
        <f>VLOOKUP(fiche_version[[#This Row],[code]],fiche[],7,FALSE)</f>
        <v>1</v>
      </c>
      <c r="L369" s="3">
        <f>VLOOKUP(fiche_version[[#This Row],[code]],fiche[],8,FALSE)</f>
        <v>0</v>
      </c>
      <c r="M369" s="3">
        <v>2</v>
      </c>
    </row>
    <row r="370" spans="1:13" x14ac:dyDescent="0.3">
      <c r="A370" s="3" t="str">
        <f>_xlfn.CONCAT(fiche_version[[#This Row],[code]],"v",RIGHT(fiche_version[[#This Row],[version]],4))</f>
        <v>RES-CH-108v37-3</v>
      </c>
      <c r="B370" s="3" t="s">
        <v>290</v>
      </c>
      <c r="C370" s="3" t="str">
        <f>VLOOKUP(fiche_version[[#This Row],[code]],fiche[],2,FALSE)</f>
        <v>RES</v>
      </c>
      <c r="D370" s="3" t="str">
        <f>VLOOKUP(fiche_version[[#This Row],[code]],fiche[],3,FALSE)</f>
        <v>Réseaux</v>
      </c>
      <c r="E370" s="3" t="str">
        <f>VLOOKUP(fiche_version[[#This Row],[code]],fiche[],4,FALSE)</f>
        <v>CH</v>
      </c>
      <c r="F370" s="3" t="str">
        <f>VLOOKUP(fiche_version[[#This Row],[code]],fiche[],5,FALSE)</f>
        <v>Chaleur et Froid</v>
      </c>
      <c r="G370" s="7" t="str">
        <f>VLOOKUP(fiche_version[[#This Row],[code]],fiche[],6,FALSE)</f>
        <v>Récupération de chaleur fatale pour valorisation sur un réseau de chaleur ou vers un tiers (France métropolitaine)</v>
      </c>
      <c r="H370" s="3" t="s">
        <v>464</v>
      </c>
      <c r="I370" s="6">
        <v>44287</v>
      </c>
      <c r="J370" s="6" t="s">
        <v>492</v>
      </c>
      <c r="K370" s="3">
        <f>VLOOKUP(fiche_version[[#This Row],[code]],fiche[],7,FALSE)</f>
        <v>1</v>
      </c>
      <c r="L370" s="3">
        <f>VLOOKUP(fiche_version[[#This Row],[code]],fiche[],8,FALSE)</f>
        <v>0</v>
      </c>
      <c r="M370" s="3">
        <v>3</v>
      </c>
    </row>
    <row r="371" spans="1:13" x14ac:dyDescent="0.3">
      <c r="A371" s="3" t="str">
        <f>_xlfn.CONCAT(fiche_version[[#This Row],[code]],"v",RIGHT(fiche_version[[#This Row],[version]],4))</f>
        <v>RES-EC-101v14-1</v>
      </c>
      <c r="B371" s="3" t="s">
        <v>291</v>
      </c>
      <c r="C371" s="3" t="str">
        <f>VLOOKUP(fiche_version[[#This Row],[code]],fiche[],2,FALSE)</f>
        <v>RES</v>
      </c>
      <c r="D371" s="3" t="str">
        <f>VLOOKUP(fiche_version[[#This Row],[code]],fiche[],3,FALSE)</f>
        <v>Réseaux</v>
      </c>
      <c r="E371" s="3" t="str">
        <f>VLOOKUP(fiche_version[[#This Row],[code]],fiche[],4,FALSE)</f>
        <v>EC</v>
      </c>
      <c r="F371" s="3" t="str">
        <f>VLOOKUP(fiche_version[[#This Row],[code]],fiche[],5,FALSE)</f>
        <v>Eclairage</v>
      </c>
      <c r="G371" s="7" t="str">
        <f>VLOOKUP(fiche_version[[#This Row],[code]],fiche[],6,FALSE)</f>
        <v>Système de régulation de tension en éclairage extérieur</v>
      </c>
      <c r="H371" s="3" t="s">
        <v>383</v>
      </c>
      <c r="I371" s="6">
        <v>42005</v>
      </c>
      <c r="J371" s="6">
        <v>44651</v>
      </c>
      <c r="K371" s="3">
        <f>VLOOKUP(fiche_version[[#This Row],[code]],fiche[],7,FALSE)</f>
        <v>1</v>
      </c>
      <c r="L371" s="3">
        <f>VLOOKUP(fiche_version[[#This Row],[code]],fiche[],8,FALSE)</f>
        <v>1</v>
      </c>
      <c r="M371" s="3">
        <v>1</v>
      </c>
    </row>
    <row r="372" spans="1:13" x14ac:dyDescent="0.3">
      <c r="A372" s="3" t="str">
        <f>_xlfn.CONCAT(fiche_version[[#This Row],[code]],"v",RIGHT(fiche_version[[#This Row],[version]],4))</f>
        <v>RES-EC-102v14-1</v>
      </c>
      <c r="B372" s="3" t="s">
        <v>292</v>
      </c>
      <c r="C372" s="3" t="str">
        <f>VLOOKUP(fiche_version[[#This Row],[code]],fiche[],2,FALSE)</f>
        <v>RES</v>
      </c>
      <c r="D372" s="3" t="str">
        <f>VLOOKUP(fiche_version[[#This Row],[code]],fiche[],3,FALSE)</f>
        <v>Réseaux</v>
      </c>
      <c r="E372" s="3" t="str">
        <f>VLOOKUP(fiche_version[[#This Row],[code]],fiche[],4,FALSE)</f>
        <v>EC</v>
      </c>
      <c r="F372" s="3" t="str">
        <f>VLOOKUP(fiche_version[[#This Row],[code]],fiche[],5,FALSE)</f>
        <v>Eclairage</v>
      </c>
      <c r="G372" s="7" t="str">
        <f>VLOOKUP(fiche_version[[#This Row],[code]],fiche[],6,FALSE)</f>
        <v>Système de maîtrise de la puissance réactive en éclairage extérieur</v>
      </c>
      <c r="H372" s="3" t="s">
        <v>383</v>
      </c>
      <c r="I372" s="6">
        <v>42005</v>
      </c>
      <c r="J372" s="6">
        <v>44651</v>
      </c>
      <c r="K372" s="3">
        <f>VLOOKUP(fiche_version[[#This Row],[code]],fiche[],7,FALSE)</f>
        <v>1</v>
      </c>
      <c r="L372" s="3">
        <f>VLOOKUP(fiche_version[[#This Row],[code]],fiche[],8,FALSE)</f>
        <v>1</v>
      </c>
      <c r="M372" s="3">
        <v>1</v>
      </c>
    </row>
    <row r="373" spans="1:13" x14ac:dyDescent="0.3">
      <c r="A373" s="3" t="str">
        <f>_xlfn.CONCAT(fiche_version[[#This Row],[code]],"v",RIGHT(fiche_version[[#This Row],[version]],4))</f>
        <v>RES-EC-103v14-1</v>
      </c>
      <c r="B373" s="3" t="s">
        <v>293</v>
      </c>
      <c r="C373" s="3" t="str">
        <f>VLOOKUP(fiche_version[[#This Row],[code]],fiche[],2,FALSE)</f>
        <v>RES</v>
      </c>
      <c r="D373" s="3" t="str">
        <f>VLOOKUP(fiche_version[[#This Row],[code]],fiche[],3,FALSE)</f>
        <v>Réseaux</v>
      </c>
      <c r="E373" s="3" t="str">
        <f>VLOOKUP(fiche_version[[#This Row],[code]],fiche[],4,FALSE)</f>
        <v>EC</v>
      </c>
      <c r="F373" s="3" t="str">
        <f>VLOOKUP(fiche_version[[#This Row],[code]],fiche[],5,FALSE)</f>
        <v>Eclairage</v>
      </c>
      <c r="G373" s="7" t="str">
        <f>VLOOKUP(fiche_version[[#This Row],[code]],fiche[],6,FALSE)</f>
        <v>Système de variation de puissance en éclairage extérieur</v>
      </c>
      <c r="H373" s="3" t="s">
        <v>383</v>
      </c>
      <c r="I373" s="6">
        <v>42005</v>
      </c>
      <c r="J373" s="6" t="s">
        <v>492</v>
      </c>
      <c r="K373" s="3">
        <f>VLOOKUP(fiche_version[[#This Row],[code]],fiche[],7,FALSE)</f>
        <v>1</v>
      </c>
      <c r="L373" s="3">
        <f>VLOOKUP(fiche_version[[#This Row],[code]],fiche[],8,FALSE)</f>
        <v>1</v>
      </c>
      <c r="M373" s="3">
        <v>1</v>
      </c>
    </row>
    <row r="374" spans="1:13" x14ac:dyDescent="0.3">
      <c r="A374" s="3" t="str">
        <f>_xlfn.CONCAT(fiche_version[[#This Row],[code]],"v",RIGHT(fiche_version[[#This Row],[version]],4))</f>
        <v>RES-EC-104v14-1</v>
      </c>
      <c r="B374" s="3" t="s">
        <v>295</v>
      </c>
      <c r="C374" s="3" t="str">
        <f>VLOOKUP(fiche_version[[#This Row],[code]],fiche[],2,FALSE)</f>
        <v>RES</v>
      </c>
      <c r="D374" s="3" t="str">
        <f>VLOOKUP(fiche_version[[#This Row],[code]],fiche[],3,FALSE)</f>
        <v>Réseaux</v>
      </c>
      <c r="E374" s="3" t="str">
        <f>VLOOKUP(fiche_version[[#This Row],[code]],fiche[],4,FALSE)</f>
        <v>EC</v>
      </c>
      <c r="F374" s="3" t="str">
        <f>VLOOKUP(fiche_version[[#This Row],[code]],fiche[],5,FALSE)</f>
        <v>Eclairage</v>
      </c>
      <c r="G374" s="7" t="str">
        <f>VLOOKUP(fiche_version[[#This Row],[code]],fiche[],6,FALSE)</f>
        <v>Rénovation d’éclairage extérieur</v>
      </c>
      <c r="H374" s="3" t="s">
        <v>383</v>
      </c>
      <c r="I374" s="6">
        <v>42005</v>
      </c>
      <c r="J374" s="6" t="s">
        <v>492</v>
      </c>
      <c r="K374" s="3">
        <f>VLOOKUP(fiche_version[[#This Row],[code]],fiche[],7,FALSE)</f>
        <v>1</v>
      </c>
      <c r="L374" s="3">
        <f>VLOOKUP(fiche_version[[#This Row],[code]],fiche[],8,FALSE)</f>
        <v>1</v>
      </c>
      <c r="M374" s="3">
        <v>1</v>
      </c>
    </row>
    <row r="375" spans="1:13" x14ac:dyDescent="0.3">
      <c r="A375" s="3" t="str">
        <f>_xlfn.CONCAT(fiche_version[[#This Row],[code]],"v",RIGHT(fiche_version[[#This Row],[version]],4))</f>
        <v>RES-EC-107v14-1</v>
      </c>
      <c r="B375" s="3" t="s">
        <v>296</v>
      </c>
      <c r="C375" s="3" t="str">
        <f>VLOOKUP(fiche_version[[#This Row],[code]],fiche[],2,FALSE)</f>
        <v>RES</v>
      </c>
      <c r="D375" s="3" t="str">
        <f>VLOOKUP(fiche_version[[#This Row],[code]],fiche[],3,FALSE)</f>
        <v>Réseaux</v>
      </c>
      <c r="E375" s="3" t="str">
        <f>VLOOKUP(fiche_version[[#This Row],[code]],fiche[],4,FALSE)</f>
        <v>EC</v>
      </c>
      <c r="F375" s="3" t="str">
        <f>VLOOKUP(fiche_version[[#This Row],[code]],fiche[],5,FALSE)</f>
        <v>Eclairage</v>
      </c>
      <c r="G375" s="7" t="str">
        <f>VLOOKUP(fiche_version[[#This Row],[code]],fiche[],6,FALSE)</f>
        <v>Horloge astronomique pour l’éclairage extérieur</v>
      </c>
      <c r="H375" s="3" t="s">
        <v>383</v>
      </c>
      <c r="I375" s="6">
        <v>42005</v>
      </c>
      <c r="J375" s="6">
        <v>44651</v>
      </c>
      <c r="K375" s="3">
        <f>VLOOKUP(fiche_version[[#This Row],[code]],fiche[],7,FALSE)</f>
        <v>1</v>
      </c>
      <c r="L375" s="3">
        <f>VLOOKUP(fiche_version[[#This Row],[code]],fiche[],8,FALSE)</f>
        <v>1</v>
      </c>
      <c r="M375" s="3">
        <v>1</v>
      </c>
    </row>
    <row r="376" spans="1:13" x14ac:dyDescent="0.3">
      <c r="A376" s="3" t="str">
        <f>_xlfn.CONCAT(fiche_version[[#This Row],[code]],"v",RIGHT(fiche_version[[#This Row],[version]],4))</f>
        <v>TRA-EQ-101v14-1</v>
      </c>
      <c r="B376" s="3" t="s">
        <v>297</v>
      </c>
      <c r="C376" s="3" t="str">
        <f>VLOOKUP(fiche_version[[#This Row],[code]],fiche[],2,FALSE)</f>
        <v>TRA</v>
      </c>
      <c r="D376" s="3" t="str">
        <f>VLOOKUP(fiche_version[[#This Row],[code]],fiche[],3,FALSE)</f>
        <v>Transport</v>
      </c>
      <c r="E376" s="3" t="str">
        <f>VLOOKUP(fiche_version[[#This Row],[code]],fiche[],4,FALSE)</f>
        <v>EQ</v>
      </c>
      <c r="F376" s="3" t="str">
        <f>VLOOKUP(fiche_version[[#This Row],[code]],fiche[],5,FALSE)</f>
        <v>Equipement</v>
      </c>
      <c r="G376" s="7" t="str">
        <f>VLOOKUP(fiche_version[[#This Row],[code]],fiche[],6,FALSE)</f>
        <v>Unité de transport intermodal pour le transport combiné rail-route</v>
      </c>
      <c r="H376" s="3" t="s">
        <v>383</v>
      </c>
      <c r="I376" s="6">
        <v>42005</v>
      </c>
      <c r="J376" s="6" t="s">
        <v>492</v>
      </c>
      <c r="K376" s="3">
        <f>VLOOKUP(fiche_version[[#This Row],[code]],fiche[],7,FALSE)</f>
        <v>1</v>
      </c>
      <c r="L376" s="3">
        <f>VLOOKUP(fiche_version[[#This Row],[code]],fiche[],8,FALSE)</f>
        <v>1</v>
      </c>
      <c r="M376" s="3">
        <v>1</v>
      </c>
    </row>
    <row r="377" spans="1:13" s="1" customFormat="1" x14ac:dyDescent="0.3">
      <c r="A377" s="3" t="str">
        <f>_xlfn.CONCAT(fiche_version[[#This Row],[code]],"v",RIGHT(fiche_version[[#This Row],[version]],4))</f>
        <v>TRA-EQ-103v14-1</v>
      </c>
      <c r="B377" s="3" t="s">
        <v>298</v>
      </c>
      <c r="C377" s="3" t="str">
        <f>VLOOKUP(fiche_version[[#This Row],[code]],fiche[],2,FALSE)</f>
        <v>TRA</v>
      </c>
      <c r="D377" s="3" t="str">
        <f>VLOOKUP(fiche_version[[#This Row],[code]],fiche[],3,FALSE)</f>
        <v>Transport</v>
      </c>
      <c r="E377" s="3" t="str">
        <f>VLOOKUP(fiche_version[[#This Row],[code]],fiche[],4,FALSE)</f>
        <v>EQ</v>
      </c>
      <c r="F377" s="3" t="str">
        <f>VLOOKUP(fiche_version[[#This Row],[code]],fiche[],5,FALSE)</f>
        <v>Equipement</v>
      </c>
      <c r="G377" s="7" t="str">
        <f>VLOOKUP(fiche_version[[#This Row],[code]],fiche[],6,FALSE)</f>
        <v>Télématique embarquée pour le suivi de la conduite d’un véhicule</v>
      </c>
      <c r="H377" s="3" t="s">
        <v>383</v>
      </c>
      <c r="I377" s="6">
        <v>42005</v>
      </c>
      <c r="J377" s="6" t="s">
        <v>492</v>
      </c>
      <c r="K377" s="3">
        <f>VLOOKUP(fiche_version[[#This Row],[code]],fiche[],7,FALSE)</f>
        <v>1</v>
      </c>
      <c r="L377" s="3">
        <f>VLOOKUP(fiche_version[[#This Row],[code]],fiche[],8,FALSE)</f>
        <v>1</v>
      </c>
      <c r="M377" s="3">
        <v>1</v>
      </c>
    </row>
    <row r="378" spans="1:13" x14ac:dyDescent="0.3">
      <c r="A378" s="3" t="str">
        <f>_xlfn.CONCAT(fiche_version[[#This Row],[code]],"v",RIGHT(fiche_version[[#This Row],[version]],4))</f>
        <v>TRA-EQ-104v14-1</v>
      </c>
      <c r="B378" s="3" t="s">
        <v>299</v>
      </c>
      <c r="C378" s="3" t="str">
        <f>VLOOKUP(fiche_version[[#This Row],[code]],fiche[],2,FALSE)</f>
        <v>TRA</v>
      </c>
      <c r="D378" s="3" t="str">
        <f>VLOOKUP(fiche_version[[#This Row],[code]],fiche[],3,FALSE)</f>
        <v>Transport</v>
      </c>
      <c r="E378" s="3" t="str">
        <f>VLOOKUP(fiche_version[[#This Row],[code]],fiche[],4,FALSE)</f>
        <v>EQ</v>
      </c>
      <c r="F378" s="3" t="str">
        <f>VLOOKUP(fiche_version[[#This Row],[code]],fiche[],5,FALSE)</f>
        <v>Equipement</v>
      </c>
      <c r="G378" s="7" t="str">
        <f>VLOOKUP(fiche_version[[#This Row],[code]],fiche[],6,FALSE)</f>
        <v>Lubrifiant économiseur d’énergie pour véhicules légers</v>
      </c>
      <c r="H378" s="3" t="s">
        <v>383</v>
      </c>
      <c r="I378" s="6">
        <v>42005</v>
      </c>
      <c r="J378" s="6" t="s">
        <v>492</v>
      </c>
      <c r="K378" s="3">
        <f>VLOOKUP(fiche_version[[#This Row],[code]],fiche[],7,FALSE)</f>
        <v>1</v>
      </c>
      <c r="L378" s="3">
        <f>VLOOKUP(fiche_version[[#This Row],[code]],fiche[],8,FALSE)</f>
        <v>1</v>
      </c>
      <c r="M378" s="3">
        <v>1</v>
      </c>
    </row>
    <row r="379" spans="1:13" x14ac:dyDescent="0.3">
      <c r="A379" s="3" t="str">
        <f>_xlfn.CONCAT(fiche_version[[#This Row],[code]],"v",RIGHT(fiche_version[[#This Row],[version]],4))</f>
        <v>TRA-EQ-106v14-1</v>
      </c>
      <c r="B379" s="3" t="s">
        <v>300</v>
      </c>
      <c r="C379" s="3" t="str">
        <f>VLOOKUP(fiche_version[[#This Row],[code]],fiche[],2,FALSE)</f>
        <v>TRA</v>
      </c>
      <c r="D379" s="3" t="str">
        <f>VLOOKUP(fiche_version[[#This Row],[code]],fiche[],3,FALSE)</f>
        <v>Transport</v>
      </c>
      <c r="E379" s="3" t="str">
        <f>VLOOKUP(fiche_version[[#This Row],[code]],fiche[],4,FALSE)</f>
        <v>EQ</v>
      </c>
      <c r="F379" s="3" t="str">
        <f>VLOOKUP(fiche_version[[#This Row],[code]],fiche[],5,FALSE)</f>
        <v>Equipement</v>
      </c>
      <c r="G379" s="7" t="str">
        <f>VLOOKUP(fiche_version[[#This Row],[code]],fiche[],6,FALSE)</f>
        <v>Pneus de véhicules légers à basse résistance au roulement</v>
      </c>
      <c r="H379" s="3" t="s">
        <v>383</v>
      </c>
      <c r="I379" s="6">
        <v>42005</v>
      </c>
      <c r="J379" s="6" t="s">
        <v>492</v>
      </c>
      <c r="K379" s="3">
        <f>VLOOKUP(fiche_version[[#This Row],[code]],fiche[],7,FALSE)</f>
        <v>1</v>
      </c>
      <c r="L379" s="3">
        <f>VLOOKUP(fiche_version[[#This Row],[code]],fiche[],8,FALSE)</f>
        <v>1</v>
      </c>
      <c r="M379" s="3">
        <v>1</v>
      </c>
    </row>
    <row r="380" spans="1:13" x14ac:dyDescent="0.3">
      <c r="A380" s="3" t="str">
        <f>_xlfn.CONCAT(fiche_version[[#This Row],[code]],"v",RIGHT(fiche_version[[#This Row],[version]],4))</f>
        <v>TRA-EQ-107v17-1</v>
      </c>
      <c r="B380" s="3" t="s">
        <v>301</v>
      </c>
      <c r="C380" s="3" t="str">
        <f>VLOOKUP(fiche_version[[#This Row],[code]],fiche[],2,FALSE)</f>
        <v>TRA</v>
      </c>
      <c r="D380" s="3" t="str">
        <f>VLOOKUP(fiche_version[[#This Row],[code]],fiche[],3,FALSE)</f>
        <v>Transport</v>
      </c>
      <c r="E380" s="3" t="str">
        <f>VLOOKUP(fiche_version[[#This Row],[code]],fiche[],4,FALSE)</f>
        <v>EQ</v>
      </c>
      <c r="F380" s="3" t="str">
        <f>VLOOKUP(fiche_version[[#This Row],[code]],fiche[],5,FALSE)</f>
        <v>Equipement</v>
      </c>
      <c r="G380" s="7" t="str">
        <f>VLOOKUP(fiche_version[[#This Row],[code]],fiche[],6,FALSE)</f>
        <v>Unité de transport intermodal pour le transport combiné fluvial-route</v>
      </c>
      <c r="H380" s="3" t="s">
        <v>392</v>
      </c>
      <c r="I380" s="6">
        <v>42005</v>
      </c>
      <c r="J380" s="6" t="s">
        <v>492</v>
      </c>
      <c r="K380" s="3">
        <f>VLOOKUP(fiche_version[[#This Row],[code]],fiche[],7,FALSE)</f>
        <v>1</v>
      </c>
      <c r="L380" s="3">
        <f>VLOOKUP(fiche_version[[#This Row],[code]],fiche[],8,FALSE)</f>
        <v>1</v>
      </c>
      <c r="M380" s="3">
        <v>1</v>
      </c>
    </row>
    <row r="381" spans="1:13" x14ac:dyDescent="0.3">
      <c r="A381" s="3" t="str">
        <f>_xlfn.CONCAT(fiche_version[[#This Row],[code]],"v",RIGHT(fiche_version[[#This Row],[version]],4))</f>
        <v>TRA-EQ-108v19-1</v>
      </c>
      <c r="B381" s="3" t="s">
        <v>303</v>
      </c>
      <c r="C381" s="3" t="str">
        <f>VLOOKUP(fiche_version[[#This Row],[code]],fiche[],2,FALSE)</f>
        <v>TRA</v>
      </c>
      <c r="D381" s="3" t="str">
        <f>VLOOKUP(fiche_version[[#This Row],[code]],fiche[],3,FALSE)</f>
        <v>Transport</v>
      </c>
      <c r="E381" s="3" t="str">
        <f>VLOOKUP(fiche_version[[#This Row],[code]],fiche[],4,FALSE)</f>
        <v>EQ</v>
      </c>
      <c r="F381" s="3" t="str">
        <f>VLOOKUP(fiche_version[[#This Row],[code]],fiche[],5,FALSE)</f>
        <v>Equipement</v>
      </c>
      <c r="G381" s="7" t="str">
        <f>VLOOKUP(fiche_version[[#This Row],[code]],fiche[],6,FALSE)</f>
        <v>Wagon d'autoroute ferroviaire</v>
      </c>
      <c r="H381" s="3" t="s">
        <v>386</v>
      </c>
      <c r="I381" s="6">
        <v>42005</v>
      </c>
      <c r="J381" s="6">
        <v>42652</v>
      </c>
      <c r="K381" s="3">
        <f>VLOOKUP(fiche_version[[#This Row],[code]],fiche[],7,FALSE)</f>
        <v>1</v>
      </c>
      <c r="L381" s="3">
        <f>VLOOKUP(fiche_version[[#This Row],[code]],fiche[],8,FALSE)</f>
        <v>1</v>
      </c>
      <c r="M381" s="3">
        <v>1</v>
      </c>
    </row>
    <row r="382" spans="1:13" x14ac:dyDescent="0.3">
      <c r="A382" s="3" t="str">
        <f>_xlfn.CONCAT(fiche_version[[#This Row],[code]],"v",RIGHT(fiche_version[[#This Row],[version]],4))</f>
        <v>TRA-EQ-108v23-2</v>
      </c>
      <c r="B382" s="3" t="s">
        <v>303</v>
      </c>
      <c r="C382" s="3" t="str">
        <f>VLOOKUP(fiche_version[[#This Row],[code]],fiche[],2,FALSE)</f>
        <v>TRA</v>
      </c>
      <c r="D382" s="3" t="str">
        <f>VLOOKUP(fiche_version[[#This Row],[code]],fiche[],3,FALSE)</f>
        <v>Transport</v>
      </c>
      <c r="E382" s="3" t="str">
        <f>VLOOKUP(fiche_version[[#This Row],[code]],fiche[],4,FALSE)</f>
        <v>EQ</v>
      </c>
      <c r="F382" s="3" t="str">
        <f>VLOOKUP(fiche_version[[#This Row],[code]],fiche[],5,FALSE)</f>
        <v>Equipement</v>
      </c>
      <c r="G382" s="7" t="str">
        <f>VLOOKUP(fiche_version[[#This Row],[code]],fiche[],6,FALSE)</f>
        <v>Wagon d'autoroute ferroviaire</v>
      </c>
      <c r="H382" s="3" t="s">
        <v>406</v>
      </c>
      <c r="I382" s="6">
        <v>42653</v>
      </c>
      <c r="J382" s="6">
        <v>42955</v>
      </c>
      <c r="K382" s="3">
        <f>VLOOKUP(fiche_version[[#This Row],[code]],fiche[],7,FALSE)</f>
        <v>1</v>
      </c>
      <c r="L382" s="3">
        <f>VLOOKUP(fiche_version[[#This Row],[code]],fiche[],8,FALSE)</f>
        <v>1</v>
      </c>
      <c r="M382" s="3">
        <v>2</v>
      </c>
    </row>
    <row r="383" spans="1:13" x14ac:dyDescent="0.3">
      <c r="A383" s="3" t="str">
        <f>_xlfn.CONCAT(fiche_version[[#This Row],[code]],"v",RIGHT(fiche_version[[#This Row],[version]],4))</f>
        <v>TRA-EQ-108v26-3</v>
      </c>
      <c r="B383" s="3" t="s">
        <v>303</v>
      </c>
      <c r="C383" s="3" t="str">
        <f>VLOOKUP(fiche_version[[#This Row],[code]],fiche[],2,FALSE)</f>
        <v>TRA</v>
      </c>
      <c r="D383" s="3" t="str">
        <f>VLOOKUP(fiche_version[[#This Row],[code]],fiche[],3,FALSE)</f>
        <v>Transport</v>
      </c>
      <c r="E383" s="3" t="str">
        <f>VLOOKUP(fiche_version[[#This Row],[code]],fiche[],4,FALSE)</f>
        <v>EQ</v>
      </c>
      <c r="F383" s="3" t="str">
        <f>VLOOKUP(fiche_version[[#This Row],[code]],fiche[],5,FALSE)</f>
        <v>Equipement</v>
      </c>
      <c r="G383" s="7" t="str">
        <f>VLOOKUP(fiche_version[[#This Row],[code]],fiche[],6,FALSE)</f>
        <v>Wagon d'autoroute ferroviaire</v>
      </c>
      <c r="H383" s="3" t="s">
        <v>402</v>
      </c>
      <c r="I383" s="6">
        <v>42956</v>
      </c>
      <c r="J383" s="6">
        <v>43452</v>
      </c>
      <c r="K383" s="3">
        <f>VLOOKUP(fiche_version[[#This Row],[code]],fiche[],7,FALSE)</f>
        <v>1</v>
      </c>
      <c r="L383" s="3">
        <f>VLOOKUP(fiche_version[[#This Row],[code]],fiche[],8,FALSE)</f>
        <v>1</v>
      </c>
      <c r="M383" s="3">
        <v>3</v>
      </c>
    </row>
    <row r="384" spans="1:13" x14ac:dyDescent="0.3">
      <c r="A384" s="3" t="str">
        <f>_xlfn.CONCAT(fiche_version[[#This Row],[code]],"v",RIGHT(fiche_version[[#This Row],[version]],4))</f>
        <v>TRA-EQ-108v28-4</v>
      </c>
      <c r="B384" s="3" t="s">
        <v>303</v>
      </c>
      <c r="C384" s="3" t="str">
        <f>VLOOKUP(fiche_version[[#This Row],[code]],fiche[],2,FALSE)</f>
        <v>TRA</v>
      </c>
      <c r="D384" s="3" t="str">
        <f>VLOOKUP(fiche_version[[#This Row],[code]],fiche[],3,FALSE)</f>
        <v>Transport</v>
      </c>
      <c r="E384" s="3" t="str">
        <f>VLOOKUP(fiche_version[[#This Row],[code]],fiche[],4,FALSE)</f>
        <v>EQ</v>
      </c>
      <c r="F384" s="3" t="str">
        <f>VLOOKUP(fiche_version[[#This Row],[code]],fiche[],5,FALSE)</f>
        <v>Equipement</v>
      </c>
      <c r="G384" s="7" t="str">
        <f>VLOOKUP(fiche_version[[#This Row],[code]],fiche[],6,FALSE)</f>
        <v>Wagon d'autoroute ferroviaire</v>
      </c>
      <c r="H384" s="3" t="s">
        <v>427</v>
      </c>
      <c r="I384" s="6">
        <v>43453</v>
      </c>
      <c r="J384" s="6">
        <v>43860</v>
      </c>
      <c r="K384" s="3">
        <f>VLOOKUP(fiche_version[[#This Row],[code]],fiche[],7,FALSE)</f>
        <v>1</v>
      </c>
      <c r="L384" s="3">
        <f>VLOOKUP(fiche_version[[#This Row],[code]],fiche[],8,FALSE)</f>
        <v>1</v>
      </c>
      <c r="M384" s="3">
        <v>4</v>
      </c>
    </row>
    <row r="385" spans="1:13" x14ac:dyDescent="0.3">
      <c r="A385" s="3" t="str">
        <f>_xlfn.CONCAT(fiche_version[[#This Row],[code]],"v",RIGHT(fiche_version[[#This Row],[version]],4))</f>
        <v>TRA-EQ-108v32-5</v>
      </c>
      <c r="B385" s="3" t="s">
        <v>303</v>
      </c>
      <c r="C385" s="3" t="str">
        <f>VLOOKUP(fiche_version[[#This Row],[code]],fiche[],2,FALSE)</f>
        <v>TRA</v>
      </c>
      <c r="D385" s="3" t="str">
        <f>VLOOKUP(fiche_version[[#This Row],[code]],fiche[],3,FALSE)</f>
        <v>Transport</v>
      </c>
      <c r="E385" s="3" t="str">
        <f>VLOOKUP(fiche_version[[#This Row],[code]],fiche[],4,FALSE)</f>
        <v>EQ</v>
      </c>
      <c r="F385" s="3" t="str">
        <f>VLOOKUP(fiche_version[[#This Row],[code]],fiche[],5,FALSE)</f>
        <v>Equipement</v>
      </c>
      <c r="G385" s="7" t="str">
        <f>VLOOKUP(fiche_version[[#This Row],[code]],fiche[],6,FALSE)</f>
        <v>Wagon d'autoroute ferroviaire</v>
      </c>
      <c r="H385" s="3" t="s">
        <v>428</v>
      </c>
      <c r="I385" s="6">
        <v>43861</v>
      </c>
      <c r="J385" s="6">
        <v>43921</v>
      </c>
      <c r="K385" s="3">
        <f>VLOOKUP(fiche_version[[#This Row],[code]],fiche[],7,FALSE)</f>
        <v>1</v>
      </c>
      <c r="L385" s="3">
        <f>VLOOKUP(fiche_version[[#This Row],[code]],fiche[],8,FALSE)</f>
        <v>1</v>
      </c>
      <c r="M385" s="3">
        <v>5</v>
      </c>
    </row>
    <row r="386" spans="1:13" x14ac:dyDescent="0.3">
      <c r="A386" s="3" t="str">
        <f>_xlfn.CONCAT(fiche_version[[#This Row],[code]],"v",RIGHT(fiche_version[[#This Row],[version]],4))</f>
        <v>TRA-EQ-108v37-6</v>
      </c>
      <c r="B386" s="3" t="s">
        <v>303</v>
      </c>
      <c r="C386" s="3" t="str">
        <f>VLOOKUP(fiche_version[[#This Row],[code]],fiche[],2,FALSE)</f>
        <v>TRA</v>
      </c>
      <c r="D386" s="3" t="str">
        <f>VLOOKUP(fiche_version[[#This Row],[code]],fiche[],3,FALSE)</f>
        <v>Transport</v>
      </c>
      <c r="E386" s="3" t="str">
        <f>VLOOKUP(fiche_version[[#This Row],[code]],fiche[],4,FALSE)</f>
        <v>EQ</v>
      </c>
      <c r="F386" s="3" t="str">
        <f>VLOOKUP(fiche_version[[#This Row],[code]],fiche[],5,FALSE)</f>
        <v>Equipement</v>
      </c>
      <c r="G386" s="7" t="str">
        <f>VLOOKUP(fiche_version[[#This Row],[code]],fiche[],6,FALSE)</f>
        <v>Wagon d'autoroute ferroviaire</v>
      </c>
      <c r="H386" s="3" t="s">
        <v>465</v>
      </c>
      <c r="I386" s="6">
        <v>43922</v>
      </c>
      <c r="J386" s="6" t="s">
        <v>492</v>
      </c>
      <c r="K386" s="3">
        <f>VLOOKUP(fiche_version[[#This Row],[code]],fiche[],7,FALSE)</f>
        <v>1</v>
      </c>
      <c r="L386" s="3">
        <f>VLOOKUP(fiche_version[[#This Row],[code]],fiche[],8,FALSE)</f>
        <v>1</v>
      </c>
      <c r="M386" s="3">
        <v>6</v>
      </c>
    </row>
    <row r="387" spans="1:13" x14ac:dyDescent="0.3">
      <c r="A387" s="3" t="str">
        <f>_xlfn.CONCAT(fiche_version[[#This Row],[code]],"v",RIGHT(fiche_version[[#This Row],[version]],4))</f>
        <v>TRA-EQ-109v17-1</v>
      </c>
      <c r="B387" s="3" t="s">
        <v>305</v>
      </c>
      <c r="C387" s="3" t="str">
        <f>VLOOKUP(fiche_version[[#This Row],[code]],fiche[],2,FALSE)</f>
        <v>TRA</v>
      </c>
      <c r="D387" s="3" t="str">
        <f>VLOOKUP(fiche_version[[#This Row],[code]],fiche[],3,FALSE)</f>
        <v>Transport</v>
      </c>
      <c r="E387" s="3" t="str">
        <f>VLOOKUP(fiche_version[[#This Row],[code]],fiche[],4,FALSE)</f>
        <v>EQ</v>
      </c>
      <c r="F387" s="3" t="str">
        <f>VLOOKUP(fiche_version[[#This Row],[code]],fiche[],5,FALSE)</f>
        <v>Equipement</v>
      </c>
      <c r="G387" s="7" t="str">
        <f>VLOOKUP(fiche_version[[#This Row],[code]],fiche[],6,FALSE)</f>
        <v>Barge fluviale</v>
      </c>
      <c r="H387" s="3" t="s">
        <v>392</v>
      </c>
      <c r="I387" s="6">
        <v>42005</v>
      </c>
      <c r="J387" s="6" t="s">
        <v>492</v>
      </c>
      <c r="K387" s="3">
        <f>VLOOKUP(fiche_version[[#This Row],[code]],fiche[],7,FALSE)</f>
        <v>1</v>
      </c>
      <c r="L387" s="3">
        <f>VLOOKUP(fiche_version[[#This Row],[code]],fiche[],8,FALSE)</f>
        <v>1</v>
      </c>
      <c r="M387" s="3">
        <v>1</v>
      </c>
    </row>
    <row r="388" spans="1:13" ht="13.8" customHeight="1" x14ac:dyDescent="0.3">
      <c r="A388" s="3" t="str">
        <f>_xlfn.CONCAT(fiche_version[[#This Row],[code]],"v",RIGHT(fiche_version[[#This Row],[version]],4))</f>
        <v>TRA-EQ-110v19-1</v>
      </c>
      <c r="B388" s="3" t="s">
        <v>307</v>
      </c>
      <c r="C388" s="3" t="str">
        <f>VLOOKUP(fiche_version[[#This Row],[code]],fiche[],2,FALSE)</f>
        <v>TRA</v>
      </c>
      <c r="D388" s="3" t="str">
        <f>VLOOKUP(fiche_version[[#This Row],[code]],fiche[],3,FALSE)</f>
        <v>Transport</v>
      </c>
      <c r="E388" s="3" t="str">
        <f>VLOOKUP(fiche_version[[#This Row],[code]],fiche[],4,FALSE)</f>
        <v>EQ</v>
      </c>
      <c r="F388" s="3" t="str">
        <f>VLOOKUP(fiche_version[[#This Row],[code]],fiche[],5,FALSE)</f>
        <v>Equipement</v>
      </c>
      <c r="G388" s="7" t="str">
        <f>VLOOKUP(fiche_version[[#This Row],[code]],fiche[],6,FALSE)</f>
        <v>Automoteur fluvial</v>
      </c>
      <c r="H388" s="3" t="s">
        <v>386</v>
      </c>
      <c r="I388" s="6">
        <v>42005</v>
      </c>
      <c r="J388" s="6" t="s">
        <v>492</v>
      </c>
      <c r="K388" s="3">
        <f>VLOOKUP(fiche_version[[#This Row],[code]],fiche[],7,FALSE)</f>
        <v>1</v>
      </c>
      <c r="L388" s="3">
        <f>VLOOKUP(fiche_version[[#This Row],[code]],fiche[],8,FALSE)</f>
        <v>1</v>
      </c>
      <c r="M388" s="3">
        <v>1</v>
      </c>
    </row>
    <row r="389" spans="1:13" x14ac:dyDescent="0.3">
      <c r="A389" s="3" t="str">
        <f>_xlfn.CONCAT(fiche_version[[#This Row],[code]],"v",RIGHT(fiche_version[[#This Row],[version]],4))</f>
        <v>TRA-EQ-111v24-1</v>
      </c>
      <c r="B389" s="3" t="s">
        <v>308</v>
      </c>
      <c r="C389" s="3" t="str">
        <f>VLOOKUP(fiche_version[[#This Row],[code]],fiche[],2,FALSE)</f>
        <v>TRA</v>
      </c>
      <c r="D389" s="3" t="str">
        <f>VLOOKUP(fiche_version[[#This Row],[code]],fiche[],3,FALSE)</f>
        <v>Transport</v>
      </c>
      <c r="E389" s="3" t="str">
        <f>VLOOKUP(fiche_version[[#This Row],[code]],fiche[],4,FALSE)</f>
        <v>EQ</v>
      </c>
      <c r="F389" s="3" t="str">
        <f>VLOOKUP(fiche_version[[#This Row],[code]],fiche[],5,FALSE)</f>
        <v>Equipement</v>
      </c>
      <c r="G389" s="7" t="str">
        <f>VLOOKUP(fiche_version[[#This Row],[code]],fiche[],6,FALSE)</f>
        <v>Groupes frigorifiques autonomes à haute efficacité énergétique pour camions, semi remorques, remorques et caisses mobiles frigorifiques</v>
      </c>
      <c r="H389" s="3" t="s">
        <v>399</v>
      </c>
      <c r="I389" s="6">
        <v>42727</v>
      </c>
      <c r="J389" s="6" t="s">
        <v>492</v>
      </c>
      <c r="K389" s="3">
        <f>VLOOKUP(fiche_version[[#This Row],[code]],fiche[],7,FALSE)</f>
        <v>1</v>
      </c>
      <c r="L389" s="3">
        <f>VLOOKUP(fiche_version[[#This Row],[code]],fiche[],8,FALSE)</f>
        <v>1</v>
      </c>
      <c r="M389" s="3">
        <v>1</v>
      </c>
    </row>
    <row r="390" spans="1:13" x14ac:dyDescent="0.3">
      <c r="A390" s="3" t="str">
        <f>_xlfn.CONCAT(fiche_version[[#This Row],[code]],"v",RIGHT(fiche_version[[#This Row],[version]],4))</f>
        <v>TRA-EQ-113v14-1</v>
      </c>
      <c r="B390" s="3" t="s">
        <v>309</v>
      </c>
      <c r="C390" s="3" t="str">
        <f>VLOOKUP(fiche_version[[#This Row],[code]],fiche[],2,FALSE)</f>
        <v>TRA</v>
      </c>
      <c r="D390" s="3" t="str">
        <f>VLOOKUP(fiche_version[[#This Row],[code]],fiche[],3,FALSE)</f>
        <v>Transport</v>
      </c>
      <c r="E390" s="3" t="str">
        <f>VLOOKUP(fiche_version[[#This Row],[code]],fiche[],4,FALSE)</f>
        <v>EQ</v>
      </c>
      <c r="F390" s="3" t="str">
        <f>VLOOKUP(fiche_version[[#This Row],[code]],fiche[],5,FALSE)</f>
        <v>Equipement</v>
      </c>
      <c r="G390" s="7" t="str">
        <f>VLOOKUP(fiche_version[[#This Row],[code]],fiche[],6,FALSE)</f>
        <v>Lubrifiant économiseur d’énergie pour des véhicules de transport de personnes ou de marchandises</v>
      </c>
      <c r="H390" s="3" t="s">
        <v>383</v>
      </c>
      <c r="I390" s="6">
        <v>42005</v>
      </c>
      <c r="J390" s="6" t="s">
        <v>492</v>
      </c>
      <c r="K390" s="3">
        <f>VLOOKUP(fiche_version[[#This Row],[code]],fiche[],7,FALSE)</f>
        <v>1</v>
      </c>
      <c r="L390" s="3">
        <f>VLOOKUP(fiche_version[[#This Row],[code]],fiche[],8,FALSE)</f>
        <v>1</v>
      </c>
      <c r="M390" s="3">
        <v>1</v>
      </c>
    </row>
    <row r="391" spans="1:13" x14ac:dyDescent="0.3">
      <c r="A391" s="3" t="str">
        <f>_xlfn.CONCAT(fiche_version[[#This Row],[code]],"v",RIGHT(fiche_version[[#This Row],[version]],4))</f>
        <v>TRA-EQ-114v16-1</v>
      </c>
      <c r="B391" s="3" t="s">
        <v>310</v>
      </c>
      <c r="C391" s="3" t="str">
        <f>VLOOKUP(fiche_version[[#This Row],[code]],fiche[],2,FALSE)</f>
        <v>TRA</v>
      </c>
      <c r="D391" s="3" t="str">
        <f>VLOOKUP(fiche_version[[#This Row],[code]],fiche[],3,FALSE)</f>
        <v>Transport</v>
      </c>
      <c r="E391" s="3" t="str">
        <f>VLOOKUP(fiche_version[[#This Row],[code]],fiche[],4,FALSE)</f>
        <v>EQ</v>
      </c>
      <c r="F391" s="3" t="str">
        <f>VLOOKUP(fiche_version[[#This Row],[code]],fiche[],5,FALSE)</f>
        <v>Equipement</v>
      </c>
      <c r="G391" s="7" t="str">
        <f>VLOOKUP(fiche_version[[#This Row],[code]],fiche[],6,FALSE)</f>
        <v>Remplacement de véhicules par des véhicules neufs performants dans une flotte professionnelle</v>
      </c>
      <c r="H391" s="3" t="s">
        <v>388</v>
      </c>
      <c r="I391" s="6">
        <v>42005</v>
      </c>
      <c r="J391" s="6" t="s">
        <v>492</v>
      </c>
      <c r="K391" s="3">
        <f>VLOOKUP(fiche_version[[#This Row],[code]],fiche[],7,FALSE)</f>
        <v>1</v>
      </c>
      <c r="L391" s="3">
        <f>VLOOKUP(fiche_version[[#This Row],[code]],fiche[],8,FALSE)</f>
        <v>1</v>
      </c>
      <c r="M391" s="3">
        <v>1</v>
      </c>
    </row>
    <row r="392" spans="1:13" x14ac:dyDescent="0.3">
      <c r="A392" s="3" t="str">
        <f>_xlfn.CONCAT(fiche_version[[#This Row],[code]],"v",RIGHT(fiche_version[[#This Row],[version]],4))</f>
        <v>TRA-EQ-115v14-1</v>
      </c>
      <c r="B392" s="3" t="s">
        <v>312</v>
      </c>
      <c r="C392" s="3" t="str">
        <f>VLOOKUP(fiche_version[[#This Row],[code]],fiche[],2,FALSE)</f>
        <v>TRA</v>
      </c>
      <c r="D392" s="3" t="str">
        <f>VLOOKUP(fiche_version[[#This Row],[code]],fiche[],3,FALSE)</f>
        <v>Transport</v>
      </c>
      <c r="E392" s="3" t="str">
        <f>VLOOKUP(fiche_version[[#This Row],[code]],fiche[],4,FALSE)</f>
        <v>EQ</v>
      </c>
      <c r="F392" s="3" t="str">
        <f>VLOOKUP(fiche_version[[#This Row],[code]],fiche[],5,FALSE)</f>
        <v>Equipement</v>
      </c>
      <c r="G392" s="7" t="str">
        <f>VLOOKUP(fiche_version[[#This Row],[code]],fiche[],6,FALSE)</f>
        <v>Véhicules de transport de marchandises optimisé</v>
      </c>
      <c r="H392" s="3" t="s">
        <v>383</v>
      </c>
      <c r="I392" s="6">
        <v>42005</v>
      </c>
      <c r="J392" s="6" t="s">
        <v>492</v>
      </c>
      <c r="K392" s="3">
        <f>VLOOKUP(fiche_version[[#This Row],[code]],fiche[],7,FALSE)</f>
        <v>1</v>
      </c>
      <c r="L392" s="3">
        <f>VLOOKUP(fiche_version[[#This Row],[code]],fiche[],8,FALSE)</f>
        <v>1</v>
      </c>
      <c r="M392" s="3">
        <v>1</v>
      </c>
    </row>
    <row r="393" spans="1:13" x14ac:dyDescent="0.3">
      <c r="A393" s="3" t="str">
        <f>_xlfn.CONCAT(fiche_version[[#This Row],[code]],"v",RIGHT(fiche_version[[#This Row],[version]],4))</f>
        <v>TRA-EQ-117v16-1</v>
      </c>
      <c r="B393" s="3" t="s">
        <v>313</v>
      </c>
      <c r="C393" s="3" t="str">
        <f>VLOOKUP(fiche_version[[#This Row],[code]],fiche[],2,FALSE)</f>
        <v>TRA</v>
      </c>
      <c r="D393" s="3" t="str">
        <f>VLOOKUP(fiche_version[[#This Row],[code]],fiche[],3,FALSE)</f>
        <v>Transport</v>
      </c>
      <c r="E393" s="3" t="str">
        <f>VLOOKUP(fiche_version[[#This Row],[code]],fiche[],4,FALSE)</f>
        <v>EQ</v>
      </c>
      <c r="F393" s="3" t="str">
        <f>VLOOKUP(fiche_version[[#This Row],[code]],fiche[],5,FALSE)</f>
        <v>Equipement</v>
      </c>
      <c r="G393" s="7" t="str">
        <f>VLOOKUP(fiche_version[[#This Row],[code]],fiche[],6,FALSE)</f>
        <v>Remplacement de véhicules par des véhicules neufs performants pour les particuliers ou les collectivités</v>
      </c>
      <c r="H393" s="3" t="s">
        <v>388</v>
      </c>
      <c r="I393" s="6">
        <v>42005</v>
      </c>
      <c r="J393" s="6" t="s">
        <v>492</v>
      </c>
      <c r="K393" s="3">
        <f>VLOOKUP(fiche_version[[#This Row],[code]],fiche[],7,FALSE)</f>
        <v>1</v>
      </c>
      <c r="L393" s="3">
        <f>VLOOKUP(fiche_version[[#This Row],[code]],fiche[],8,FALSE)</f>
        <v>1</v>
      </c>
      <c r="M393" s="3">
        <v>1</v>
      </c>
    </row>
    <row r="394" spans="1:13" x14ac:dyDescent="0.3">
      <c r="A394" s="3" t="str">
        <f>_xlfn.CONCAT(fiche_version[[#This Row],[code]],"v",RIGHT(fiche_version[[#This Row],[version]],4))</f>
        <v>TRA-EQ-118v15-1</v>
      </c>
      <c r="B394" s="3" t="s">
        <v>314</v>
      </c>
      <c r="C394" s="3" t="str">
        <f>VLOOKUP(fiche_version[[#This Row],[code]],fiche[],2,FALSE)</f>
        <v>TRA</v>
      </c>
      <c r="D394" s="3" t="str">
        <f>VLOOKUP(fiche_version[[#This Row],[code]],fiche[],3,FALSE)</f>
        <v>Transport</v>
      </c>
      <c r="E394" s="3" t="str">
        <f>VLOOKUP(fiche_version[[#This Row],[code]],fiche[],4,FALSE)</f>
        <v>EQ</v>
      </c>
      <c r="F394" s="3" t="str">
        <f>VLOOKUP(fiche_version[[#This Row],[code]],fiche[],5,FALSE)</f>
        <v>Equipement</v>
      </c>
      <c r="G394" s="7" t="str">
        <f>VLOOKUP(fiche_version[[#This Row],[code]],fiche[],6,FALSE)</f>
        <v>Lubrifiant économiseur d’énergie pour la pêche professionnelle</v>
      </c>
      <c r="H394" s="3" t="s">
        <v>387</v>
      </c>
      <c r="I394" s="6">
        <v>42005</v>
      </c>
      <c r="J394" s="6" t="s">
        <v>492</v>
      </c>
      <c r="K394" s="3">
        <f>VLOOKUP(fiche_version[[#This Row],[code]],fiche[],7,FALSE)</f>
        <v>1</v>
      </c>
      <c r="L394" s="3">
        <f>VLOOKUP(fiche_version[[#This Row],[code]],fiche[],8,FALSE)</f>
        <v>1</v>
      </c>
      <c r="M394" s="3">
        <v>1</v>
      </c>
    </row>
    <row r="395" spans="1:13" x14ac:dyDescent="0.3">
      <c r="A395" s="3" t="str">
        <f>_xlfn.CONCAT(fiche_version[[#This Row],[code]],"v",RIGHT(fiche_version[[#This Row],[version]],4))</f>
        <v>TRA-EQ-119v14-1</v>
      </c>
      <c r="B395" s="3" t="s">
        <v>315</v>
      </c>
      <c r="C395" s="3" t="str">
        <f>VLOOKUP(fiche_version[[#This Row],[code]],fiche[],2,FALSE)</f>
        <v>TRA</v>
      </c>
      <c r="D395" s="3" t="str">
        <f>VLOOKUP(fiche_version[[#This Row],[code]],fiche[],3,FALSE)</f>
        <v>Transport</v>
      </c>
      <c r="E395" s="3" t="str">
        <f>VLOOKUP(fiche_version[[#This Row],[code]],fiche[],4,FALSE)</f>
        <v>EQ</v>
      </c>
      <c r="F395" s="3" t="str">
        <f>VLOOKUP(fiche_version[[#This Row],[code]],fiche[],5,FALSE)</f>
        <v>Equipement</v>
      </c>
      <c r="G395" s="7" t="str">
        <f>VLOOKUP(fiche_version[[#This Row],[code]],fiche[],6,FALSE)</f>
        <v>Optimisation de la combustion et de la propreté des moteurs Diesel</v>
      </c>
      <c r="H395" s="3" t="s">
        <v>383</v>
      </c>
      <c r="I395" s="6">
        <v>42005</v>
      </c>
      <c r="J395" s="6">
        <v>42277</v>
      </c>
      <c r="K395" s="3">
        <f>VLOOKUP(fiche_version[[#This Row],[code]],fiche[],7,FALSE)</f>
        <v>1</v>
      </c>
      <c r="L395" s="3">
        <f>VLOOKUP(fiche_version[[#This Row],[code]],fiche[],8,FALSE)</f>
        <v>1</v>
      </c>
      <c r="M395" s="3">
        <v>1</v>
      </c>
    </row>
    <row r="396" spans="1:13" x14ac:dyDescent="0.3">
      <c r="A396" s="3" t="str">
        <f>_xlfn.CONCAT(fiche_version[[#This Row],[code]],"v",RIGHT(fiche_version[[#This Row],[version]],4))</f>
        <v>TRA-EQ-119v17-2</v>
      </c>
      <c r="B396" s="3" t="s">
        <v>315</v>
      </c>
      <c r="C396" s="3" t="str">
        <f>VLOOKUP(fiche_version[[#This Row],[code]],fiche[],2,FALSE)</f>
        <v>TRA</v>
      </c>
      <c r="D396" s="3" t="str">
        <f>VLOOKUP(fiche_version[[#This Row],[code]],fiche[],3,FALSE)</f>
        <v>Transport</v>
      </c>
      <c r="E396" s="3" t="str">
        <f>VLOOKUP(fiche_version[[#This Row],[code]],fiche[],4,FALSE)</f>
        <v>EQ</v>
      </c>
      <c r="F396" s="3" t="str">
        <f>VLOOKUP(fiche_version[[#This Row],[code]],fiche[],5,FALSE)</f>
        <v>Equipement</v>
      </c>
      <c r="G396" s="7" t="str">
        <f>VLOOKUP(fiche_version[[#This Row],[code]],fiche[],6,FALSE)</f>
        <v>Optimisation de la combustion et de la propreté des moteurs Diesel</v>
      </c>
      <c r="H396" s="3" t="s">
        <v>409</v>
      </c>
      <c r="I396" s="6">
        <v>42278</v>
      </c>
      <c r="J396" s="6" t="s">
        <v>492</v>
      </c>
      <c r="K396" s="3">
        <f>VLOOKUP(fiche_version[[#This Row],[code]],fiche[],7,FALSE)</f>
        <v>1</v>
      </c>
      <c r="L396" s="3">
        <f>VLOOKUP(fiche_version[[#This Row],[code]],fiche[],8,FALSE)</f>
        <v>1</v>
      </c>
      <c r="M396" s="3">
        <v>2</v>
      </c>
    </row>
    <row r="397" spans="1:13" x14ac:dyDescent="0.3">
      <c r="A397" s="3" t="str">
        <f>_xlfn.CONCAT(fiche_version[[#This Row],[code]],"v",RIGHT(fiche_version[[#This Row],[version]],4))</f>
        <v>TRA-EQ-120v27-1</v>
      </c>
      <c r="B397" s="3" t="s">
        <v>316</v>
      </c>
      <c r="C397" s="3" t="str">
        <f>VLOOKUP(fiche_version[[#This Row],[code]],fiche[],2,FALSE)</f>
        <v>TRA</v>
      </c>
      <c r="D397" s="3" t="str">
        <f>VLOOKUP(fiche_version[[#This Row],[code]],fiche[],3,FALSE)</f>
        <v>Transport</v>
      </c>
      <c r="E397" s="3" t="str">
        <f>VLOOKUP(fiche_version[[#This Row],[code]],fiche[],4,FALSE)</f>
        <v>EQ</v>
      </c>
      <c r="F397" s="3" t="str">
        <f>VLOOKUP(fiche_version[[#This Row],[code]],fiche[],5,FALSE)</f>
        <v>Equipement</v>
      </c>
      <c r="G397" s="7" t="str">
        <f>VLOOKUP(fiche_version[[#This Row],[code]],fiche[],6,FALSE)</f>
        <v>Hélice avec tuyère sur une unité de transport fluvial</v>
      </c>
      <c r="H397" s="3" t="s">
        <v>423</v>
      </c>
      <c r="I397" s="6">
        <v>43111</v>
      </c>
      <c r="J397" s="6" t="s">
        <v>492</v>
      </c>
      <c r="K397" s="3">
        <f>VLOOKUP(fiche_version[[#This Row],[code]],fiche[],7,FALSE)</f>
        <v>1</v>
      </c>
      <c r="L397" s="3">
        <f>VLOOKUP(fiche_version[[#This Row],[code]],fiche[],8,FALSE)</f>
        <v>1</v>
      </c>
      <c r="M397" s="3">
        <v>1</v>
      </c>
    </row>
    <row r="398" spans="1:13" x14ac:dyDescent="0.3">
      <c r="A398" s="3" t="str">
        <f>_xlfn.CONCAT(fiche_version[[#This Row],[code]],"v",RIGHT(fiche_version[[#This Row],[version]],4))</f>
        <v>TRA-EQ-121v28-1</v>
      </c>
      <c r="B398" s="3" t="s">
        <v>318</v>
      </c>
      <c r="C398" s="3" t="str">
        <f>VLOOKUP(fiche_version[[#This Row],[code]],fiche[],2,FALSE)</f>
        <v>TRA</v>
      </c>
      <c r="D398" s="3" t="str">
        <f>VLOOKUP(fiche_version[[#This Row],[code]],fiche[],3,FALSE)</f>
        <v>Transport</v>
      </c>
      <c r="E398" s="3" t="str">
        <f>VLOOKUP(fiche_version[[#This Row],[code]],fiche[],4,FALSE)</f>
        <v>EQ</v>
      </c>
      <c r="F398" s="3" t="str">
        <f>VLOOKUP(fiche_version[[#This Row],[code]],fiche[],5,FALSE)</f>
        <v>Equipement</v>
      </c>
      <c r="G398" s="7" t="str">
        <f>VLOOKUP(fiche_version[[#This Row],[code]],fiche[],6,FALSE)</f>
        <v>Vélo à assistance électrique</v>
      </c>
      <c r="H398" s="3" t="s">
        <v>384</v>
      </c>
      <c r="I398" s="6">
        <v>43453</v>
      </c>
      <c r="J398" s="6">
        <v>45291</v>
      </c>
      <c r="K398" s="3">
        <f>VLOOKUP(fiche_version[[#This Row],[code]],fiche[],7,FALSE)</f>
        <v>1</v>
      </c>
      <c r="L398" s="3">
        <f>VLOOKUP(fiche_version[[#This Row],[code]],fiche[],8,FALSE)</f>
        <v>1</v>
      </c>
      <c r="M398" s="3">
        <v>1</v>
      </c>
    </row>
    <row r="399" spans="1:13" x14ac:dyDescent="0.3">
      <c r="A399" s="3" t="str">
        <f>_xlfn.CONCAT(fiche_version[[#This Row],[code]],"v",RIGHT(fiche_version[[#This Row],[version]],4))</f>
        <v>TRA-EQ-121v54-2</v>
      </c>
      <c r="B399" s="3" t="s">
        <v>318</v>
      </c>
      <c r="C399" s="15" t="str">
        <f>VLOOKUP(fiche_version[[#This Row],[code]],fiche[],2,FALSE)</f>
        <v>TRA</v>
      </c>
      <c r="D399" s="15" t="str">
        <f>VLOOKUP(fiche_version[[#This Row],[code]],fiche[],3,FALSE)</f>
        <v>Transport</v>
      </c>
      <c r="E399" s="15" t="str">
        <f>VLOOKUP(fiche_version[[#This Row],[code]],fiche[],4,FALSE)</f>
        <v>EQ</v>
      </c>
      <c r="F399" s="15" t="str">
        <f>VLOOKUP(fiche_version[[#This Row],[code]],fiche[],5,FALSE)</f>
        <v>Equipement</v>
      </c>
      <c r="G399" s="17" t="str">
        <f>VLOOKUP(fiche_version[[#This Row],[code]],fiche[],6,FALSE)</f>
        <v>Vélo à assistance électrique</v>
      </c>
      <c r="H399" s="3" t="s">
        <v>714</v>
      </c>
      <c r="I399" s="6">
        <v>45292</v>
      </c>
      <c r="J399" s="6">
        <v>46934</v>
      </c>
      <c r="K399" s="15">
        <f>VLOOKUP(fiche_version[[#This Row],[code]],fiche[],7,FALSE)</f>
        <v>1</v>
      </c>
      <c r="L399" s="15">
        <f>VLOOKUP(fiche_version[[#This Row],[code]],fiche[],8,FALSE)</f>
        <v>1</v>
      </c>
      <c r="M399" s="3">
        <v>2</v>
      </c>
    </row>
    <row r="400" spans="1:13" x14ac:dyDescent="0.3">
      <c r="A400" s="3" t="str">
        <f>_xlfn.CONCAT(fiche_version[[#This Row],[code]],"v",RIGHT(fiche_version[[#This Row],[version]],4))</f>
        <v>TRA-EQ-123v32-1</v>
      </c>
      <c r="B400" s="3" t="s">
        <v>320</v>
      </c>
      <c r="C400" s="15" t="str">
        <f>VLOOKUP(fiche_version[[#This Row],[code]],fiche[],2,FALSE)</f>
        <v>TRA</v>
      </c>
      <c r="D400" s="15" t="str">
        <f>VLOOKUP(fiche_version[[#This Row],[code]],fiche[],3,FALSE)</f>
        <v>Transport</v>
      </c>
      <c r="E400" s="15" t="str">
        <f>VLOOKUP(fiche_version[[#This Row],[code]],fiche[],4,FALSE)</f>
        <v>EQ</v>
      </c>
      <c r="F400" s="15" t="str">
        <f>VLOOKUP(fiche_version[[#This Row],[code]],fiche[],5,FALSE)</f>
        <v>Equipement</v>
      </c>
      <c r="G400" s="17" t="str">
        <f>VLOOKUP(fiche_version[[#This Row],[code]],fiche[],6,FALSE)</f>
        <v>Simulateur de conduite</v>
      </c>
      <c r="H400" s="3" t="s">
        <v>385</v>
      </c>
      <c r="I400" s="6">
        <v>43861</v>
      </c>
      <c r="J400" s="6">
        <v>44500</v>
      </c>
      <c r="K400" s="15">
        <f>VLOOKUP(fiche_version[[#This Row],[code]],fiche[],7,FALSE)</f>
        <v>1</v>
      </c>
      <c r="L400" s="15">
        <f>VLOOKUP(fiche_version[[#This Row],[code]],fiche[],8,FALSE)</f>
        <v>1</v>
      </c>
      <c r="M400" s="3">
        <v>1</v>
      </c>
    </row>
    <row r="401" spans="1:13" x14ac:dyDescent="0.3">
      <c r="A401" s="3" t="str">
        <f>_xlfn.CONCAT(fiche_version[[#This Row],[code]],"v",RIGHT(fiche_version[[#This Row],[version]],4))</f>
        <v>TRA-EQ-123v38-2</v>
      </c>
      <c r="B401" s="3" t="s">
        <v>320</v>
      </c>
      <c r="C401" s="15" t="str">
        <f>VLOOKUP(fiche_version[[#This Row],[code]],fiche[],2,FALSE)</f>
        <v>TRA</v>
      </c>
      <c r="D401" s="15" t="str">
        <f>VLOOKUP(fiche_version[[#This Row],[code]],fiche[],3,FALSE)</f>
        <v>Transport</v>
      </c>
      <c r="E401" s="15" t="str">
        <f>VLOOKUP(fiche_version[[#This Row],[code]],fiche[],4,FALSE)</f>
        <v>EQ</v>
      </c>
      <c r="F401" s="15" t="str">
        <f>VLOOKUP(fiche_version[[#This Row],[code]],fiche[],5,FALSE)</f>
        <v>Equipement</v>
      </c>
      <c r="G401" s="17" t="str">
        <f>VLOOKUP(fiche_version[[#This Row],[code]],fiche[],6,FALSE)</f>
        <v>Simulateur de conduite</v>
      </c>
      <c r="H401" s="3" t="s">
        <v>453</v>
      </c>
      <c r="I401" s="6">
        <v>44501</v>
      </c>
      <c r="J401" s="6" t="s">
        <v>492</v>
      </c>
      <c r="K401" s="15">
        <f>VLOOKUP(fiche_version[[#This Row],[code]],fiche[],7,FALSE)</f>
        <v>1</v>
      </c>
      <c r="L401" s="15">
        <f>VLOOKUP(fiche_version[[#This Row],[code]],fiche[],8,FALSE)</f>
        <v>1</v>
      </c>
      <c r="M401" s="3">
        <v>2</v>
      </c>
    </row>
    <row r="402" spans="1:13" x14ac:dyDescent="0.3">
      <c r="A402" s="3" t="str">
        <f>_xlfn.CONCAT(fiche_version[[#This Row],[code]],"v",RIGHT(fiche_version[[#This Row],[version]],4))</f>
        <v>TRA-EQ-124v35-1</v>
      </c>
      <c r="B402" s="3" t="s">
        <v>321</v>
      </c>
      <c r="C402" s="15" t="str">
        <f>VLOOKUP(fiche_version[[#This Row],[code]],fiche[],2,FALSE)</f>
        <v>TRA</v>
      </c>
      <c r="D402" s="15" t="str">
        <f>VLOOKUP(fiche_version[[#This Row],[code]],fiche[],3,FALSE)</f>
        <v>Transport</v>
      </c>
      <c r="E402" s="15" t="str">
        <f>VLOOKUP(fiche_version[[#This Row],[code]],fiche[],4,FALSE)</f>
        <v>EQ</v>
      </c>
      <c r="F402" s="15" t="str">
        <f>VLOOKUP(fiche_version[[#This Row],[code]],fiche[],5,FALSE)</f>
        <v>Equipement</v>
      </c>
      <c r="G402" s="17" t="str">
        <f>VLOOKUP(fiche_version[[#This Row],[code]],fiche[],6,FALSE)</f>
        <v>Branchement électrique des navires et bateaux à quai</v>
      </c>
      <c r="H402" s="3" t="s">
        <v>400</v>
      </c>
      <c r="I402" s="6">
        <v>44046</v>
      </c>
      <c r="J402" s="6" t="s">
        <v>492</v>
      </c>
      <c r="K402" s="15">
        <f>VLOOKUP(fiche_version[[#This Row],[code]],fiche[],7,FALSE)</f>
        <v>1</v>
      </c>
      <c r="L402" s="15">
        <f>VLOOKUP(fiche_version[[#This Row],[code]],fiche[],8,FALSE)</f>
        <v>1</v>
      </c>
      <c r="M402" s="3">
        <v>1</v>
      </c>
    </row>
    <row r="403" spans="1:13" x14ac:dyDescent="0.3">
      <c r="A403" s="3" t="str">
        <f>_xlfn.CONCAT(fiche_version[[#This Row],[code]],"v",RIGHT(fiche_version[[#This Row],[version]],4))</f>
        <v>TRA-EQ-125v38-1</v>
      </c>
      <c r="B403" s="3" t="s">
        <v>323</v>
      </c>
      <c r="C403" s="15" t="str">
        <f>VLOOKUP(fiche_version[[#This Row],[code]],fiche[],2,FALSE)</f>
        <v>TRA</v>
      </c>
      <c r="D403" s="15" t="str">
        <f>VLOOKUP(fiche_version[[#This Row],[code]],fiche[],3,FALSE)</f>
        <v>Transport</v>
      </c>
      <c r="E403" s="15" t="str">
        <f>VLOOKUP(fiche_version[[#This Row],[code]],fiche[],4,FALSE)</f>
        <v>EQ</v>
      </c>
      <c r="F403" s="15" t="str">
        <f>VLOOKUP(fiche_version[[#This Row],[code]],fiche[],5,FALSE)</f>
        <v>Equipement</v>
      </c>
      <c r="G403" s="17" t="str">
        <f>VLOOKUP(fiche_version[[#This Row],[code]],fiche[],6,FALSE)</f>
        <v>« Stop &amp; Start » pour véhicules ferroviaires</v>
      </c>
      <c r="H403" s="3" t="s">
        <v>432</v>
      </c>
      <c r="I403" s="6">
        <v>44408</v>
      </c>
      <c r="J403" s="6">
        <v>44651</v>
      </c>
      <c r="K403" s="15">
        <f>VLOOKUP(fiche_version[[#This Row],[code]],fiche[],7,FALSE)</f>
        <v>1</v>
      </c>
      <c r="L403" s="15">
        <f>VLOOKUP(fiche_version[[#This Row],[code]],fiche[],8,FALSE)</f>
        <v>1</v>
      </c>
      <c r="M403" s="3">
        <v>1</v>
      </c>
    </row>
    <row r="404" spans="1:13" x14ac:dyDescent="0.3">
      <c r="A404" s="3" t="str">
        <f>_xlfn.CONCAT(fiche_version[[#This Row],[code]],"v",RIGHT(fiche_version[[#This Row],[version]],4))</f>
        <v>TRA-EQ-125v40-2</v>
      </c>
      <c r="B404" s="3" t="s">
        <v>323</v>
      </c>
      <c r="C404" s="15" t="str">
        <f>VLOOKUP(fiche_version[[#This Row],[code]],fiche[],2,FALSE)</f>
        <v>TRA</v>
      </c>
      <c r="D404" s="15" t="str">
        <f>VLOOKUP(fiche_version[[#This Row],[code]],fiche[],3,FALSE)</f>
        <v>Transport</v>
      </c>
      <c r="E404" s="15" t="str">
        <f>VLOOKUP(fiche_version[[#This Row],[code]],fiche[],4,FALSE)</f>
        <v>EQ</v>
      </c>
      <c r="F404" s="15" t="str">
        <f>VLOOKUP(fiche_version[[#This Row],[code]],fiche[],5,FALSE)</f>
        <v>Equipement</v>
      </c>
      <c r="G404" s="17" t="str">
        <f>VLOOKUP(fiche_version[[#This Row],[code]],fiche[],6,FALSE)</f>
        <v>« Stop &amp; Start » pour véhicules ferroviaires</v>
      </c>
      <c r="H404" s="3" t="s">
        <v>433</v>
      </c>
      <c r="I404" s="6">
        <v>44652</v>
      </c>
      <c r="J404" s="6" t="s">
        <v>492</v>
      </c>
      <c r="K404" s="15">
        <f>VLOOKUP(fiche_version[[#This Row],[code]],fiche[],7,FALSE)</f>
        <v>1</v>
      </c>
      <c r="L404" s="15">
        <f>VLOOKUP(fiche_version[[#This Row],[code]],fiche[],8,FALSE)</f>
        <v>1</v>
      </c>
      <c r="M404" s="3">
        <v>2</v>
      </c>
    </row>
    <row r="405" spans="1:13" x14ac:dyDescent="0.3">
      <c r="A405" s="3" t="str">
        <f>_xlfn.CONCAT(fiche_version[[#This Row],[code]],"v",RIGHT(fiche_version[[#This Row],[version]],4))</f>
        <v>TRA-EQ-126v43-1</v>
      </c>
      <c r="B405" s="3" t="s">
        <v>324</v>
      </c>
      <c r="C405" s="15" t="str">
        <f>VLOOKUP(fiche_version[[#This Row],[code]],fiche[],2,FALSE)</f>
        <v>TRA</v>
      </c>
      <c r="D405" s="15" t="str">
        <f>VLOOKUP(fiche_version[[#This Row],[code]],fiche[],3,FALSE)</f>
        <v>Transport</v>
      </c>
      <c r="E405" s="15" t="str">
        <f>VLOOKUP(fiche_version[[#This Row],[code]],fiche[],4,FALSE)</f>
        <v>EQ</v>
      </c>
      <c r="F405" s="15" t="str">
        <f>VLOOKUP(fiche_version[[#This Row],[code]],fiche[],5,FALSE)</f>
        <v>Equipement</v>
      </c>
      <c r="G405" s="17" t="str">
        <f>VLOOKUP(fiche_version[[#This Row],[code]],fiche[],6,FALSE)</f>
        <v>Remotorisation en propulsion électrique ou hybride d’un bateau naviguant en eaux intérieures</v>
      </c>
      <c r="H405" s="3" t="s">
        <v>466</v>
      </c>
      <c r="I405" s="6">
        <v>44615</v>
      </c>
      <c r="J405" s="6" t="s">
        <v>492</v>
      </c>
      <c r="K405" s="15">
        <f>VLOOKUP(fiche_version[[#This Row],[code]],fiche[],7,FALSE)</f>
        <v>1</v>
      </c>
      <c r="L405" s="15">
        <f>VLOOKUP(fiche_version[[#This Row],[code]],fiche[],8,FALSE)</f>
        <v>1</v>
      </c>
      <c r="M405" s="3">
        <v>1</v>
      </c>
    </row>
    <row r="406" spans="1:13" x14ac:dyDescent="0.3">
      <c r="A406" s="3" t="str">
        <f>_xlfn.CONCAT(fiche_version[[#This Row],[code]],"v",RIGHT(fiche_version[[#This Row],[version]],4))</f>
        <v>TRA-EQ-127v54-1</v>
      </c>
      <c r="B406" s="3" t="s">
        <v>713</v>
      </c>
      <c r="C406" s="15" t="str">
        <f>VLOOKUP(fiche_version[[#This Row],[code]],fiche[],2,FALSE)</f>
        <v>TRA</v>
      </c>
      <c r="D406" s="15" t="str">
        <f>VLOOKUP(fiche_version[[#This Row],[code]],fiche[],3,FALSE)</f>
        <v>Transport</v>
      </c>
      <c r="E406" s="15" t="str">
        <f>VLOOKUP(fiche_version[[#This Row],[code]],fiche[],4,FALSE)</f>
        <v>EQ</v>
      </c>
      <c r="F406" s="15" t="str">
        <f>VLOOKUP(fiche_version[[#This Row],[code]],fiche[],5,FALSE)</f>
        <v>Equipement</v>
      </c>
      <c r="G406" s="17" t="str">
        <f>VLOOKUP(fiche_version[[#This Row],[code]],fiche[],6,FALSE)</f>
        <v>Acquisition d'un bateau neuf à propulsion électrique ou hybride, naviguant en eaux intérieures</v>
      </c>
      <c r="H406" s="3" t="s">
        <v>717</v>
      </c>
      <c r="I406" s="6">
        <v>45199</v>
      </c>
      <c r="J406" s="6">
        <v>46934</v>
      </c>
      <c r="K406" s="15">
        <f>VLOOKUP(fiche_version[[#This Row],[code]],fiche[],7,FALSE)</f>
        <v>1</v>
      </c>
      <c r="L406" s="15">
        <f>VLOOKUP(fiche_version[[#This Row],[code]],fiche[],8,FALSE)</f>
        <v>1</v>
      </c>
      <c r="M406" s="3">
        <v>1</v>
      </c>
    </row>
    <row r="407" spans="1:13" s="1" customFormat="1" x14ac:dyDescent="0.3">
      <c r="A407" s="15" t="str">
        <f>_xlfn.CONCAT(fiche_version[[#This Row],[code]],"v",RIGHT(fiche_version[[#This Row],[version]],4))</f>
        <v>TRA-EQ-128v58-1</v>
      </c>
      <c r="B407" s="3" t="s">
        <v>838</v>
      </c>
      <c r="C407" s="15" t="str">
        <f>VLOOKUP(fiche_version[[#This Row],[code]],fiche[],2,FALSE)</f>
        <v>TRA</v>
      </c>
      <c r="D407" s="15" t="str">
        <f>VLOOKUP(fiche_version[[#This Row],[code]],fiche[],3,FALSE)</f>
        <v>Transport</v>
      </c>
      <c r="E407" s="15" t="str">
        <f>VLOOKUP(fiche_version[[#This Row],[code]],fiche[],4,FALSE)</f>
        <v>EQ</v>
      </c>
      <c r="F407" s="15" t="str">
        <f>VLOOKUP(fiche_version[[#This Row],[code]],fiche[],5,FALSE)</f>
        <v>Equipement</v>
      </c>
      <c r="G407" s="17" t="str">
        <f>VLOOKUP(fiche_version[[#This Row],[code]],fiche[],6,FALSE)</f>
        <v xml:space="preserve">Achat ou location d’un autocar ou d’un autobus électrique neuf ou réalisation d’une opération de rétrofit électrique d’autocar ou d’autobus </v>
      </c>
      <c r="H407" s="3" t="s">
        <v>833</v>
      </c>
      <c r="I407" s="6">
        <v>45289</v>
      </c>
      <c r="J407" s="6">
        <v>47118</v>
      </c>
      <c r="K407" s="15">
        <f>VLOOKUP(fiche_version[[#This Row],[code]],fiche[],7,FALSE)</f>
        <v>1</v>
      </c>
      <c r="L407" s="15">
        <f>VLOOKUP(fiche_version[[#This Row],[code]],fiche[],8,FALSE)</f>
        <v>1</v>
      </c>
      <c r="M407" s="3">
        <v>1</v>
      </c>
    </row>
    <row r="408" spans="1:13" x14ac:dyDescent="0.3">
      <c r="A408" s="3" t="str">
        <f>_xlfn.CONCAT(fiche_version[[#This Row],[code]],"v",RIGHT(fiche_version[[#This Row],[version]],4))</f>
        <v>TRA-SE-101v14-1</v>
      </c>
      <c r="B408" s="3" t="s">
        <v>325</v>
      </c>
      <c r="C408" s="15" t="str">
        <f>VLOOKUP(fiche_version[[#This Row],[code]],fiche[],2,FALSE)</f>
        <v>TRA</v>
      </c>
      <c r="D408" s="15" t="str">
        <f>VLOOKUP(fiche_version[[#This Row],[code]],fiche[],3,FALSE)</f>
        <v>Transport</v>
      </c>
      <c r="E408" s="15" t="str">
        <f>VLOOKUP(fiche_version[[#This Row],[code]],fiche[],4,FALSE)</f>
        <v>SE</v>
      </c>
      <c r="F408" s="15" t="str">
        <f>VLOOKUP(fiche_version[[#This Row],[code]],fiche[],5,FALSE)</f>
        <v>Service</v>
      </c>
      <c r="G408" s="17" t="str">
        <f>VLOOKUP(fiche_version[[#This Row],[code]],fiche[],6,FALSE)</f>
        <v>Formation d’un chauffeur de transport à la conduite économe</v>
      </c>
      <c r="H408" s="3" t="s">
        <v>383</v>
      </c>
      <c r="I408" s="6">
        <v>42005</v>
      </c>
      <c r="J408" s="6" t="s">
        <v>492</v>
      </c>
      <c r="K408" s="15">
        <f>VLOOKUP(fiche_version[[#This Row],[code]],fiche[],7,FALSE)</f>
        <v>1</v>
      </c>
      <c r="L408" s="15">
        <f>VLOOKUP(fiche_version[[#This Row],[code]],fiche[],8,FALSE)</f>
        <v>1</v>
      </c>
      <c r="M408" s="3">
        <v>1</v>
      </c>
    </row>
    <row r="409" spans="1:13" x14ac:dyDescent="0.3">
      <c r="A409" s="3" t="str">
        <f>_xlfn.CONCAT(fiche_version[[#This Row],[code]],"v",RIGHT(fiche_version[[#This Row],[version]],4))</f>
        <v>TRA-SE-102v14-1</v>
      </c>
      <c r="B409" s="3" t="s">
        <v>326</v>
      </c>
      <c r="C409" s="15" t="str">
        <f>VLOOKUP(fiche_version[[#This Row],[code]],fiche[],2,FALSE)</f>
        <v>TRA</v>
      </c>
      <c r="D409" s="15" t="str">
        <f>VLOOKUP(fiche_version[[#This Row],[code]],fiche[],3,FALSE)</f>
        <v>Transport</v>
      </c>
      <c r="E409" s="15" t="str">
        <f>VLOOKUP(fiche_version[[#This Row],[code]],fiche[],4,FALSE)</f>
        <v>SE</v>
      </c>
      <c r="F409" s="15" t="str">
        <f>VLOOKUP(fiche_version[[#This Row],[code]],fiche[],5,FALSE)</f>
        <v>Service</v>
      </c>
      <c r="G409" s="17" t="str">
        <f>VLOOKUP(fiche_version[[#This Row],[code]],fiche[],6,FALSE)</f>
        <v>Formation d’un chauffeur de véhicule léger à la conduite économe</v>
      </c>
      <c r="H409" s="3" t="s">
        <v>383</v>
      </c>
      <c r="I409" s="6">
        <v>42005</v>
      </c>
      <c r="J409" s="6" t="s">
        <v>492</v>
      </c>
      <c r="K409" s="15">
        <f>VLOOKUP(fiche_version[[#This Row],[code]],fiche[],7,FALSE)</f>
        <v>1</v>
      </c>
      <c r="L409" s="15">
        <f>VLOOKUP(fiche_version[[#This Row],[code]],fiche[],8,FALSE)</f>
        <v>1</v>
      </c>
      <c r="M409" s="3">
        <v>1</v>
      </c>
    </row>
    <row r="410" spans="1:13" x14ac:dyDescent="0.3">
      <c r="A410" s="3" t="str">
        <f>_xlfn.CONCAT(fiche_version[[#This Row],[code]],"v",RIGHT(fiche_version[[#This Row],[version]],4))</f>
        <v>TRA-SE-104v14-1</v>
      </c>
      <c r="B410" s="3" t="s">
        <v>328</v>
      </c>
      <c r="C410" s="15" t="str">
        <f>VLOOKUP(fiche_version[[#This Row],[code]],fiche[],2,FALSE)</f>
        <v>TRA</v>
      </c>
      <c r="D410" s="15" t="str">
        <f>VLOOKUP(fiche_version[[#This Row],[code]],fiche[],3,FALSE)</f>
        <v>Transport</v>
      </c>
      <c r="E410" s="15" t="str">
        <f>VLOOKUP(fiche_version[[#This Row],[code]],fiche[],4,FALSE)</f>
        <v>SE</v>
      </c>
      <c r="F410" s="15" t="str">
        <f>VLOOKUP(fiche_version[[#This Row],[code]],fiche[],5,FALSE)</f>
        <v>Service</v>
      </c>
      <c r="G410" s="17" t="str">
        <f>VLOOKUP(fiche_version[[#This Row],[code]],fiche[],6,FALSE)</f>
        <v>Station de gonflage des pneumatiques</v>
      </c>
      <c r="H410" s="3" t="s">
        <v>383</v>
      </c>
      <c r="I410" s="6">
        <v>42005</v>
      </c>
      <c r="J410" s="6" t="s">
        <v>492</v>
      </c>
      <c r="K410" s="15">
        <f>VLOOKUP(fiche_version[[#This Row],[code]],fiche[],7,FALSE)</f>
        <v>1</v>
      </c>
      <c r="L410" s="15">
        <f>VLOOKUP(fiche_version[[#This Row],[code]],fiche[],8,FALSE)</f>
        <v>1</v>
      </c>
      <c r="M410" s="3">
        <v>1</v>
      </c>
    </row>
    <row r="411" spans="1:13" x14ac:dyDescent="0.3">
      <c r="A411" s="3" t="str">
        <f>_xlfn.CONCAT(fiche_version[[#This Row],[code]],"v",RIGHT(fiche_version[[#This Row],[version]],4))</f>
        <v>TRA-SE-105v14-1</v>
      </c>
      <c r="B411" s="3" t="s">
        <v>330</v>
      </c>
      <c r="C411" s="15" t="str">
        <f>VLOOKUP(fiche_version[[#This Row],[code]],fiche[],2,FALSE)</f>
        <v>TRA</v>
      </c>
      <c r="D411" s="15" t="str">
        <f>VLOOKUP(fiche_version[[#This Row],[code]],fiche[],3,FALSE)</f>
        <v>Transport</v>
      </c>
      <c r="E411" s="15" t="str">
        <f>VLOOKUP(fiche_version[[#This Row],[code]],fiche[],4,FALSE)</f>
        <v>SE</v>
      </c>
      <c r="F411" s="15" t="str">
        <f>VLOOKUP(fiche_version[[#This Row],[code]],fiche[],5,FALSE)</f>
        <v>Service</v>
      </c>
      <c r="G411" s="17" t="str">
        <f>VLOOKUP(fiche_version[[#This Row],[code]],fiche[],6,FALSE)</f>
        <v>Recreusage des pneumatiques</v>
      </c>
      <c r="H411" s="3" t="s">
        <v>383</v>
      </c>
      <c r="I411" s="6">
        <v>42005</v>
      </c>
      <c r="J411" s="6" t="s">
        <v>492</v>
      </c>
      <c r="K411" s="15">
        <f>VLOOKUP(fiche_version[[#This Row],[code]],fiche[],7,FALSE)</f>
        <v>1</v>
      </c>
      <c r="L411" s="15">
        <f>VLOOKUP(fiche_version[[#This Row],[code]],fiche[],8,FALSE)</f>
        <v>1</v>
      </c>
      <c r="M411" s="3">
        <v>1</v>
      </c>
    </row>
    <row r="412" spans="1:13" x14ac:dyDescent="0.3">
      <c r="A412" s="3" t="str">
        <f>_xlfn.CONCAT(fiche_version[[#This Row],[code]],"v",RIGHT(fiche_version[[#This Row],[version]],4))</f>
        <v>TRA-SE-106v17-1</v>
      </c>
      <c r="B412" s="3" t="s">
        <v>331</v>
      </c>
      <c r="C412" s="15" t="str">
        <f>VLOOKUP(fiche_version[[#This Row],[code]],fiche[],2,FALSE)</f>
        <v>TRA</v>
      </c>
      <c r="D412" s="15" t="str">
        <f>VLOOKUP(fiche_version[[#This Row],[code]],fiche[],3,FALSE)</f>
        <v>Transport</v>
      </c>
      <c r="E412" s="15" t="str">
        <f>VLOOKUP(fiche_version[[#This Row],[code]],fiche[],4,FALSE)</f>
        <v>SE</v>
      </c>
      <c r="F412" s="15" t="str">
        <f>VLOOKUP(fiche_version[[#This Row],[code]],fiche[],5,FALSE)</f>
        <v>Service</v>
      </c>
      <c r="G412" s="17" t="str">
        <f>VLOOKUP(fiche_version[[#This Row],[code]],fiche[],6,FALSE)</f>
        <v>Mesure et optimisation des consommations de carburant pour une unité de transport fluvial</v>
      </c>
      <c r="H412" s="3" t="s">
        <v>392</v>
      </c>
      <c r="I412" s="6">
        <v>42005</v>
      </c>
      <c r="J412" s="6">
        <v>42004</v>
      </c>
      <c r="K412" s="15">
        <f>VLOOKUP(fiche_version[[#This Row],[code]],fiche[],7,FALSE)</f>
        <v>1</v>
      </c>
      <c r="L412" s="15">
        <f>VLOOKUP(fiche_version[[#This Row],[code]],fiche[],8,FALSE)</f>
        <v>1</v>
      </c>
      <c r="M412" s="3">
        <v>1</v>
      </c>
    </row>
    <row r="413" spans="1:13" x14ac:dyDescent="0.3">
      <c r="A413" s="3" t="str">
        <f>_xlfn.CONCAT(fiche_version[[#This Row],[code]],"v",RIGHT(fiche_version[[#This Row],[version]],4))</f>
        <v>TRA-SE-106v19-2</v>
      </c>
      <c r="B413" s="3" t="s">
        <v>331</v>
      </c>
      <c r="C413" s="15" t="str">
        <f>VLOOKUP(fiche_version[[#This Row],[code]],fiche[],2,FALSE)</f>
        <v>TRA</v>
      </c>
      <c r="D413" s="15" t="str">
        <f>VLOOKUP(fiche_version[[#This Row],[code]],fiche[],3,FALSE)</f>
        <v>Transport</v>
      </c>
      <c r="E413" s="15" t="str">
        <f>VLOOKUP(fiche_version[[#This Row],[code]],fiche[],4,FALSE)</f>
        <v>SE</v>
      </c>
      <c r="F413" s="15" t="str">
        <f>VLOOKUP(fiche_version[[#This Row],[code]],fiche[],5,FALSE)</f>
        <v>Service</v>
      </c>
      <c r="G413" s="17" t="str">
        <f>VLOOKUP(fiche_version[[#This Row],[code]],fiche[],6,FALSE)</f>
        <v>Mesure et optimisation des consommations de carburant pour une unité de transport fluvial</v>
      </c>
      <c r="H413" s="3" t="s">
        <v>420</v>
      </c>
      <c r="I413" s="6">
        <v>42005</v>
      </c>
      <c r="J413" s="6" t="s">
        <v>492</v>
      </c>
      <c r="K413" s="15">
        <f>VLOOKUP(fiche_version[[#This Row],[code]],fiche[],7,FALSE)</f>
        <v>1</v>
      </c>
      <c r="L413" s="15">
        <f>VLOOKUP(fiche_version[[#This Row],[code]],fiche[],8,FALSE)</f>
        <v>1</v>
      </c>
      <c r="M413" s="3">
        <v>2</v>
      </c>
    </row>
    <row r="414" spans="1:13" x14ac:dyDescent="0.3">
      <c r="A414" s="3" t="str">
        <f>_xlfn.CONCAT(fiche_version[[#This Row],[code]],"v",RIGHT(fiche_version[[#This Row],[version]],4))</f>
        <v>TRA-SE-107v19-1</v>
      </c>
      <c r="B414" s="3" t="s">
        <v>333</v>
      </c>
      <c r="C414" s="15" t="str">
        <f>VLOOKUP(fiche_version[[#This Row],[code]],fiche[],2,FALSE)</f>
        <v>TRA</v>
      </c>
      <c r="D414" s="15" t="str">
        <f>VLOOKUP(fiche_version[[#This Row],[code]],fiche[],3,FALSE)</f>
        <v>Transport</v>
      </c>
      <c r="E414" s="15" t="str">
        <f>VLOOKUP(fiche_version[[#This Row],[code]],fiche[],4,FALSE)</f>
        <v>SE</v>
      </c>
      <c r="F414" s="15" t="str">
        <f>VLOOKUP(fiche_version[[#This Row],[code]],fiche[],5,FALSE)</f>
        <v>Service</v>
      </c>
      <c r="G414" s="17" t="str">
        <f>VLOOKUP(fiche_version[[#This Row],[code]],fiche[],6,FALSE)</f>
        <v>Carénage sur une unité de transport fluvial</v>
      </c>
      <c r="H414" s="3" t="s">
        <v>386</v>
      </c>
      <c r="I414" s="6">
        <v>42005</v>
      </c>
      <c r="J414" s="6" t="s">
        <v>492</v>
      </c>
      <c r="K414" s="15">
        <f>VLOOKUP(fiche_version[[#This Row],[code]],fiche[],7,FALSE)</f>
        <v>1</v>
      </c>
      <c r="L414" s="15">
        <f>VLOOKUP(fiche_version[[#This Row],[code]],fiche[],8,FALSE)</f>
        <v>1</v>
      </c>
      <c r="M414" s="3">
        <v>1</v>
      </c>
    </row>
    <row r="415" spans="1:13" x14ac:dyDescent="0.3">
      <c r="A415" s="3" t="str">
        <f>_xlfn.CONCAT(fiche_version[[#This Row],[code]],"v",RIGHT(fiche_version[[#This Row],[version]],4))</f>
        <v>TRA-SE-108v14-1</v>
      </c>
      <c r="B415" s="3" t="s">
        <v>334</v>
      </c>
      <c r="C415" s="15" t="str">
        <f>VLOOKUP(fiche_version[[#This Row],[code]],fiche[],2,FALSE)</f>
        <v>TRA</v>
      </c>
      <c r="D415" s="15" t="str">
        <f>VLOOKUP(fiche_version[[#This Row],[code]],fiche[],3,FALSE)</f>
        <v>Transport</v>
      </c>
      <c r="E415" s="15" t="str">
        <f>VLOOKUP(fiche_version[[#This Row],[code]],fiche[],4,FALSE)</f>
        <v>SE</v>
      </c>
      <c r="F415" s="15" t="str">
        <f>VLOOKUP(fiche_version[[#This Row],[code]],fiche[],5,FALSE)</f>
        <v>Service</v>
      </c>
      <c r="G415" s="17" t="str">
        <f>VLOOKUP(fiche_version[[#This Row],[code]],fiche[],6,FALSE)</f>
        <v>Gestion externalisée de la globalité du poste pneumatique (Véhicules de transport de marchandises)</v>
      </c>
      <c r="H415" s="3" t="s">
        <v>383</v>
      </c>
      <c r="I415" s="6">
        <v>42005</v>
      </c>
      <c r="J415" s="6" t="s">
        <v>492</v>
      </c>
      <c r="K415" s="15">
        <f>VLOOKUP(fiche_version[[#This Row],[code]],fiche[],7,FALSE)</f>
        <v>1</v>
      </c>
      <c r="L415" s="15">
        <f>VLOOKUP(fiche_version[[#This Row],[code]],fiche[],8,FALSE)</f>
        <v>1</v>
      </c>
      <c r="M415" s="3">
        <v>1</v>
      </c>
    </row>
    <row r="416" spans="1:13" x14ac:dyDescent="0.3">
      <c r="A416" s="3" t="str">
        <f>_xlfn.CONCAT(fiche_version[[#This Row],[code]],"v",RIGHT(fiche_version[[#This Row],[version]],4))</f>
        <v>TRA-SE-109v14-1</v>
      </c>
      <c r="B416" s="3" t="s">
        <v>335</v>
      </c>
      <c r="C416" s="15" t="str">
        <f>VLOOKUP(fiche_version[[#This Row],[code]],fiche[],2,FALSE)</f>
        <v>TRA</v>
      </c>
      <c r="D416" s="15" t="str">
        <f>VLOOKUP(fiche_version[[#This Row],[code]],fiche[],3,FALSE)</f>
        <v>Transport</v>
      </c>
      <c r="E416" s="15" t="str">
        <f>VLOOKUP(fiche_version[[#This Row],[code]],fiche[],4,FALSE)</f>
        <v>SE</v>
      </c>
      <c r="F416" s="15" t="str">
        <f>VLOOKUP(fiche_version[[#This Row],[code]],fiche[],5,FALSE)</f>
        <v>Service</v>
      </c>
      <c r="G416" s="17" t="str">
        <f>VLOOKUP(fiche_version[[#This Row],[code]],fiche[],6,FALSE)</f>
        <v>Gestion externalisée de la globalité du poste pneumatique (Véhicules de transport de personnes)</v>
      </c>
      <c r="H416" s="3" t="s">
        <v>383</v>
      </c>
      <c r="I416" s="6">
        <v>42005</v>
      </c>
      <c r="J416" s="6" t="s">
        <v>492</v>
      </c>
      <c r="K416" s="15">
        <f>VLOOKUP(fiche_version[[#This Row],[code]],fiche[],7,FALSE)</f>
        <v>1</v>
      </c>
      <c r="L416" s="15">
        <f>VLOOKUP(fiche_version[[#This Row],[code]],fiche[],8,FALSE)</f>
        <v>1</v>
      </c>
      <c r="M416" s="3">
        <v>1</v>
      </c>
    </row>
    <row r="417" spans="1:13" x14ac:dyDescent="0.3">
      <c r="A417" s="3" t="str">
        <f>_xlfn.CONCAT(fiche_version[[#This Row],[code]],"v",RIGHT(fiche_version[[#This Row],[version]],4))</f>
        <v>TRA-SE-110v14-1</v>
      </c>
      <c r="B417" s="3" t="s">
        <v>336</v>
      </c>
      <c r="C417" s="15" t="str">
        <f>VLOOKUP(fiche_version[[#This Row],[code]],fiche[],2,FALSE)</f>
        <v>TRA</v>
      </c>
      <c r="D417" s="15" t="str">
        <f>VLOOKUP(fiche_version[[#This Row],[code]],fiche[],3,FALSE)</f>
        <v>Transport</v>
      </c>
      <c r="E417" s="15" t="str">
        <f>VLOOKUP(fiche_version[[#This Row],[code]],fiche[],4,FALSE)</f>
        <v>SE</v>
      </c>
      <c r="F417" s="15" t="str">
        <f>VLOOKUP(fiche_version[[#This Row],[code]],fiche[],5,FALSE)</f>
        <v>Service</v>
      </c>
      <c r="G417" s="17" t="str">
        <f>VLOOKUP(fiche_version[[#This Row],[code]],fiche[],6,FALSE)</f>
        <v>Gestion optimisée de la globalité du poste pneumatique (Véhicules de transport de marchandises)</v>
      </c>
      <c r="H417" s="3" t="s">
        <v>383</v>
      </c>
      <c r="I417" s="6">
        <v>42005</v>
      </c>
      <c r="J417" s="6" t="s">
        <v>492</v>
      </c>
      <c r="K417" s="15">
        <f>VLOOKUP(fiche_version[[#This Row],[code]],fiche[],7,FALSE)</f>
        <v>1</v>
      </c>
      <c r="L417" s="15">
        <f>VLOOKUP(fiche_version[[#This Row],[code]],fiche[],8,FALSE)</f>
        <v>1</v>
      </c>
      <c r="M417" s="3">
        <v>1</v>
      </c>
    </row>
    <row r="418" spans="1:13" x14ac:dyDescent="0.3">
      <c r="A418" s="3" t="str">
        <f>_xlfn.CONCAT(fiche_version[[#This Row],[code]],"v",RIGHT(fiche_version[[#This Row],[version]],4))</f>
        <v>TRA-SE-111v14-1</v>
      </c>
      <c r="B418" s="3" t="s">
        <v>337</v>
      </c>
      <c r="C418" s="15" t="str">
        <f>VLOOKUP(fiche_version[[#This Row],[code]],fiche[],2,FALSE)</f>
        <v>TRA</v>
      </c>
      <c r="D418" s="15" t="str">
        <f>VLOOKUP(fiche_version[[#This Row],[code]],fiche[],3,FALSE)</f>
        <v>Transport</v>
      </c>
      <c r="E418" s="15" t="str">
        <f>VLOOKUP(fiche_version[[#This Row],[code]],fiche[],4,FALSE)</f>
        <v>SE</v>
      </c>
      <c r="F418" s="15" t="str">
        <f>VLOOKUP(fiche_version[[#This Row],[code]],fiche[],5,FALSE)</f>
        <v>Service</v>
      </c>
      <c r="G418" s="17" t="str">
        <f>VLOOKUP(fiche_version[[#This Row],[code]],fiche[],6,FALSE)</f>
        <v>Gestion optimisée de la globalité du poste pneumatique (Véhicules de transport de personnes)</v>
      </c>
      <c r="H418" s="3" t="s">
        <v>383</v>
      </c>
      <c r="I418" s="6">
        <v>42005</v>
      </c>
      <c r="J418" s="6" t="s">
        <v>492</v>
      </c>
      <c r="K418" s="15">
        <f>VLOOKUP(fiche_version[[#This Row],[code]],fiche[],7,FALSE)</f>
        <v>1</v>
      </c>
      <c r="L418" s="15">
        <f>VLOOKUP(fiche_version[[#This Row],[code]],fiche[],8,FALSE)</f>
        <v>1</v>
      </c>
      <c r="M418" s="3">
        <v>1</v>
      </c>
    </row>
    <row r="419" spans="1:13" x14ac:dyDescent="0.3">
      <c r="A419" s="3" t="str">
        <f>_xlfn.CONCAT(fiche_version[[#This Row],[code]],"v",RIGHT(fiche_version[[#This Row],[version]],4))</f>
        <v>TRA-SE-112v15-1</v>
      </c>
      <c r="B419" s="3" t="s">
        <v>339</v>
      </c>
      <c r="C419" s="15" t="str">
        <f>VLOOKUP(fiche_version[[#This Row],[code]],fiche[],2,FALSE)</f>
        <v>TRA</v>
      </c>
      <c r="D419" s="15" t="str">
        <f>VLOOKUP(fiche_version[[#This Row],[code]],fiche[],3,FALSE)</f>
        <v>Transport</v>
      </c>
      <c r="E419" s="15" t="str">
        <f>VLOOKUP(fiche_version[[#This Row],[code]],fiche[],4,FALSE)</f>
        <v>SE</v>
      </c>
      <c r="F419" s="15" t="str">
        <f>VLOOKUP(fiche_version[[#This Row],[code]],fiche[],5,FALSE)</f>
        <v>Service</v>
      </c>
      <c r="G419" s="17" t="str">
        <f>VLOOKUP(fiche_version[[#This Row],[code]],fiche[],6,FALSE)</f>
        <v>Service d’autopartage en boucle</v>
      </c>
      <c r="H419" s="3" t="s">
        <v>387</v>
      </c>
      <c r="I419" s="6">
        <v>42005</v>
      </c>
      <c r="J419" s="6" t="s">
        <v>492</v>
      </c>
      <c r="K419" s="15">
        <f>VLOOKUP(fiche_version[[#This Row],[code]],fiche[],7,FALSE)</f>
        <v>1</v>
      </c>
      <c r="L419" s="15">
        <f>VLOOKUP(fiche_version[[#This Row],[code]],fiche[],8,FALSE)</f>
        <v>1</v>
      </c>
      <c r="M419" s="3">
        <v>1</v>
      </c>
    </row>
    <row r="420" spans="1:13" x14ac:dyDescent="0.3">
      <c r="A420" s="3" t="str">
        <f>_xlfn.CONCAT(fiche_version[[#This Row],[code]],"v",RIGHT(fiche_version[[#This Row],[version]],4))</f>
        <v>TRA-SE-113v14-1</v>
      </c>
      <c r="B420" s="3" t="s">
        <v>340</v>
      </c>
      <c r="C420" s="15" t="str">
        <f>VLOOKUP(fiche_version[[#This Row],[code]],fiche[],2,FALSE)</f>
        <v>TRA</v>
      </c>
      <c r="D420" s="15" t="str">
        <f>VLOOKUP(fiche_version[[#This Row],[code]],fiche[],3,FALSE)</f>
        <v>Transport</v>
      </c>
      <c r="E420" s="15" t="str">
        <f>VLOOKUP(fiche_version[[#This Row],[code]],fiche[],4,FALSE)</f>
        <v>SE</v>
      </c>
      <c r="F420" s="15" t="str">
        <f>VLOOKUP(fiche_version[[#This Row],[code]],fiche[],5,FALSE)</f>
        <v>Service</v>
      </c>
      <c r="G420" s="17" t="str">
        <f>VLOOKUP(fiche_version[[#This Row],[code]],fiche[],6,FALSE)</f>
        <v>Suivi des consommations de carburants grâce à des cartes privatives</v>
      </c>
      <c r="H420" s="3" t="s">
        <v>383</v>
      </c>
      <c r="I420" s="6">
        <v>42005</v>
      </c>
      <c r="J420" s="6" t="s">
        <v>492</v>
      </c>
      <c r="K420" s="15">
        <f>VLOOKUP(fiche_version[[#This Row],[code]],fiche[],7,FALSE)</f>
        <v>1</v>
      </c>
      <c r="L420" s="15">
        <f>VLOOKUP(fiche_version[[#This Row],[code]],fiche[],8,FALSE)</f>
        <v>1</v>
      </c>
      <c r="M420" s="3">
        <v>1</v>
      </c>
    </row>
    <row r="421" spans="1:13" x14ac:dyDescent="0.3">
      <c r="A421" s="3" t="str">
        <f>_xlfn.CONCAT(fiche_version[[#This Row],[code]],"v",RIGHT(fiche_version[[#This Row],[version]],4))</f>
        <v>TRA-SE-114v47-1</v>
      </c>
      <c r="B421" s="3" t="s">
        <v>429</v>
      </c>
      <c r="C421" s="15" t="str">
        <f>VLOOKUP(fiche_version[[#This Row],[code]],fiche[],2,FALSE)</f>
        <v>TRA</v>
      </c>
      <c r="D421" s="15" t="str">
        <f>VLOOKUP(fiche_version[[#This Row],[code]],fiche[],3,FALSE)</f>
        <v>Transport</v>
      </c>
      <c r="E421" s="15" t="str">
        <f>VLOOKUP(fiche_version[[#This Row],[code]],fiche[],4,FALSE)</f>
        <v>SE</v>
      </c>
      <c r="F421" s="15" t="str">
        <f>VLOOKUP(fiche_version[[#This Row],[code]],fiche[],5,FALSE)</f>
        <v>Service</v>
      </c>
      <c r="G421" s="17" t="str">
        <f>VLOOKUP(fiche_version[[#This Row],[code]],fiche[],6,FALSE)</f>
        <v>Covoiturage de longue distance</v>
      </c>
      <c r="H421" s="3" t="s">
        <v>467</v>
      </c>
      <c r="I421" s="6">
        <v>44927</v>
      </c>
      <c r="J421" s="6" t="s">
        <v>492</v>
      </c>
      <c r="K421" s="15">
        <f>VLOOKUP(fiche_version[[#This Row],[code]],fiche[],7,FALSE)</f>
        <v>1</v>
      </c>
      <c r="L421" s="15">
        <f>VLOOKUP(fiche_version[[#This Row],[code]],fiche[],8,FALSE)</f>
        <v>1</v>
      </c>
      <c r="M421" s="3">
        <v>1</v>
      </c>
    </row>
    <row r="422" spans="1:13" x14ac:dyDescent="0.3">
      <c r="A422" s="3" t="str">
        <f>_xlfn.CONCAT(fiche_version[[#This Row],[code]],"v",RIGHT(fiche_version[[#This Row],[version]],4))</f>
        <v>TRA-SE-115v47-1</v>
      </c>
      <c r="B422" s="3" t="s">
        <v>430</v>
      </c>
      <c r="C422" s="15" t="str">
        <f>VLOOKUP(fiche_version[[#This Row],[code]],fiche[],2,FALSE)</f>
        <v>TRA</v>
      </c>
      <c r="D422" s="15" t="str">
        <f>VLOOKUP(fiche_version[[#This Row],[code]],fiche[],3,FALSE)</f>
        <v>Transport</v>
      </c>
      <c r="E422" s="15" t="str">
        <f>VLOOKUP(fiche_version[[#This Row],[code]],fiche[],4,FALSE)</f>
        <v>SE</v>
      </c>
      <c r="F422" s="15" t="str">
        <f>VLOOKUP(fiche_version[[#This Row],[code]],fiche[],5,FALSE)</f>
        <v>Service</v>
      </c>
      <c r="G422" s="17" t="str">
        <f>VLOOKUP(fiche_version[[#This Row],[code]],fiche[],6,FALSE)</f>
        <v>Covoiturage de courte distance</v>
      </c>
      <c r="H422" s="3" t="s">
        <v>467</v>
      </c>
      <c r="I422" s="6">
        <v>44927</v>
      </c>
      <c r="J422" s="6" t="s">
        <v>492</v>
      </c>
      <c r="K422" s="15">
        <f>VLOOKUP(fiche_version[[#This Row],[code]],fiche[],7,FALSE)</f>
        <v>1</v>
      </c>
      <c r="L422" s="15">
        <f>VLOOKUP(fiche_version[[#This Row],[code]],fiche[],8,FALSE)</f>
        <v>1</v>
      </c>
      <c r="M422" s="3">
        <v>1</v>
      </c>
    </row>
    <row r="423" spans="1:13" x14ac:dyDescent="0.3">
      <c r="A423" s="3" t="str">
        <f>_xlfn.CONCAT(fiche_version[[#This Row],[code]],"v",RIGHT(fiche_version[[#This Row],[version]],4))</f>
        <v>TRA-SE-116v49-1</v>
      </c>
      <c r="B423" s="3" t="s">
        <v>431</v>
      </c>
      <c r="C423" s="15" t="str">
        <f>VLOOKUP(fiche_version[[#This Row],[code]],fiche[],2,FALSE)</f>
        <v>TRA</v>
      </c>
      <c r="D423" s="15" t="str">
        <f>VLOOKUP(fiche_version[[#This Row],[code]],fiche[],3,FALSE)</f>
        <v>Transport</v>
      </c>
      <c r="E423" s="15" t="str">
        <f>VLOOKUP(fiche_version[[#This Row],[code]],fiche[],4,FALSE)</f>
        <v>SE</v>
      </c>
      <c r="F423" s="15" t="str">
        <f>VLOOKUP(fiche_version[[#This Row],[code]],fiche[],5,FALSE)</f>
        <v>Service</v>
      </c>
      <c r="G423" s="17" t="str">
        <f>VLOOKUP(fiche_version[[#This Row],[code]],fiche[],6,FALSE)</f>
        <v>Fret ferroviaire</v>
      </c>
      <c r="H423" s="3" t="s">
        <v>468</v>
      </c>
      <c r="I423" s="6">
        <v>44863</v>
      </c>
      <c r="J423" s="6">
        <v>45291</v>
      </c>
      <c r="K423" s="15">
        <f>VLOOKUP(fiche_version[[#This Row],[code]],fiche[],7,FALSE)</f>
        <v>1</v>
      </c>
      <c r="L423" s="15">
        <f>VLOOKUP(fiche_version[[#This Row],[code]],fiche[],8,FALSE)</f>
        <v>1</v>
      </c>
      <c r="M423" s="3">
        <v>1</v>
      </c>
    </row>
    <row r="424" spans="1:13" x14ac:dyDescent="0.3">
      <c r="A424" s="3" t="str">
        <f>_xlfn.CONCAT(fiche_version[[#This Row],[code]],"v",RIGHT(fiche_version[[#This Row],[version]],4))</f>
        <v>TRA-SE-116v54-2</v>
      </c>
      <c r="B424" s="3" t="s">
        <v>431</v>
      </c>
      <c r="C424" s="15" t="str">
        <f>VLOOKUP(fiche_version[[#This Row],[code]],fiche[],2,FALSE)</f>
        <v>TRA</v>
      </c>
      <c r="D424" s="15" t="str">
        <f>VLOOKUP(fiche_version[[#This Row],[code]],fiche[],3,FALSE)</f>
        <v>Transport</v>
      </c>
      <c r="E424" s="15" t="str">
        <f>VLOOKUP(fiche_version[[#This Row],[code]],fiche[],4,FALSE)</f>
        <v>SE</v>
      </c>
      <c r="F424" s="15" t="str">
        <f>VLOOKUP(fiche_version[[#This Row],[code]],fiche[],5,FALSE)</f>
        <v>Service</v>
      </c>
      <c r="G424" s="17" t="str">
        <f>VLOOKUP(fiche_version[[#This Row],[code]],fiche[],6,FALSE)</f>
        <v>Fret ferroviaire</v>
      </c>
      <c r="H424" s="3" t="s">
        <v>714</v>
      </c>
      <c r="I424" s="6">
        <v>45292</v>
      </c>
      <c r="J424" s="6">
        <v>46934</v>
      </c>
      <c r="K424" s="15">
        <f>VLOOKUP(fiche_version[[#This Row],[code]],fiche[],7,FALSE)</f>
        <v>1</v>
      </c>
      <c r="L424" s="15">
        <f>VLOOKUP(fiche_version[[#This Row],[code]],fiche[],8,FALSE)</f>
        <v>1</v>
      </c>
      <c r="M424" s="3">
        <v>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0DFE-F0A0-4F33-8D81-BE828A2C6157}">
  <dimension ref="A1:E20"/>
  <sheetViews>
    <sheetView zoomScale="85" zoomScaleNormal="85" workbookViewId="0">
      <selection activeCell="C17" sqref="C17"/>
    </sheetView>
  </sheetViews>
  <sheetFormatPr baseColWidth="10" defaultRowHeight="14.4" x14ac:dyDescent="0.3"/>
  <cols>
    <col min="1" max="1" width="9.5546875" style="3" bestFit="1" customWidth="1"/>
    <col min="2" max="2" width="15.88671875" style="3" bestFit="1" customWidth="1"/>
    <col min="3" max="3" width="62.109375" style="3" bestFit="1" customWidth="1"/>
    <col min="4" max="4" width="14" style="3" customWidth="1"/>
    <col min="5" max="5" width="64.44140625" style="1" bestFit="1" customWidth="1"/>
    <col min="6" max="16384" width="11.5546875" style="1"/>
  </cols>
  <sheetData>
    <row r="1" spans="1:5" x14ac:dyDescent="0.3">
      <c r="A1" s="5" t="s">
        <v>0</v>
      </c>
      <c r="B1" s="5" t="s">
        <v>830</v>
      </c>
      <c r="C1" s="5" t="s">
        <v>1</v>
      </c>
      <c r="D1" s="5" t="s">
        <v>606</v>
      </c>
      <c r="E1" s="5" t="s">
        <v>704</v>
      </c>
    </row>
    <row r="2" spans="1:5" x14ac:dyDescent="0.3">
      <c r="A2" s="3" t="s">
        <v>19</v>
      </c>
      <c r="B2" s="3" t="s">
        <v>19</v>
      </c>
      <c r="C2" s="3" t="s">
        <v>477</v>
      </c>
      <c r="D2" s="13" t="s">
        <v>590</v>
      </c>
      <c r="E2" s="3"/>
    </row>
    <row r="3" spans="1:5" x14ac:dyDescent="0.3">
      <c r="A3" s="3" t="s">
        <v>20</v>
      </c>
      <c r="B3" s="3" t="s">
        <v>20</v>
      </c>
      <c r="C3" s="3" t="s">
        <v>478</v>
      </c>
      <c r="D3" s="13" t="s">
        <v>591</v>
      </c>
      <c r="E3" s="3"/>
    </row>
    <row r="4" spans="1:5" x14ac:dyDescent="0.3">
      <c r="A4" s="3" t="s">
        <v>21</v>
      </c>
      <c r="B4" s="3" t="s">
        <v>21</v>
      </c>
      <c r="C4" s="3" t="s">
        <v>479</v>
      </c>
      <c r="D4" s="13" t="s">
        <v>592</v>
      </c>
      <c r="E4" s="3"/>
    </row>
    <row r="5" spans="1:5" x14ac:dyDescent="0.3">
      <c r="A5" s="3" t="s">
        <v>598</v>
      </c>
      <c r="B5" s="3" t="s">
        <v>22</v>
      </c>
      <c r="C5" s="3" t="s">
        <v>480</v>
      </c>
      <c r="D5" s="13" t="s">
        <v>603</v>
      </c>
      <c r="E5" s="3" t="s">
        <v>706</v>
      </c>
    </row>
    <row r="6" spans="1:5" x14ac:dyDescent="0.3">
      <c r="A6" s="3" t="s">
        <v>580</v>
      </c>
      <c r="B6" s="3" t="s">
        <v>580</v>
      </c>
      <c r="C6" s="3" t="s">
        <v>593</v>
      </c>
      <c r="D6" s="13" t="s">
        <v>594</v>
      </c>
      <c r="E6" s="3"/>
    </row>
    <row r="7" spans="1:5" x14ac:dyDescent="0.3">
      <c r="A7" s="3" t="s">
        <v>599</v>
      </c>
      <c r="B7" s="3" t="s">
        <v>22</v>
      </c>
      <c r="C7" s="3" t="s">
        <v>597</v>
      </c>
      <c r="D7" s="13" t="s">
        <v>602</v>
      </c>
      <c r="E7" s="3" t="s">
        <v>706</v>
      </c>
    </row>
    <row r="8" spans="1:5" x14ac:dyDescent="0.3">
      <c r="A8" s="16" t="s">
        <v>600</v>
      </c>
      <c r="B8" s="16" t="s">
        <v>696</v>
      </c>
      <c r="C8" s="3" t="s">
        <v>596</v>
      </c>
      <c r="D8" s="13" t="s">
        <v>605</v>
      </c>
      <c r="E8" s="3" t="s">
        <v>705</v>
      </c>
    </row>
    <row r="9" spans="1:5" x14ac:dyDescent="0.3">
      <c r="A9" s="16" t="s">
        <v>601</v>
      </c>
      <c r="B9" s="16" t="s">
        <v>696</v>
      </c>
      <c r="C9" s="3" t="s">
        <v>595</v>
      </c>
      <c r="D9" s="13" t="s">
        <v>604</v>
      </c>
      <c r="E9" s="3" t="s">
        <v>705</v>
      </c>
    </row>
    <row r="10" spans="1:5" x14ac:dyDescent="0.3">
      <c r="A10" s="3" t="s">
        <v>16</v>
      </c>
      <c r="B10" s="3" t="s">
        <v>16</v>
      </c>
      <c r="C10" s="3" t="s">
        <v>582</v>
      </c>
      <c r="D10" s="13" t="s">
        <v>586</v>
      </c>
      <c r="E10" s="3"/>
    </row>
    <row r="11" spans="1:5" x14ac:dyDescent="0.3">
      <c r="A11" s="3" t="s">
        <v>697</v>
      </c>
      <c r="B11" s="3" t="s">
        <v>578</v>
      </c>
      <c r="C11" s="3" t="s">
        <v>583</v>
      </c>
      <c r="D11" s="13" t="s">
        <v>586</v>
      </c>
      <c r="E11" s="3"/>
    </row>
    <row r="12" spans="1:5" x14ac:dyDescent="0.3">
      <c r="A12" s="3" t="s">
        <v>579</v>
      </c>
      <c r="B12" s="3" t="s">
        <v>579</v>
      </c>
      <c r="C12" s="3" t="s">
        <v>584</v>
      </c>
      <c r="D12" s="13" t="s">
        <v>585</v>
      </c>
      <c r="E12" s="3"/>
    </row>
    <row r="13" spans="1:5" x14ac:dyDescent="0.3">
      <c r="A13" s="3" t="s">
        <v>17</v>
      </c>
      <c r="B13" s="3" t="s">
        <v>17</v>
      </c>
      <c r="C13" s="3" t="s">
        <v>18</v>
      </c>
      <c r="D13" s="13" t="s">
        <v>581</v>
      </c>
      <c r="E13" s="3"/>
    </row>
    <row r="14" spans="1:5" x14ac:dyDescent="0.3">
      <c r="A14" s="3" t="s">
        <v>587</v>
      </c>
      <c r="B14" s="3" t="s">
        <v>587</v>
      </c>
      <c r="C14" s="3" t="s">
        <v>589</v>
      </c>
      <c r="D14" s="13" t="s">
        <v>588</v>
      </c>
      <c r="E14" s="3"/>
    </row>
    <row r="15" spans="1:5" x14ac:dyDescent="0.3">
      <c r="B15"/>
      <c r="C15"/>
    </row>
    <row r="16" spans="1:5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</sheetData>
  <phoneticPr fontId="3" type="noConversion"/>
  <hyperlinks>
    <hyperlink ref="D2" r:id="rId1" xr:uid="{17C352A9-DE85-435A-8882-CE33F032326D}"/>
    <hyperlink ref="D3" r:id="rId2" display="Article 6-5" xr:uid="{1782D4AA-E680-4F03-B4A8-0AAAC3CDDFB0}"/>
    <hyperlink ref="D4" r:id="rId3" xr:uid="{F52FF987-CF0E-45D7-8758-31E2C34855F8}"/>
    <hyperlink ref="D6" r:id="rId4" xr:uid="{2FC7E286-7136-43F3-831B-9D0D13FDE778}"/>
    <hyperlink ref="D7" r:id="rId5" xr:uid="{DCBEFD87-43E2-414E-954D-2DC2EAA25896}"/>
    <hyperlink ref="D5" r:id="rId6" xr:uid="{5E3D2DD2-8030-46FA-9F7E-004966DC95B6}"/>
    <hyperlink ref="D8" r:id="rId7" xr:uid="{C775D0C6-0903-4021-824C-0988DC743206}"/>
    <hyperlink ref="D9" r:id="rId8" xr:uid="{2DAFAEE9-1062-476D-B384-6F4F7FAB25EB}"/>
    <hyperlink ref="D14" r:id="rId9" xr:uid="{E4F0E462-6E75-4D62-B029-EF91E2F92E40}"/>
    <hyperlink ref="D13" r:id="rId10" xr:uid="{12798F8B-7239-407B-A5C0-3473490E61FA}"/>
    <hyperlink ref="D12" r:id="rId11" xr:uid="{2245F9AD-C529-4F50-AD0C-AC9F3933FDCD}"/>
    <hyperlink ref="D11" r:id="rId12" xr:uid="{E7C98B24-34F7-4110-873A-0E3154E40EC1}"/>
    <hyperlink ref="D10" r:id="rId13" xr:uid="{17D0867C-8C89-4231-9289-E77337565751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B28-D14B-4951-8401-78D61CDF6812}">
  <dimension ref="A1:I52"/>
  <sheetViews>
    <sheetView zoomScale="70" zoomScaleNormal="70" workbookViewId="0">
      <selection activeCell="E26" sqref="E26"/>
    </sheetView>
  </sheetViews>
  <sheetFormatPr baseColWidth="10" defaultRowHeight="14.4" x14ac:dyDescent="0.3"/>
  <cols>
    <col min="1" max="1" width="12.21875" style="3" bestFit="1" customWidth="1"/>
    <col min="2" max="2" width="10.44140625" style="3" bestFit="1" customWidth="1"/>
    <col min="3" max="3" width="17" style="3" bestFit="1" customWidth="1"/>
    <col min="4" max="4" width="12.6640625" style="3" bestFit="1" customWidth="1"/>
    <col min="5" max="5" width="105" style="3" bestFit="1" customWidth="1"/>
    <col min="6" max="6" width="16.5546875" style="3" bestFit="1" customWidth="1"/>
    <col min="7" max="7" width="13.5546875" style="3" bestFit="1" customWidth="1"/>
    <col min="8" max="8" width="30.5546875" style="1" bestFit="1" customWidth="1"/>
    <col min="9" max="16384" width="11.5546875" style="1"/>
  </cols>
  <sheetData>
    <row r="1" spans="1:8" x14ac:dyDescent="0.3">
      <c r="A1" s="5" t="s">
        <v>469</v>
      </c>
      <c r="B1" s="5" t="s">
        <v>0</v>
      </c>
      <c r="C1" s="5" t="s">
        <v>830</v>
      </c>
      <c r="D1" s="5" t="s">
        <v>491</v>
      </c>
      <c r="E1" s="5" t="s">
        <v>1</v>
      </c>
      <c r="F1" s="5" t="s">
        <v>14</v>
      </c>
      <c r="G1" s="5" t="s">
        <v>15</v>
      </c>
      <c r="H1" s="5" t="s">
        <v>704</v>
      </c>
    </row>
    <row r="2" spans="1:8" x14ac:dyDescent="0.3">
      <c r="A2" s="3" t="str">
        <f>_xlfn.CONCAT(B2,"v",RIGHT(D2,4))</f>
        <v>ZNIv14-1</v>
      </c>
      <c r="B2" s="3" t="s">
        <v>16</v>
      </c>
      <c r="C2" s="3" t="str">
        <f>VLOOKUP(B2,bonification[],2,FALSE)</f>
        <v>ZNI</v>
      </c>
      <c r="D2" s="3" t="s">
        <v>383</v>
      </c>
      <c r="E2" s="3" t="str">
        <f>VLOOKUP(B2,bonification[],3,FALSE)</f>
        <v>Zones non interconnectées au réseau métropolitain continental de transport d'électricité</v>
      </c>
      <c r="F2" s="6">
        <v>42005</v>
      </c>
      <c r="G2" s="6">
        <v>42369</v>
      </c>
      <c r="H2" s="3"/>
    </row>
    <row r="3" spans="1:8" x14ac:dyDescent="0.3">
      <c r="A3" s="3" t="str">
        <f t="shared" ref="A3:A52" si="0">_xlfn.CONCAT(B3,"v",RIGHT(D3,4))</f>
        <v>ZNIv23-1</v>
      </c>
      <c r="B3" s="3" t="s">
        <v>16</v>
      </c>
      <c r="C3" s="3" t="str">
        <f>VLOOKUP(B3,bonification[],2,FALSE)</f>
        <v>ZNI</v>
      </c>
      <c r="D3" s="3" t="s">
        <v>395</v>
      </c>
      <c r="E3" s="3" t="str">
        <f>VLOOKUP(B3,bonification[],3,FALSE)</f>
        <v>Zones non interconnectées au réseau métropolitain continental de transport d'électricité</v>
      </c>
      <c r="F3" s="6">
        <v>42370</v>
      </c>
      <c r="G3" s="6">
        <v>44302</v>
      </c>
      <c r="H3" s="3"/>
    </row>
    <row r="4" spans="1:8" x14ac:dyDescent="0.3">
      <c r="A4" s="3" t="str">
        <f t="shared" si="0"/>
        <v>ZNIv35-1</v>
      </c>
      <c r="B4" s="3" t="s">
        <v>16</v>
      </c>
      <c r="C4" s="3" t="str">
        <f>VLOOKUP(B4,bonification[],2,FALSE)</f>
        <v>ZNI</v>
      </c>
      <c r="D4" s="3" t="s">
        <v>400</v>
      </c>
      <c r="E4" s="3" t="str">
        <f>VLOOKUP(B4,bonification[],3,FALSE)</f>
        <v>Zones non interconnectées au réseau métropolitain continental de transport d'électricité</v>
      </c>
      <c r="F4" s="6">
        <v>44303</v>
      </c>
      <c r="G4" s="6"/>
      <c r="H4" s="3"/>
    </row>
    <row r="5" spans="1:8" x14ac:dyDescent="0.3">
      <c r="A5" s="3" t="str">
        <f t="shared" si="0"/>
        <v>GPE-ZNIv14-1</v>
      </c>
      <c r="B5" s="3" t="s">
        <v>697</v>
      </c>
      <c r="C5" s="3" t="str">
        <f>VLOOKUP(B5,bonification[],2,FALSE)</f>
        <v>GPE ZNI</v>
      </c>
      <c r="D5" s="3" t="s">
        <v>383</v>
      </c>
      <c r="E5" s="3" t="str">
        <f>VLOOKUP(B5,bonification[],3,FALSE)</f>
        <v>Zones non interconnectées au réseau métropolitain continental de transport d'électricité - Grande précarité énergétique</v>
      </c>
      <c r="F5" s="6">
        <v>42005</v>
      </c>
      <c r="G5" s="6">
        <v>42369</v>
      </c>
      <c r="H5" s="3"/>
    </row>
    <row r="6" spans="1:8" x14ac:dyDescent="0.3">
      <c r="A6" s="3" t="str">
        <f t="shared" si="0"/>
        <v>GPE-ZNIv23-1</v>
      </c>
      <c r="B6" s="3" t="s">
        <v>697</v>
      </c>
      <c r="C6" s="3" t="str">
        <f>VLOOKUP(B6,bonification[],2,FALSE)</f>
        <v>GPE ZNI</v>
      </c>
      <c r="D6" s="3" t="s">
        <v>395</v>
      </c>
      <c r="E6" s="3" t="str">
        <f>VLOOKUP(B6,bonification[],3,FALSE)</f>
        <v>Zones non interconnectées au réseau métropolitain continental de transport d'électricité - Grande précarité énergétique</v>
      </c>
      <c r="F6" s="6">
        <v>42370</v>
      </c>
      <c r="G6" s="6">
        <v>44302</v>
      </c>
      <c r="H6" s="3"/>
    </row>
    <row r="7" spans="1:8" x14ac:dyDescent="0.3">
      <c r="A7" s="3" t="str">
        <f t="shared" si="0"/>
        <v>GPE-ZNIv35-1</v>
      </c>
      <c r="B7" s="3" t="s">
        <v>697</v>
      </c>
      <c r="C7" s="3" t="str">
        <f>VLOOKUP(B7,bonification[],2,FALSE)</f>
        <v>GPE ZNI</v>
      </c>
      <c r="D7" s="3" t="s">
        <v>400</v>
      </c>
      <c r="E7" s="3" t="str">
        <f>VLOOKUP(B7,bonification[],3,FALSE)</f>
        <v>Zones non interconnectées au réseau métropolitain continental de transport d'électricité - Grande précarité énergétique</v>
      </c>
      <c r="F7" s="6">
        <v>44303</v>
      </c>
      <c r="G7" s="6"/>
      <c r="H7" s="3" t="s">
        <v>733</v>
      </c>
    </row>
    <row r="8" spans="1:8" x14ac:dyDescent="0.3">
      <c r="A8" s="3" t="str">
        <f t="shared" si="0"/>
        <v>ETSv14-1</v>
      </c>
      <c r="B8" s="3" t="s">
        <v>579</v>
      </c>
      <c r="C8" s="3" t="str">
        <f>VLOOKUP(B8,bonification[],2,FALSE)</f>
        <v>ETS</v>
      </c>
      <c r="D8" s="3" t="s">
        <v>383</v>
      </c>
      <c r="E8" s="3" t="str">
        <f>VLOOKUP(B8,bonification[],3,FALSE)</f>
        <v>Opérations éligibles au système d'échange des quotas</v>
      </c>
      <c r="F8" s="6">
        <v>42005</v>
      </c>
      <c r="G8" s="6">
        <v>43730</v>
      </c>
      <c r="H8" s="3"/>
    </row>
    <row r="9" spans="1:8" x14ac:dyDescent="0.3">
      <c r="A9" s="3" t="str">
        <f t="shared" si="0"/>
        <v>ETSv23-1</v>
      </c>
      <c r="B9" s="3" t="s">
        <v>579</v>
      </c>
      <c r="C9" s="3" t="str">
        <f>VLOOKUP(B9,bonification[],2,FALSE)</f>
        <v>ETS</v>
      </c>
      <c r="D9" s="3" t="s">
        <v>395</v>
      </c>
      <c r="E9" s="3" t="str">
        <f>VLOOKUP(B9,bonification[],3,FALSE)</f>
        <v>Opérations éligibles au système d'échange des quotas</v>
      </c>
      <c r="F9" s="6">
        <v>43731</v>
      </c>
      <c r="G9" s="6">
        <v>44302</v>
      </c>
      <c r="H9" s="3"/>
    </row>
    <row r="10" spans="1:8" x14ac:dyDescent="0.3">
      <c r="A10" s="3" t="str">
        <f t="shared" si="0"/>
        <v>ETSv35-1</v>
      </c>
      <c r="B10" s="3" t="s">
        <v>579</v>
      </c>
      <c r="C10" s="3" t="str">
        <f>VLOOKUP(B10,bonification[],2,FALSE)</f>
        <v>ETS</v>
      </c>
      <c r="D10" s="3" t="s">
        <v>400</v>
      </c>
      <c r="E10" s="3" t="str">
        <f>VLOOKUP(B10,bonification[],3,FALSE)</f>
        <v>Opérations éligibles au système d'échange des quotas</v>
      </c>
      <c r="F10" s="6">
        <v>44303</v>
      </c>
      <c r="H10" s="3" t="s">
        <v>731</v>
      </c>
    </row>
    <row r="11" spans="1:8" x14ac:dyDescent="0.3">
      <c r="A11" s="3" t="str">
        <f t="shared" si="0"/>
        <v>CPEv14-1</v>
      </c>
      <c r="B11" s="3" t="s">
        <v>17</v>
      </c>
      <c r="C11" s="3" t="str">
        <f>VLOOKUP(B11,bonification[],2,FALSE)</f>
        <v>CPE</v>
      </c>
      <c r="D11" s="3" t="s">
        <v>383</v>
      </c>
      <c r="E11" s="3" t="str">
        <f>VLOOKUP(B11,bonification[],3,FALSE)</f>
        <v>Contrat de performance énergétique</v>
      </c>
      <c r="F11" s="6">
        <v>42005</v>
      </c>
      <c r="G11" s="6">
        <v>44012</v>
      </c>
      <c r="H11" s="3"/>
    </row>
    <row r="12" spans="1:8" x14ac:dyDescent="0.3">
      <c r="A12" s="3" t="str">
        <f t="shared" si="0"/>
        <v>CPEv27-1</v>
      </c>
      <c r="B12" s="3" t="s">
        <v>17</v>
      </c>
      <c r="C12" s="3" t="str">
        <f>VLOOKUP(B12,bonification[],2,FALSE)</f>
        <v>CPE</v>
      </c>
      <c r="D12" s="3" t="s">
        <v>423</v>
      </c>
      <c r="E12" s="3" t="str">
        <f>VLOOKUP(B12,bonification[],3,FALSE)</f>
        <v>Contrat de performance énergétique</v>
      </c>
      <c r="F12" s="6">
        <v>44013</v>
      </c>
      <c r="G12" s="6">
        <v>44553</v>
      </c>
      <c r="H12" s="3"/>
    </row>
    <row r="13" spans="1:8" x14ac:dyDescent="0.3">
      <c r="A13" s="3" t="str">
        <f t="shared" si="0"/>
        <v>CPEv40-1</v>
      </c>
      <c r="B13" s="3" t="s">
        <v>17</v>
      </c>
      <c r="C13" s="3" t="str">
        <f>VLOOKUP(B13,bonification[],2,FALSE)</f>
        <v>CPE</v>
      </c>
      <c r="D13" s="3" t="s">
        <v>455</v>
      </c>
      <c r="E13" s="3" t="str">
        <f>VLOOKUP(B13,bonification[],3,FALSE)</f>
        <v>Contrat de performance énergétique</v>
      </c>
      <c r="F13" s="6">
        <v>44554</v>
      </c>
      <c r="H13" s="3"/>
    </row>
    <row r="14" spans="1:8" x14ac:dyDescent="0.3">
      <c r="A14" s="3" t="str">
        <f t="shared" si="0"/>
        <v>GPEv15-1</v>
      </c>
      <c r="B14" s="3" t="s">
        <v>587</v>
      </c>
      <c r="C14" s="3" t="str">
        <f>VLOOKUP(B14,bonification[],2,FALSE)</f>
        <v>GPE</v>
      </c>
      <c r="D14" s="3" t="s">
        <v>387</v>
      </c>
      <c r="E14" s="3" t="str">
        <f>VLOOKUP(B14,bonification[],3,FALSE)</f>
        <v>Grande précarité énergétique</v>
      </c>
      <c r="F14" s="6">
        <v>42370</v>
      </c>
      <c r="G14" s="6">
        <v>44302</v>
      </c>
      <c r="H14" s="3"/>
    </row>
    <row r="15" spans="1:8" x14ac:dyDescent="0.3">
      <c r="A15" s="3" t="str">
        <f t="shared" si="0"/>
        <v>GPEv35-1</v>
      </c>
      <c r="B15" s="3" t="s">
        <v>587</v>
      </c>
      <c r="C15" s="3" t="str">
        <f>VLOOKUP(B15,bonification[],2,FALSE)</f>
        <v>GPE</v>
      </c>
      <c r="D15" s="3" t="s">
        <v>400</v>
      </c>
      <c r="E15" s="3" t="str">
        <f>VLOOKUP(B15,bonification[],3,FALSE)</f>
        <v>Grande précarité énergétique</v>
      </c>
      <c r="F15" s="6">
        <v>44303</v>
      </c>
      <c r="G15" s="6">
        <v>44695</v>
      </c>
      <c r="H15" s="3"/>
    </row>
    <row r="16" spans="1:8" x14ac:dyDescent="0.3">
      <c r="A16" s="3" t="str">
        <f t="shared" si="0"/>
        <v>GPEv42-1</v>
      </c>
      <c r="B16" s="3" t="s">
        <v>587</v>
      </c>
      <c r="C16" s="3" t="str">
        <f>VLOOKUP(B16,bonification[],2,FALSE)</f>
        <v>GPE</v>
      </c>
      <c r="D16" s="3" t="s">
        <v>654</v>
      </c>
      <c r="E16" s="3" t="str">
        <f>VLOOKUP(B16,bonification[],3,FALSE)</f>
        <v>Grande précarité énergétique</v>
      </c>
      <c r="F16" s="6">
        <v>44696</v>
      </c>
      <c r="H16" s="3" t="s">
        <v>732</v>
      </c>
    </row>
    <row r="17" spans="1:8" x14ac:dyDescent="0.3">
      <c r="A17" s="3" t="str">
        <f t="shared" si="0"/>
        <v>CRMv31-1</v>
      </c>
      <c r="B17" s="3" t="s">
        <v>21</v>
      </c>
      <c r="C17" s="3" t="str">
        <f>VLOOKUP(B17,bonification[],2,FALSE)</f>
        <v>CRM</v>
      </c>
      <c r="D17" s="3" t="s">
        <v>414</v>
      </c>
      <c r="E17" s="3" t="str">
        <f>VLOOKUP(B17,bonification[],3,FALSE)</f>
        <v>Coup de pouce Rénovation performante d'une maison individuelle</v>
      </c>
      <c r="F17" s="6">
        <v>44116</v>
      </c>
      <c r="G17" s="6">
        <v>44286</v>
      </c>
      <c r="H17" s="3"/>
    </row>
    <row r="18" spans="1:8" x14ac:dyDescent="0.3">
      <c r="A18" s="3" t="str">
        <f t="shared" si="0"/>
        <v>CRMv33-1</v>
      </c>
      <c r="B18" s="3" t="s">
        <v>21</v>
      </c>
      <c r="C18" s="3" t="str">
        <f>VLOOKUP(B18,bonification[],2,FALSE)</f>
        <v>CRM</v>
      </c>
      <c r="D18" s="3" t="s">
        <v>650</v>
      </c>
      <c r="E18" s="3" t="str">
        <f>VLOOKUP(B18,bonification[],3,FALSE)</f>
        <v>Coup de pouce Rénovation performante d'une maison individuelle</v>
      </c>
      <c r="F18" s="6">
        <v>44287</v>
      </c>
      <c r="G18" s="6">
        <v>44303</v>
      </c>
      <c r="H18" s="3"/>
    </row>
    <row r="19" spans="1:8" x14ac:dyDescent="0.3">
      <c r="A19" s="3" t="str">
        <f t="shared" si="0"/>
        <v>CRMv35-1</v>
      </c>
      <c r="B19" s="3" t="s">
        <v>21</v>
      </c>
      <c r="C19" s="3" t="str">
        <f>VLOOKUP(B19,bonification[],2,FALSE)</f>
        <v>CRM</v>
      </c>
      <c r="D19" s="3" t="s">
        <v>400</v>
      </c>
      <c r="E19" s="3" t="str">
        <f>VLOOKUP(B19,bonification[],3,FALSE)</f>
        <v>Coup de pouce Rénovation performante d'une maison individuelle</v>
      </c>
      <c r="F19" s="6">
        <v>44303</v>
      </c>
      <c r="G19" s="6">
        <v>44561</v>
      </c>
      <c r="H19" s="3"/>
    </row>
    <row r="20" spans="1:8" x14ac:dyDescent="0.3">
      <c r="A20" s="3" t="str">
        <f t="shared" si="0"/>
        <v>CRMv39-1</v>
      </c>
      <c r="B20" s="3" t="s">
        <v>21</v>
      </c>
      <c r="C20" s="3" t="str">
        <f>VLOOKUP(B20,bonification[],2,FALSE)</f>
        <v>CRM</v>
      </c>
      <c r="D20" s="3" t="s">
        <v>652</v>
      </c>
      <c r="E20" s="3" t="str">
        <f>VLOOKUP(B20,bonification[],3,FALSE)</f>
        <v>Coup de pouce Rénovation performante d'une maison individuelle</v>
      </c>
      <c r="F20" s="6">
        <v>44562</v>
      </c>
      <c r="G20" s="6">
        <v>45108</v>
      </c>
      <c r="H20" s="3"/>
    </row>
    <row r="21" spans="1:8" x14ac:dyDescent="0.3">
      <c r="A21" s="3" t="str">
        <f t="shared" si="0"/>
        <v>CRMv51-1</v>
      </c>
      <c r="B21" s="3" t="s">
        <v>21</v>
      </c>
      <c r="C21" s="3" t="str">
        <f>VLOOKUP(B21,bonification[],2,FALSE)</f>
        <v>CRM</v>
      </c>
      <c r="D21" s="3" t="s">
        <v>658</v>
      </c>
      <c r="E21" s="3" t="str">
        <f>VLOOKUP(B21,bonification[],3,FALSE)</f>
        <v>Coup de pouce Rénovation performante d'une maison individuelle</v>
      </c>
      <c r="F21" s="6">
        <v>45109</v>
      </c>
      <c r="G21" s="6"/>
      <c r="H21" s="3"/>
    </row>
    <row r="22" spans="1:8" x14ac:dyDescent="0.3">
      <c r="A22" s="3" t="str">
        <f t="shared" si="0"/>
        <v>CRCv31-1</v>
      </c>
      <c r="B22" s="3" t="s">
        <v>20</v>
      </c>
      <c r="C22" s="3" t="str">
        <f>VLOOKUP(B22,bonification[],2,FALSE)</f>
        <v>CRC</v>
      </c>
      <c r="D22" s="3" t="s">
        <v>414</v>
      </c>
      <c r="E22" s="3" t="str">
        <f>VLOOKUP(B22,bonification[],3,FALSE)</f>
        <v>Coup de pouce Rénovation performante de bâtiment résidentiel collectif</v>
      </c>
      <c r="F22" s="6">
        <v>44116</v>
      </c>
      <c r="G22" s="6">
        <v>44286</v>
      </c>
      <c r="H22" s="3"/>
    </row>
    <row r="23" spans="1:8" x14ac:dyDescent="0.3">
      <c r="A23" s="3" t="str">
        <f t="shared" si="0"/>
        <v>CRCv33-1</v>
      </c>
      <c r="B23" s="3" t="s">
        <v>20</v>
      </c>
      <c r="C23" s="3" t="str">
        <f>VLOOKUP(B23,bonification[],2,FALSE)</f>
        <v>CRC</v>
      </c>
      <c r="D23" s="3" t="s">
        <v>650</v>
      </c>
      <c r="E23" s="3" t="str">
        <f>VLOOKUP(B23,bonification[],3,FALSE)</f>
        <v>Coup de pouce Rénovation performante de bâtiment résidentiel collectif</v>
      </c>
      <c r="F23" s="6">
        <v>44287</v>
      </c>
      <c r="G23" s="6">
        <v>44302</v>
      </c>
      <c r="H23" s="3"/>
    </row>
    <row r="24" spans="1:8" x14ac:dyDescent="0.3">
      <c r="A24" s="3" t="str">
        <f t="shared" si="0"/>
        <v>CRCv35-1</v>
      </c>
      <c r="B24" s="3" t="s">
        <v>20</v>
      </c>
      <c r="C24" s="3" t="str">
        <f>VLOOKUP(B24,bonification[],2,FALSE)</f>
        <v>CRC</v>
      </c>
      <c r="D24" s="3" t="s">
        <v>400</v>
      </c>
      <c r="E24" s="3" t="str">
        <f>VLOOKUP(B24,bonification[],3,FALSE)</f>
        <v>Coup de pouce Rénovation performante de bâtiment résidentiel collectif</v>
      </c>
      <c r="F24" s="6">
        <v>44303</v>
      </c>
      <c r="G24" s="6">
        <v>44561</v>
      </c>
      <c r="H24" s="3"/>
    </row>
    <row r="25" spans="1:8" x14ac:dyDescent="0.3">
      <c r="A25" s="3" t="str">
        <f t="shared" si="0"/>
        <v>CRCv39-1</v>
      </c>
      <c r="B25" s="3" t="s">
        <v>20</v>
      </c>
      <c r="C25" s="3" t="str">
        <f>VLOOKUP(B25,bonification[],2,FALSE)</f>
        <v>CRC</v>
      </c>
      <c r="D25" s="3" t="s">
        <v>652</v>
      </c>
      <c r="E25" s="3" t="str">
        <f>VLOOKUP(B25,bonification[],3,FALSE)</f>
        <v>Coup de pouce Rénovation performante de bâtiment résidentiel collectif</v>
      </c>
      <c r="F25" s="6">
        <v>44562</v>
      </c>
      <c r="G25" s="6">
        <v>44862</v>
      </c>
      <c r="H25" s="3"/>
    </row>
    <row r="26" spans="1:8" x14ac:dyDescent="0.3">
      <c r="A26" s="3" t="str">
        <f t="shared" si="0"/>
        <v>CRCv46-1</v>
      </c>
      <c r="B26" s="3" t="s">
        <v>20</v>
      </c>
      <c r="C26" s="3" t="str">
        <f>VLOOKUP(B26,bonification[],2,FALSE)</f>
        <v>CRC</v>
      </c>
      <c r="D26" s="3" t="s">
        <v>456</v>
      </c>
      <c r="E26" s="3" t="str">
        <f>VLOOKUP(B26,bonification[],3,FALSE)</f>
        <v>Coup de pouce Rénovation performante de bâtiment résidentiel collectif</v>
      </c>
      <c r="F26" s="6">
        <v>44863</v>
      </c>
      <c r="G26" s="6">
        <v>45108</v>
      </c>
      <c r="H26" s="3"/>
    </row>
    <row r="27" spans="1:8" x14ac:dyDescent="0.3">
      <c r="A27" s="3" t="str">
        <f t="shared" si="0"/>
        <v>CRCv51-1</v>
      </c>
      <c r="B27" s="3" t="s">
        <v>20</v>
      </c>
      <c r="C27" s="3" t="str">
        <f>VLOOKUP(B27,bonification[],2,FALSE)</f>
        <v>CRC</v>
      </c>
      <c r="D27" s="3" t="s">
        <v>658</v>
      </c>
      <c r="E27" s="3" t="str">
        <f>VLOOKUP(B27,bonification[],3,FALSE)</f>
        <v>Coup de pouce Rénovation performante de bâtiment résidentiel collectif</v>
      </c>
      <c r="F27" s="6">
        <v>45109</v>
      </c>
      <c r="H27" s="3"/>
    </row>
    <row r="28" spans="1:8" x14ac:dyDescent="0.3">
      <c r="A28" s="3" t="str">
        <f t="shared" si="0"/>
        <v>CDP-1v20-1</v>
      </c>
      <c r="B28" s="3" t="s">
        <v>598</v>
      </c>
      <c r="C28" s="3" t="str">
        <f>VLOOKUP(B28,bonification[],2,FALSE)</f>
        <v>CDP</v>
      </c>
      <c r="D28" s="3" t="s">
        <v>647</v>
      </c>
      <c r="E28" s="3" t="str">
        <f>VLOOKUP(B28,bonification[],3,FALSE)</f>
        <v>Coup de pouce Chauffage</v>
      </c>
      <c r="F28" s="6">
        <v>43476</v>
      </c>
      <c r="G28" s="6">
        <v>43663</v>
      </c>
      <c r="H28" s="3"/>
    </row>
    <row r="29" spans="1:8" x14ac:dyDescent="0.3">
      <c r="A29" s="3" t="str">
        <f t="shared" si="0"/>
        <v>CDP-1v22-1</v>
      </c>
      <c r="B29" s="3" t="s">
        <v>598</v>
      </c>
      <c r="C29" s="3" t="str">
        <f>VLOOKUP(B29,bonification[],2,FALSE)</f>
        <v>CDP</v>
      </c>
      <c r="D29" s="3" t="s">
        <v>417</v>
      </c>
      <c r="E29" s="3" t="str">
        <f>VLOOKUP(B29,bonification[],3,FALSE)</f>
        <v>Coup de pouce Chauffage</v>
      </c>
      <c r="F29" s="6">
        <v>43664</v>
      </c>
      <c r="G29" s="6">
        <v>43922</v>
      </c>
      <c r="H29" s="3"/>
    </row>
    <row r="30" spans="1:8" x14ac:dyDescent="0.3">
      <c r="A30" s="3" t="str">
        <f t="shared" si="0"/>
        <v>CDP-1v26-1</v>
      </c>
      <c r="B30" s="3" t="s">
        <v>598</v>
      </c>
      <c r="C30" s="3" t="str">
        <f>VLOOKUP(B30,bonification[],2,FALSE)</f>
        <v>CDP</v>
      </c>
      <c r="D30" s="3" t="s">
        <v>411</v>
      </c>
      <c r="E30" s="3" t="str">
        <f>VLOOKUP(B30,bonification[],3,FALSE)</f>
        <v>Coup de pouce Chauffage</v>
      </c>
      <c r="F30" s="6">
        <v>43923</v>
      </c>
      <c r="G30" s="6">
        <v>44268</v>
      </c>
      <c r="H30" s="3"/>
    </row>
    <row r="31" spans="1:8" x14ac:dyDescent="0.3">
      <c r="A31" s="3" t="str">
        <f t="shared" si="0"/>
        <v>CDP-1v33-1</v>
      </c>
      <c r="B31" s="3" t="s">
        <v>598</v>
      </c>
      <c r="C31" s="3" t="str">
        <f>VLOOKUP(B31,bonification[],2,FALSE)</f>
        <v>CDP</v>
      </c>
      <c r="D31" s="3" t="s">
        <v>650</v>
      </c>
      <c r="E31" s="3" t="str">
        <f>VLOOKUP(B31,bonification[],3,FALSE)</f>
        <v>Coup de pouce Chauffage</v>
      </c>
      <c r="F31" s="6">
        <v>44269</v>
      </c>
      <c r="G31" s="6">
        <v>44302</v>
      </c>
      <c r="H31" s="3"/>
    </row>
    <row r="32" spans="1:8" x14ac:dyDescent="0.3">
      <c r="A32" s="3" t="str">
        <f t="shared" si="0"/>
        <v>CDP-1v35-1</v>
      </c>
      <c r="B32" s="3" t="s">
        <v>598</v>
      </c>
      <c r="C32" s="3" t="str">
        <f>VLOOKUP(B32,bonification[],2,FALSE)</f>
        <v>CDP</v>
      </c>
      <c r="D32" s="3" t="s">
        <v>400</v>
      </c>
      <c r="E32" s="3" t="str">
        <f>VLOOKUP(B32,bonification[],3,FALSE)</f>
        <v>Coup de pouce Chauffage</v>
      </c>
      <c r="F32" s="6">
        <v>44303</v>
      </c>
      <c r="G32" s="6">
        <v>44471</v>
      </c>
      <c r="H32" s="3"/>
    </row>
    <row r="33" spans="1:9" x14ac:dyDescent="0.3">
      <c r="A33" s="3" t="str">
        <f t="shared" si="0"/>
        <v>CDP-1v38-1</v>
      </c>
      <c r="B33" s="3" t="s">
        <v>598</v>
      </c>
      <c r="C33" s="3" t="str">
        <f>VLOOKUP(B33,bonification[],2,FALSE)</f>
        <v>CDP</v>
      </c>
      <c r="D33" s="3" t="s">
        <v>432</v>
      </c>
      <c r="E33" s="3" t="str">
        <f>VLOOKUP(B33,bonification[],3,FALSE)</f>
        <v>Coup de pouce Chauffage</v>
      </c>
      <c r="F33" s="6">
        <v>44472</v>
      </c>
      <c r="G33" s="6">
        <v>44482</v>
      </c>
      <c r="H33" s="3"/>
    </row>
    <row r="34" spans="1:9" x14ac:dyDescent="0.3">
      <c r="A34" s="3" t="str">
        <f t="shared" si="0"/>
        <v>CDP-1v37-1</v>
      </c>
      <c r="B34" s="3" t="s">
        <v>598</v>
      </c>
      <c r="C34" s="3" t="str">
        <f>VLOOKUP(B34,bonification[],2,FALSE)</f>
        <v>CDP</v>
      </c>
      <c r="D34" s="3" t="s">
        <v>404</v>
      </c>
      <c r="E34" s="3" t="str">
        <f>VLOOKUP(B34,bonification[],3,FALSE)</f>
        <v>Coup de pouce Chauffage</v>
      </c>
      <c r="F34" s="6">
        <v>44483</v>
      </c>
      <c r="G34" s="6">
        <v>44651</v>
      </c>
      <c r="H34" s="3"/>
    </row>
    <row r="35" spans="1:9" x14ac:dyDescent="0.3">
      <c r="A35" s="3" t="str">
        <f t="shared" si="0"/>
        <v>CDP-1v39-1</v>
      </c>
      <c r="B35" s="3" t="s">
        <v>598</v>
      </c>
      <c r="C35" s="3" t="str">
        <f>VLOOKUP(B35,bonification[],2,FALSE)</f>
        <v>CDP</v>
      </c>
      <c r="D35" s="3" t="s">
        <v>652</v>
      </c>
      <c r="E35" s="3" t="str">
        <f>VLOOKUP(B35,bonification[],3,FALSE)</f>
        <v>Coup de pouce Chauffage</v>
      </c>
      <c r="F35" s="6">
        <v>44652</v>
      </c>
      <c r="G35" s="6">
        <v>44777</v>
      </c>
      <c r="H35" s="3"/>
    </row>
    <row r="36" spans="1:9" x14ac:dyDescent="0.3">
      <c r="A36" s="3" t="str">
        <f t="shared" si="0"/>
        <v>CDP-1v44-1</v>
      </c>
      <c r="B36" s="3" t="s">
        <v>598</v>
      </c>
      <c r="C36" s="3" t="str">
        <f>VLOOKUP(B36,bonification[],2,FALSE)</f>
        <v>CDP</v>
      </c>
      <c r="D36" s="3" t="s">
        <v>655</v>
      </c>
      <c r="E36" s="3" t="str">
        <f>VLOOKUP(B36,bonification[],3,FALSE)</f>
        <v>Coup de pouce Chauffage</v>
      </c>
      <c r="F36" s="6">
        <v>44778</v>
      </c>
      <c r="G36" s="6">
        <v>44804</v>
      </c>
      <c r="H36" s="3"/>
    </row>
    <row r="37" spans="1:9" x14ac:dyDescent="0.3">
      <c r="A37" s="3" t="str">
        <f t="shared" si="0"/>
        <v>CDP-1v43-1</v>
      </c>
      <c r="B37" s="3" t="s">
        <v>598</v>
      </c>
      <c r="C37" s="3" t="str">
        <f>VLOOKUP(B37,bonification[],2,FALSE)</f>
        <v>CDP</v>
      </c>
      <c r="D37" s="3" t="s">
        <v>466</v>
      </c>
      <c r="E37" s="3" t="str">
        <f>VLOOKUP(B37,bonification[],3,FALSE)</f>
        <v>Coup de pouce Chauffage</v>
      </c>
      <c r="F37" s="6">
        <v>44805</v>
      </c>
      <c r="G37" s="6">
        <v>44862</v>
      </c>
      <c r="H37" s="3"/>
    </row>
    <row r="38" spans="1:9" x14ac:dyDescent="0.3">
      <c r="A38" s="3" t="str">
        <f t="shared" si="0"/>
        <v>CDP-1v46-1</v>
      </c>
      <c r="B38" s="3" t="s">
        <v>598</v>
      </c>
      <c r="C38" s="3" t="str">
        <f>VLOOKUP(B38,bonification[],2,FALSE)</f>
        <v>CDP</v>
      </c>
      <c r="D38" s="3" t="s">
        <v>456</v>
      </c>
      <c r="E38" s="3" t="str">
        <f>VLOOKUP(B38,bonification[],3,FALSE)</f>
        <v>Coup de pouce Chauffage</v>
      </c>
      <c r="F38" s="6">
        <v>44863</v>
      </c>
      <c r="G38" s="6">
        <v>45166</v>
      </c>
      <c r="H38" s="3"/>
    </row>
    <row r="39" spans="1:9" x14ac:dyDescent="0.3">
      <c r="A39" s="3" t="str">
        <f t="shared" si="0"/>
        <v>CDP-1v50-1</v>
      </c>
      <c r="B39" s="3" t="s">
        <v>598</v>
      </c>
      <c r="C39" s="3" t="str">
        <f>VLOOKUP(B39,bonification[],2,FALSE)</f>
        <v>CDP</v>
      </c>
      <c r="D39" s="3" t="s">
        <v>657</v>
      </c>
      <c r="E39" s="3" t="str">
        <f>VLOOKUP(B39,bonification[],3,FALSE)</f>
        <v>Coup de pouce Chauffage</v>
      </c>
      <c r="F39" s="6">
        <v>44986</v>
      </c>
      <c r="G39" s="6">
        <v>45205</v>
      </c>
      <c r="H39" s="3"/>
    </row>
    <row r="40" spans="1:9" x14ac:dyDescent="0.3">
      <c r="A40" s="3" t="str">
        <f>_xlfn.CONCAT(B40,"v",RIGHT(D40,4))</f>
        <v>CDP-1v52-1</v>
      </c>
      <c r="B40" s="3" t="s">
        <v>598</v>
      </c>
      <c r="C40" s="15" t="str">
        <f>VLOOKUP(B40,bonification[],2,FALSE)</f>
        <v>CDP</v>
      </c>
      <c r="D40" s="3" t="s">
        <v>698</v>
      </c>
      <c r="E40" s="15" t="str">
        <f>VLOOKUP(B40,bonification[],3,FALSE)</f>
        <v>Coup de pouce Chauffage</v>
      </c>
      <c r="F40" s="6">
        <v>45206</v>
      </c>
      <c r="G40" s="6"/>
      <c r="H40" s="3"/>
    </row>
    <row r="41" spans="1:9" x14ac:dyDescent="0.3">
      <c r="A41" s="3" t="str">
        <f t="shared" si="0"/>
        <v>CFTv27-1</v>
      </c>
      <c r="B41" s="3" t="s">
        <v>19</v>
      </c>
      <c r="C41" s="3" t="str">
        <f>VLOOKUP(B41,bonification[],2,FALSE)</f>
        <v>CFT</v>
      </c>
      <c r="D41" s="3" t="s">
        <v>423</v>
      </c>
      <c r="E41" s="3" t="str">
        <f>VLOOKUP(B41,bonification[],3,FALSE)</f>
        <v>Coup de pouce Chauffage des bâtiments résidentiels collectifs et tertiaires</v>
      </c>
      <c r="F41" s="6">
        <v>43971</v>
      </c>
      <c r="G41" s="6">
        <v>44302</v>
      </c>
      <c r="H41" s="3"/>
      <c r="I41" s="9"/>
    </row>
    <row r="42" spans="1:9" x14ac:dyDescent="0.3">
      <c r="A42" s="3" t="str">
        <f t="shared" si="0"/>
        <v>CFTv35-1</v>
      </c>
      <c r="B42" s="3" t="s">
        <v>19</v>
      </c>
      <c r="C42" s="3" t="str">
        <f>VLOOKUP(B42,bonification[],2,FALSE)</f>
        <v>CFT</v>
      </c>
      <c r="D42" s="3" t="s">
        <v>400</v>
      </c>
      <c r="E42" s="3" t="str">
        <f>VLOOKUP(B42,bonification[],3,FALSE)</f>
        <v>Coup de pouce Chauffage des bâtiments résidentiels collectifs et tertiaires</v>
      </c>
      <c r="F42" s="6">
        <v>44303</v>
      </c>
      <c r="G42" s="6">
        <v>44804</v>
      </c>
      <c r="H42" s="3"/>
      <c r="I42" s="9"/>
    </row>
    <row r="43" spans="1:9" x14ac:dyDescent="0.3">
      <c r="A43" s="3" t="str">
        <f t="shared" si="0"/>
        <v>CFTv43-1</v>
      </c>
      <c r="B43" s="3" t="s">
        <v>19</v>
      </c>
      <c r="C43" s="3" t="str">
        <f>VLOOKUP(B43,bonification[],2,FALSE)</f>
        <v>CFT</v>
      </c>
      <c r="D43" s="3" t="s">
        <v>466</v>
      </c>
      <c r="E43" s="3" t="str">
        <f>VLOOKUP(B43,bonification[],3,FALSE)</f>
        <v>Coup de pouce Chauffage des bâtiments résidentiels collectifs et tertiaires</v>
      </c>
      <c r="F43" s="6">
        <v>44805</v>
      </c>
      <c r="G43" s="6">
        <v>44862</v>
      </c>
      <c r="H43" s="3"/>
      <c r="I43" s="9"/>
    </row>
    <row r="44" spans="1:9" x14ac:dyDescent="0.3">
      <c r="A44" s="3" t="str">
        <f t="shared" si="0"/>
        <v>CFTv46-1</v>
      </c>
      <c r="B44" s="3" t="s">
        <v>19</v>
      </c>
      <c r="C44" s="3" t="str">
        <f>VLOOKUP(B44,bonification[],2,FALSE)</f>
        <v>CFT</v>
      </c>
      <c r="D44" s="3" t="s">
        <v>456</v>
      </c>
      <c r="E44" s="3" t="str">
        <f>VLOOKUP(B44,bonification[],3,FALSE)</f>
        <v>Coup de pouce Chauffage des bâtiments résidentiels collectifs et tertiaires</v>
      </c>
      <c r="F44" s="6">
        <v>44863</v>
      </c>
      <c r="G44" s="6">
        <v>44939</v>
      </c>
      <c r="H44" s="3"/>
      <c r="I44" s="9"/>
    </row>
    <row r="45" spans="1:9" x14ac:dyDescent="0.3">
      <c r="A45" s="3" t="str">
        <f t="shared" si="0"/>
        <v>CFTv50-1</v>
      </c>
      <c r="B45" s="3" t="s">
        <v>19</v>
      </c>
      <c r="C45" s="3" t="str">
        <f>VLOOKUP(B45,bonification[],2,FALSE)</f>
        <v>CFT</v>
      </c>
      <c r="D45" s="3" t="s">
        <v>657</v>
      </c>
      <c r="E45" s="3" t="str">
        <f>VLOOKUP(B45,bonification[],3,FALSE)</f>
        <v>Coup de pouce Chauffage des bâtiments résidentiels collectifs et tertiaires</v>
      </c>
      <c r="F45" s="6">
        <v>44940</v>
      </c>
      <c r="G45" s="6">
        <v>44985</v>
      </c>
      <c r="H45" s="3"/>
      <c r="I45" s="9"/>
    </row>
    <row r="46" spans="1:9" x14ac:dyDescent="0.3">
      <c r="A46" s="3" t="str">
        <f t="shared" si="0"/>
        <v>CFTv50-1</v>
      </c>
      <c r="B46" s="3" t="s">
        <v>19</v>
      </c>
      <c r="C46" s="3" t="str">
        <f>VLOOKUP(B46,bonification[],2,FALSE)</f>
        <v>CFT</v>
      </c>
      <c r="D46" s="3" t="s">
        <v>657</v>
      </c>
      <c r="E46" s="3" t="str">
        <f>VLOOKUP(B46,bonification[],3,FALSE)</f>
        <v>Coup de pouce Chauffage des bâtiments résidentiels collectifs et tertiaires</v>
      </c>
      <c r="F46" s="6">
        <v>44986</v>
      </c>
      <c r="G46" s="6"/>
      <c r="H46" s="3"/>
      <c r="I46" s="9"/>
    </row>
    <row r="47" spans="1:9" x14ac:dyDescent="0.3">
      <c r="A47" s="3" t="str">
        <f t="shared" si="0"/>
        <v>CTHv29-1</v>
      </c>
      <c r="B47" s="3" t="s">
        <v>580</v>
      </c>
      <c r="C47" s="3" t="str">
        <f>VLOOKUP(B47,bonification[],2,FALSE)</f>
        <v>CTH</v>
      </c>
      <c r="D47" s="3" t="s">
        <v>649</v>
      </c>
      <c r="E47" s="3" t="str">
        <f>VLOOKUP(B47,bonification[],3,FALSE)</f>
        <v>Coup de pouce Thermostat avec régulation performante</v>
      </c>
      <c r="F47" s="6">
        <v>44007</v>
      </c>
      <c r="G47" s="6">
        <v>44302</v>
      </c>
      <c r="H47" s="3"/>
    </row>
    <row r="48" spans="1:9" x14ac:dyDescent="0.3">
      <c r="A48" s="3" t="str">
        <f t="shared" si="0"/>
        <v>CTHv35-1</v>
      </c>
      <c r="B48" s="3" t="s">
        <v>580</v>
      </c>
      <c r="C48" s="3" t="str">
        <f>VLOOKUP(B48,bonification[],2,FALSE)</f>
        <v>CTH</v>
      </c>
      <c r="D48" s="3" t="s">
        <v>400</v>
      </c>
      <c r="E48" s="3" t="str">
        <f>VLOOKUP(B48,bonification[],3,FALSE)</f>
        <v>Coup de pouce Thermostat avec régulation performante</v>
      </c>
      <c r="F48" s="6">
        <v>44303</v>
      </c>
      <c r="G48" s="6"/>
      <c r="H48" s="3"/>
    </row>
    <row r="49" spans="1:8" x14ac:dyDescent="0.3">
      <c r="A49" s="3" t="str">
        <f t="shared" si="0"/>
        <v>CDP-2v20-1</v>
      </c>
      <c r="B49" s="3" t="s">
        <v>599</v>
      </c>
      <c r="C49" s="3" t="str">
        <f>VLOOKUP(B49,bonification[],2,FALSE)</f>
        <v>CDP</v>
      </c>
      <c r="D49" s="3" t="s">
        <v>647</v>
      </c>
      <c r="E49" s="3" t="str">
        <f>VLOOKUP(B49,bonification[],3,FALSE)</f>
        <v>Coup de pouce Isolation</v>
      </c>
      <c r="F49" s="6">
        <v>43476</v>
      </c>
      <c r="G49" s="6">
        <v>43922</v>
      </c>
      <c r="H49" s="3"/>
    </row>
    <row r="50" spans="1:8" x14ac:dyDescent="0.3">
      <c r="A50" s="3" t="str">
        <f t="shared" si="0"/>
        <v>CDP-2v26-1</v>
      </c>
      <c r="B50" s="3" t="s">
        <v>599</v>
      </c>
      <c r="C50" s="3" t="str">
        <f>VLOOKUP(B50,bonification[],2,FALSE)</f>
        <v>CDP</v>
      </c>
      <c r="D50" s="3" t="s">
        <v>411</v>
      </c>
      <c r="E50" s="3" t="str">
        <f>VLOOKUP(B50,bonification[],3,FALSE)</f>
        <v>Coup de pouce Isolation</v>
      </c>
      <c r="F50" s="6">
        <v>43923</v>
      </c>
      <c r="G50" s="6"/>
      <c r="H50" s="3"/>
    </row>
    <row r="51" spans="1:8" x14ac:dyDescent="0.3">
      <c r="A51" s="3" t="str">
        <f t="shared" si="0"/>
        <v>CDC-1v47-1</v>
      </c>
      <c r="B51" s="3" t="s">
        <v>600</v>
      </c>
      <c r="C51" s="3" t="str">
        <f>VLOOKUP(B51,bonification[],2,FALSE)</f>
        <v>CDC</v>
      </c>
      <c r="D51" s="3" t="s">
        <v>467</v>
      </c>
      <c r="E51" s="3" t="str">
        <f>VLOOKUP(B51,bonification[],3,FALSE)</f>
        <v>Coup de pouce CEE Covoiturage longue distance</v>
      </c>
      <c r="F51" s="6">
        <v>44927</v>
      </c>
      <c r="G51" s="6"/>
      <c r="H51" s="3"/>
    </row>
    <row r="52" spans="1:8" x14ac:dyDescent="0.3">
      <c r="A52" s="3" t="str">
        <f t="shared" si="0"/>
        <v>CDC-2v47-1</v>
      </c>
      <c r="B52" s="3" t="s">
        <v>601</v>
      </c>
      <c r="C52" s="3" t="str">
        <f>VLOOKUP(B52,bonification[],2,FALSE)</f>
        <v>CDC</v>
      </c>
      <c r="D52" s="3" t="s">
        <v>467</v>
      </c>
      <c r="E52" s="3" t="str">
        <f>VLOOKUP(B52,bonification[],3,FALSE)</f>
        <v>Coup de pouce CEE Covoiturage courte distance</v>
      </c>
      <c r="F52" s="6">
        <v>44927</v>
      </c>
      <c r="G52" s="6"/>
      <c r="H52" s="3"/>
    </row>
  </sheetData>
  <conditionalFormatting sqref="F41:G46">
    <cfRule type="timePeriod" dxfId="0" priority="1" timePeriod="lastMonth">
      <formula>AND(MONTH(F41)=MONTH(EDATE(TODAY(),0-1)),YEAR(F41)=YEAR(EDATE(TODAY(),0-1)))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B1FC-853B-4665-9737-77CB6B5BA2A8}">
  <dimension ref="A1:J182"/>
  <sheetViews>
    <sheetView zoomScale="70" zoomScaleNormal="70" workbookViewId="0">
      <selection activeCell="D22" sqref="D22"/>
    </sheetView>
  </sheetViews>
  <sheetFormatPr baseColWidth="10" defaultRowHeight="14.4" x14ac:dyDescent="0.3"/>
  <cols>
    <col min="1" max="1" width="19.6640625" style="3" customWidth="1"/>
    <col min="2" max="2" width="22.44140625" style="3" bestFit="1" customWidth="1"/>
    <col min="3" max="3" width="24.109375" style="3" customWidth="1"/>
    <col min="4" max="4" width="67.109375" style="3" bestFit="1" customWidth="1"/>
    <col min="5" max="5" width="28.6640625" style="6" customWidth="1"/>
    <col min="6" max="6" width="25.77734375" style="6" bestFit="1" customWidth="1"/>
    <col min="7" max="7" width="16.109375" style="3" bestFit="1" customWidth="1"/>
    <col min="8" max="8" width="63.5546875" style="3" bestFit="1" customWidth="1"/>
    <col min="9" max="9" width="22.6640625" style="6" bestFit="1" customWidth="1"/>
    <col min="10" max="10" width="18.88671875" style="6" customWidth="1"/>
  </cols>
  <sheetData>
    <row r="1" spans="1:10" x14ac:dyDescent="0.3">
      <c r="A1" s="5" t="s">
        <v>814</v>
      </c>
      <c r="B1" s="5" t="s">
        <v>815</v>
      </c>
      <c r="C1" s="5" t="s">
        <v>816</v>
      </c>
      <c r="D1" s="5" t="s">
        <v>817</v>
      </c>
      <c r="E1" s="12" t="s">
        <v>821</v>
      </c>
      <c r="F1" s="12" t="s">
        <v>822</v>
      </c>
      <c r="G1" s="5" t="s">
        <v>734</v>
      </c>
      <c r="H1" s="5" t="s">
        <v>818</v>
      </c>
      <c r="I1" s="12" t="s">
        <v>819</v>
      </c>
      <c r="J1" s="12" t="s">
        <v>820</v>
      </c>
    </row>
    <row r="2" spans="1:10" x14ac:dyDescent="0.3">
      <c r="A2" s="3" t="s">
        <v>783</v>
      </c>
      <c r="B2" s="3" t="str">
        <f>VLOOKUP(fiche_bonification[[#This Row],[id_bonification]],bonification_version[],2,FALSE)</f>
        <v>CDP-2</v>
      </c>
      <c r="C2" s="3" t="str">
        <f>VLOOKUP(fiche_bonification[[#This Row],[id_bonification]],bonification_version[],3,FALSE)</f>
        <v>CDP</v>
      </c>
      <c r="D2" s="3" t="str">
        <f>VLOOKUP(fiche_bonification[[#This Row],[id_bonification]],bonification_version[],5,FALSE)</f>
        <v>Coup de pouce Isolation</v>
      </c>
      <c r="E2" s="6">
        <f>VLOOKUP(fiche_bonification[[#This Row],[id_bonification]],bonification_version[],6,FALSE)</f>
        <v>43476</v>
      </c>
      <c r="F2" s="6">
        <f>IF(VLOOKUP(fiche_bonification[[#This Row],[id_bonification]],bonification_version[],7,FALSE)=0,"",VLOOKUP(fiche_bonification[[#This Row],[id_bonification]],bonification_version[],7,FALSE))</f>
        <v>43922</v>
      </c>
      <c r="G2" s="3" t="s">
        <v>739</v>
      </c>
      <c r="H2" s="3" t="str">
        <f>VLOOKUP(fiche_bonification[[#This Row],[id_fiche]],fiche_version[],7,FALSE)</f>
        <v>Isolation de combles ou de toitures</v>
      </c>
      <c r="I2" s="6">
        <f>VLOOKUP(fiche_bonification[[#This Row],[id_fiche]],fiche_version[],9,FALSE)</f>
        <v>43191</v>
      </c>
      <c r="J2" s="6">
        <f>IF(VLOOKUP(fiche_bonification[[#This Row],[id_fiche]],fiche_version[],10,FALSE)=0,"",VLOOKUP(fiche_bonification[[#This Row],[id_fiche]],fiche_version[],10,FALSE))</f>
        <v>44074</v>
      </c>
    </row>
    <row r="3" spans="1:10" x14ac:dyDescent="0.3">
      <c r="A3" s="3" t="s">
        <v>784</v>
      </c>
      <c r="B3" s="3" t="str">
        <f>VLOOKUP(fiche_bonification[[#This Row],[id_bonification]],bonification_version[],2,FALSE)</f>
        <v>CDP-2</v>
      </c>
      <c r="C3" s="3" t="str">
        <f>VLOOKUP(fiche_bonification[[#This Row],[id_bonification]],bonification_version[],3,FALSE)</f>
        <v>CDP</v>
      </c>
      <c r="D3" s="3" t="str">
        <f>VLOOKUP(fiche_bonification[[#This Row],[id_bonification]],bonification_version[],5,FALSE)</f>
        <v>Coup de pouce Isolation</v>
      </c>
      <c r="E3" s="6">
        <f>VLOOKUP(fiche_bonification[[#This Row],[id_bonification]],bonification_version[],6,FALSE)</f>
        <v>43923</v>
      </c>
      <c r="F3" s="6" t="str">
        <f>IF(VLOOKUP(fiche_bonification[[#This Row],[id_bonification]],bonification_version[],7,FALSE)=0,"",VLOOKUP(fiche_bonification[[#This Row],[id_bonification]],bonification_version[],7,FALSE))</f>
        <v/>
      </c>
      <c r="G3" s="3" t="s">
        <v>739</v>
      </c>
      <c r="H3" s="3" t="str">
        <f>VLOOKUP(fiche_bonification[[#This Row],[id_fiche]],fiche_version[],7,FALSE)</f>
        <v>Isolation de combles ou de toitures</v>
      </c>
      <c r="I3" s="6">
        <f>VLOOKUP(fiche_bonification[[#This Row],[id_fiche]],fiche_version[],9,FALSE)</f>
        <v>43191</v>
      </c>
      <c r="J3" s="6">
        <f>IF(VLOOKUP(fiche_bonification[[#This Row],[id_fiche]],fiche_version[],10,FALSE)=0,"",VLOOKUP(fiche_bonification[[#This Row],[id_fiche]],fiche_version[],10,FALSE))</f>
        <v>44074</v>
      </c>
    </row>
    <row r="4" spans="1:10" x14ac:dyDescent="0.3">
      <c r="A4" s="3" t="s">
        <v>783</v>
      </c>
      <c r="B4" s="3" t="str">
        <f>VLOOKUP(fiche_bonification[[#This Row],[id_bonification]],bonification_version[],2,FALSE)</f>
        <v>CDP-2</v>
      </c>
      <c r="C4" s="3" t="str">
        <f>VLOOKUP(fiche_bonification[[#This Row],[id_bonification]],bonification_version[],3,FALSE)</f>
        <v>CDP</v>
      </c>
      <c r="D4" s="3" t="str">
        <f>VLOOKUP(fiche_bonification[[#This Row],[id_bonification]],bonification_version[],5,FALSE)</f>
        <v>Coup de pouce Isolation</v>
      </c>
      <c r="E4" s="6">
        <f>VLOOKUP(fiche_bonification[[#This Row],[id_bonification]],bonification_version[],6,FALSE)</f>
        <v>43476</v>
      </c>
      <c r="F4" s="6">
        <f>IF(VLOOKUP(fiche_bonification[[#This Row],[id_bonification]],bonification_version[],7,FALSE)=0,"",VLOOKUP(fiche_bonification[[#This Row],[id_bonification]],bonification_version[],7,FALSE))</f>
        <v>43922</v>
      </c>
      <c r="G4" s="3" t="s">
        <v>740</v>
      </c>
      <c r="H4" s="3" t="str">
        <f>VLOOKUP(fiche_bonification[[#This Row],[id_fiche]],fiche_version[],7,FALSE)</f>
        <v>Isolation d’un plancher</v>
      </c>
      <c r="I4" s="6">
        <f>VLOOKUP(fiche_bonification[[#This Row],[id_fiche]],fiche_version[],9,FALSE)</f>
        <v>43556</v>
      </c>
      <c r="J4" s="6">
        <f>IF(VLOOKUP(fiche_bonification[[#This Row],[id_fiche]],fiche_version[],10,FALSE)=0,"",VLOOKUP(fiche_bonification[[#This Row],[id_fiche]],fiche_version[],10,FALSE))</f>
        <v>44074</v>
      </c>
    </row>
    <row r="5" spans="1:10" x14ac:dyDescent="0.3">
      <c r="A5" s="3" t="s">
        <v>784</v>
      </c>
      <c r="B5" s="3" t="str">
        <f>VLOOKUP(fiche_bonification[[#This Row],[id_bonification]],bonification_version[],2,FALSE)</f>
        <v>CDP-2</v>
      </c>
      <c r="C5" s="3" t="str">
        <f>VLOOKUP(fiche_bonification[[#This Row],[id_bonification]],bonification_version[],3,FALSE)</f>
        <v>CDP</v>
      </c>
      <c r="D5" s="3" t="str">
        <f>VLOOKUP(fiche_bonification[[#This Row],[id_bonification]],bonification_version[],5,FALSE)</f>
        <v>Coup de pouce Isolation</v>
      </c>
      <c r="E5" s="6">
        <f>VLOOKUP(fiche_bonification[[#This Row],[id_bonification]],bonification_version[],6,FALSE)</f>
        <v>43923</v>
      </c>
      <c r="F5" s="6" t="str">
        <f>IF(VLOOKUP(fiche_bonification[[#This Row],[id_bonification]],bonification_version[],7,FALSE)=0,"",VLOOKUP(fiche_bonification[[#This Row],[id_bonification]],bonification_version[],7,FALSE))</f>
        <v/>
      </c>
      <c r="G5" s="3" t="s">
        <v>740</v>
      </c>
      <c r="H5" s="3" t="str">
        <f>VLOOKUP(fiche_bonification[[#This Row],[id_fiche]],fiche_version[],7,FALSE)</f>
        <v>Isolation d’un plancher</v>
      </c>
      <c r="I5" s="6">
        <f>VLOOKUP(fiche_bonification[[#This Row],[id_fiche]],fiche_version[],9,FALSE)</f>
        <v>43556</v>
      </c>
      <c r="J5" s="6">
        <f>IF(VLOOKUP(fiche_bonification[[#This Row],[id_fiche]],fiche_version[],10,FALSE)=0,"",VLOOKUP(fiche_bonification[[#This Row],[id_fiche]],fiche_version[],10,FALSE))</f>
        <v>44074</v>
      </c>
    </row>
    <row r="6" spans="1:10" x14ac:dyDescent="0.3">
      <c r="A6" s="3" t="s">
        <v>785</v>
      </c>
      <c r="B6" s="3" t="str">
        <f>VLOOKUP(fiche_bonification[[#This Row],[id_bonification]],bonification_version[],2,FALSE)</f>
        <v>CDP-1</v>
      </c>
      <c r="C6" s="3" t="str">
        <f>VLOOKUP(fiche_bonification[[#This Row],[id_bonification]],bonification_version[],3,FALSE)</f>
        <v>CDP</v>
      </c>
      <c r="D6" s="3" t="str">
        <f>VLOOKUP(fiche_bonification[[#This Row],[id_bonification]],bonification_version[],5,FALSE)</f>
        <v>Coup de pouce Chauffage</v>
      </c>
      <c r="E6" s="6">
        <f>VLOOKUP(fiche_bonification[[#This Row],[id_bonification]],bonification_version[],6,FALSE)</f>
        <v>43476</v>
      </c>
      <c r="F6" s="6">
        <f>IF(VLOOKUP(fiche_bonification[[#This Row],[id_bonification]],bonification_version[],7,FALSE)=0,"",VLOOKUP(fiche_bonification[[#This Row],[id_bonification]],bonification_version[],7,FALSE))</f>
        <v>43663</v>
      </c>
      <c r="G6" s="3" t="s">
        <v>741</v>
      </c>
      <c r="H6" s="3" t="str">
        <f>VLOOKUP(fiche_bonification[[#This Row],[id_fiche]],fiche_version[],7,FALSE)</f>
        <v>Pompe à chaleur de type air/eau ou eau/eau</v>
      </c>
      <c r="I6" s="6">
        <f>VLOOKUP(fiche_bonification[[#This Row],[id_fiche]],fiche_version[],9,FALSE)</f>
        <v>42767</v>
      </c>
      <c r="J6" s="6">
        <f>IF(VLOOKUP(fiche_bonification[[#This Row],[id_fiche]],fiche_version[],10,FALSE)=0,"",VLOOKUP(fiche_bonification[[#This Row],[id_fiche]],fiche_version[],10,FALSE))</f>
        <v>44651</v>
      </c>
    </row>
    <row r="7" spans="1:10" x14ac:dyDescent="0.3">
      <c r="A7" s="3" t="s">
        <v>786</v>
      </c>
      <c r="B7" s="3" t="str">
        <f>VLOOKUP(fiche_bonification[[#This Row],[id_bonification]],bonification_version[],2,FALSE)</f>
        <v>CDP-1</v>
      </c>
      <c r="C7" s="3" t="str">
        <f>VLOOKUP(fiche_bonification[[#This Row],[id_bonification]],bonification_version[],3,FALSE)</f>
        <v>CDP</v>
      </c>
      <c r="D7" s="3" t="str">
        <f>VLOOKUP(fiche_bonification[[#This Row],[id_bonification]],bonification_version[],5,FALSE)</f>
        <v>Coup de pouce Chauffage</v>
      </c>
      <c r="E7" s="6">
        <f>VLOOKUP(fiche_bonification[[#This Row],[id_bonification]],bonification_version[],6,FALSE)</f>
        <v>43664</v>
      </c>
      <c r="F7" s="6">
        <f>IF(VLOOKUP(fiche_bonification[[#This Row],[id_bonification]],bonification_version[],7,FALSE)=0,"",VLOOKUP(fiche_bonification[[#This Row],[id_bonification]],bonification_version[],7,FALSE))</f>
        <v>43922</v>
      </c>
      <c r="G7" s="3" t="s">
        <v>741</v>
      </c>
      <c r="H7" s="3" t="str">
        <f>VLOOKUP(fiche_bonification[[#This Row],[id_fiche]],fiche_version[],7,FALSE)</f>
        <v>Pompe à chaleur de type air/eau ou eau/eau</v>
      </c>
      <c r="I7" s="6">
        <f>VLOOKUP(fiche_bonification[[#This Row],[id_fiche]],fiche_version[],9,FALSE)</f>
        <v>42767</v>
      </c>
      <c r="J7" s="6">
        <f>IF(VLOOKUP(fiche_bonification[[#This Row],[id_fiche]],fiche_version[],10,FALSE)=0,"",VLOOKUP(fiche_bonification[[#This Row],[id_fiche]],fiche_version[],10,FALSE))</f>
        <v>44651</v>
      </c>
    </row>
    <row r="8" spans="1:10" x14ac:dyDescent="0.3">
      <c r="A8" s="3" t="s">
        <v>787</v>
      </c>
      <c r="B8" s="3" t="str">
        <f>VLOOKUP(fiche_bonification[[#This Row],[id_bonification]],bonification_version[],2,FALSE)</f>
        <v>CDP-1</v>
      </c>
      <c r="C8" s="3" t="str">
        <f>VLOOKUP(fiche_bonification[[#This Row],[id_bonification]],bonification_version[],3,FALSE)</f>
        <v>CDP</v>
      </c>
      <c r="D8" s="3" t="str">
        <f>VLOOKUP(fiche_bonification[[#This Row],[id_bonification]],bonification_version[],5,FALSE)</f>
        <v>Coup de pouce Chauffage</v>
      </c>
      <c r="E8" s="6">
        <f>VLOOKUP(fiche_bonification[[#This Row],[id_bonification]],bonification_version[],6,FALSE)</f>
        <v>43923</v>
      </c>
      <c r="F8" s="6">
        <f>IF(VLOOKUP(fiche_bonification[[#This Row],[id_bonification]],bonification_version[],7,FALSE)=0,"",VLOOKUP(fiche_bonification[[#This Row],[id_bonification]],bonification_version[],7,FALSE))</f>
        <v>44268</v>
      </c>
      <c r="G8" s="3" t="s">
        <v>741</v>
      </c>
      <c r="H8" s="3" t="str">
        <f>VLOOKUP(fiche_bonification[[#This Row],[id_fiche]],fiche_version[],7,FALSE)</f>
        <v>Pompe à chaleur de type air/eau ou eau/eau</v>
      </c>
      <c r="I8" s="6">
        <f>VLOOKUP(fiche_bonification[[#This Row],[id_fiche]],fiche_version[],9,FALSE)</f>
        <v>42767</v>
      </c>
      <c r="J8" s="6">
        <f>IF(VLOOKUP(fiche_bonification[[#This Row],[id_fiche]],fiche_version[],10,FALSE)=0,"",VLOOKUP(fiche_bonification[[#This Row],[id_fiche]],fiche_version[],10,FALSE))</f>
        <v>44651</v>
      </c>
    </row>
    <row r="9" spans="1:10" x14ac:dyDescent="0.3">
      <c r="A9" s="3" t="s">
        <v>788</v>
      </c>
      <c r="B9" s="3" t="str">
        <f>VLOOKUP(fiche_bonification[[#This Row],[id_bonification]],bonification_version[],2,FALSE)</f>
        <v>CDP-1</v>
      </c>
      <c r="C9" s="3" t="str">
        <f>VLOOKUP(fiche_bonification[[#This Row],[id_bonification]],bonification_version[],3,FALSE)</f>
        <v>CDP</v>
      </c>
      <c r="D9" s="3" t="str">
        <f>VLOOKUP(fiche_bonification[[#This Row],[id_bonification]],bonification_version[],5,FALSE)</f>
        <v>Coup de pouce Chauffage</v>
      </c>
      <c r="E9" s="6">
        <f>VLOOKUP(fiche_bonification[[#This Row],[id_bonification]],bonification_version[],6,FALSE)</f>
        <v>44269</v>
      </c>
      <c r="F9" s="6">
        <f>IF(VLOOKUP(fiche_bonification[[#This Row],[id_bonification]],bonification_version[],7,FALSE)=0,"",VLOOKUP(fiche_bonification[[#This Row],[id_bonification]],bonification_version[],7,FALSE))</f>
        <v>44302</v>
      </c>
      <c r="G9" s="3" t="s">
        <v>741</v>
      </c>
      <c r="H9" s="3" t="str">
        <f>VLOOKUP(fiche_bonification[[#This Row],[id_fiche]],fiche_version[],7,FALSE)</f>
        <v>Pompe à chaleur de type air/eau ou eau/eau</v>
      </c>
      <c r="I9" s="6">
        <f>VLOOKUP(fiche_bonification[[#This Row],[id_fiche]],fiche_version[],9,FALSE)</f>
        <v>42767</v>
      </c>
      <c r="J9" s="6">
        <f>IF(VLOOKUP(fiche_bonification[[#This Row],[id_fiche]],fiche_version[],10,FALSE)=0,"",VLOOKUP(fiche_bonification[[#This Row],[id_fiche]],fiche_version[],10,FALSE))</f>
        <v>44651</v>
      </c>
    </row>
    <row r="10" spans="1:10" x14ac:dyDescent="0.3">
      <c r="A10" s="3" t="s">
        <v>789</v>
      </c>
      <c r="B10" s="3" t="str">
        <f>VLOOKUP(fiche_bonification[[#This Row],[id_bonification]],bonification_version[],2,FALSE)</f>
        <v>CDP-1</v>
      </c>
      <c r="C10" s="3" t="str">
        <f>VLOOKUP(fiche_bonification[[#This Row],[id_bonification]],bonification_version[],3,FALSE)</f>
        <v>CDP</v>
      </c>
      <c r="D10" s="3" t="str">
        <f>VLOOKUP(fiche_bonification[[#This Row],[id_bonification]],bonification_version[],5,FALSE)</f>
        <v>Coup de pouce Chauffage</v>
      </c>
      <c r="E10" s="6">
        <f>VLOOKUP(fiche_bonification[[#This Row],[id_bonification]],bonification_version[],6,FALSE)</f>
        <v>44303</v>
      </c>
      <c r="F10" s="6">
        <f>IF(VLOOKUP(fiche_bonification[[#This Row],[id_bonification]],bonification_version[],7,FALSE)=0,"",VLOOKUP(fiche_bonification[[#This Row],[id_bonification]],bonification_version[],7,FALSE))</f>
        <v>44471</v>
      </c>
      <c r="G10" s="3" t="s">
        <v>741</v>
      </c>
      <c r="H10" s="3" t="str">
        <f>VLOOKUP(fiche_bonification[[#This Row],[id_fiche]],fiche_version[],7,FALSE)</f>
        <v>Pompe à chaleur de type air/eau ou eau/eau</v>
      </c>
      <c r="I10" s="6">
        <f>VLOOKUP(fiche_bonification[[#This Row],[id_fiche]],fiche_version[],9,FALSE)</f>
        <v>42767</v>
      </c>
      <c r="J10" s="6">
        <f>IF(VLOOKUP(fiche_bonification[[#This Row],[id_fiche]],fiche_version[],10,FALSE)=0,"",VLOOKUP(fiche_bonification[[#This Row],[id_fiche]],fiche_version[],10,FALSE))</f>
        <v>44651</v>
      </c>
    </row>
    <row r="11" spans="1:10" x14ac:dyDescent="0.3">
      <c r="A11" s="3" t="s">
        <v>790</v>
      </c>
      <c r="B11" s="3" t="str">
        <f>VLOOKUP(fiche_bonification[[#This Row],[id_bonification]],bonification_version[],2,FALSE)</f>
        <v>CDP-1</v>
      </c>
      <c r="C11" s="3" t="str">
        <f>VLOOKUP(fiche_bonification[[#This Row],[id_bonification]],bonification_version[],3,FALSE)</f>
        <v>CDP</v>
      </c>
      <c r="D11" s="3" t="str">
        <f>VLOOKUP(fiche_bonification[[#This Row],[id_bonification]],bonification_version[],5,FALSE)</f>
        <v>Coup de pouce Chauffage</v>
      </c>
      <c r="E11" s="6">
        <f>VLOOKUP(fiche_bonification[[#This Row],[id_bonification]],bonification_version[],6,FALSE)</f>
        <v>44472</v>
      </c>
      <c r="F11" s="6">
        <f>IF(VLOOKUP(fiche_bonification[[#This Row],[id_bonification]],bonification_version[],7,FALSE)=0,"",VLOOKUP(fiche_bonification[[#This Row],[id_bonification]],bonification_version[],7,FALSE))</f>
        <v>44482</v>
      </c>
      <c r="G11" s="3" t="s">
        <v>741</v>
      </c>
      <c r="H11" s="3" t="str">
        <f>VLOOKUP(fiche_bonification[[#This Row],[id_fiche]],fiche_version[],7,FALSE)</f>
        <v>Pompe à chaleur de type air/eau ou eau/eau</v>
      </c>
      <c r="I11" s="6">
        <f>VLOOKUP(fiche_bonification[[#This Row],[id_fiche]],fiche_version[],9,FALSE)</f>
        <v>42767</v>
      </c>
      <c r="J11" s="6">
        <f>IF(VLOOKUP(fiche_bonification[[#This Row],[id_fiche]],fiche_version[],10,FALSE)=0,"",VLOOKUP(fiche_bonification[[#This Row],[id_fiche]],fiche_version[],10,FALSE))</f>
        <v>44651</v>
      </c>
    </row>
    <row r="12" spans="1:10" x14ac:dyDescent="0.3">
      <c r="A12" s="3" t="s">
        <v>791</v>
      </c>
      <c r="B12" s="3" t="str">
        <f>VLOOKUP(fiche_bonification[[#This Row],[id_bonification]],bonification_version[],2,FALSE)</f>
        <v>CDP-1</v>
      </c>
      <c r="C12" s="3" t="str">
        <f>VLOOKUP(fiche_bonification[[#This Row],[id_bonification]],bonification_version[],3,FALSE)</f>
        <v>CDP</v>
      </c>
      <c r="D12" s="3" t="str">
        <f>VLOOKUP(fiche_bonification[[#This Row],[id_bonification]],bonification_version[],5,FALSE)</f>
        <v>Coup de pouce Chauffage</v>
      </c>
      <c r="E12" s="6">
        <f>VLOOKUP(fiche_bonification[[#This Row],[id_bonification]],bonification_version[],6,FALSE)</f>
        <v>44483</v>
      </c>
      <c r="F12" s="6">
        <f>IF(VLOOKUP(fiche_bonification[[#This Row],[id_bonification]],bonification_version[],7,FALSE)=0,"",VLOOKUP(fiche_bonification[[#This Row],[id_bonification]],bonification_version[],7,FALSE))</f>
        <v>44651</v>
      </c>
      <c r="G12" s="3" t="s">
        <v>741</v>
      </c>
      <c r="H12" s="3" t="str">
        <f>VLOOKUP(fiche_bonification[[#This Row],[id_fiche]],fiche_version[],7,FALSE)</f>
        <v>Pompe à chaleur de type air/eau ou eau/eau</v>
      </c>
      <c r="I12" s="6">
        <f>VLOOKUP(fiche_bonification[[#This Row],[id_fiche]],fiche_version[],9,FALSE)</f>
        <v>42767</v>
      </c>
      <c r="J12" s="6">
        <f>IF(VLOOKUP(fiche_bonification[[#This Row],[id_fiche]],fiche_version[],10,FALSE)=0,"",VLOOKUP(fiche_bonification[[#This Row],[id_fiche]],fiche_version[],10,FALSE))</f>
        <v>44651</v>
      </c>
    </row>
    <row r="13" spans="1:10" x14ac:dyDescent="0.3">
      <c r="A13" s="3" t="s">
        <v>826</v>
      </c>
      <c r="B13" s="3" t="str">
        <f>VLOOKUP(fiche_bonification[[#This Row],[id_bonification]],bonification_version[],2,FALSE)</f>
        <v>CDP-1</v>
      </c>
      <c r="C13" s="3" t="str">
        <f>VLOOKUP(fiche_bonification[[#This Row],[id_bonification]],bonification_version[],3,FALSE)</f>
        <v>CDP</v>
      </c>
      <c r="D13" s="3" t="str">
        <f>VLOOKUP(fiche_bonification[[#This Row],[id_bonification]],bonification_version[],5,FALSE)</f>
        <v>Coup de pouce Chauffage</v>
      </c>
      <c r="E13" s="6">
        <f>VLOOKUP(fiche_bonification[[#This Row],[id_bonification]],bonification_version[],6,FALSE)</f>
        <v>44652</v>
      </c>
      <c r="F13" s="6">
        <f>IF(VLOOKUP(fiche_bonification[[#This Row],[id_bonification]],bonification_version[],7,FALSE)=0,"",VLOOKUP(fiche_bonification[[#This Row],[id_bonification]],bonification_version[],7,FALSE))</f>
        <v>44777</v>
      </c>
      <c r="G13" s="3" t="s">
        <v>742</v>
      </c>
      <c r="H13" s="3" t="str">
        <f>VLOOKUP(fiche_bonification[[#This Row],[id_fiche]],fiche_version[],7,FALSE)</f>
        <v>Pompe à chaleur de type air/eau ou eau/eau</v>
      </c>
      <c r="I13" s="6">
        <f>VLOOKUP(fiche_bonification[[#This Row],[id_fiche]],fiche_version[],9,FALSE)</f>
        <v>44652</v>
      </c>
      <c r="J13" s="6">
        <f>IF(VLOOKUP(fiche_bonification[[#This Row],[id_fiche]],fiche_version[],10,FALSE)=0,"",VLOOKUP(fiche_bonification[[#This Row],[id_fiche]],fiche_version[],10,FALSE))</f>
        <v>45291</v>
      </c>
    </row>
    <row r="14" spans="1:10" x14ac:dyDescent="0.3">
      <c r="A14" s="3" t="s">
        <v>792</v>
      </c>
      <c r="B14" s="3" t="str">
        <f>VLOOKUP(fiche_bonification[[#This Row],[id_bonification]],bonification_version[],2,FALSE)</f>
        <v>CDP-1</v>
      </c>
      <c r="C14" s="3" t="str">
        <f>VLOOKUP(fiche_bonification[[#This Row],[id_bonification]],bonification_version[],3,FALSE)</f>
        <v>CDP</v>
      </c>
      <c r="D14" s="3" t="str">
        <f>VLOOKUP(fiche_bonification[[#This Row],[id_bonification]],bonification_version[],5,FALSE)</f>
        <v>Coup de pouce Chauffage</v>
      </c>
      <c r="E14" s="6">
        <f>VLOOKUP(fiche_bonification[[#This Row],[id_bonification]],bonification_version[],6,FALSE)</f>
        <v>44778</v>
      </c>
      <c r="F14" s="6">
        <f>IF(VLOOKUP(fiche_bonification[[#This Row],[id_bonification]],bonification_version[],7,FALSE)=0,"",VLOOKUP(fiche_bonification[[#This Row],[id_bonification]],bonification_version[],7,FALSE))</f>
        <v>44804</v>
      </c>
      <c r="G14" s="3" t="s">
        <v>742</v>
      </c>
      <c r="H14" s="3" t="str">
        <f>VLOOKUP(fiche_bonification[[#This Row],[id_fiche]],fiche_version[],7,FALSE)</f>
        <v>Pompe à chaleur de type air/eau ou eau/eau</v>
      </c>
      <c r="I14" s="6">
        <f>VLOOKUP(fiche_bonification[[#This Row],[id_fiche]],fiche_version[],9,FALSE)</f>
        <v>44652</v>
      </c>
      <c r="J14" s="6">
        <f>IF(VLOOKUP(fiche_bonification[[#This Row],[id_fiche]],fiche_version[],10,FALSE)=0,"",VLOOKUP(fiche_bonification[[#This Row],[id_fiche]],fiche_version[],10,FALSE))</f>
        <v>45291</v>
      </c>
    </row>
    <row r="15" spans="1:10" x14ac:dyDescent="0.3">
      <c r="A15" s="3" t="s">
        <v>793</v>
      </c>
      <c r="B15" s="3" t="str">
        <f>VLOOKUP(fiche_bonification[[#This Row],[id_bonification]],bonification_version[],2,FALSE)</f>
        <v>CDP-1</v>
      </c>
      <c r="C15" s="3" t="str">
        <f>VLOOKUP(fiche_bonification[[#This Row],[id_bonification]],bonification_version[],3,FALSE)</f>
        <v>CDP</v>
      </c>
      <c r="D15" s="3" t="str">
        <f>VLOOKUP(fiche_bonification[[#This Row],[id_bonification]],bonification_version[],5,FALSE)</f>
        <v>Coup de pouce Chauffage</v>
      </c>
      <c r="E15" s="6">
        <f>VLOOKUP(fiche_bonification[[#This Row],[id_bonification]],bonification_version[],6,FALSE)</f>
        <v>44805</v>
      </c>
      <c r="F15" s="6">
        <f>IF(VLOOKUP(fiche_bonification[[#This Row],[id_bonification]],bonification_version[],7,FALSE)=0,"",VLOOKUP(fiche_bonification[[#This Row],[id_bonification]],bonification_version[],7,FALSE))</f>
        <v>44862</v>
      </c>
      <c r="G15" s="3" t="s">
        <v>742</v>
      </c>
      <c r="H15" s="3" t="str">
        <f>VLOOKUP(fiche_bonification[[#This Row],[id_fiche]],fiche_version[],7,FALSE)</f>
        <v>Pompe à chaleur de type air/eau ou eau/eau</v>
      </c>
      <c r="I15" s="6">
        <f>VLOOKUP(fiche_bonification[[#This Row],[id_fiche]],fiche_version[],9,FALSE)</f>
        <v>44652</v>
      </c>
      <c r="J15" s="6">
        <f>IF(VLOOKUP(fiche_bonification[[#This Row],[id_fiche]],fiche_version[],10,FALSE)=0,"",VLOOKUP(fiche_bonification[[#This Row],[id_fiche]],fiche_version[],10,FALSE))</f>
        <v>45291</v>
      </c>
    </row>
    <row r="16" spans="1:10" x14ac:dyDescent="0.3">
      <c r="A16" s="3" t="s">
        <v>794</v>
      </c>
      <c r="B16" s="3" t="str">
        <f>VLOOKUP(fiche_bonification[[#This Row],[id_bonification]],bonification_version[],2,FALSE)</f>
        <v>CDP-1</v>
      </c>
      <c r="C16" s="3" t="str">
        <f>VLOOKUP(fiche_bonification[[#This Row],[id_bonification]],bonification_version[],3,FALSE)</f>
        <v>CDP</v>
      </c>
      <c r="D16" s="3" t="str">
        <f>VLOOKUP(fiche_bonification[[#This Row],[id_bonification]],bonification_version[],5,FALSE)</f>
        <v>Coup de pouce Chauffage</v>
      </c>
      <c r="E16" s="6">
        <f>VLOOKUP(fiche_bonification[[#This Row],[id_bonification]],bonification_version[],6,FALSE)</f>
        <v>44863</v>
      </c>
      <c r="F16" s="6">
        <f>IF(VLOOKUP(fiche_bonification[[#This Row],[id_bonification]],bonification_version[],7,FALSE)=0,"",VLOOKUP(fiche_bonification[[#This Row],[id_bonification]],bonification_version[],7,FALSE))</f>
        <v>45166</v>
      </c>
      <c r="G16" s="3" t="s">
        <v>742</v>
      </c>
      <c r="H16" s="3" t="str">
        <f>VLOOKUP(fiche_bonification[[#This Row],[id_fiche]],fiche_version[],7,FALSE)</f>
        <v>Pompe à chaleur de type air/eau ou eau/eau</v>
      </c>
      <c r="I16" s="6">
        <f>VLOOKUP(fiche_bonification[[#This Row],[id_fiche]],fiche_version[],9,FALSE)</f>
        <v>44652</v>
      </c>
      <c r="J16" s="6">
        <f>IF(VLOOKUP(fiche_bonification[[#This Row],[id_fiche]],fiche_version[],10,FALSE)=0,"",VLOOKUP(fiche_bonification[[#This Row],[id_fiche]],fiche_version[],10,FALSE))</f>
        <v>45291</v>
      </c>
    </row>
    <row r="17" spans="1:10" x14ac:dyDescent="0.3">
      <c r="A17" s="3" t="s">
        <v>796</v>
      </c>
      <c r="B17" s="3" t="str">
        <f>VLOOKUP(fiche_bonification[[#This Row],[id_bonification]],bonification_version[],2,FALSE)</f>
        <v>CDP-1</v>
      </c>
      <c r="C17" s="3" t="str">
        <f>VLOOKUP(fiche_bonification[[#This Row],[id_bonification]],bonification_version[],3,FALSE)</f>
        <v>CDP</v>
      </c>
      <c r="D17" s="3" t="str">
        <f>VLOOKUP(fiche_bonification[[#This Row],[id_bonification]],bonification_version[],5,FALSE)</f>
        <v>Coup de pouce Chauffage</v>
      </c>
      <c r="E17" s="6">
        <f>VLOOKUP(fiche_bonification[[#This Row],[id_bonification]],bonification_version[],6,FALSE)</f>
        <v>44986</v>
      </c>
      <c r="F17" s="6">
        <f>IF(VLOOKUP(fiche_bonification[[#This Row],[id_bonification]],bonification_version[],7,FALSE)=0,"",VLOOKUP(fiche_bonification[[#This Row],[id_bonification]],bonification_version[],7,FALSE))</f>
        <v>45205</v>
      </c>
      <c r="G17" s="3" t="s">
        <v>742</v>
      </c>
      <c r="H17" s="3" t="str">
        <f>VLOOKUP(fiche_bonification[[#This Row],[id_fiche]],fiche_version[],7,FALSE)</f>
        <v>Pompe à chaleur de type air/eau ou eau/eau</v>
      </c>
      <c r="I17" s="6">
        <f>VLOOKUP(fiche_bonification[[#This Row],[id_fiche]],fiche_version[],9,FALSE)</f>
        <v>44652</v>
      </c>
      <c r="J17" s="6">
        <f>IF(VLOOKUP(fiche_bonification[[#This Row],[id_fiche]],fiche_version[],10,FALSE)=0,"",VLOOKUP(fiche_bonification[[#This Row],[id_fiche]],fiche_version[],10,FALSE))</f>
        <v>45291</v>
      </c>
    </row>
    <row r="18" spans="1:10" x14ac:dyDescent="0.3">
      <c r="A18" s="3" t="s">
        <v>795</v>
      </c>
      <c r="B18" s="3" t="str">
        <f>VLOOKUP(fiche_bonification[[#This Row],[id_bonification]],bonification_version[],2,FALSE)</f>
        <v>CDP-1</v>
      </c>
      <c r="C18" s="3" t="str">
        <f>VLOOKUP(fiche_bonification[[#This Row],[id_bonification]],bonification_version[],3,FALSE)</f>
        <v>CDP</v>
      </c>
      <c r="D18" s="3" t="str">
        <f>VLOOKUP(fiche_bonification[[#This Row],[id_bonification]],bonification_version[],5,FALSE)</f>
        <v>Coup de pouce Chauffage</v>
      </c>
      <c r="E18" s="6">
        <f>VLOOKUP(fiche_bonification[[#This Row],[id_bonification]],bonification_version[],6,FALSE)</f>
        <v>45206</v>
      </c>
      <c r="F18" s="6" t="str">
        <f>IF(VLOOKUP(fiche_bonification[[#This Row],[id_bonification]],bonification_version[],7,FALSE)=0,"",VLOOKUP(fiche_bonification[[#This Row],[id_bonification]],bonification_version[],7,FALSE))</f>
        <v/>
      </c>
      <c r="G18" s="3" t="s">
        <v>742</v>
      </c>
      <c r="H18" s="3" t="str">
        <f>VLOOKUP(fiche_bonification[[#This Row],[id_fiche]],fiche_version[],7,FALSE)</f>
        <v>Pompe à chaleur de type air/eau ou eau/eau</v>
      </c>
      <c r="I18" s="6">
        <f>VLOOKUP(fiche_bonification[[#This Row],[id_fiche]],fiche_version[],9,FALSE)</f>
        <v>44652</v>
      </c>
      <c r="J18" s="6">
        <f>IF(VLOOKUP(fiche_bonification[[#This Row],[id_fiche]],fiche_version[],10,FALSE)=0,"",VLOOKUP(fiche_bonification[[#This Row],[id_fiche]],fiche_version[],10,FALSE))</f>
        <v>45291</v>
      </c>
    </row>
    <row r="19" spans="1:10" x14ac:dyDescent="0.3">
      <c r="A19" s="3" t="s">
        <v>785</v>
      </c>
      <c r="B19" s="3" t="str">
        <f>VLOOKUP(fiche_bonification[[#This Row],[id_bonification]],bonification_version[],2,FALSE)</f>
        <v>CDP-1</v>
      </c>
      <c r="C19" s="3" t="str">
        <f>VLOOKUP(fiche_bonification[[#This Row],[id_bonification]],bonification_version[],3,FALSE)</f>
        <v>CDP</v>
      </c>
      <c r="D19" s="3" t="str">
        <f>VLOOKUP(fiche_bonification[[#This Row],[id_bonification]],bonification_version[],5,FALSE)</f>
        <v>Coup de pouce Chauffage</v>
      </c>
      <c r="E19" s="6">
        <f>VLOOKUP(fiche_bonification[[#This Row],[id_bonification]],bonification_version[],6,FALSE)</f>
        <v>43476</v>
      </c>
      <c r="F19" s="6">
        <f>IF(VLOOKUP(fiche_bonification[[#This Row],[id_bonification]],bonification_version[],7,FALSE)=0,"",VLOOKUP(fiche_bonification[[#This Row],[id_bonification]],bonification_version[],7,FALSE))</f>
        <v>43663</v>
      </c>
      <c r="G19" s="3" t="s">
        <v>743</v>
      </c>
      <c r="H19" s="3" t="str">
        <f>VLOOKUP(fiche_bonification[[#This Row],[id_fiche]],fiche_version[],7,FALSE)</f>
        <v>Chaudière individuelle à haute performance énergétique</v>
      </c>
      <c r="I19" s="6">
        <f>VLOOKUP(fiche_bonification[[#This Row],[id_fiche]],fiche_version[],9,FALSE)</f>
        <v>42767</v>
      </c>
      <c r="J19" s="6">
        <f>IF(VLOOKUP(fiche_bonification[[#This Row],[id_fiche]],fiche_version[],10,FALSE)=0,"",VLOOKUP(fiche_bonification[[#This Row],[id_fiche]],fiche_version[],10,FALSE))</f>
        <v>45291</v>
      </c>
    </row>
    <row r="20" spans="1:10" x14ac:dyDescent="0.3">
      <c r="A20" s="3" t="s">
        <v>786</v>
      </c>
      <c r="B20" s="3" t="str">
        <f>VLOOKUP(fiche_bonification[[#This Row],[id_bonification]],bonification_version[],2,FALSE)</f>
        <v>CDP-1</v>
      </c>
      <c r="C20" s="3" t="str">
        <f>VLOOKUP(fiche_bonification[[#This Row],[id_bonification]],bonification_version[],3,FALSE)</f>
        <v>CDP</v>
      </c>
      <c r="D20" s="3" t="str">
        <f>VLOOKUP(fiche_bonification[[#This Row],[id_bonification]],bonification_version[],5,FALSE)</f>
        <v>Coup de pouce Chauffage</v>
      </c>
      <c r="E20" s="6">
        <f>VLOOKUP(fiche_bonification[[#This Row],[id_bonification]],bonification_version[],6,FALSE)</f>
        <v>43664</v>
      </c>
      <c r="F20" s="6">
        <f>IF(VLOOKUP(fiche_bonification[[#This Row],[id_bonification]],bonification_version[],7,FALSE)=0,"",VLOOKUP(fiche_bonification[[#This Row],[id_bonification]],bonification_version[],7,FALSE))</f>
        <v>43922</v>
      </c>
      <c r="G20" s="3" t="s">
        <v>743</v>
      </c>
      <c r="H20" s="3" t="str">
        <f>VLOOKUP(fiche_bonification[[#This Row],[id_fiche]],fiche_version[],7,FALSE)</f>
        <v>Chaudière individuelle à haute performance énergétique</v>
      </c>
      <c r="I20" s="6">
        <f>VLOOKUP(fiche_bonification[[#This Row],[id_fiche]],fiche_version[],9,FALSE)</f>
        <v>42767</v>
      </c>
      <c r="J20" s="6">
        <f>IF(VLOOKUP(fiche_bonification[[#This Row],[id_fiche]],fiche_version[],10,FALSE)=0,"",VLOOKUP(fiche_bonification[[#This Row],[id_fiche]],fiche_version[],10,FALSE))</f>
        <v>45291</v>
      </c>
    </row>
    <row r="21" spans="1:10" x14ac:dyDescent="0.3">
      <c r="A21" s="3" t="s">
        <v>787</v>
      </c>
      <c r="B21" s="3" t="str">
        <f>VLOOKUP(fiche_bonification[[#This Row],[id_bonification]],bonification_version[],2,FALSE)</f>
        <v>CDP-1</v>
      </c>
      <c r="C21" s="3" t="str">
        <f>VLOOKUP(fiche_bonification[[#This Row],[id_bonification]],bonification_version[],3,FALSE)</f>
        <v>CDP</v>
      </c>
      <c r="D21" s="3" t="str">
        <f>VLOOKUP(fiche_bonification[[#This Row],[id_bonification]],bonification_version[],5,FALSE)</f>
        <v>Coup de pouce Chauffage</v>
      </c>
      <c r="E21" s="6">
        <f>VLOOKUP(fiche_bonification[[#This Row],[id_bonification]],bonification_version[],6,FALSE)</f>
        <v>43923</v>
      </c>
      <c r="F21" s="6">
        <f>IF(VLOOKUP(fiche_bonification[[#This Row],[id_bonification]],bonification_version[],7,FALSE)=0,"",VLOOKUP(fiche_bonification[[#This Row],[id_bonification]],bonification_version[],7,FALSE))</f>
        <v>44268</v>
      </c>
      <c r="G21" s="3" t="s">
        <v>743</v>
      </c>
      <c r="H21" s="3" t="str">
        <f>VLOOKUP(fiche_bonification[[#This Row],[id_fiche]],fiche_version[],7,FALSE)</f>
        <v>Chaudière individuelle à haute performance énergétique</v>
      </c>
      <c r="I21" s="6">
        <f>VLOOKUP(fiche_bonification[[#This Row],[id_fiche]],fiche_version[],9,FALSE)</f>
        <v>42767</v>
      </c>
      <c r="J21" s="6">
        <f>IF(VLOOKUP(fiche_bonification[[#This Row],[id_fiche]],fiche_version[],10,FALSE)=0,"",VLOOKUP(fiche_bonification[[#This Row],[id_fiche]],fiche_version[],10,FALSE))</f>
        <v>45291</v>
      </c>
    </row>
    <row r="22" spans="1:10" x14ac:dyDescent="0.3">
      <c r="A22" s="3" t="s">
        <v>788</v>
      </c>
      <c r="B22" s="3" t="str">
        <f>VLOOKUP(fiche_bonification[[#This Row],[id_bonification]],bonification_version[],2,FALSE)</f>
        <v>CDP-1</v>
      </c>
      <c r="C22" s="3" t="str">
        <f>VLOOKUP(fiche_bonification[[#This Row],[id_bonification]],bonification_version[],3,FALSE)</f>
        <v>CDP</v>
      </c>
      <c r="D22" s="3" t="str">
        <f>VLOOKUP(fiche_bonification[[#This Row],[id_bonification]],bonification_version[],5,FALSE)</f>
        <v>Coup de pouce Chauffage</v>
      </c>
      <c r="E22" s="6">
        <f>VLOOKUP(fiche_bonification[[#This Row],[id_bonification]],bonification_version[],6,FALSE)</f>
        <v>44269</v>
      </c>
      <c r="F22" s="6">
        <f>IF(VLOOKUP(fiche_bonification[[#This Row],[id_bonification]],bonification_version[],7,FALSE)=0,"",VLOOKUP(fiche_bonification[[#This Row],[id_bonification]],bonification_version[],7,FALSE))</f>
        <v>44302</v>
      </c>
      <c r="G22" s="3" t="s">
        <v>743</v>
      </c>
      <c r="H22" s="3" t="str">
        <f>VLOOKUP(fiche_bonification[[#This Row],[id_fiche]],fiche_version[],7,FALSE)</f>
        <v>Chaudière individuelle à haute performance énergétique</v>
      </c>
      <c r="I22" s="6">
        <f>VLOOKUP(fiche_bonification[[#This Row],[id_fiche]],fiche_version[],9,FALSE)</f>
        <v>42767</v>
      </c>
      <c r="J22" s="6">
        <f>IF(VLOOKUP(fiche_bonification[[#This Row],[id_fiche]],fiche_version[],10,FALSE)=0,"",VLOOKUP(fiche_bonification[[#This Row],[id_fiche]],fiche_version[],10,FALSE))</f>
        <v>45291</v>
      </c>
    </row>
    <row r="23" spans="1:10" x14ac:dyDescent="0.3">
      <c r="A23" s="3" t="s">
        <v>789</v>
      </c>
      <c r="B23" s="3" t="str">
        <f>VLOOKUP(fiche_bonification[[#This Row],[id_bonification]],bonification_version[],2,FALSE)</f>
        <v>CDP-1</v>
      </c>
      <c r="C23" s="3" t="str">
        <f>VLOOKUP(fiche_bonification[[#This Row],[id_bonification]],bonification_version[],3,FALSE)</f>
        <v>CDP</v>
      </c>
      <c r="D23" s="3" t="str">
        <f>VLOOKUP(fiche_bonification[[#This Row],[id_bonification]],bonification_version[],5,FALSE)</f>
        <v>Coup de pouce Chauffage</v>
      </c>
      <c r="E23" s="6">
        <f>VLOOKUP(fiche_bonification[[#This Row],[id_bonification]],bonification_version[],6,FALSE)</f>
        <v>44303</v>
      </c>
      <c r="F23" s="6">
        <f>IF(VLOOKUP(fiche_bonification[[#This Row],[id_bonification]],bonification_version[],7,FALSE)=0,"",VLOOKUP(fiche_bonification[[#This Row],[id_bonification]],bonification_version[],7,FALSE))</f>
        <v>44471</v>
      </c>
      <c r="G23" s="3" t="s">
        <v>743</v>
      </c>
      <c r="H23" s="3" t="str">
        <f>VLOOKUP(fiche_bonification[[#This Row],[id_fiche]],fiche_version[],7,FALSE)</f>
        <v>Chaudière individuelle à haute performance énergétique</v>
      </c>
      <c r="I23" s="6">
        <f>VLOOKUP(fiche_bonification[[#This Row],[id_fiche]],fiche_version[],9,FALSE)</f>
        <v>42767</v>
      </c>
      <c r="J23" s="6">
        <f>IF(VLOOKUP(fiche_bonification[[#This Row],[id_fiche]],fiche_version[],10,FALSE)=0,"",VLOOKUP(fiche_bonification[[#This Row],[id_fiche]],fiche_version[],10,FALSE))</f>
        <v>45291</v>
      </c>
    </row>
    <row r="24" spans="1:10" x14ac:dyDescent="0.3">
      <c r="A24" s="3" t="s">
        <v>785</v>
      </c>
      <c r="B24" s="3" t="str">
        <f>VLOOKUP(fiche_bonification[[#This Row],[id_bonification]],bonification_version[],2,FALSE)</f>
        <v>CDP-1</v>
      </c>
      <c r="C24" s="3" t="str">
        <f>VLOOKUP(fiche_bonification[[#This Row],[id_bonification]],bonification_version[],3,FALSE)</f>
        <v>CDP</v>
      </c>
      <c r="D24" s="3" t="str">
        <f>VLOOKUP(fiche_bonification[[#This Row],[id_bonification]],bonification_version[],5,FALSE)</f>
        <v>Coup de pouce Chauffage</v>
      </c>
      <c r="E24" s="6">
        <f>VLOOKUP(fiche_bonification[[#This Row],[id_bonification]],bonification_version[],6,FALSE)</f>
        <v>43476</v>
      </c>
      <c r="F24" s="6">
        <f>IF(VLOOKUP(fiche_bonification[[#This Row],[id_bonification]],bonification_version[],7,FALSE)=0,"",VLOOKUP(fiche_bonification[[#This Row],[id_bonification]],bonification_version[],7,FALSE))</f>
        <v>43663</v>
      </c>
      <c r="G24" s="3" t="s">
        <v>744</v>
      </c>
      <c r="H24" s="3" t="str">
        <f>VLOOKUP(fiche_bonification[[#This Row],[id_fiche]],fiche_version[],7,FALSE)</f>
        <v>Appareil indépendant de chauffage au bois</v>
      </c>
      <c r="I24" s="6">
        <f>VLOOKUP(fiche_bonification[[#This Row],[id_fiche]],fiche_version[],9,FALSE)</f>
        <v>42005</v>
      </c>
      <c r="J24" s="6">
        <f>IF(VLOOKUP(fiche_bonification[[#This Row],[id_fiche]],fiche_version[],10,FALSE)=0,"",VLOOKUP(fiche_bonification[[#This Row],[id_fiche]],fiche_version[],10,FALSE))</f>
        <v>44104</v>
      </c>
    </row>
    <row r="25" spans="1:10" x14ac:dyDescent="0.3">
      <c r="A25" s="3" t="s">
        <v>786</v>
      </c>
      <c r="B25" s="3" t="str">
        <f>VLOOKUP(fiche_bonification[[#This Row],[id_bonification]],bonification_version[],2,FALSE)</f>
        <v>CDP-1</v>
      </c>
      <c r="C25" s="3" t="str">
        <f>VLOOKUP(fiche_bonification[[#This Row],[id_bonification]],bonification_version[],3,FALSE)</f>
        <v>CDP</v>
      </c>
      <c r="D25" s="3" t="str">
        <f>VLOOKUP(fiche_bonification[[#This Row],[id_bonification]],bonification_version[],5,FALSE)</f>
        <v>Coup de pouce Chauffage</v>
      </c>
      <c r="E25" s="6">
        <f>VLOOKUP(fiche_bonification[[#This Row],[id_bonification]],bonification_version[],6,FALSE)</f>
        <v>43664</v>
      </c>
      <c r="F25" s="6">
        <f>IF(VLOOKUP(fiche_bonification[[#This Row],[id_bonification]],bonification_version[],7,FALSE)=0,"",VLOOKUP(fiche_bonification[[#This Row],[id_bonification]],bonification_version[],7,FALSE))</f>
        <v>43922</v>
      </c>
      <c r="G25" s="3" t="s">
        <v>744</v>
      </c>
      <c r="H25" s="3" t="str">
        <f>VLOOKUP(fiche_bonification[[#This Row],[id_fiche]],fiche_version[],7,FALSE)</f>
        <v>Appareil indépendant de chauffage au bois</v>
      </c>
      <c r="I25" s="6">
        <f>VLOOKUP(fiche_bonification[[#This Row],[id_fiche]],fiche_version[],9,FALSE)</f>
        <v>42005</v>
      </c>
      <c r="J25" s="6">
        <f>IF(VLOOKUP(fiche_bonification[[#This Row],[id_fiche]],fiche_version[],10,FALSE)=0,"",VLOOKUP(fiche_bonification[[#This Row],[id_fiche]],fiche_version[],10,FALSE))</f>
        <v>44104</v>
      </c>
    </row>
    <row r="26" spans="1:10" x14ac:dyDescent="0.3">
      <c r="A26" s="3" t="s">
        <v>787</v>
      </c>
      <c r="B26" s="3" t="str">
        <f>VLOOKUP(fiche_bonification[[#This Row],[id_bonification]],bonification_version[],2,FALSE)</f>
        <v>CDP-1</v>
      </c>
      <c r="C26" s="3" t="str">
        <f>VLOOKUP(fiche_bonification[[#This Row],[id_bonification]],bonification_version[],3,FALSE)</f>
        <v>CDP</v>
      </c>
      <c r="D26" s="3" t="str">
        <f>VLOOKUP(fiche_bonification[[#This Row],[id_bonification]],bonification_version[],5,FALSE)</f>
        <v>Coup de pouce Chauffage</v>
      </c>
      <c r="E26" s="6">
        <f>VLOOKUP(fiche_bonification[[#This Row],[id_bonification]],bonification_version[],6,FALSE)</f>
        <v>43923</v>
      </c>
      <c r="F26" s="6">
        <f>IF(VLOOKUP(fiche_bonification[[#This Row],[id_bonification]],bonification_version[],7,FALSE)=0,"",VLOOKUP(fiche_bonification[[#This Row],[id_bonification]],bonification_version[],7,FALSE))</f>
        <v>44268</v>
      </c>
      <c r="G26" s="3" t="s">
        <v>744</v>
      </c>
      <c r="H26" s="3" t="str">
        <f>VLOOKUP(fiche_bonification[[#This Row],[id_fiche]],fiche_version[],7,FALSE)</f>
        <v>Appareil indépendant de chauffage au bois</v>
      </c>
      <c r="I26" s="6">
        <f>VLOOKUP(fiche_bonification[[#This Row],[id_fiche]],fiche_version[],9,FALSE)</f>
        <v>42005</v>
      </c>
      <c r="J26" s="6">
        <f>IF(VLOOKUP(fiche_bonification[[#This Row],[id_fiche]],fiche_version[],10,FALSE)=0,"",VLOOKUP(fiche_bonification[[#This Row],[id_fiche]],fiche_version[],10,FALSE))</f>
        <v>44104</v>
      </c>
    </row>
    <row r="27" spans="1:10" x14ac:dyDescent="0.3">
      <c r="A27" s="3" t="s">
        <v>787</v>
      </c>
      <c r="B27" s="3" t="str">
        <f>VLOOKUP(fiche_bonification[[#This Row],[id_bonification]],bonification_version[],2,FALSE)</f>
        <v>CDP-1</v>
      </c>
      <c r="C27" s="3" t="str">
        <f>VLOOKUP(fiche_bonification[[#This Row],[id_bonification]],bonification_version[],3,FALSE)</f>
        <v>CDP</v>
      </c>
      <c r="D27" s="3" t="str">
        <f>VLOOKUP(fiche_bonification[[#This Row],[id_bonification]],bonification_version[],5,FALSE)</f>
        <v>Coup de pouce Chauffage</v>
      </c>
      <c r="E27" s="6">
        <f>VLOOKUP(fiche_bonification[[#This Row],[id_bonification]],bonification_version[],6,FALSE)</f>
        <v>43923</v>
      </c>
      <c r="F27" s="6">
        <f>IF(VLOOKUP(fiche_bonification[[#This Row],[id_bonification]],bonification_version[],7,FALSE)=0,"",VLOOKUP(fiche_bonification[[#This Row],[id_bonification]],bonification_version[],7,FALSE))</f>
        <v>44268</v>
      </c>
      <c r="G27" s="3" t="s">
        <v>745</v>
      </c>
      <c r="H27" s="3" t="str">
        <f>VLOOKUP(fiche_bonification[[#This Row],[id_fiche]],fiche_version[],7,FALSE)</f>
        <v>Appareil indépendant de chauffage au bois</v>
      </c>
      <c r="I27" s="6">
        <f>VLOOKUP(fiche_bonification[[#This Row],[id_fiche]],fiche_version[],9,FALSE)</f>
        <v>44105</v>
      </c>
      <c r="J27" s="6">
        <f>IF(VLOOKUP(fiche_bonification[[#This Row],[id_fiche]],fiche_version[],10,FALSE)=0,"",VLOOKUP(fiche_bonification[[#This Row],[id_fiche]],fiche_version[],10,FALSE))</f>
        <v>44834</v>
      </c>
    </row>
    <row r="28" spans="1:10" x14ac:dyDescent="0.3">
      <c r="A28" s="3" t="s">
        <v>788</v>
      </c>
      <c r="B28" s="3" t="str">
        <f>VLOOKUP(fiche_bonification[[#This Row],[id_bonification]],bonification_version[],2,FALSE)</f>
        <v>CDP-1</v>
      </c>
      <c r="C28" s="3" t="str">
        <f>VLOOKUP(fiche_bonification[[#This Row],[id_bonification]],bonification_version[],3,FALSE)</f>
        <v>CDP</v>
      </c>
      <c r="D28" s="3" t="str">
        <f>VLOOKUP(fiche_bonification[[#This Row],[id_bonification]],bonification_version[],5,FALSE)</f>
        <v>Coup de pouce Chauffage</v>
      </c>
      <c r="E28" s="6">
        <f>VLOOKUP(fiche_bonification[[#This Row],[id_bonification]],bonification_version[],6,FALSE)</f>
        <v>44269</v>
      </c>
      <c r="F28" s="6">
        <f>IF(VLOOKUP(fiche_bonification[[#This Row],[id_bonification]],bonification_version[],7,FALSE)=0,"",VLOOKUP(fiche_bonification[[#This Row],[id_bonification]],bonification_version[],7,FALSE))</f>
        <v>44302</v>
      </c>
      <c r="G28" s="3" t="s">
        <v>745</v>
      </c>
      <c r="H28" s="3" t="str">
        <f>VLOOKUP(fiche_bonification[[#This Row],[id_fiche]],fiche_version[],7,FALSE)</f>
        <v>Appareil indépendant de chauffage au bois</v>
      </c>
      <c r="I28" s="6">
        <f>VLOOKUP(fiche_bonification[[#This Row],[id_fiche]],fiche_version[],9,FALSE)</f>
        <v>44105</v>
      </c>
      <c r="J28" s="6">
        <f>IF(VLOOKUP(fiche_bonification[[#This Row],[id_fiche]],fiche_version[],10,FALSE)=0,"",VLOOKUP(fiche_bonification[[#This Row],[id_fiche]],fiche_version[],10,FALSE))</f>
        <v>44834</v>
      </c>
    </row>
    <row r="29" spans="1:10" x14ac:dyDescent="0.3">
      <c r="A29" s="3" t="s">
        <v>789</v>
      </c>
      <c r="B29" s="3" t="str">
        <f>VLOOKUP(fiche_bonification[[#This Row],[id_bonification]],bonification_version[],2,FALSE)</f>
        <v>CDP-1</v>
      </c>
      <c r="C29" s="3" t="str">
        <f>VLOOKUP(fiche_bonification[[#This Row],[id_bonification]],bonification_version[],3,FALSE)</f>
        <v>CDP</v>
      </c>
      <c r="D29" s="3" t="str">
        <f>VLOOKUP(fiche_bonification[[#This Row],[id_bonification]],bonification_version[],5,FALSE)</f>
        <v>Coup de pouce Chauffage</v>
      </c>
      <c r="E29" s="6">
        <f>VLOOKUP(fiche_bonification[[#This Row],[id_bonification]],bonification_version[],6,FALSE)</f>
        <v>44303</v>
      </c>
      <c r="F29" s="6">
        <f>IF(VLOOKUP(fiche_bonification[[#This Row],[id_bonification]],bonification_version[],7,FALSE)=0,"",VLOOKUP(fiche_bonification[[#This Row],[id_bonification]],bonification_version[],7,FALSE))</f>
        <v>44471</v>
      </c>
      <c r="G29" s="3" t="s">
        <v>745</v>
      </c>
      <c r="H29" s="3" t="str">
        <f>VLOOKUP(fiche_bonification[[#This Row],[id_fiche]],fiche_version[],7,FALSE)</f>
        <v>Appareil indépendant de chauffage au bois</v>
      </c>
      <c r="I29" s="6">
        <f>VLOOKUP(fiche_bonification[[#This Row],[id_fiche]],fiche_version[],9,FALSE)</f>
        <v>44105</v>
      </c>
      <c r="J29" s="6">
        <f>IF(VLOOKUP(fiche_bonification[[#This Row],[id_fiche]],fiche_version[],10,FALSE)=0,"",VLOOKUP(fiche_bonification[[#This Row],[id_fiche]],fiche_version[],10,FALSE))</f>
        <v>44834</v>
      </c>
    </row>
    <row r="30" spans="1:10" x14ac:dyDescent="0.3">
      <c r="A30" s="3" t="s">
        <v>790</v>
      </c>
      <c r="B30" s="3" t="str">
        <f>VLOOKUP(fiche_bonification[[#This Row],[id_bonification]],bonification_version[],2,FALSE)</f>
        <v>CDP-1</v>
      </c>
      <c r="C30" s="3" t="str">
        <f>VLOOKUP(fiche_bonification[[#This Row],[id_bonification]],bonification_version[],3,FALSE)</f>
        <v>CDP</v>
      </c>
      <c r="D30" s="3" t="str">
        <f>VLOOKUP(fiche_bonification[[#This Row],[id_bonification]],bonification_version[],5,FALSE)</f>
        <v>Coup de pouce Chauffage</v>
      </c>
      <c r="E30" s="6">
        <f>VLOOKUP(fiche_bonification[[#This Row],[id_bonification]],bonification_version[],6,FALSE)</f>
        <v>44472</v>
      </c>
      <c r="F30" s="6">
        <f>IF(VLOOKUP(fiche_bonification[[#This Row],[id_bonification]],bonification_version[],7,FALSE)=0,"",VLOOKUP(fiche_bonification[[#This Row],[id_bonification]],bonification_version[],7,FALSE))</f>
        <v>44482</v>
      </c>
      <c r="G30" s="3" t="s">
        <v>745</v>
      </c>
      <c r="H30" s="3" t="str">
        <f>VLOOKUP(fiche_bonification[[#This Row],[id_fiche]],fiche_version[],7,FALSE)</f>
        <v>Appareil indépendant de chauffage au bois</v>
      </c>
      <c r="I30" s="6">
        <f>VLOOKUP(fiche_bonification[[#This Row],[id_fiche]],fiche_version[],9,FALSE)</f>
        <v>44105</v>
      </c>
      <c r="J30" s="6">
        <f>IF(VLOOKUP(fiche_bonification[[#This Row],[id_fiche]],fiche_version[],10,FALSE)=0,"",VLOOKUP(fiche_bonification[[#This Row],[id_fiche]],fiche_version[],10,FALSE))</f>
        <v>44834</v>
      </c>
    </row>
    <row r="31" spans="1:10" x14ac:dyDescent="0.3">
      <c r="A31" s="3" t="s">
        <v>791</v>
      </c>
      <c r="B31" s="3" t="str">
        <f>VLOOKUP(fiche_bonification[[#This Row],[id_bonification]],bonification_version[],2,FALSE)</f>
        <v>CDP-1</v>
      </c>
      <c r="C31" s="3" t="str">
        <f>VLOOKUP(fiche_bonification[[#This Row],[id_bonification]],bonification_version[],3,FALSE)</f>
        <v>CDP</v>
      </c>
      <c r="D31" s="3" t="str">
        <f>VLOOKUP(fiche_bonification[[#This Row],[id_bonification]],bonification_version[],5,FALSE)</f>
        <v>Coup de pouce Chauffage</v>
      </c>
      <c r="E31" s="6">
        <f>VLOOKUP(fiche_bonification[[#This Row],[id_bonification]],bonification_version[],6,FALSE)</f>
        <v>44483</v>
      </c>
      <c r="F31" s="6">
        <f>IF(VLOOKUP(fiche_bonification[[#This Row],[id_bonification]],bonification_version[],7,FALSE)=0,"",VLOOKUP(fiche_bonification[[#This Row],[id_bonification]],bonification_version[],7,FALSE))</f>
        <v>44651</v>
      </c>
      <c r="G31" s="3" t="s">
        <v>745</v>
      </c>
      <c r="H31" s="3" t="str">
        <f>VLOOKUP(fiche_bonification[[#This Row],[id_fiche]],fiche_version[],7,FALSE)</f>
        <v>Appareil indépendant de chauffage au bois</v>
      </c>
      <c r="I31" s="6">
        <f>VLOOKUP(fiche_bonification[[#This Row],[id_fiche]],fiche_version[],9,FALSE)</f>
        <v>44105</v>
      </c>
      <c r="J31" s="6">
        <f>IF(VLOOKUP(fiche_bonification[[#This Row],[id_fiche]],fiche_version[],10,FALSE)=0,"",VLOOKUP(fiche_bonification[[#This Row],[id_fiche]],fiche_version[],10,FALSE))</f>
        <v>44834</v>
      </c>
    </row>
    <row r="32" spans="1:10" x14ac:dyDescent="0.3">
      <c r="A32" s="3" t="s">
        <v>826</v>
      </c>
      <c r="B32" s="3" t="str">
        <f>VLOOKUP(fiche_bonification[[#This Row],[id_bonification]],bonification_version[],2,FALSE)</f>
        <v>CDP-1</v>
      </c>
      <c r="C32" s="3" t="str">
        <f>VLOOKUP(fiche_bonification[[#This Row],[id_bonification]],bonification_version[],3,FALSE)</f>
        <v>CDP</v>
      </c>
      <c r="D32" s="3" t="str">
        <f>VLOOKUP(fiche_bonification[[#This Row],[id_bonification]],bonification_version[],5,FALSE)</f>
        <v>Coup de pouce Chauffage</v>
      </c>
      <c r="E32" s="6">
        <f>VLOOKUP(fiche_bonification[[#This Row],[id_bonification]],bonification_version[],6,FALSE)</f>
        <v>44652</v>
      </c>
      <c r="F32" s="6">
        <f>IF(VLOOKUP(fiche_bonification[[#This Row],[id_bonification]],bonification_version[],7,FALSE)=0,"",VLOOKUP(fiche_bonification[[#This Row],[id_bonification]],bonification_version[],7,FALSE))</f>
        <v>44777</v>
      </c>
      <c r="G32" s="3" t="s">
        <v>745</v>
      </c>
      <c r="H32" s="3" t="str">
        <f>VLOOKUP(fiche_bonification[[#This Row],[id_fiche]],fiche_version[],7,FALSE)</f>
        <v>Appareil indépendant de chauffage au bois</v>
      </c>
      <c r="I32" s="6">
        <f>VLOOKUP(fiche_bonification[[#This Row],[id_fiche]],fiche_version[],9,FALSE)</f>
        <v>44105</v>
      </c>
      <c r="J32" s="6">
        <f>IF(VLOOKUP(fiche_bonification[[#This Row],[id_fiche]],fiche_version[],10,FALSE)=0,"",VLOOKUP(fiche_bonification[[#This Row],[id_fiche]],fiche_version[],10,FALSE))</f>
        <v>44834</v>
      </c>
    </row>
    <row r="33" spans="1:10" x14ac:dyDescent="0.3">
      <c r="A33" s="3" t="s">
        <v>792</v>
      </c>
      <c r="B33" s="3" t="str">
        <f>VLOOKUP(fiche_bonification[[#This Row],[id_bonification]],bonification_version[],2,FALSE)</f>
        <v>CDP-1</v>
      </c>
      <c r="C33" s="3" t="str">
        <f>VLOOKUP(fiche_bonification[[#This Row],[id_bonification]],bonification_version[],3,FALSE)</f>
        <v>CDP</v>
      </c>
      <c r="D33" s="3" t="str">
        <f>VLOOKUP(fiche_bonification[[#This Row],[id_bonification]],bonification_version[],5,FALSE)</f>
        <v>Coup de pouce Chauffage</v>
      </c>
      <c r="E33" s="6">
        <f>VLOOKUP(fiche_bonification[[#This Row],[id_bonification]],bonification_version[],6,FALSE)</f>
        <v>44778</v>
      </c>
      <c r="F33" s="6">
        <f>IF(VLOOKUP(fiche_bonification[[#This Row],[id_bonification]],bonification_version[],7,FALSE)=0,"",VLOOKUP(fiche_bonification[[#This Row],[id_bonification]],bonification_version[],7,FALSE))</f>
        <v>44804</v>
      </c>
      <c r="G33" s="3" t="s">
        <v>745</v>
      </c>
      <c r="H33" s="3" t="str">
        <f>VLOOKUP(fiche_bonification[[#This Row],[id_fiche]],fiche_version[],7,FALSE)</f>
        <v>Appareil indépendant de chauffage au bois</v>
      </c>
      <c r="I33" s="6">
        <f>VLOOKUP(fiche_bonification[[#This Row],[id_fiche]],fiche_version[],9,FALSE)</f>
        <v>44105</v>
      </c>
      <c r="J33" s="6">
        <f>IF(VLOOKUP(fiche_bonification[[#This Row],[id_fiche]],fiche_version[],10,FALSE)=0,"",VLOOKUP(fiche_bonification[[#This Row],[id_fiche]],fiche_version[],10,FALSE))</f>
        <v>44834</v>
      </c>
    </row>
    <row r="34" spans="1:10" x14ac:dyDescent="0.3">
      <c r="A34" s="3" t="s">
        <v>793</v>
      </c>
      <c r="B34" s="3" t="str">
        <f>VLOOKUP(fiche_bonification[[#This Row],[id_bonification]],bonification_version[],2,FALSE)</f>
        <v>CDP-1</v>
      </c>
      <c r="C34" s="3" t="str">
        <f>VLOOKUP(fiche_bonification[[#This Row],[id_bonification]],bonification_version[],3,FALSE)</f>
        <v>CDP</v>
      </c>
      <c r="D34" s="3" t="str">
        <f>VLOOKUP(fiche_bonification[[#This Row],[id_bonification]],bonification_version[],5,FALSE)</f>
        <v>Coup de pouce Chauffage</v>
      </c>
      <c r="E34" s="6">
        <f>VLOOKUP(fiche_bonification[[#This Row],[id_bonification]],bonification_version[],6,FALSE)</f>
        <v>44805</v>
      </c>
      <c r="F34" s="6">
        <f>IF(VLOOKUP(fiche_bonification[[#This Row],[id_bonification]],bonification_version[],7,FALSE)=0,"",VLOOKUP(fiche_bonification[[#This Row],[id_bonification]],bonification_version[],7,FALSE))</f>
        <v>44862</v>
      </c>
      <c r="G34" s="3" t="s">
        <v>745</v>
      </c>
      <c r="H34" s="3" t="str">
        <f>VLOOKUP(fiche_bonification[[#This Row],[id_fiche]],fiche_version[],7,FALSE)</f>
        <v>Appareil indépendant de chauffage au bois</v>
      </c>
      <c r="I34" s="6">
        <f>VLOOKUP(fiche_bonification[[#This Row],[id_fiche]],fiche_version[],9,FALSE)</f>
        <v>44105</v>
      </c>
      <c r="J34" s="6">
        <f>IF(VLOOKUP(fiche_bonification[[#This Row],[id_fiche]],fiche_version[],10,FALSE)=0,"",VLOOKUP(fiche_bonification[[#This Row],[id_fiche]],fiche_version[],10,FALSE))</f>
        <v>44834</v>
      </c>
    </row>
    <row r="35" spans="1:10" x14ac:dyDescent="0.3">
      <c r="A35" s="3" t="s">
        <v>793</v>
      </c>
      <c r="B35" s="3" t="str">
        <f>VLOOKUP(fiche_bonification[[#This Row],[id_bonification]],bonification_version[],2,FALSE)</f>
        <v>CDP-1</v>
      </c>
      <c r="C35" s="3" t="str">
        <f>VLOOKUP(fiche_bonification[[#This Row],[id_bonification]],bonification_version[],3,FALSE)</f>
        <v>CDP</v>
      </c>
      <c r="D35" s="3" t="str">
        <f>VLOOKUP(fiche_bonification[[#This Row],[id_bonification]],bonification_version[],5,FALSE)</f>
        <v>Coup de pouce Chauffage</v>
      </c>
      <c r="E35" s="6">
        <f>VLOOKUP(fiche_bonification[[#This Row],[id_bonification]],bonification_version[],6,FALSE)</f>
        <v>44805</v>
      </c>
      <c r="F35" s="6">
        <f>IF(VLOOKUP(fiche_bonification[[#This Row],[id_bonification]],bonification_version[],7,FALSE)=0,"",VLOOKUP(fiche_bonification[[#This Row],[id_bonification]],bonification_version[],7,FALSE))</f>
        <v>44862</v>
      </c>
      <c r="G35" s="3" t="s">
        <v>746</v>
      </c>
      <c r="H35" s="3" t="str">
        <f>VLOOKUP(fiche_bonification[[#This Row],[id_fiche]],fiche_version[],7,FALSE)</f>
        <v>Appareil indépendant de chauffage au bois</v>
      </c>
      <c r="I35" s="6">
        <f>VLOOKUP(fiche_bonification[[#This Row],[id_fiche]],fiche_version[],9,FALSE)</f>
        <v>44835</v>
      </c>
      <c r="J35" s="6" t="str">
        <f>IF(VLOOKUP(fiche_bonification[[#This Row],[id_fiche]],fiche_version[],10,FALSE)=0,"",VLOOKUP(fiche_bonification[[#This Row],[id_fiche]],fiche_version[],10,FALSE))</f>
        <v/>
      </c>
    </row>
    <row r="36" spans="1:10" x14ac:dyDescent="0.3">
      <c r="A36" s="3" t="s">
        <v>794</v>
      </c>
      <c r="B36" s="3" t="str">
        <f>VLOOKUP(fiche_bonification[[#This Row],[id_bonification]],bonification_version[],2,FALSE)</f>
        <v>CDP-1</v>
      </c>
      <c r="C36" s="3" t="str">
        <f>VLOOKUP(fiche_bonification[[#This Row],[id_bonification]],bonification_version[],3,FALSE)</f>
        <v>CDP</v>
      </c>
      <c r="D36" s="3" t="str">
        <f>VLOOKUP(fiche_bonification[[#This Row],[id_bonification]],bonification_version[],5,FALSE)</f>
        <v>Coup de pouce Chauffage</v>
      </c>
      <c r="E36" s="6">
        <f>VLOOKUP(fiche_bonification[[#This Row],[id_bonification]],bonification_version[],6,FALSE)</f>
        <v>44863</v>
      </c>
      <c r="F36" s="6">
        <f>IF(VLOOKUP(fiche_bonification[[#This Row],[id_bonification]],bonification_version[],7,FALSE)=0,"",VLOOKUP(fiche_bonification[[#This Row],[id_bonification]],bonification_version[],7,FALSE))</f>
        <v>45166</v>
      </c>
      <c r="G36" s="3" t="s">
        <v>746</v>
      </c>
      <c r="H36" s="3" t="str">
        <f>VLOOKUP(fiche_bonification[[#This Row],[id_fiche]],fiche_version[],7,FALSE)</f>
        <v>Appareil indépendant de chauffage au bois</v>
      </c>
      <c r="I36" s="6">
        <f>VLOOKUP(fiche_bonification[[#This Row],[id_fiche]],fiche_version[],9,FALSE)</f>
        <v>44835</v>
      </c>
      <c r="J36" s="6" t="str">
        <f>IF(VLOOKUP(fiche_bonification[[#This Row],[id_fiche]],fiche_version[],10,FALSE)=0,"",VLOOKUP(fiche_bonification[[#This Row],[id_fiche]],fiche_version[],10,FALSE))</f>
        <v/>
      </c>
    </row>
    <row r="37" spans="1:10" x14ac:dyDescent="0.3">
      <c r="A37" s="3" t="s">
        <v>796</v>
      </c>
      <c r="B37" s="3" t="str">
        <f>VLOOKUP(fiche_bonification[[#This Row],[id_bonification]],bonification_version[],2,FALSE)</f>
        <v>CDP-1</v>
      </c>
      <c r="C37" s="3" t="str">
        <f>VLOOKUP(fiche_bonification[[#This Row],[id_bonification]],bonification_version[],3,FALSE)</f>
        <v>CDP</v>
      </c>
      <c r="D37" s="3" t="str">
        <f>VLOOKUP(fiche_bonification[[#This Row],[id_bonification]],bonification_version[],5,FALSE)</f>
        <v>Coup de pouce Chauffage</v>
      </c>
      <c r="E37" s="6">
        <f>VLOOKUP(fiche_bonification[[#This Row],[id_bonification]],bonification_version[],6,FALSE)</f>
        <v>44986</v>
      </c>
      <c r="F37" s="6">
        <f>IF(VLOOKUP(fiche_bonification[[#This Row],[id_bonification]],bonification_version[],7,FALSE)=0,"",VLOOKUP(fiche_bonification[[#This Row],[id_bonification]],bonification_version[],7,FALSE))</f>
        <v>45205</v>
      </c>
      <c r="G37" s="3" t="s">
        <v>746</v>
      </c>
      <c r="H37" s="3" t="str">
        <f>VLOOKUP(fiche_bonification[[#This Row],[id_fiche]],fiche_version[],7,FALSE)</f>
        <v>Appareil indépendant de chauffage au bois</v>
      </c>
      <c r="I37" s="6">
        <f>VLOOKUP(fiche_bonification[[#This Row],[id_fiche]],fiche_version[],9,FALSE)</f>
        <v>44835</v>
      </c>
      <c r="J37" s="6" t="str">
        <f>IF(VLOOKUP(fiche_bonification[[#This Row],[id_fiche]],fiche_version[],10,FALSE)=0,"",VLOOKUP(fiche_bonification[[#This Row],[id_fiche]],fiche_version[],10,FALSE))</f>
        <v/>
      </c>
    </row>
    <row r="38" spans="1:10" x14ac:dyDescent="0.3">
      <c r="A38" s="3" t="s">
        <v>795</v>
      </c>
      <c r="B38" s="3" t="str">
        <f>VLOOKUP(fiche_bonification[[#This Row],[id_bonification]],bonification_version[],2,FALSE)</f>
        <v>CDP-1</v>
      </c>
      <c r="C38" s="3" t="str">
        <f>VLOOKUP(fiche_bonification[[#This Row],[id_bonification]],bonification_version[],3,FALSE)</f>
        <v>CDP</v>
      </c>
      <c r="D38" s="3" t="str">
        <f>VLOOKUP(fiche_bonification[[#This Row],[id_bonification]],bonification_version[],5,FALSE)</f>
        <v>Coup de pouce Chauffage</v>
      </c>
      <c r="E38" s="6">
        <f>VLOOKUP(fiche_bonification[[#This Row],[id_bonification]],bonification_version[],6,FALSE)</f>
        <v>45206</v>
      </c>
      <c r="F38" s="6" t="str">
        <f>IF(VLOOKUP(fiche_bonification[[#This Row],[id_bonification]],bonification_version[],7,FALSE)=0,"",VLOOKUP(fiche_bonification[[#This Row],[id_bonification]],bonification_version[],7,FALSE))</f>
        <v/>
      </c>
      <c r="G38" s="3" t="s">
        <v>746</v>
      </c>
      <c r="H38" s="3" t="str">
        <f>VLOOKUP(fiche_bonification[[#This Row],[id_fiche]],fiche_version[],7,FALSE)</f>
        <v>Appareil indépendant de chauffage au bois</v>
      </c>
      <c r="I38" s="6">
        <f>VLOOKUP(fiche_bonification[[#This Row],[id_fiche]],fiche_version[],9,FALSE)</f>
        <v>44835</v>
      </c>
      <c r="J38" s="6" t="str">
        <f>IF(VLOOKUP(fiche_bonification[[#This Row],[id_fiche]],fiche_version[],10,FALSE)=0,"",VLOOKUP(fiche_bonification[[#This Row],[id_fiche]],fiche_version[],10,FALSE))</f>
        <v/>
      </c>
    </row>
    <row r="39" spans="1:10" x14ac:dyDescent="0.3">
      <c r="A39" s="3" t="s">
        <v>785</v>
      </c>
      <c r="B39" s="3" t="str">
        <f>VLOOKUP(fiche_bonification[[#This Row],[id_bonification]],bonification_version[],2,FALSE)</f>
        <v>CDP-1</v>
      </c>
      <c r="C39" s="3" t="str">
        <f>VLOOKUP(fiche_bonification[[#This Row],[id_bonification]],bonification_version[],3,FALSE)</f>
        <v>CDP</v>
      </c>
      <c r="D39" s="3" t="str">
        <f>VLOOKUP(fiche_bonification[[#This Row],[id_bonification]],bonification_version[],5,FALSE)</f>
        <v>Coup de pouce Chauffage</v>
      </c>
      <c r="E39" s="6">
        <f>VLOOKUP(fiche_bonification[[#This Row],[id_bonification]],bonification_version[],6,FALSE)</f>
        <v>43476</v>
      </c>
      <c r="F39" s="6">
        <f>IF(VLOOKUP(fiche_bonification[[#This Row],[id_bonification]],bonification_version[],7,FALSE)=0,"",VLOOKUP(fiche_bonification[[#This Row],[id_bonification]],bonification_version[],7,FALSE))</f>
        <v>43663</v>
      </c>
      <c r="G39" s="3" t="s">
        <v>747</v>
      </c>
      <c r="H39" s="3" t="str">
        <f>VLOOKUP(fiche_bonification[[#This Row],[id_fiche]],fiche_version[],7,FALSE)</f>
        <v>Chaudière biomasse individuelle</v>
      </c>
      <c r="I39" s="6">
        <f>VLOOKUP(fiche_bonification[[#This Row],[id_fiche]],fiche_version[],9,FALSE)</f>
        <v>42005</v>
      </c>
      <c r="J39" s="6">
        <f>IF(VLOOKUP(fiche_bonification[[#This Row],[id_fiche]],fiche_version[],10,FALSE)=0,"",VLOOKUP(fiche_bonification[[#This Row],[id_fiche]],fiche_version[],10,FALSE))</f>
        <v>44286</v>
      </c>
    </row>
    <row r="40" spans="1:10" x14ac:dyDescent="0.3">
      <c r="A40" s="3" t="s">
        <v>786</v>
      </c>
      <c r="B40" s="3" t="str">
        <f>VLOOKUP(fiche_bonification[[#This Row],[id_bonification]],bonification_version[],2,FALSE)</f>
        <v>CDP-1</v>
      </c>
      <c r="C40" s="3" t="str">
        <f>VLOOKUP(fiche_bonification[[#This Row],[id_bonification]],bonification_version[],3,FALSE)</f>
        <v>CDP</v>
      </c>
      <c r="D40" s="3" t="str">
        <f>VLOOKUP(fiche_bonification[[#This Row],[id_bonification]],bonification_version[],5,FALSE)</f>
        <v>Coup de pouce Chauffage</v>
      </c>
      <c r="E40" s="6">
        <f>VLOOKUP(fiche_bonification[[#This Row],[id_bonification]],bonification_version[],6,FALSE)</f>
        <v>43664</v>
      </c>
      <c r="F40" s="6">
        <f>IF(VLOOKUP(fiche_bonification[[#This Row],[id_bonification]],bonification_version[],7,FALSE)=0,"",VLOOKUP(fiche_bonification[[#This Row],[id_bonification]],bonification_version[],7,FALSE))</f>
        <v>43922</v>
      </c>
      <c r="G40" s="3" t="s">
        <v>747</v>
      </c>
      <c r="H40" s="3" t="str">
        <f>VLOOKUP(fiche_bonification[[#This Row],[id_fiche]],fiche_version[],7,FALSE)</f>
        <v>Chaudière biomasse individuelle</v>
      </c>
      <c r="I40" s="6">
        <f>VLOOKUP(fiche_bonification[[#This Row],[id_fiche]],fiche_version[],9,FALSE)</f>
        <v>42005</v>
      </c>
      <c r="J40" s="6">
        <f>IF(VLOOKUP(fiche_bonification[[#This Row],[id_fiche]],fiche_version[],10,FALSE)=0,"",VLOOKUP(fiche_bonification[[#This Row],[id_fiche]],fiche_version[],10,FALSE))</f>
        <v>44286</v>
      </c>
    </row>
    <row r="41" spans="1:10" x14ac:dyDescent="0.3">
      <c r="A41" s="3" t="s">
        <v>787</v>
      </c>
      <c r="B41" s="3" t="str">
        <f>VLOOKUP(fiche_bonification[[#This Row],[id_bonification]],bonification_version[],2,FALSE)</f>
        <v>CDP-1</v>
      </c>
      <c r="C41" s="3" t="str">
        <f>VLOOKUP(fiche_bonification[[#This Row],[id_bonification]],bonification_version[],3,FALSE)</f>
        <v>CDP</v>
      </c>
      <c r="D41" s="3" t="str">
        <f>VLOOKUP(fiche_bonification[[#This Row],[id_bonification]],bonification_version[],5,FALSE)</f>
        <v>Coup de pouce Chauffage</v>
      </c>
      <c r="E41" s="6">
        <f>VLOOKUP(fiche_bonification[[#This Row],[id_bonification]],bonification_version[],6,FALSE)</f>
        <v>43923</v>
      </c>
      <c r="F41" s="6">
        <f>IF(VLOOKUP(fiche_bonification[[#This Row],[id_bonification]],bonification_version[],7,FALSE)=0,"",VLOOKUP(fiche_bonification[[#This Row],[id_bonification]],bonification_version[],7,FALSE))</f>
        <v>44268</v>
      </c>
      <c r="G41" s="3" t="s">
        <v>747</v>
      </c>
      <c r="H41" s="3" t="str">
        <f>VLOOKUP(fiche_bonification[[#This Row],[id_fiche]],fiche_version[],7,FALSE)</f>
        <v>Chaudière biomasse individuelle</v>
      </c>
      <c r="I41" s="6">
        <f>VLOOKUP(fiche_bonification[[#This Row],[id_fiche]],fiche_version[],9,FALSE)</f>
        <v>42005</v>
      </c>
      <c r="J41" s="6">
        <f>IF(VLOOKUP(fiche_bonification[[#This Row],[id_fiche]],fiche_version[],10,FALSE)=0,"",VLOOKUP(fiche_bonification[[#This Row],[id_fiche]],fiche_version[],10,FALSE))</f>
        <v>44286</v>
      </c>
    </row>
    <row r="42" spans="1:10" x14ac:dyDescent="0.3">
      <c r="A42" s="3" t="s">
        <v>788</v>
      </c>
      <c r="B42" s="3" t="str">
        <f>VLOOKUP(fiche_bonification[[#This Row],[id_bonification]],bonification_version[],2,FALSE)</f>
        <v>CDP-1</v>
      </c>
      <c r="C42" s="3" t="str">
        <f>VLOOKUP(fiche_bonification[[#This Row],[id_bonification]],bonification_version[],3,FALSE)</f>
        <v>CDP</v>
      </c>
      <c r="D42" s="3" t="str">
        <f>VLOOKUP(fiche_bonification[[#This Row],[id_bonification]],bonification_version[],5,FALSE)</f>
        <v>Coup de pouce Chauffage</v>
      </c>
      <c r="E42" s="6">
        <f>VLOOKUP(fiche_bonification[[#This Row],[id_bonification]],bonification_version[],6,FALSE)</f>
        <v>44269</v>
      </c>
      <c r="F42" s="6">
        <f>IF(VLOOKUP(fiche_bonification[[#This Row],[id_bonification]],bonification_version[],7,FALSE)=0,"",VLOOKUP(fiche_bonification[[#This Row],[id_bonification]],bonification_version[],7,FALSE))</f>
        <v>44302</v>
      </c>
      <c r="G42" s="3" t="s">
        <v>747</v>
      </c>
      <c r="H42" s="3" t="str">
        <f>VLOOKUP(fiche_bonification[[#This Row],[id_fiche]],fiche_version[],7,FALSE)</f>
        <v>Chaudière biomasse individuelle</v>
      </c>
      <c r="I42" s="6">
        <f>VLOOKUP(fiche_bonification[[#This Row],[id_fiche]],fiche_version[],9,FALSE)</f>
        <v>42005</v>
      </c>
      <c r="J42" s="6">
        <f>IF(VLOOKUP(fiche_bonification[[#This Row],[id_fiche]],fiche_version[],10,FALSE)=0,"",VLOOKUP(fiche_bonification[[#This Row],[id_fiche]],fiche_version[],10,FALSE))</f>
        <v>44286</v>
      </c>
    </row>
    <row r="43" spans="1:10" x14ac:dyDescent="0.3">
      <c r="A43" s="3" t="s">
        <v>788</v>
      </c>
      <c r="B43" s="3" t="str">
        <f>VLOOKUP(fiche_bonification[[#This Row],[id_bonification]],bonification_version[],2,FALSE)</f>
        <v>CDP-1</v>
      </c>
      <c r="C43" s="3" t="str">
        <f>VLOOKUP(fiche_bonification[[#This Row],[id_bonification]],bonification_version[],3,FALSE)</f>
        <v>CDP</v>
      </c>
      <c r="D43" s="3" t="str">
        <f>VLOOKUP(fiche_bonification[[#This Row],[id_bonification]],bonification_version[],5,FALSE)</f>
        <v>Coup de pouce Chauffage</v>
      </c>
      <c r="E43" s="6">
        <f>VLOOKUP(fiche_bonification[[#This Row],[id_bonification]],bonification_version[],6,FALSE)</f>
        <v>44269</v>
      </c>
      <c r="F43" s="6">
        <f>IF(VLOOKUP(fiche_bonification[[#This Row],[id_bonification]],bonification_version[],7,FALSE)=0,"",VLOOKUP(fiche_bonification[[#This Row],[id_bonification]],bonification_version[],7,FALSE))</f>
        <v>44302</v>
      </c>
      <c r="G43" s="3" t="s">
        <v>748</v>
      </c>
      <c r="H43" s="3" t="str">
        <f>VLOOKUP(fiche_bonification[[#This Row],[id_fiche]],fiche_version[],7,FALSE)</f>
        <v>Chaudière biomasse individuelle</v>
      </c>
      <c r="I43" s="6">
        <f>VLOOKUP(fiche_bonification[[#This Row],[id_fiche]],fiche_version[],9,FALSE)</f>
        <v>44287</v>
      </c>
      <c r="J43" s="6">
        <f>IF(VLOOKUP(fiche_bonification[[#This Row],[id_fiche]],fiche_version[],10,FALSE)=0,"",VLOOKUP(fiche_bonification[[#This Row],[id_fiche]],fiche_version[],10,FALSE))</f>
        <v>44651</v>
      </c>
    </row>
    <row r="44" spans="1:10" x14ac:dyDescent="0.3">
      <c r="A44" s="3" t="s">
        <v>789</v>
      </c>
      <c r="B44" s="3" t="str">
        <f>VLOOKUP(fiche_bonification[[#This Row],[id_bonification]],bonification_version[],2,FALSE)</f>
        <v>CDP-1</v>
      </c>
      <c r="C44" s="3" t="str">
        <f>VLOOKUP(fiche_bonification[[#This Row],[id_bonification]],bonification_version[],3,FALSE)</f>
        <v>CDP</v>
      </c>
      <c r="D44" s="3" t="str">
        <f>VLOOKUP(fiche_bonification[[#This Row],[id_bonification]],bonification_version[],5,FALSE)</f>
        <v>Coup de pouce Chauffage</v>
      </c>
      <c r="E44" s="6">
        <f>VLOOKUP(fiche_bonification[[#This Row],[id_bonification]],bonification_version[],6,FALSE)</f>
        <v>44303</v>
      </c>
      <c r="F44" s="6">
        <f>IF(VLOOKUP(fiche_bonification[[#This Row],[id_bonification]],bonification_version[],7,FALSE)=0,"",VLOOKUP(fiche_bonification[[#This Row],[id_bonification]],bonification_version[],7,FALSE))</f>
        <v>44471</v>
      </c>
      <c r="G44" s="3" t="s">
        <v>748</v>
      </c>
      <c r="H44" s="3" t="str">
        <f>VLOOKUP(fiche_bonification[[#This Row],[id_fiche]],fiche_version[],7,FALSE)</f>
        <v>Chaudière biomasse individuelle</v>
      </c>
      <c r="I44" s="6">
        <f>VLOOKUP(fiche_bonification[[#This Row],[id_fiche]],fiche_version[],9,FALSE)</f>
        <v>44287</v>
      </c>
      <c r="J44" s="6">
        <f>IF(VLOOKUP(fiche_bonification[[#This Row],[id_fiche]],fiche_version[],10,FALSE)=0,"",VLOOKUP(fiche_bonification[[#This Row],[id_fiche]],fiche_version[],10,FALSE))</f>
        <v>44651</v>
      </c>
    </row>
    <row r="45" spans="1:10" x14ac:dyDescent="0.3">
      <c r="A45" s="3" t="s">
        <v>790</v>
      </c>
      <c r="B45" s="3" t="str">
        <f>VLOOKUP(fiche_bonification[[#This Row],[id_bonification]],bonification_version[],2,FALSE)</f>
        <v>CDP-1</v>
      </c>
      <c r="C45" s="3" t="str">
        <f>VLOOKUP(fiche_bonification[[#This Row],[id_bonification]],bonification_version[],3,FALSE)</f>
        <v>CDP</v>
      </c>
      <c r="D45" s="3" t="str">
        <f>VLOOKUP(fiche_bonification[[#This Row],[id_bonification]],bonification_version[],5,FALSE)</f>
        <v>Coup de pouce Chauffage</v>
      </c>
      <c r="E45" s="6">
        <f>VLOOKUP(fiche_bonification[[#This Row],[id_bonification]],bonification_version[],6,FALSE)</f>
        <v>44472</v>
      </c>
      <c r="F45" s="6">
        <f>IF(VLOOKUP(fiche_bonification[[#This Row],[id_bonification]],bonification_version[],7,FALSE)=0,"",VLOOKUP(fiche_bonification[[#This Row],[id_bonification]],bonification_version[],7,FALSE))</f>
        <v>44482</v>
      </c>
      <c r="G45" s="3" t="s">
        <v>748</v>
      </c>
      <c r="H45" s="3" t="str">
        <f>VLOOKUP(fiche_bonification[[#This Row],[id_fiche]],fiche_version[],7,FALSE)</f>
        <v>Chaudière biomasse individuelle</v>
      </c>
      <c r="I45" s="6">
        <f>VLOOKUP(fiche_bonification[[#This Row],[id_fiche]],fiche_version[],9,FALSE)</f>
        <v>44287</v>
      </c>
      <c r="J45" s="6">
        <f>IF(VLOOKUP(fiche_bonification[[#This Row],[id_fiche]],fiche_version[],10,FALSE)=0,"",VLOOKUP(fiche_bonification[[#This Row],[id_fiche]],fiche_version[],10,FALSE))</f>
        <v>44651</v>
      </c>
    </row>
    <row r="46" spans="1:10" x14ac:dyDescent="0.3">
      <c r="A46" s="3" t="s">
        <v>791</v>
      </c>
      <c r="B46" s="3" t="str">
        <f>VLOOKUP(fiche_bonification[[#This Row],[id_bonification]],bonification_version[],2,FALSE)</f>
        <v>CDP-1</v>
      </c>
      <c r="C46" s="3" t="str">
        <f>VLOOKUP(fiche_bonification[[#This Row],[id_bonification]],bonification_version[],3,FALSE)</f>
        <v>CDP</v>
      </c>
      <c r="D46" s="3" t="str">
        <f>VLOOKUP(fiche_bonification[[#This Row],[id_bonification]],bonification_version[],5,FALSE)</f>
        <v>Coup de pouce Chauffage</v>
      </c>
      <c r="E46" s="6">
        <f>VLOOKUP(fiche_bonification[[#This Row],[id_bonification]],bonification_version[],6,FALSE)</f>
        <v>44483</v>
      </c>
      <c r="F46" s="6">
        <f>IF(VLOOKUP(fiche_bonification[[#This Row],[id_bonification]],bonification_version[],7,FALSE)=0,"",VLOOKUP(fiche_bonification[[#This Row],[id_bonification]],bonification_version[],7,FALSE))</f>
        <v>44651</v>
      </c>
      <c r="G46" s="3" t="s">
        <v>748</v>
      </c>
      <c r="H46" s="3" t="str">
        <f>VLOOKUP(fiche_bonification[[#This Row],[id_fiche]],fiche_version[],7,FALSE)</f>
        <v>Chaudière biomasse individuelle</v>
      </c>
      <c r="I46" s="6">
        <f>VLOOKUP(fiche_bonification[[#This Row],[id_fiche]],fiche_version[],9,FALSE)</f>
        <v>44287</v>
      </c>
      <c r="J46" s="6">
        <f>IF(VLOOKUP(fiche_bonification[[#This Row],[id_fiche]],fiche_version[],10,FALSE)=0,"",VLOOKUP(fiche_bonification[[#This Row],[id_fiche]],fiche_version[],10,FALSE))</f>
        <v>44651</v>
      </c>
    </row>
    <row r="47" spans="1:10" x14ac:dyDescent="0.3">
      <c r="A47" s="3" t="s">
        <v>826</v>
      </c>
      <c r="B47" s="3" t="str">
        <f>VLOOKUP(fiche_bonification[[#This Row],[id_bonification]],bonification_version[],2,FALSE)</f>
        <v>CDP-1</v>
      </c>
      <c r="C47" s="3" t="str">
        <f>VLOOKUP(fiche_bonification[[#This Row],[id_bonification]],bonification_version[],3,FALSE)</f>
        <v>CDP</v>
      </c>
      <c r="D47" s="3" t="str">
        <f>VLOOKUP(fiche_bonification[[#This Row],[id_bonification]],bonification_version[],5,FALSE)</f>
        <v>Coup de pouce Chauffage</v>
      </c>
      <c r="E47" s="6">
        <f>VLOOKUP(fiche_bonification[[#This Row],[id_bonification]],bonification_version[],6,FALSE)</f>
        <v>44652</v>
      </c>
      <c r="F47" s="6">
        <f>IF(VLOOKUP(fiche_bonification[[#This Row],[id_bonification]],bonification_version[],7,FALSE)=0,"",VLOOKUP(fiche_bonification[[#This Row],[id_bonification]],bonification_version[],7,FALSE))</f>
        <v>44777</v>
      </c>
      <c r="G47" s="3" t="s">
        <v>749</v>
      </c>
      <c r="H47" s="3" t="str">
        <f>VLOOKUP(fiche_bonification[[#This Row],[id_fiche]],fiche_version[],7,FALSE)</f>
        <v>Chaudière biomasse individuelle</v>
      </c>
      <c r="I47" s="6">
        <f>VLOOKUP(fiche_bonification[[#This Row],[id_fiche]],fiche_version[],9,FALSE)</f>
        <v>44652</v>
      </c>
      <c r="J47" s="6" t="str">
        <f>IF(VLOOKUP(fiche_bonification[[#This Row],[id_fiche]],fiche_version[],10,FALSE)=0,"",VLOOKUP(fiche_bonification[[#This Row],[id_fiche]],fiche_version[],10,FALSE))</f>
        <v/>
      </c>
    </row>
    <row r="48" spans="1:10" x14ac:dyDescent="0.3">
      <c r="A48" s="3" t="s">
        <v>792</v>
      </c>
      <c r="B48" s="3" t="str">
        <f>VLOOKUP(fiche_bonification[[#This Row],[id_bonification]],bonification_version[],2,FALSE)</f>
        <v>CDP-1</v>
      </c>
      <c r="C48" s="3" t="str">
        <f>VLOOKUP(fiche_bonification[[#This Row],[id_bonification]],bonification_version[],3,FALSE)</f>
        <v>CDP</v>
      </c>
      <c r="D48" s="3" t="str">
        <f>VLOOKUP(fiche_bonification[[#This Row],[id_bonification]],bonification_version[],5,FALSE)</f>
        <v>Coup de pouce Chauffage</v>
      </c>
      <c r="E48" s="6">
        <f>VLOOKUP(fiche_bonification[[#This Row],[id_bonification]],bonification_version[],6,FALSE)</f>
        <v>44778</v>
      </c>
      <c r="F48" s="6">
        <f>IF(VLOOKUP(fiche_bonification[[#This Row],[id_bonification]],bonification_version[],7,FALSE)=0,"",VLOOKUP(fiche_bonification[[#This Row],[id_bonification]],bonification_version[],7,FALSE))</f>
        <v>44804</v>
      </c>
      <c r="G48" s="3" t="s">
        <v>749</v>
      </c>
      <c r="H48" s="3" t="str">
        <f>VLOOKUP(fiche_bonification[[#This Row],[id_fiche]],fiche_version[],7,FALSE)</f>
        <v>Chaudière biomasse individuelle</v>
      </c>
      <c r="I48" s="6">
        <f>VLOOKUP(fiche_bonification[[#This Row],[id_fiche]],fiche_version[],9,FALSE)</f>
        <v>44652</v>
      </c>
      <c r="J48" s="6" t="str">
        <f>IF(VLOOKUP(fiche_bonification[[#This Row],[id_fiche]],fiche_version[],10,FALSE)=0,"",VLOOKUP(fiche_bonification[[#This Row],[id_fiche]],fiche_version[],10,FALSE))</f>
        <v/>
      </c>
    </row>
    <row r="49" spans="1:10" x14ac:dyDescent="0.3">
      <c r="A49" s="3" t="s">
        <v>793</v>
      </c>
      <c r="B49" s="3" t="str">
        <f>VLOOKUP(fiche_bonification[[#This Row],[id_bonification]],bonification_version[],2,FALSE)</f>
        <v>CDP-1</v>
      </c>
      <c r="C49" s="3" t="str">
        <f>VLOOKUP(fiche_bonification[[#This Row],[id_bonification]],bonification_version[],3,FALSE)</f>
        <v>CDP</v>
      </c>
      <c r="D49" s="3" t="str">
        <f>VLOOKUP(fiche_bonification[[#This Row],[id_bonification]],bonification_version[],5,FALSE)</f>
        <v>Coup de pouce Chauffage</v>
      </c>
      <c r="E49" s="6">
        <f>VLOOKUP(fiche_bonification[[#This Row],[id_bonification]],bonification_version[],6,FALSE)</f>
        <v>44805</v>
      </c>
      <c r="F49" s="6">
        <f>IF(VLOOKUP(fiche_bonification[[#This Row],[id_bonification]],bonification_version[],7,FALSE)=0,"",VLOOKUP(fiche_bonification[[#This Row],[id_bonification]],bonification_version[],7,FALSE))</f>
        <v>44862</v>
      </c>
      <c r="G49" s="3" t="s">
        <v>749</v>
      </c>
      <c r="H49" s="3" t="str">
        <f>VLOOKUP(fiche_bonification[[#This Row],[id_fiche]],fiche_version[],7,FALSE)</f>
        <v>Chaudière biomasse individuelle</v>
      </c>
      <c r="I49" s="6">
        <f>VLOOKUP(fiche_bonification[[#This Row],[id_fiche]],fiche_version[],9,FALSE)</f>
        <v>44652</v>
      </c>
      <c r="J49" s="6" t="str">
        <f>IF(VLOOKUP(fiche_bonification[[#This Row],[id_fiche]],fiche_version[],10,FALSE)=0,"",VLOOKUP(fiche_bonification[[#This Row],[id_fiche]],fiche_version[],10,FALSE))</f>
        <v/>
      </c>
    </row>
    <row r="50" spans="1:10" x14ac:dyDescent="0.3">
      <c r="A50" s="3" t="s">
        <v>794</v>
      </c>
      <c r="B50" s="3" t="str">
        <f>VLOOKUP(fiche_bonification[[#This Row],[id_bonification]],bonification_version[],2,FALSE)</f>
        <v>CDP-1</v>
      </c>
      <c r="C50" s="3" t="str">
        <f>VLOOKUP(fiche_bonification[[#This Row],[id_bonification]],bonification_version[],3,FALSE)</f>
        <v>CDP</v>
      </c>
      <c r="D50" s="3" t="str">
        <f>VLOOKUP(fiche_bonification[[#This Row],[id_bonification]],bonification_version[],5,FALSE)</f>
        <v>Coup de pouce Chauffage</v>
      </c>
      <c r="E50" s="6">
        <f>VLOOKUP(fiche_bonification[[#This Row],[id_bonification]],bonification_version[],6,FALSE)</f>
        <v>44863</v>
      </c>
      <c r="F50" s="6">
        <f>IF(VLOOKUP(fiche_bonification[[#This Row],[id_bonification]],bonification_version[],7,FALSE)=0,"",VLOOKUP(fiche_bonification[[#This Row],[id_bonification]],bonification_version[],7,FALSE))</f>
        <v>45166</v>
      </c>
      <c r="G50" s="3" t="s">
        <v>749</v>
      </c>
      <c r="H50" s="3" t="str">
        <f>VLOOKUP(fiche_bonification[[#This Row],[id_fiche]],fiche_version[],7,FALSE)</f>
        <v>Chaudière biomasse individuelle</v>
      </c>
      <c r="I50" s="6">
        <f>VLOOKUP(fiche_bonification[[#This Row],[id_fiche]],fiche_version[],9,FALSE)</f>
        <v>44652</v>
      </c>
      <c r="J50" s="6" t="str">
        <f>IF(VLOOKUP(fiche_bonification[[#This Row],[id_fiche]],fiche_version[],10,FALSE)=0,"",VLOOKUP(fiche_bonification[[#This Row],[id_fiche]],fiche_version[],10,FALSE))</f>
        <v/>
      </c>
    </row>
    <row r="51" spans="1:10" x14ac:dyDescent="0.3">
      <c r="A51" s="3" t="s">
        <v>796</v>
      </c>
      <c r="B51" s="3" t="str">
        <f>VLOOKUP(fiche_bonification[[#This Row],[id_bonification]],bonification_version[],2,FALSE)</f>
        <v>CDP-1</v>
      </c>
      <c r="C51" s="3" t="str">
        <f>VLOOKUP(fiche_bonification[[#This Row],[id_bonification]],bonification_version[],3,FALSE)</f>
        <v>CDP</v>
      </c>
      <c r="D51" s="3" t="str">
        <f>VLOOKUP(fiche_bonification[[#This Row],[id_bonification]],bonification_version[],5,FALSE)</f>
        <v>Coup de pouce Chauffage</v>
      </c>
      <c r="E51" s="6">
        <f>VLOOKUP(fiche_bonification[[#This Row],[id_bonification]],bonification_version[],6,FALSE)</f>
        <v>44986</v>
      </c>
      <c r="F51" s="6">
        <f>IF(VLOOKUP(fiche_bonification[[#This Row],[id_bonification]],bonification_version[],7,FALSE)=0,"",VLOOKUP(fiche_bonification[[#This Row],[id_bonification]],bonification_version[],7,FALSE))</f>
        <v>45205</v>
      </c>
      <c r="G51" s="3" t="s">
        <v>749</v>
      </c>
      <c r="H51" s="3" t="str">
        <f>VLOOKUP(fiche_bonification[[#This Row],[id_fiche]],fiche_version[],7,FALSE)</f>
        <v>Chaudière biomasse individuelle</v>
      </c>
      <c r="I51" s="6">
        <f>VLOOKUP(fiche_bonification[[#This Row],[id_fiche]],fiche_version[],9,FALSE)</f>
        <v>44652</v>
      </c>
      <c r="J51" s="6" t="str">
        <f>IF(VLOOKUP(fiche_bonification[[#This Row],[id_fiche]],fiche_version[],10,FALSE)=0,"",VLOOKUP(fiche_bonification[[#This Row],[id_fiche]],fiche_version[],10,FALSE))</f>
        <v/>
      </c>
    </row>
    <row r="52" spans="1:10" x14ac:dyDescent="0.3">
      <c r="A52" s="3" t="s">
        <v>795</v>
      </c>
      <c r="B52" s="3" t="str">
        <f>VLOOKUP(fiche_bonification[[#This Row],[id_bonification]],bonification_version[],2,FALSE)</f>
        <v>CDP-1</v>
      </c>
      <c r="C52" s="3" t="str">
        <f>VLOOKUP(fiche_bonification[[#This Row],[id_bonification]],bonification_version[],3,FALSE)</f>
        <v>CDP</v>
      </c>
      <c r="D52" s="3" t="str">
        <f>VLOOKUP(fiche_bonification[[#This Row],[id_bonification]],bonification_version[],5,FALSE)</f>
        <v>Coup de pouce Chauffage</v>
      </c>
      <c r="E52" s="6">
        <f>VLOOKUP(fiche_bonification[[#This Row],[id_bonification]],bonification_version[],6,FALSE)</f>
        <v>45206</v>
      </c>
      <c r="F52" s="6" t="str">
        <f>IF(VLOOKUP(fiche_bonification[[#This Row],[id_bonification]],bonification_version[],7,FALSE)=0,"",VLOOKUP(fiche_bonification[[#This Row],[id_bonification]],bonification_version[],7,FALSE))</f>
        <v/>
      </c>
      <c r="G52" s="3" t="s">
        <v>749</v>
      </c>
      <c r="H52" s="3" t="str">
        <f>VLOOKUP(fiche_bonification[[#This Row],[id_fiche]],fiche_version[],7,FALSE)</f>
        <v>Chaudière biomasse individuelle</v>
      </c>
      <c r="I52" s="6">
        <f>VLOOKUP(fiche_bonification[[#This Row],[id_fiche]],fiche_version[],9,FALSE)</f>
        <v>44652</v>
      </c>
      <c r="J52" s="6" t="str">
        <f>IF(VLOOKUP(fiche_bonification[[#This Row],[id_fiche]],fiche_version[],10,FALSE)=0,"",VLOOKUP(fiche_bonification[[#This Row],[id_fiche]],fiche_version[],10,FALSE))</f>
        <v/>
      </c>
    </row>
    <row r="53" spans="1:10" x14ac:dyDescent="0.3">
      <c r="A53" s="3" t="s">
        <v>797</v>
      </c>
      <c r="B53" s="3" t="str">
        <f>VLOOKUP(fiche_bonification[[#This Row],[id_bonification]],bonification_version[],2,FALSE)</f>
        <v>CTH</v>
      </c>
      <c r="C53" s="3" t="str">
        <f>VLOOKUP(fiche_bonification[[#This Row],[id_bonification]],bonification_version[],3,FALSE)</f>
        <v>CTH</v>
      </c>
      <c r="D53" s="3" t="str">
        <f>VLOOKUP(fiche_bonification[[#This Row],[id_bonification]],bonification_version[],5,FALSE)</f>
        <v>Coup de pouce Thermostat avec régulation performante</v>
      </c>
      <c r="E53" s="6">
        <f>VLOOKUP(fiche_bonification[[#This Row],[id_bonification]],bonification_version[],6,FALSE)</f>
        <v>44007</v>
      </c>
      <c r="F53" s="6">
        <f>IF(VLOOKUP(fiche_bonification[[#This Row],[id_bonification]],bonification_version[],7,FALSE)=0,"",VLOOKUP(fiche_bonification[[#This Row],[id_bonification]],bonification_version[],7,FALSE))</f>
        <v>44302</v>
      </c>
      <c r="G53" s="3" t="s">
        <v>750</v>
      </c>
      <c r="H53" s="3" t="str">
        <f>VLOOKUP(fiche_bonification[[#This Row],[id_fiche]],fiche_version[],7,FALSE)</f>
        <v>Système de régulation par programmation d’intermittence</v>
      </c>
      <c r="I53" s="6">
        <f>VLOOKUP(fiche_bonification[[#This Row],[id_fiche]],fiche_version[],9,FALSE)</f>
        <v>42005</v>
      </c>
      <c r="J53" s="6">
        <f>IF(VLOOKUP(fiche_bonification[[#This Row],[id_fiche]],fiche_version[],10,FALSE)=0,"",VLOOKUP(fiche_bonification[[#This Row],[id_fiche]],fiche_version[],10,FALSE))</f>
        <v>45291</v>
      </c>
    </row>
    <row r="54" spans="1:10" x14ac:dyDescent="0.3">
      <c r="A54" s="3" t="s">
        <v>798</v>
      </c>
      <c r="B54" s="3" t="str">
        <f>VLOOKUP(fiche_bonification[[#This Row],[id_bonification]],bonification_version[],2,FALSE)</f>
        <v>CTH</v>
      </c>
      <c r="C54" s="3" t="str">
        <f>VLOOKUP(fiche_bonification[[#This Row],[id_bonification]],bonification_version[],3,FALSE)</f>
        <v>CTH</v>
      </c>
      <c r="D54" s="3" t="str">
        <f>VLOOKUP(fiche_bonification[[#This Row],[id_bonification]],bonification_version[],5,FALSE)</f>
        <v>Coup de pouce Thermostat avec régulation performante</v>
      </c>
      <c r="E54" s="6">
        <f>VLOOKUP(fiche_bonification[[#This Row],[id_bonification]],bonification_version[],6,FALSE)</f>
        <v>44303</v>
      </c>
      <c r="F54" s="6" t="str">
        <f>IF(VLOOKUP(fiche_bonification[[#This Row],[id_bonification]],bonification_version[],7,FALSE)=0,"",VLOOKUP(fiche_bonification[[#This Row],[id_bonification]],bonification_version[],7,FALSE))</f>
        <v/>
      </c>
      <c r="G54" s="3" t="s">
        <v>750</v>
      </c>
      <c r="H54" s="3" t="str">
        <f>VLOOKUP(fiche_bonification[[#This Row],[id_fiche]],fiche_version[],7,FALSE)</f>
        <v>Système de régulation par programmation d’intermittence</v>
      </c>
      <c r="I54" s="6">
        <f>VLOOKUP(fiche_bonification[[#This Row],[id_fiche]],fiche_version[],9,FALSE)</f>
        <v>42005</v>
      </c>
      <c r="J54" s="6">
        <f>IF(VLOOKUP(fiche_bonification[[#This Row],[id_fiche]],fiche_version[],10,FALSE)=0,"",VLOOKUP(fiche_bonification[[#This Row],[id_fiche]],fiche_version[],10,FALSE))</f>
        <v>45291</v>
      </c>
    </row>
    <row r="55" spans="1:10" x14ac:dyDescent="0.3">
      <c r="A55" s="3" t="s">
        <v>785</v>
      </c>
      <c r="B55" s="3" t="str">
        <f>VLOOKUP(fiche_bonification[[#This Row],[id_bonification]],bonification_version[],2,FALSE)</f>
        <v>CDP-1</v>
      </c>
      <c r="C55" s="3" t="str">
        <f>VLOOKUP(fiche_bonification[[#This Row],[id_bonification]],bonification_version[],3,FALSE)</f>
        <v>CDP</v>
      </c>
      <c r="D55" s="3" t="str">
        <f>VLOOKUP(fiche_bonification[[#This Row],[id_bonification]],bonification_version[],5,FALSE)</f>
        <v>Coup de pouce Chauffage</v>
      </c>
      <c r="E55" s="6">
        <f>VLOOKUP(fiche_bonification[[#This Row],[id_bonification]],bonification_version[],6,FALSE)</f>
        <v>43476</v>
      </c>
      <c r="F55" s="6">
        <f>IF(VLOOKUP(fiche_bonification[[#This Row],[id_bonification]],bonification_version[],7,FALSE)=0,"",VLOOKUP(fiche_bonification[[#This Row],[id_bonification]],bonification_version[],7,FALSE))</f>
        <v>43663</v>
      </c>
      <c r="G55" s="3" t="s">
        <v>751</v>
      </c>
      <c r="H55" s="3" t="str">
        <f>VLOOKUP(fiche_bonification[[#This Row],[id_fiche]],fiche_version[],7,FALSE)</f>
        <v>Raccordement d'un bâtiment résidentiel à un réseau de chaleur</v>
      </c>
      <c r="I55" s="6">
        <f>VLOOKUP(fiche_bonification[[#This Row],[id_fiche]],fiche_version[],9,FALSE)</f>
        <v>42005</v>
      </c>
      <c r="J55" s="6">
        <f>IF(VLOOKUP(fiche_bonification[[#This Row],[id_fiche]],fiche_version[],10,FALSE)=0,"",VLOOKUP(fiche_bonification[[#This Row],[id_fiche]],fiche_version[],10,FALSE))</f>
        <v>44104</v>
      </c>
    </row>
    <row r="56" spans="1:10" x14ac:dyDescent="0.3">
      <c r="A56" s="3" t="s">
        <v>786</v>
      </c>
      <c r="B56" s="3" t="str">
        <f>VLOOKUP(fiche_bonification[[#This Row],[id_bonification]],bonification_version[],2,FALSE)</f>
        <v>CDP-1</v>
      </c>
      <c r="C56" s="3" t="str">
        <f>VLOOKUP(fiche_bonification[[#This Row],[id_bonification]],bonification_version[],3,FALSE)</f>
        <v>CDP</v>
      </c>
      <c r="D56" s="3" t="str">
        <f>VLOOKUP(fiche_bonification[[#This Row],[id_bonification]],bonification_version[],5,FALSE)</f>
        <v>Coup de pouce Chauffage</v>
      </c>
      <c r="E56" s="6">
        <f>VLOOKUP(fiche_bonification[[#This Row],[id_bonification]],bonification_version[],6,FALSE)</f>
        <v>43664</v>
      </c>
      <c r="F56" s="6">
        <f>IF(VLOOKUP(fiche_bonification[[#This Row],[id_bonification]],bonification_version[],7,FALSE)=0,"",VLOOKUP(fiche_bonification[[#This Row],[id_bonification]],bonification_version[],7,FALSE))</f>
        <v>43922</v>
      </c>
      <c r="G56" s="3" t="s">
        <v>751</v>
      </c>
      <c r="H56" s="3" t="str">
        <f>VLOOKUP(fiche_bonification[[#This Row],[id_fiche]],fiche_version[],7,FALSE)</f>
        <v>Raccordement d'un bâtiment résidentiel à un réseau de chaleur</v>
      </c>
      <c r="I56" s="6">
        <f>VLOOKUP(fiche_bonification[[#This Row],[id_fiche]],fiche_version[],9,FALSE)</f>
        <v>42005</v>
      </c>
      <c r="J56" s="6">
        <f>IF(VLOOKUP(fiche_bonification[[#This Row],[id_fiche]],fiche_version[],10,FALSE)=0,"",VLOOKUP(fiche_bonification[[#This Row],[id_fiche]],fiche_version[],10,FALSE))</f>
        <v>44104</v>
      </c>
    </row>
    <row r="57" spans="1:10" x14ac:dyDescent="0.3">
      <c r="A57" s="3" t="s">
        <v>787</v>
      </c>
      <c r="B57" s="3" t="str">
        <f>VLOOKUP(fiche_bonification[[#This Row],[id_bonification]],bonification_version[],2,FALSE)</f>
        <v>CDP-1</v>
      </c>
      <c r="C57" s="3" t="str">
        <f>VLOOKUP(fiche_bonification[[#This Row],[id_bonification]],bonification_version[],3,FALSE)</f>
        <v>CDP</v>
      </c>
      <c r="D57" s="3" t="str">
        <f>VLOOKUP(fiche_bonification[[#This Row],[id_bonification]],bonification_version[],5,FALSE)</f>
        <v>Coup de pouce Chauffage</v>
      </c>
      <c r="E57" s="6">
        <f>VLOOKUP(fiche_bonification[[#This Row],[id_bonification]],bonification_version[],6,FALSE)</f>
        <v>43923</v>
      </c>
      <c r="F57" s="6">
        <f>IF(VLOOKUP(fiche_bonification[[#This Row],[id_bonification]],bonification_version[],7,FALSE)=0,"",VLOOKUP(fiche_bonification[[#This Row],[id_bonification]],bonification_version[],7,FALSE))</f>
        <v>44268</v>
      </c>
      <c r="G57" s="3" t="s">
        <v>751</v>
      </c>
      <c r="H57" s="3" t="str">
        <f>VLOOKUP(fiche_bonification[[#This Row],[id_fiche]],fiche_version[],7,FALSE)</f>
        <v>Raccordement d'un bâtiment résidentiel à un réseau de chaleur</v>
      </c>
      <c r="I57" s="6">
        <f>VLOOKUP(fiche_bonification[[#This Row],[id_fiche]],fiche_version[],9,FALSE)</f>
        <v>42005</v>
      </c>
      <c r="J57" s="6">
        <f>IF(VLOOKUP(fiche_bonification[[#This Row],[id_fiche]],fiche_version[],10,FALSE)=0,"",VLOOKUP(fiche_bonification[[#This Row],[id_fiche]],fiche_version[],10,FALSE))</f>
        <v>44104</v>
      </c>
    </row>
    <row r="58" spans="1:10" x14ac:dyDescent="0.3">
      <c r="A58" s="3" t="s">
        <v>787</v>
      </c>
      <c r="B58" s="3" t="str">
        <f>VLOOKUP(fiche_bonification[[#This Row],[id_bonification]],bonification_version[],2,FALSE)</f>
        <v>CDP-1</v>
      </c>
      <c r="C58" s="3" t="str">
        <f>VLOOKUP(fiche_bonification[[#This Row],[id_bonification]],bonification_version[],3,FALSE)</f>
        <v>CDP</v>
      </c>
      <c r="D58" s="3" t="str">
        <f>VLOOKUP(fiche_bonification[[#This Row],[id_bonification]],bonification_version[],5,FALSE)</f>
        <v>Coup de pouce Chauffage</v>
      </c>
      <c r="E58" s="6">
        <f>VLOOKUP(fiche_bonification[[#This Row],[id_bonification]],bonification_version[],6,FALSE)</f>
        <v>43923</v>
      </c>
      <c r="F58" s="6">
        <f>IF(VLOOKUP(fiche_bonification[[#This Row],[id_bonification]],bonification_version[],7,FALSE)=0,"",VLOOKUP(fiche_bonification[[#This Row],[id_bonification]],bonification_version[],7,FALSE))</f>
        <v>44268</v>
      </c>
      <c r="G58" s="3" t="s">
        <v>752</v>
      </c>
      <c r="H58" s="3" t="str">
        <f>VLOOKUP(fiche_bonification[[#This Row],[id_fiche]],fiche_version[],7,FALSE)</f>
        <v>Raccordement d'un bâtiment résidentiel à un réseau de chaleur</v>
      </c>
      <c r="I58" s="6">
        <f>VLOOKUP(fiche_bonification[[#This Row],[id_fiche]],fiche_version[],9,FALSE)</f>
        <v>44105</v>
      </c>
      <c r="J58" s="6">
        <f>IF(VLOOKUP(fiche_bonification[[#This Row],[id_fiche]],fiche_version[],10,FALSE)=0,"",VLOOKUP(fiche_bonification[[#This Row],[id_fiche]],fiche_version[],10,FALSE))</f>
        <v>44804</v>
      </c>
    </row>
    <row r="59" spans="1:10" x14ac:dyDescent="0.3">
      <c r="A59" s="3" t="s">
        <v>788</v>
      </c>
      <c r="B59" s="3" t="str">
        <f>VLOOKUP(fiche_bonification[[#This Row],[id_bonification]],bonification_version[],2,FALSE)</f>
        <v>CDP-1</v>
      </c>
      <c r="C59" s="3" t="str">
        <f>VLOOKUP(fiche_bonification[[#This Row],[id_bonification]],bonification_version[],3,FALSE)</f>
        <v>CDP</v>
      </c>
      <c r="D59" s="3" t="str">
        <f>VLOOKUP(fiche_bonification[[#This Row],[id_bonification]],bonification_version[],5,FALSE)</f>
        <v>Coup de pouce Chauffage</v>
      </c>
      <c r="E59" s="6">
        <f>VLOOKUP(fiche_bonification[[#This Row],[id_bonification]],bonification_version[],6,FALSE)</f>
        <v>44269</v>
      </c>
      <c r="F59" s="6">
        <f>IF(VLOOKUP(fiche_bonification[[#This Row],[id_bonification]],bonification_version[],7,FALSE)=0,"",VLOOKUP(fiche_bonification[[#This Row],[id_bonification]],bonification_version[],7,FALSE))</f>
        <v>44302</v>
      </c>
      <c r="G59" s="3" t="s">
        <v>752</v>
      </c>
      <c r="H59" s="3" t="str">
        <f>VLOOKUP(fiche_bonification[[#This Row],[id_fiche]],fiche_version[],7,FALSE)</f>
        <v>Raccordement d'un bâtiment résidentiel à un réseau de chaleur</v>
      </c>
      <c r="I59" s="6">
        <f>VLOOKUP(fiche_bonification[[#This Row],[id_fiche]],fiche_version[],9,FALSE)</f>
        <v>44105</v>
      </c>
      <c r="J59" s="6">
        <f>IF(VLOOKUP(fiche_bonification[[#This Row],[id_fiche]],fiche_version[],10,FALSE)=0,"",VLOOKUP(fiche_bonification[[#This Row],[id_fiche]],fiche_version[],10,FALSE))</f>
        <v>44804</v>
      </c>
    </row>
    <row r="60" spans="1:10" x14ac:dyDescent="0.3">
      <c r="A60" s="3" t="s">
        <v>789</v>
      </c>
      <c r="B60" s="3" t="str">
        <f>VLOOKUP(fiche_bonification[[#This Row],[id_bonification]],bonification_version[],2,FALSE)</f>
        <v>CDP-1</v>
      </c>
      <c r="C60" s="3" t="str">
        <f>VLOOKUP(fiche_bonification[[#This Row],[id_bonification]],bonification_version[],3,FALSE)</f>
        <v>CDP</v>
      </c>
      <c r="D60" s="3" t="str">
        <f>VLOOKUP(fiche_bonification[[#This Row],[id_bonification]],bonification_version[],5,FALSE)</f>
        <v>Coup de pouce Chauffage</v>
      </c>
      <c r="E60" s="6">
        <f>VLOOKUP(fiche_bonification[[#This Row],[id_bonification]],bonification_version[],6,FALSE)</f>
        <v>44303</v>
      </c>
      <c r="F60" s="6">
        <f>IF(VLOOKUP(fiche_bonification[[#This Row],[id_bonification]],bonification_version[],7,FALSE)=0,"",VLOOKUP(fiche_bonification[[#This Row],[id_bonification]],bonification_version[],7,FALSE))</f>
        <v>44471</v>
      </c>
      <c r="G60" s="3" t="s">
        <v>752</v>
      </c>
      <c r="H60" s="3" t="str">
        <f>VLOOKUP(fiche_bonification[[#This Row],[id_fiche]],fiche_version[],7,FALSE)</f>
        <v>Raccordement d'un bâtiment résidentiel à un réseau de chaleur</v>
      </c>
      <c r="I60" s="6">
        <f>VLOOKUP(fiche_bonification[[#This Row],[id_fiche]],fiche_version[],9,FALSE)</f>
        <v>44105</v>
      </c>
      <c r="J60" s="6">
        <f>IF(VLOOKUP(fiche_bonification[[#This Row],[id_fiche]],fiche_version[],10,FALSE)=0,"",VLOOKUP(fiche_bonification[[#This Row],[id_fiche]],fiche_version[],10,FALSE))</f>
        <v>44804</v>
      </c>
    </row>
    <row r="61" spans="1:10" x14ac:dyDescent="0.3">
      <c r="A61" s="3" t="s">
        <v>790</v>
      </c>
      <c r="B61" s="3" t="str">
        <f>VLOOKUP(fiche_bonification[[#This Row],[id_bonification]],bonification_version[],2,FALSE)</f>
        <v>CDP-1</v>
      </c>
      <c r="C61" s="3" t="str">
        <f>VLOOKUP(fiche_bonification[[#This Row],[id_bonification]],bonification_version[],3,FALSE)</f>
        <v>CDP</v>
      </c>
      <c r="D61" s="3" t="str">
        <f>VLOOKUP(fiche_bonification[[#This Row],[id_bonification]],bonification_version[],5,FALSE)</f>
        <v>Coup de pouce Chauffage</v>
      </c>
      <c r="E61" s="6">
        <f>VLOOKUP(fiche_bonification[[#This Row],[id_bonification]],bonification_version[],6,FALSE)</f>
        <v>44472</v>
      </c>
      <c r="F61" s="6">
        <f>IF(VLOOKUP(fiche_bonification[[#This Row],[id_bonification]],bonification_version[],7,FALSE)=0,"",VLOOKUP(fiche_bonification[[#This Row],[id_bonification]],bonification_version[],7,FALSE))</f>
        <v>44482</v>
      </c>
      <c r="G61" s="3" t="s">
        <v>752</v>
      </c>
      <c r="H61" s="3" t="str">
        <f>VLOOKUP(fiche_bonification[[#This Row],[id_fiche]],fiche_version[],7,FALSE)</f>
        <v>Raccordement d'un bâtiment résidentiel à un réseau de chaleur</v>
      </c>
      <c r="I61" s="6">
        <f>VLOOKUP(fiche_bonification[[#This Row],[id_fiche]],fiche_version[],9,FALSE)</f>
        <v>44105</v>
      </c>
      <c r="J61" s="6">
        <f>IF(VLOOKUP(fiche_bonification[[#This Row],[id_fiche]],fiche_version[],10,FALSE)=0,"",VLOOKUP(fiche_bonification[[#This Row],[id_fiche]],fiche_version[],10,FALSE))</f>
        <v>44804</v>
      </c>
    </row>
    <row r="62" spans="1:10" x14ac:dyDescent="0.3">
      <c r="A62" s="3" t="s">
        <v>791</v>
      </c>
      <c r="B62" s="3" t="str">
        <f>VLOOKUP(fiche_bonification[[#This Row],[id_bonification]],bonification_version[],2,FALSE)</f>
        <v>CDP-1</v>
      </c>
      <c r="C62" s="3" t="str">
        <f>VLOOKUP(fiche_bonification[[#This Row],[id_bonification]],bonification_version[],3,FALSE)</f>
        <v>CDP</v>
      </c>
      <c r="D62" s="3" t="str">
        <f>VLOOKUP(fiche_bonification[[#This Row],[id_bonification]],bonification_version[],5,FALSE)</f>
        <v>Coup de pouce Chauffage</v>
      </c>
      <c r="E62" s="6">
        <f>VLOOKUP(fiche_bonification[[#This Row],[id_bonification]],bonification_version[],6,FALSE)</f>
        <v>44483</v>
      </c>
      <c r="F62" s="6">
        <f>IF(VLOOKUP(fiche_bonification[[#This Row],[id_bonification]],bonification_version[],7,FALSE)=0,"",VLOOKUP(fiche_bonification[[#This Row],[id_bonification]],bonification_version[],7,FALSE))</f>
        <v>44651</v>
      </c>
      <c r="G62" s="3" t="s">
        <v>752</v>
      </c>
      <c r="H62" s="3" t="str">
        <f>VLOOKUP(fiche_bonification[[#This Row],[id_fiche]],fiche_version[],7,FALSE)</f>
        <v>Raccordement d'un bâtiment résidentiel à un réseau de chaleur</v>
      </c>
      <c r="I62" s="6">
        <f>VLOOKUP(fiche_bonification[[#This Row],[id_fiche]],fiche_version[],9,FALSE)</f>
        <v>44105</v>
      </c>
      <c r="J62" s="6">
        <f>IF(VLOOKUP(fiche_bonification[[#This Row],[id_fiche]],fiche_version[],10,FALSE)=0,"",VLOOKUP(fiche_bonification[[#This Row],[id_fiche]],fiche_version[],10,FALSE))</f>
        <v>44804</v>
      </c>
    </row>
    <row r="63" spans="1:10" x14ac:dyDescent="0.3">
      <c r="A63" s="3" t="s">
        <v>826</v>
      </c>
      <c r="B63" s="3" t="str">
        <f>VLOOKUP(fiche_bonification[[#This Row],[id_bonification]],bonification_version[],2,FALSE)</f>
        <v>CDP-1</v>
      </c>
      <c r="C63" s="3" t="str">
        <f>VLOOKUP(fiche_bonification[[#This Row],[id_bonification]],bonification_version[],3,FALSE)</f>
        <v>CDP</v>
      </c>
      <c r="D63" s="3" t="str">
        <f>VLOOKUP(fiche_bonification[[#This Row],[id_bonification]],bonification_version[],5,FALSE)</f>
        <v>Coup de pouce Chauffage</v>
      </c>
      <c r="E63" s="6">
        <f>VLOOKUP(fiche_bonification[[#This Row],[id_bonification]],bonification_version[],6,FALSE)</f>
        <v>44652</v>
      </c>
      <c r="F63" s="6">
        <f>IF(VLOOKUP(fiche_bonification[[#This Row],[id_bonification]],bonification_version[],7,FALSE)=0,"",VLOOKUP(fiche_bonification[[#This Row],[id_bonification]],bonification_version[],7,FALSE))</f>
        <v>44777</v>
      </c>
      <c r="G63" s="3" t="s">
        <v>752</v>
      </c>
      <c r="H63" s="3" t="str">
        <f>VLOOKUP(fiche_bonification[[#This Row],[id_fiche]],fiche_version[],7,FALSE)</f>
        <v>Raccordement d'un bâtiment résidentiel à un réseau de chaleur</v>
      </c>
      <c r="I63" s="6">
        <f>VLOOKUP(fiche_bonification[[#This Row],[id_fiche]],fiche_version[],9,FALSE)</f>
        <v>44105</v>
      </c>
      <c r="J63" s="6">
        <f>IF(VLOOKUP(fiche_bonification[[#This Row],[id_fiche]],fiche_version[],10,FALSE)=0,"",VLOOKUP(fiche_bonification[[#This Row],[id_fiche]],fiche_version[],10,FALSE))</f>
        <v>44804</v>
      </c>
    </row>
    <row r="64" spans="1:10" x14ac:dyDescent="0.3">
      <c r="A64" s="3" t="s">
        <v>792</v>
      </c>
      <c r="B64" s="3" t="str">
        <f>VLOOKUP(fiche_bonification[[#This Row],[id_bonification]],bonification_version[],2,FALSE)</f>
        <v>CDP-1</v>
      </c>
      <c r="C64" s="3" t="str">
        <f>VLOOKUP(fiche_bonification[[#This Row],[id_bonification]],bonification_version[],3,FALSE)</f>
        <v>CDP</v>
      </c>
      <c r="D64" s="3" t="str">
        <f>VLOOKUP(fiche_bonification[[#This Row],[id_bonification]],bonification_version[],5,FALSE)</f>
        <v>Coup de pouce Chauffage</v>
      </c>
      <c r="E64" s="6">
        <f>VLOOKUP(fiche_bonification[[#This Row],[id_bonification]],bonification_version[],6,FALSE)</f>
        <v>44778</v>
      </c>
      <c r="F64" s="6">
        <f>IF(VLOOKUP(fiche_bonification[[#This Row],[id_bonification]],bonification_version[],7,FALSE)=0,"",VLOOKUP(fiche_bonification[[#This Row],[id_bonification]],bonification_version[],7,FALSE))</f>
        <v>44804</v>
      </c>
      <c r="G64" s="3" t="s">
        <v>752</v>
      </c>
      <c r="H64" s="3" t="str">
        <f>VLOOKUP(fiche_bonification[[#This Row],[id_fiche]],fiche_version[],7,FALSE)</f>
        <v>Raccordement d'un bâtiment résidentiel à un réseau de chaleur</v>
      </c>
      <c r="I64" s="6">
        <f>VLOOKUP(fiche_bonification[[#This Row],[id_fiche]],fiche_version[],9,FALSE)</f>
        <v>44105</v>
      </c>
      <c r="J64" s="6">
        <f>IF(VLOOKUP(fiche_bonification[[#This Row],[id_fiche]],fiche_version[],10,FALSE)=0,"",VLOOKUP(fiche_bonification[[#This Row],[id_fiche]],fiche_version[],10,FALSE))</f>
        <v>44804</v>
      </c>
    </row>
    <row r="65" spans="1:10" x14ac:dyDescent="0.3">
      <c r="A65" s="3" t="s">
        <v>793</v>
      </c>
      <c r="B65" s="3" t="str">
        <f>VLOOKUP(fiche_bonification[[#This Row],[id_bonification]],bonification_version[],2,FALSE)</f>
        <v>CDP-1</v>
      </c>
      <c r="C65" s="3" t="str">
        <f>VLOOKUP(fiche_bonification[[#This Row],[id_bonification]],bonification_version[],3,FALSE)</f>
        <v>CDP</v>
      </c>
      <c r="D65" s="3" t="str">
        <f>VLOOKUP(fiche_bonification[[#This Row],[id_bonification]],bonification_version[],5,FALSE)</f>
        <v>Coup de pouce Chauffage</v>
      </c>
      <c r="E65" s="6">
        <f>VLOOKUP(fiche_bonification[[#This Row],[id_bonification]],bonification_version[],6,FALSE)</f>
        <v>44805</v>
      </c>
      <c r="F65" s="6">
        <f>IF(VLOOKUP(fiche_bonification[[#This Row],[id_bonification]],bonification_version[],7,FALSE)=0,"",VLOOKUP(fiche_bonification[[#This Row],[id_bonification]],bonification_version[],7,FALSE))</f>
        <v>44862</v>
      </c>
      <c r="G65" s="3" t="s">
        <v>753</v>
      </c>
      <c r="H65" s="3" t="str">
        <f>VLOOKUP(fiche_bonification[[#This Row],[id_fiche]],fiche_version[],7,FALSE)</f>
        <v>Raccordement d'un bâtiment résidentiel à un réseau de chaleur</v>
      </c>
      <c r="I65" s="6">
        <f>VLOOKUP(fiche_bonification[[#This Row],[id_fiche]],fiche_version[],9,FALSE)</f>
        <v>44805</v>
      </c>
      <c r="J65" s="6" t="str">
        <f>IF(VLOOKUP(fiche_bonification[[#This Row],[id_fiche]],fiche_version[],10,FALSE)=0,"",VLOOKUP(fiche_bonification[[#This Row],[id_fiche]],fiche_version[],10,FALSE))</f>
        <v/>
      </c>
    </row>
    <row r="66" spans="1:10" x14ac:dyDescent="0.3">
      <c r="A66" s="3" t="s">
        <v>794</v>
      </c>
      <c r="B66" s="3" t="str">
        <f>VLOOKUP(fiche_bonification[[#This Row],[id_bonification]],bonification_version[],2,FALSE)</f>
        <v>CDP-1</v>
      </c>
      <c r="C66" s="3" t="str">
        <f>VLOOKUP(fiche_bonification[[#This Row],[id_bonification]],bonification_version[],3,FALSE)</f>
        <v>CDP</v>
      </c>
      <c r="D66" s="3" t="str">
        <f>VLOOKUP(fiche_bonification[[#This Row],[id_bonification]],bonification_version[],5,FALSE)</f>
        <v>Coup de pouce Chauffage</v>
      </c>
      <c r="E66" s="6">
        <f>VLOOKUP(fiche_bonification[[#This Row],[id_bonification]],bonification_version[],6,FALSE)</f>
        <v>44863</v>
      </c>
      <c r="F66" s="6">
        <f>IF(VLOOKUP(fiche_bonification[[#This Row],[id_bonification]],bonification_version[],7,FALSE)=0,"",VLOOKUP(fiche_bonification[[#This Row],[id_bonification]],bonification_version[],7,FALSE))</f>
        <v>45166</v>
      </c>
      <c r="G66" s="3" t="s">
        <v>753</v>
      </c>
      <c r="H66" s="3" t="str">
        <f>VLOOKUP(fiche_bonification[[#This Row],[id_fiche]],fiche_version[],7,FALSE)</f>
        <v>Raccordement d'un bâtiment résidentiel à un réseau de chaleur</v>
      </c>
      <c r="I66" s="6">
        <f>VLOOKUP(fiche_bonification[[#This Row],[id_fiche]],fiche_version[],9,FALSE)</f>
        <v>44805</v>
      </c>
      <c r="J66" s="6" t="str">
        <f>IF(VLOOKUP(fiche_bonification[[#This Row],[id_fiche]],fiche_version[],10,FALSE)=0,"",VLOOKUP(fiche_bonification[[#This Row],[id_fiche]],fiche_version[],10,FALSE))</f>
        <v/>
      </c>
    </row>
    <row r="67" spans="1:10" x14ac:dyDescent="0.3">
      <c r="A67" s="3" t="s">
        <v>796</v>
      </c>
      <c r="B67" s="3" t="str">
        <f>VLOOKUP(fiche_bonification[[#This Row],[id_bonification]],bonification_version[],2,FALSE)</f>
        <v>CDP-1</v>
      </c>
      <c r="C67" s="3" t="str">
        <f>VLOOKUP(fiche_bonification[[#This Row],[id_bonification]],bonification_version[],3,FALSE)</f>
        <v>CDP</v>
      </c>
      <c r="D67" s="3" t="str">
        <f>VLOOKUP(fiche_bonification[[#This Row],[id_bonification]],bonification_version[],5,FALSE)</f>
        <v>Coup de pouce Chauffage</v>
      </c>
      <c r="E67" s="6">
        <f>VLOOKUP(fiche_bonification[[#This Row],[id_bonification]],bonification_version[],6,FALSE)</f>
        <v>44986</v>
      </c>
      <c r="F67" s="6">
        <f>IF(VLOOKUP(fiche_bonification[[#This Row],[id_bonification]],bonification_version[],7,FALSE)=0,"",VLOOKUP(fiche_bonification[[#This Row],[id_bonification]],bonification_version[],7,FALSE))</f>
        <v>45205</v>
      </c>
      <c r="G67" s="3" t="s">
        <v>753</v>
      </c>
      <c r="H67" s="3" t="str">
        <f>VLOOKUP(fiche_bonification[[#This Row],[id_fiche]],fiche_version[],7,FALSE)</f>
        <v>Raccordement d'un bâtiment résidentiel à un réseau de chaleur</v>
      </c>
      <c r="I67" s="6">
        <f>VLOOKUP(fiche_bonification[[#This Row],[id_fiche]],fiche_version[],9,FALSE)</f>
        <v>44805</v>
      </c>
      <c r="J67" s="6" t="str">
        <f>IF(VLOOKUP(fiche_bonification[[#This Row],[id_fiche]],fiche_version[],10,FALSE)=0,"",VLOOKUP(fiche_bonification[[#This Row],[id_fiche]],fiche_version[],10,FALSE))</f>
        <v/>
      </c>
    </row>
    <row r="68" spans="1:10" x14ac:dyDescent="0.3">
      <c r="A68" s="3" t="s">
        <v>795</v>
      </c>
      <c r="B68" s="3" t="str">
        <f>VLOOKUP(fiche_bonification[[#This Row],[id_bonification]],bonification_version[],2,FALSE)</f>
        <v>CDP-1</v>
      </c>
      <c r="C68" s="3" t="str">
        <f>VLOOKUP(fiche_bonification[[#This Row],[id_bonification]],bonification_version[],3,FALSE)</f>
        <v>CDP</v>
      </c>
      <c r="D68" s="3" t="str">
        <f>VLOOKUP(fiche_bonification[[#This Row],[id_bonification]],bonification_version[],5,FALSE)</f>
        <v>Coup de pouce Chauffage</v>
      </c>
      <c r="E68" s="6">
        <f>VLOOKUP(fiche_bonification[[#This Row],[id_bonification]],bonification_version[],6,FALSE)</f>
        <v>45206</v>
      </c>
      <c r="F68" s="6" t="str">
        <f>IF(VLOOKUP(fiche_bonification[[#This Row],[id_bonification]],bonification_version[],7,FALSE)=0,"",VLOOKUP(fiche_bonification[[#This Row],[id_bonification]],bonification_version[],7,FALSE))</f>
        <v/>
      </c>
      <c r="G68" s="3" t="s">
        <v>753</v>
      </c>
      <c r="H68" s="3" t="str">
        <f>VLOOKUP(fiche_bonification[[#This Row],[id_fiche]],fiche_version[],7,FALSE)</f>
        <v>Raccordement d'un bâtiment résidentiel à un réseau de chaleur</v>
      </c>
      <c r="I68" s="6">
        <f>VLOOKUP(fiche_bonification[[#This Row],[id_fiche]],fiche_version[],9,FALSE)</f>
        <v>44805</v>
      </c>
      <c r="J68" s="6" t="str">
        <f>IF(VLOOKUP(fiche_bonification[[#This Row],[id_fiche]],fiche_version[],10,FALSE)=0,"",VLOOKUP(fiche_bonification[[#This Row],[id_fiche]],fiche_version[],10,FALSE))</f>
        <v/>
      </c>
    </row>
    <row r="69" spans="1:10" x14ac:dyDescent="0.3">
      <c r="A69" s="3" t="s">
        <v>799</v>
      </c>
      <c r="B69" s="3" t="str">
        <f>VLOOKUP(fiche_bonification[[#This Row],[id_bonification]],bonification_version[],2,FALSE)</f>
        <v>CFT</v>
      </c>
      <c r="C69" s="3" t="str">
        <f>VLOOKUP(fiche_bonification[[#This Row],[id_bonification]],bonification_version[],3,FALSE)</f>
        <v>CFT</v>
      </c>
      <c r="D69" s="3" t="str">
        <f>VLOOKUP(fiche_bonification[[#This Row],[id_bonification]],bonification_version[],5,FALSE)</f>
        <v>Coup de pouce Chauffage des bâtiments résidentiels collectifs et tertiaires</v>
      </c>
      <c r="E69" s="6">
        <f>VLOOKUP(fiche_bonification[[#This Row],[id_bonification]],bonification_version[],6,FALSE)</f>
        <v>44805</v>
      </c>
      <c r="F69" s="6">
        <f>IF(VLOOKUP(fiche_bonification[[#This Row],[id_bonification]],bonification_version[],7,FALSE)=0,"",VLOOKUP(fiche_bonification[[#This Row],[id_bonification]],bonification_version[],7,FALSE))</f>
        <v>44862</v>
      </c>
      <c r="G69" s="3" t="s">
        <v>753</v>
      </c>
      <c r="H69" s="3" t="str">
        <f>VLOOKUP(fiche_bonification[[#This Row],[id_fiche]],fiche_version[],7,FALSE)</f>
        <v>Raccordement d'un bâtiment résidentiel à un réseau de chaleur</v>
      </c>
      <c r="I69" s="6">
        <f>VLOOKUP(fiche_bonification[[#This Row],[id_fiche]],fiche_version[],9,FALSE)</f>
        <v>44805</v>
      </c>
      <c r="J69" s="6" t="str">
        <f>IF(VLOOKUP(fiche_bonification[[#This Row],[id_fiche]],fiche_version[],10,FALSE)=0,"",VLOOKUP(fiche_bonification[[#This Row],[id_fiche]],fiche_version[],10,FALSE))</f>
        <v/>
      </c>
    </row>
    <row r="70" spans="1:10" x14ac:dyDescent="0.3">
      <c r="A70" s="3" t="s">
        <v>800</v>
      </c>
      <c r="B70" s="3" t="str">
        <f>VLOOKUP(fiche_bonification[[#This Row],[id_bonification]],bonification_version[],2,FALSE)</f>
        <v>CFT</v>
      </c>
      <c r="C70" s="3" t="str">
        <f>VLOOKUP(fiche_bonification[[#This Row],[id_bonification]],bonification_version[],3,FALSE)</f>
        <v>CFT</v>
      </c>
      <c r="D70" s="3" t="str">
        <f>VLOOKUP(fiche_bonification[[#This Row],[id_bonification]],bonification_version[],5,FALSE)</f>
        <v>Coup de pouce Chauffage des bâtiments résidentiels collectifs et tertiaires</v>
      </c>
      <c r="E70" s="6">
        <f>VLOOKUP(fiche_bonification[[#This Row],[id_bonification]],bonification_version[],6,FALSE)</f>
        <v>44863</v>
      </c>
      <c r="F70" s="6">
        <f>IF(VLOOKUP(fiche_bonification[[#This Row],[id_bonification]],bonification_version[],7,FALSE)=0,"",VLOOKUP(fiche_bonification[[#This Row],[id_bonification]],bonification_version[],7,FALSE))</f>
        <v>44939</v>
      </c>
      <c r="G70" s="3" t="s">
        <v>753</v>
      </c>
      <c r="H70" s="3" t="str">
        <f>VLOOKUP(fiche_bonification[[#This Row],[id_fiche]],fiche_version[],7,FALSE)</f>
        <v>Raccordement d'un bâtiment résidentiel à un réseau de chaleur</v>
      </c>
      <c r="I70" s="6">
        <f>VLOOKUP(fiche_bonification[[#This Row],[id_fiche]],fiche_version[],9,FALSE)</f>
        <v>44805</v>
      </c>
      <c r="J70" s="6" t="str">
        <f>IF(VLOOKUP(fiche_bonification[[#This Row],[id_fiche]],fiche_version[],10,FALSE)=0,"",VLOOKUP(fiche_bonification[[#This Row],[id_fiche]],fiche_version[],10,FALSE))</f>
        <v/>
      </c>
    </row>
    <row r="71" spans="1:10" x14ac:dyDescent="0.3">
      <c r="A71" s="3" t="s">
        <v>801</v>
      </c>
      <c r="B71" s="3" t="str">
        <f>VLOOKUP(fiche_bonification[[#This Row],[id_bonification]],bonification_version[],2,FALSE)</f>
        <v>CFT</v>
      </c>
      <c r="C71" s="3" t="str">
        <f>VLOOKUP(fiche_bonification[[#This Row],[id_bonification]],bonification_version[],3,FALSE)</f>
        <v>CFT</v>
      </c>
      <c r="D71" s="3" t="str">
        <f>VLOOKUP(fiche_bonification[[#This Row],[id_bonification]],bonification_version[],5,FALSE)</f>
        <v>Coup de pouce Chauffage des bâtiments résidentiels collectifs et tertiaires</v>
      </c>
      <c r="E71" s="6">
        <f>VLOOKUP(fiche_bonification[[#This Row],[id_bonification]],bonification_version[],6,FALSE)</f>
        <v>44940</v>
      </c>
      <c r="F71" s="6">
        <f>IF(VLOOKUP(fiche_bonification[[#This Row],[id_bonification]],bonification_version[],7,FALSE)=0,"",VLOOKUP(fiche_bonification[[#This Row],[id_bonification]],bonification_version[],7,FALSE))</f>
        <v>44985</v>
      </c>
      <c r="G71" s="3" t="s">
        <v>753</v>
      </c>
      <c r="H71" s="3" t="str">
        <f>VLOOKUP(fiche_bonification[[#This Row],[id_fiche]],fiche_version[],7,FALSE)</f>
        <v>Raccordement d'un bâtiment résidentiel à un réseau de chaleur</v>
      </c>
      <c r="I71" s="6">
        <f>VLOOKUP(fiche_bonification[[#This Row],[id_fiche]],fiche_version[],9,FALSE)</f>
        <v>44805</v>
      </c>
      <c r="J71" s="6" t="str">
        <f>IF(VLOOKUP(fiche_bonification[[#This Row],[id_fiche]],fiche_version[],10,FALSE)=0,"",VLOOKUP(fiche_bonification[[#This Row],[id_fiche]],fiche_version[],10,FALSE))</f>
        <v/>
      </c>
    </row>
    <row r="72" spans="1:10" x14ac:dyDescent="0.3">
      <c r="A72" s="3" t="s">
        <v>801</v>
      </c>
      <c r="B72" s="3" t="str">
        <f>VLOOKUP(fiche_bonification[[#This Row],[id_bonification]],bonification_version[],2,FALSE)</f>
        <v>CFT</v>
      </c>
      <c r="C72" s="3" t="str">
        <f>VLOOKUP(fiche_bonification[[#This Row],[id_bonification]],bonification_version[],3,FALSE)</f>
        <v>CFT</v>
      </c>
      <c r="D72" s="3" t="str">
        <f>VLOOKUP(fiche_bonification[[#This Row],[id_bonification]],bonification_version[],5,FALSE)</f>
        <v>Coup de pouce Chauffage des bâtiments résidentiels collectifs et tertiaires</v>
      </c>
      <c r="E72" s="6">
        <f>VLOOKUP(fiche_bonification[[#This Row],[id_bonification]],bonification_version[],6,FALSE)</f>
        <v>44940</v>
      </c>
      <c r="F72" s="6">
        <f>IF(VLOOKUP(fiche_bonification[[#This Row],[id_bonification]],bonification_version[],7,FALSE)=0,"",VLOOKUP(fiche_bonification[[#This Row],[id_bonification]],bonification_version[],7,FALSE))</f>
        <v>44985</v>
      </c>
      <c r="G72" s="3" t="s">
        <v>753</v>
      </c>
      <c r="H72" s="3" t="str">
        <f>VLOOKUP(fiche_bonification[[#This Row],[id_fiche]],fiche_version[],7,FALSE)</f>
        <v>Raccordement d'un bâtiment résidentiel à un réseau de chaleur</v>
      </c>
      <c r="I72" s="6">
        <f>VLOOKUP(fiche_bonification[[#This Row],[id_fiche]],fiche_version[],9,FALSE)</f>
        <v>44805</v>
      </c>
      <c r="J72" s="6" t="str">
        <f>IF(VLOOKUP(fiche_bonification[[#This Row],[id_fiche]],fiche_version[],10,FALSE)=0,"",VLOOKUP(fiche_bonification[[#This Row],[id_fiche]],fiche_version[],10,FALSE))</f>
        <v/>
      </c>
    </row>
    <row r="73" spans="1:10" x14ac:dyDescent="0.3">
      <c r="A73" s="3" t="s">
        <v>785</v>
      </c>
      <c r="B73" s="3" t="str">
        <f>VLOOKUP(fiche_bonification[[#This Row],[id_bonification]],bonification_version[],2,FALSE)</f>
        <v>CDP-1</v>
      </c>
      <c r="C73" s="3" t="str">
        <f>VLOOKUP(fiche_bonification[[#This Row],[id_bonification]],bonification_version[],3,FALSE)</f>
        <v>CDP</v>
      </c>
      <c r="D73" s="3" t="str">
        <f>VLOOKUP(fiche_bonification[[#This Row],[id_bonification]],bonification_version[],5,FALSE)</f>
        <v>Coup de pouce Chauffage</v>
      </c>
      <c r="E73" s="6">
        <f>VLOOKUP(fiche_bonification[[#This Row],[id_bonification]],bonification_version[],6,FALSE)</f>
        <v>43476</v>
      </c>
      <c r="F73" s="6">
        <f>IF(VLOOKUP(fiche_bonification[[#This Row],[id_bonification]],bonification_version[],7,FALSE)=0,"",VLOOKUP(fiche_bonification[[#This Row],[id_bonification]],bonification_version[],7,FALSE))</f>
        <v>43663</v>
      </c>
      <c r="G73" s="3" t="s">
        <v>754</v>
      </c>
      <c r="H73" s="3" t="str">
        <f>VLOOKUP(fiche_bonification[[#This Row],[id_fiche]],fiche_version[],7,FALSE)</f>
        <v>Système solaire combiné (France métropolitaine)</v>
      </c>
      <c r="I73" s="6">
        <f>VLOOKUP(fiche_bonification[[#This Row],[id_fiche]],fiche_version[],9,FALSE)</f>
        <v>42005</v>
      </c>
      <c r="J73" s="6">
        <f>IF(VLOOKUP(fiche_bonification[[#This Row],[id_fiche]],fiche_version[],10,FALSE)=0,"",VLOOKUP(fiche_bonification[[#This Row],[id_fiche]],fiche_version[],10,FALSE))</f>
        <v>44985</v>
      </c>
    </row>
    <row r="74" spans="1:10" x14ac:dyDescent="0.3">
      <c r="A74" s="3" t="s">
        <v>786</v>
      </c>
      <c r="B74" s="3" t="str">
        <f>VLOOKUP(fiche_bonification[[#This Row],[id_bonification]],bonification_version[],2,FALSE)</f>
        <v>CDP-1</v>
      </c>
      <c r="C74" s="3" t="str">
        <f>VLOOKUP(fiche_bonification[[#This Row],[id_bonification]],bonification_version[],3,FALSE)</f>
        <v>CDP</v>
      </c>
      <c r="D74" s="3" t="str">
        <f>VLOOKUP(fiche_bonification[[#This Row],[id_bonification]],bonification_version[],5,FALSE)</f>
        <v>Coup de pouce Chauffage</v>
      </c>
      <c r="E74" s="6">
        <f>VLOOKUP(fiche_bonification[[#This Row],[id_bonification]],bonification_version[],6,FALSE)</f>
        <v>43664</v>
      </c>
      <c r="F74" s="6">
        <f>IF(VLOOKUP(fiche_bonification[[#This Row],[id_bonification]],bonification_version[],7,FALSE)=0,"",VLOOKUP(fiche_bonification[[#This Row],[id_bonification]],bonification_version[],7,FALSE))</f>
        <v>43922</v>
      </c>
      <c r="G74" s="3" t="s">
        <v>754</v>
      </c>
      <c r="H74" s="3" t="str">
        <f>VLOOKUP(fiche_bonification[[#This Row],[id_fiche]],fiche_version[],7,FALSE)</f>
        <v>Système solaire combiné (France métropolitaine)</v>
      </c>
      <c r="I74" s="6">
        <f>VLOOKUP(fiche_bonification[[#This Row],[id_fiche]],fiche_version[],9,FALSE)</f>
        <v>42005</v>
      </c>
      <c r="J74" s="6">
        <f>IF(VLOOKUP(fiche_bonification[[#This Row],[id_fiche]],fiche_version[],10,FALSE)=0,"",VLOOKUP(fiche_bonification[[#This Row],[id_fiche]],fiche_version[],10,FALSE))</f>
        <v>44985</v>
      </c>
    </row>
    <row r="75" spans="1:10" x14ac:dyDescent="0.3">
      <c r="A75" s="3" t="s">
        <v>787</v>
      </c>
      <c r="B75" s="3" t="str">
        <f>VLOOKUP(fiche_bonification[[#This Row],[id_bonification]],bonification_version[],2,FALSE)</f>
        <v>CDP-1</v>
      </c>
      <c r="C75" s="3" t="str">
        <f>VLOOKUP(fiche_bonification[[#This Row],[id_bonification]],bonification_version[],3,FALSE)</f>
        <v>CDP</v>
      </c>
      <c r="D75" s="3" t="str">
        <f>VLOOKUP(fiche_bonification[[#This Row],[id_bonification]],bonification_version[],5,FALSE)</f>
        <v>Coup de pouce Chauffage</v>
      </c>
      <c r="E75" s="6">
        <f>VLOOKUP(fiche_bonification[[#This Row],[id_bonification]],bonification_version[],6,FALSE)</f>
        <v>43923</v>
      </c>
      <c r="F75" s="6">
        <f>IF(VLOOKUP(fiche_bonification[[#This Row],[id_bonification]],bonification_version[],7,FALSE)=0,"",VLOOKUP(fiche_bonification[[#This Row],[id_bonification]],bonification_version[],7,FALSE))</f>
        <v>44268</v>
      </c>
      <c r="G75" s="3" t="s">
        <v>754</v>
      </c>
      <c r="H75" s="3" t="str">
        <f>VLOOKUP(fiche_bonification[[#This Row],[id_fiche]],fiche_version[],7,FALSE)</f>
        <v>Système solaire combiné (France métropolitaine)</v>
      </c>
      <c r="I75" s="6">
        <f>VLOOKUP(fiche_bonification[[#This Row],[id_fiche]],fiche_version[],9,FALSE)</f>
        <v>42005</v>
      </c>
      <c r="J75" s="6">
        <f>IF(VLOOKUP(fiche_bonification[[#This Row],[id_fiche]],fiche_version[],10,FALSE)=0,"",VLOOKUP(fiche_bonification[[#This Row],[id_fiche]],fiche_version[],10,FALSE))</f>
        <v>44985</v>
      </c>
    </row>
    <row r="76" spans="1:10" x14ac:dyDescent="0.3">
      <c r="A76" s="3" t="s">
        <v>788</v>
      </c>
      <c r="B76" s="3" t="str">
        <f>VLOOKUP(fiche_bonification[[#This Row],[id_bonification]],bonification_version[],2,FALSE)</f>
        <v>CDP-1</v>
      </c>
      <c r="C76" s="3" t="str">
        <f>VLOOKUP(fiche_bonification[[#This Row],[id_bonification]],bonification_version[],3,FALSE)</f>
        <v>CDP</v>
      </c>
      <c r="D76" s="3" t="str">
        <f>VLOOKUP(fiche_bonification[[#This Row],[id_bonification]],bonification_version[],5,FALSE)</f>
        <v>Coup de pouce Chauffage</v>
      </c>
      <c r="E76" s="6">
        <f>VLOOKUP(fiche_bonification[[#This Row],[id_bonification]],bonification_version[],6,FALSE)</f>
        <v>44269</v>
      </c>
      <c r="F76" s="6">
        <f>IF(VLOOKUP(fiche_bonification[[#This Row],[id_bonification]],bonification_version[],7,FALSE)=0,"",VLOOKUP(fiche_bonification[[#This Row],[id_bonification]],bonification_version[],7,FALSE))</f>
        <v>44302</v>
      </c>
      <c r="G76" s="3" t="s">
        <v>754</v>
      </c>
      <c r="H76" s="3" t="str">
        <f>VLOOKUP(fiche_bonification[[#This Row],[id_fiche]],fiche_version[],7,FALSE)</f>
        <v>Système solaire combiné (France métropolitaine)</v>
      </c>
      <c r="I76" s="6">
        <f>VLOOKUP(fiche_bonification[[#This Row],[id_fiche]],fiche_version[],9,FALSE)</f>
        <v>42005</v>
      </c>
      <c r="J76" s="6">
        <f>IF(VLOOKUP(fiche_bonification[[#This Row],[id_fiche]],fiche_version[],10,FALSE)=0,"",VLOOKUP(fiche_bonification[[#This Row],[id_fiche]],fiche_version[],10,FALSE))</f>
        <v>44985</v>
      </c>
    </row>
    <row r="77" spans="1:10" x14ac:dyDescent="0.3">
      <c r="A77" s="3" t="s">
        <v>789</v>
      </c>
      <c r="B77" s="3" t="str">
        <f>VLOOKUP(fiche_bonification[[#This Row],[id_bonification]],bonification_version[],2,FALSE)</f>
        <v>CDP-1</v>
      </c>
      <c r="C77" s="3" t="str">
        <f>VLOOKUP(fiche_bonification[[#This Row],[id_bonification]],bonification_version[],3,FALSE)</f>
        <v>CDP</v>
      </c>
      <c r="D77" s="3" t="str">
        <f>VLOOKUP(fiche_bonification[[#This Row],[id_bonification]],bonification_version[],5,FALSE)</f>
        <v>Coup de pouce Chauffage</v>
      </c>
      <c r="E77" s="6">
        <f>VLOOKUP(fiche_bonification[[#This Row],[id_bonification]],bonification_version[],6,FALSE)</f>
        <v>44303</v>
      </c>
      <c r="F77" s="6">
        <f>IF(VLOOKUP(fiche_bonification[[#This Row],[id_bonification]],bonification_version[],7,FALSE)=0,"",VLOOKUP(fiche_bonification[[#This Row],[id_bonification]],bonification_version[],7,FALSE))</f>
        <v>44471</v>
      </c>
      <c r="G77" s="3" t="s">
        <v>754</v>
      </c>
      <c r="H77" s="3" t="str">
        <f>VLOOKUP(fiche_bonification[[#This Row],[id_fiche]],fiche_version[],7,FALSE)</f>
        <v>Système solaire combiné (France métropolitaine)</v>
      </c>
      <c r="I77" s="6">
        <f>VLOOKUP(fiche_bonification[[#This Row],[id_fiche]],fiche_version[],9,FALSE)</f>
        <v>42005</v>
      </c>
      <c r="J77" s="6">
        <f>IF(VLOOKUP(fiche_bonification[[#This Row],[id_fiche]],fiche_version[],10,FALSE)=0,"",VLOOKUP(fiche_bonification[[#This Row],[id_fiche]],fiche_version[],10,FALSE))</f>
        <v>44985</v>
      </c>
    </row>
    <row r="78" spans="1:10" x14ac:dyDescent="0.3">
      <c r="A78" s="3" t="s">
        <v>790</v>
      </c>
      <c r="B78" s="3" t="str">
        <f>VLOOKUP(fiche_bonification[[#This Row],[id_bonification]],bonification_version[],2,FALSE)</f>
        <v>CDP-1</v>
      </c>
      <c r="C78" s="3" t="str">
        <f>VLOOKUP(fiche_bonification[[#This Row],[id_bonification]],bonification_version[],3,FALSE)</f>
        <v>CDP</v>
      </c>
      <c r="D78" s="3" t="str">
        <f>VLOOKUP(fiche_bonification[[#This Row],[id_bonification]],bonification_version[],5,FALSE)</f>
        <v>Coup de pouce Chauffage</v>
      </c>
      <c r="E78" s="6">
        <f>VLOOKUP(fiche_bonification[[#This Row],[id_bonification]],bonification_version[],6,FALSE)</f>
        <v>44472</v>
      </c>
      <c r="F78" s="6">
        <f>IF(VLOOKUP(fiche_bonification[[#This Row],[id_bonification]],bonification_version[],7,FALSE)=0,"",VLOOKUP(fiche_bonification[[#This Row],[id_bonification]],bonification_version[],7,FALSE))</f>
        <v>44482</v>
      </c>
      <c r="G78" s="3" t="s">
        <v>754</v>
      </c>
      <c r="H78" s="3" t="str">
        <f>VLOOKUP(fiche_bonification[[#This Row],[id_fiche]],fiche_version[],7,FALSE)</f>
        <v>Système solaire combiné (France métropolitaine)</v>
      </c>
      <c r="I78" s="6">
        <f>VLOOKUP(fiche_bonification[[#This Row],[id_fiche]],fiche_version[],9,FALSE)</f>
        <v>42005</v>
      </c>
      <c r="J78" s="6">
        <f>IF(VLOOKUP(fiche_bonification[[#This Row],[id_fiche]],fiche_version[],10,FALSE)=0,"",VLOOKUP(fiche_bonification[[#This Row],[id_fiche]],fiche_version[],10,FALSE))</f>
        <v>44985</v>
      </c>
    </row>
    <row r="79" spans="1:10" x14ac:dyDescent="0.3">
      <c r="A79" s="3" t="s">
        <v>791</v>
      </c>
      <c r="B79" s="3" t="str">
        <f>VLOOKUP(fiche_bonification[[#This Row],[id_bonification]],bonification_version[],2,FALSE)</f>
        <v>CDP-1</v>
      </c>
      <c r="C79" s="3" t="str">
        <f>VLOOKUP(fiche_bonification[[#This Row],[id_bonification]],bonification_version[],3,FALSE)</f>
        <v>CDP</v>
      </c>
      <c r="D79" s="3" t="str">
        <f>VLOOKUP(fiche_bonification[[#This Row],[id_bonification]],bonification_version[],5,FALSE)</f>
        <v>Coup de pouce Chauffage</v>
      </c>
      <c r="E79" s="6">
        <f>VLOOKUP(fiche_bonification[[#This Row],[id_bonification]],bonification_version[],6,FALSE)</f>
        <v>44483</v>
      </c>
      <c r="F79" s="6">
        <f>IF(VLOOKUP(fiche_bonification[[#This Row],[id_bonification]],bonification_version[],7,FALSE)=0,"",VLOOKUP(fiche_bonification[[#This Row],[id_bonification]],bonification_version[],7,FALSE))</f>
        <v>44651</v>
      </c>
      <c r="G79" s="3" t="s">
        <v>754</v>
      </c>
      <c r="H79" s="3" t="str">
        <f>VLOOKUP(fiche_bonification[[#This Row],[id_fiche]],fiche_version[],7,FALSE)</f>
        <v>Système solaire combiné (France métropolitaine)</v>
      </c>
      <c r="I79" s="6">
        <f>VLOOKUP(fiche_bonification[[#This Row],[id_fiche]],fiche_version[],9,FALSE)</f>
        <v>42005</v>
      </c>
      <c r="J79" s="6">
        <f>IF(VLOOKUP(fiche_bonification[[#This Row],[id_fiche]],fiche_version[],10,FALSE)=0,"",VLOOKUP(fiche_bonification[[#This Row],[id_fiche]],fiche_version[],10,FALSE))</f>
        <v>44985</v>
      </c>
    </row>
    <row r="80" spans="1:10" x14ac:dyDescent="0.3">
      <c r="A80" s="3" t="s">
        <v>826</v>
      </c>
      <c r="B80" s="3" t="str">
        <f>VLOOKUP(fiche_bonification[[#This Row],[id_bonification]],bonification_version[],2,FALSE)</f>
        <v>CDP-1</v>
      </c>
      <c r="C80" s="3" t="str">
        <f>VLOOKUP(fiche_bonification[[#This Row],[id_bonification]],bonification_version[],3,FALSE)</f>
        <v>CDP</v>
      </c>
      <c r="D80" s="3" t="str">
        <f>VLOOKUP(fiche_bonification[[#This Row],[id_bonification]],bonification_version[],5,FALSE)</f>
        <v>Coup de pouce Chauffage</v>
      </c>
      <c r="E80" s="6">
        <f>VLOOKUP(fiche_bonification[[#This Row],[id_bonification]],bonification_version[],6,FALSE)</f>
        <v>44652</v>
      </c>
      <c r="F80" s="6">
        <f>IF(VLOOKUP(fiche_bonification[[#This Row],[id_bonification]],bonification_version[],7,FALSE)=0,"",VLOOKUP(fiche_bonification[[#This Row],[id_bonification]],bonification_version[],7,FALSE))</f>
        <v>44777</v>
      </c>
      <c r="G80" s="3" t="s">
        <v>754</v>
      </c>
      <c r="H80" s="3" t="str">
        <f>VLOOKUP(fiche_bonification[[#This Row],[id_fiche]],fiche_version[],7,FALSE)</f>
        <v>Système solaire combiné (France métropolitaine)</v>
      </c>
      <c r="I80" s="6">
        <f>VLOOKUP(fiche_bonification[[#This Row],[id_fiche]],fiche_version[],9,FALSE)</f>
        <v>42005</v>
      </c>
      <c r="J80" s="6">
        <f>IF(VLOOKUP(fiche_bonification[[#This Row],[id_fiche]],fiche_version[],10,FALSE)=0,"",VLOOKUP(fiche_bonification[[#This Row],[id_fiche]],fiche_version[],10,FALSE))</f>
        <v>44985</v>
      </c>
    </row>
    <row r="81" spans="1:10" x14ac:dyDescent="0.3">
      <c r="A81" s="3" t="s">
        <v>792</v>
      </c>
      <c r="B81" s="3" t="str">
        <f>VLOOKUP(fiche_bonification[[#This Row],[id_bonification]],bonification_version[],2,FALSE)</f>
        <v>CDP-1</v>
      </c>
      <c r="C81" s="3" t="str">
        <f>VLOOKUP(fiche_bonification[[#This Row],[id_bonification]],bonification_version[],3,FALSE)</f>
        <v>CDP</v>
      </c>
      <c r="D81" s="3" t="str">
        <f>VLOOKUP(fiche_bonification[[#This Row],[id_bonification]],bonification_version[],5,FALSE)</f>
        <v>Coup de pouce Chauffage</v>
      </c>
      <c r="E81" s="6">
        <f>VLOOKUP(fiche_bonification[[#This Row],[id_bonification]],bonification_version[],6,FALSE)</f>
        <v>44778</v>
      </c>
      <c r="F81" s="6">
        <f>IF(VLOOKUP(fiche_bonification[[#This Row],[id_bonification]],bonification_version[],7,FALSE)=0,"",VLOOKUP(fiche_bonification[[#This Row],[id_bonification]],bonification_version[],7,FALSE))</f>
        <v>44804</v>
      </c>
      <c r="G81" s="3" t="s">
        <v>754</v>
      </c>
      <c r="H81" s="3" t="str">
        <f>VLOOKUP(fiche_bonification[[#This Row],[id_fiche]],fiche_version[],7,FALSE)</f>
        <v>Système solaire combiné (France métropolitaine)</v>
      </c>
      <c r="I81" s="6">
        <f>VLOOKUP(fiche_bonification[[#This Row],[id_fiche]],fiche_version[],9,FALSE)</f>
        <v>42005</v>
      </c>
      <c r="J81" s="6">
        <f>IF(VLOOKUP(fiche_bonification[[#This Row],[id_fiche]],fiche_version[],10,FALSE)=0,"",VLOOKUP(fiche_bonification[[#This Row],[id_fiche]],fiche_version[],10,FALSE))</f>
        <v>44985</v>
      </c>
    </row>
    <row r="82" spans="1:10" x14ac:dyDescent="0.3">
      <c r="A82" s="3" t="s">
        <v>793</v>
      </c>
      <c r="B82" s="3" t="str">
        <f>VLOOKUP(fiche_bonification[[#This Row],[id_bonification]],bonification_version[],2,FALSE)</f>
        <v>CDP-1</v>
      </c>
      <c r="C82" s="3" t="str">
        <f>VLOOKUP(fiche_bonification[[#This Row],[id_bonification]],bonification_version[],3,FALSE)</f>
        <v>CDP</v>
      </c>
      <c r="D82" s="3" t="str">
        <f>VLOOKUP(fiche_bonification[[#This Row],[id_bonification]],bonification_version[],5,FALSE)</f>
        <v>Coup de pouce Chauffage</v>
      </c>
      <c r="E82" s="6">
        <f>VLOOKUP(fiche_bonification[[#This Row],[id_bonification]],bonification_version[],6,FALSE)</f>
        <v>44805</v>
      </c>
      <c r="F82" s="6">
        <f>IF(VLOOKUP(fiche_bonification[[#This Row],[id_bonification]],bonification_version[],7,FALSE)=0,"",VLOOKUP(fiche_bonification[[#This Row],[id_bonification]],bonification_version[],7,FALSE))</f>
        <v>44862</v>
      </c>
      <c r="G82" s="3" t="s">
        <v>754</v>
      </c>
      <c r="H82" s="3" t="str">
        <f>VLOOKUP(fiche_bonification[[#This Row],[id_fiche]],fiche_version[],7,FALSE)</f>
        <v>Système solaire combiné (France métropolitaine)</v>
      </c>
      <c r="I82" s="6">
        <f>VLOOKUP(fiche_bonification[[#This Row],[id_fiche]],fiche_version[],9,FALSE)</f>
        <v>42005</v>
      </c>
      <c r="J82" s="6">
        <f>IF(VLOOKUP(fiche_bonification[[#This Row],[id_fiche]],fiche_version[],10,FALSE)=0,"",VLOOKUP(fiche_bonification[[#This Row],[id_fiche]],fiche_version[],10,FALSE))</f>
        <v>44985</v>
      </c>
    </row>
    <row r="83" spans="1:10" x14ac:dyDescent="0.3">
      <c r="A83" s="3" t="s">
        <v>794</v>
      </c>
      <c r="B83" s="3" t="str">
        <f>VLOOKUP(fiche_bonification[[#This Row],[id_bonification]],bonification_version[],2,FALSE)</f>
        <v>CDP-1</v>
      </c>
      <c r="C83" s="3" t="str">
        <f>VLOOKUP(fiche_bonification[[#This Row],[id_bonification]],bonification_version[],3,FALSE)</f>
        <v>CDP</v>
      </c>
      <c r="D83" s="3" t="str">
        <f>VLOOKUP(fiche_bonification[[#This Row],[id_bonification]],bonification_version[],5,FALSE)</f>
        <v>Coup de pouce Chauffage</v>
      </c>
      <c r="E83" s="6">
        <f>VLOOKUP(fiche_bonification[[#This Row],[id_bonification]],bonification_version[],6,FALSE)</f>
        <v>44863</v>
      </c>
      <c r="F83" s="6">
        <f>IF(VLOOKUP(fiche_bonification[[#This Row],[id_bonification]],bonification_version[],7,FALSE)=0,"",VLOOKUP(fiche_bonification[[#This Row],[id_bonification]],bonification_version[],7,FALSE))</f>
        <v>45166</v>
      </c>
      <c r="G83" s="3" t="s">
        <v>754</v>
      </c>
      <c r="H83" s="3" t="str">
        <f>VLOOKUP(fiche_bonification[[#This Row],[id_fiche]],fiche_version[],7,FALSE)</f>
        <v>Système solaire combiné (France métropolitaine)</v>
      </c>
      <c r="I83" s="6">
        <f>VLOOKUP(fiche_bonification[[#This Row],[id_fiche]],fiche_version[],9,FALSE)</f>
        <v>42005</v>
      </c>
      <c r="J83" s="6">
        <f>IF(VLOOKUP(fiche_bonification[[#This Row],[id_fiche]],fiche_version[],10,FALSE)=0,"",VLOOKUP(fiche_bonification[[#This Row],[id_fiche]],fiche_version[],10,FALSE))</f>
        <v>44985</v>
      </c>
    </row>
    <row r="84" spans="1:10" x14ac:dyDescent="0.3">
      <c r="A84" s="3" t="s">
        <v>796</v>
      </c>
      <c r="B84" s="3" t="str">
        <f>VLOOKUP(fiche_bonification[[#This Row],[id_bonification]],bonification_version[],2,FALSE)</f>
        <v>CDP-1</v>
      </c>
      <c r="C84" s="3" t="str">
        <f>VLOOKUP(fiche_bonification[[#This Row],[id_bonification]],bonification_version[],3,FALSE)</f>
        <v>CDP</v>
      </c>
      <c r="D84" s="3" t="str">
        <f>VLOOKUP(fiche_bonification[[#This Row],[id_bonification]],bonification_version[],5,FALSE)</f>
        <v>Coup de pouce Chauffage</v>
      </c>
      <c r="E84" s="6">
        <f>VLOOKUP(fiche_bonification[[#This Row],[id_bonification]],bonification_version[],6,FALSE)</f>
        <v>44986</v>
      </c>
      <c r="F84" s="6">
        <f>IF(VLOOKUP(fiche_bonification[[#This Row],[id_bonification]],bonification_version[],7,FALSE)=0,"",VLOOKUP(fiche_bonification[[#This Row],[id_bonification]],bonification_version[],7,FALSE))</f>
        <v>45205</v>
      </c>
      <c r="G84" s="3" t="s">
        <v>755</v>
      </c>
      <c r="H84" s="3" t="str">
        <f>VLOOKUP(fiche_bonification[[#This Row],[id_fiche]],fiche_version[],7,FALSE)</f>
        <v>Système solaire combiné (France métropolitaine)</v>
      </c>
      <c r="I84" s="6">
        <f>VLOOKUP(fiche_bonification[[#This Row],[id_fiche]],fiche_version[],9,FALSE)</f>
        <v>44986</v>
      </c>
      <c r="J84" s="6" t="str">
        <f>IF(VLOOKUP(fiche_bonification[[#This Row],[id_fiche]],fiche_version[],10,FALSE)=0,"",VLOOKUP(fiche_bonification[[#This Row],[id_fiche]],fiche_version[],10,FALSE))</f>
        <v/>
      </c>
    </row>
    <row r="85" spans="1:10" x14ac:dyDescent="0.3">
      <c r="A85" s="3" t="s">
        <v>795</v>
      </c>
      <c r="B85" s="3" t="str">
        <f>VLOOKUP(fiche_bonification[[#This Row],[id_bonification]],bonification_version[],2,FALSE)</f>
        <v>CDP-1</v>
      </c>
      <c r="C85" s="3" t="str">
        <f>VLOOKUP(fiche_bonification[[#This Row],[id_bonification]],bonification_version[],3,FALSE)</f>
        <v>CDP</v>
      </c>
      <c r="D85" s="3" t="str">
        <f>VLOOKUP(fiche_bonification[[#This Row],[id_bonification]],bonification_version[],5,FALSE)</f>
        <v>Coup de pouce Chauffage</v>
      </c>
      <c r="E85" s="6">
        <f>VLOOKUP(fiche_bonification[[#This Row],[id_bonification]],bonification_version[],6,FALSE)</f>
        <v>45206</v>
      </c>
      <c r="F85" s="6" t="str">
        <f>IF(VLOOKUP(fiche_bonification[[#This Row],[id_bonification]],bonification_version[],7,FALSE)=0,"",VLOOKUP(fiche_bonification[[#This Row],[id_bonification]],bonification_version[],7,FALSE))</f>
        <v/>
      </c>
      <c r="G85" s="3" t="s">
        <v>755</v>
      </c>
      <c r="H85" s="3" t="str">
        <f>VLOOKUP(fiche_bonification[[#This Row],[id_fiche]],fiche_version[],7,FALSE)</f>
        <v>Système solaire combiné (France métropolitaine)</v>
      </c>
      <c r="I85" s="6">
        <f>VLOOKUP(fiche_bonification[[#This Row],[id_fiche]],fiche_version[],9,FALSE)</f>
        <v>44986</v>
      </c>
      <c r="J85" s="6" t="str">
        <f>IF(VLOOKUP(fiche_bonification[[#This Row],[id_fiche]],fiche_version[],10,FALSE)=0,"",VLOOKUP(fiche_bonification[[#This Row],[id_fiche]],fiche_version[],10,FALSE))</f>
        <v/>
      </c>
    </row>
    <row r="86" spans="1:10" x14ac:dyDescent="0.3">
      <c r="A86" s="3" t="s">
        <v>802</v>
      </c>
      <c r="B86" s="3" t="str">
        <f>VLOOKUP(fiche_bonification[[#This Row],[id_bonification]],bonification_version[],2,FALSE)</f>
        <v>CRC</v>
      </c>
      <c r="C86" s="3" t="str">
        <f>VLOOKUP(fiche_bonification[[#This Row],[id_bonification]],bonification_version[],3,FALSE)</f>
        <v>CRC</v>
      </c>
      <c r="D86" s="3" t="str">
        <f>VLOOKUP(fiche_bonification[[#This Row],[id_bonification]],bonification_version[],5,FALSE)</f>
        <v>Coup de pouce Rénovation performante de bâtiment résidentiel collectif</v>
      </c>
      <c r="E86" s="6">
        <f>VLOOKUP(fiche_bonification[[#This Row],[id_bonification]],bonification_version[],6,FALSE)</f>
        <v>44116</v>
      </c>
      <c r="F86" s="6">
        <f>IF(VLOOKUP(fiche_bonification[[#This Row],[id_bonification]],bonification_version[],7,FALSE)=0,"",VLOOKUP(fiche_bonification[[#This Row],[id_bonification]],bonification_version[],7,FALSE))</f>
        <v>44286</v>
      </c>
      <c r="G86" s="3" t="s">
        <v>737</v>
      </c>
      <c r="H86" s="3" t="str">
        <f>VLOOKUP(fiche_bonification[[#This Row],[id_fiche]],fiche_version[],7,FALSE)</f>
        <v>Rénovation globale d’un bâtiment résidentiel (France métropolitaine)</v>
      </c>
      <c r="I86" s="6">
        <f>VLOOKUP(fiche_bonification[[#This Row],[id_fiche]],fiche_version[],9,FALSE)</f>
        <v>44116</v>
      </c>
      <c r="J86" s="6">
        <f>IF(VLOOKUP(fiche_bonification[[#This Row],[id_fiche]],fiche_version[],10,FALSE)=0,"",VLOOKUP(fiche_bonification[[#This Row],[id_fiche]],fiche_version[],10,FALSE))</f>
        <v>45138</v>
      </c>
    </row>
    <row r="87" spans="1:10" x14ac:dyDescent="0.3">
      <c r="A87" s="3" t="s">
        <v>827</v>
      </c>
      <c r="B87" s="3" t="str">
        <f>VLOOKUP(fiche_bonification[[#This Row],[id_bonification]],bonification_version[],2,FALSE)</f>
        <v>CRC</v>
      </c>
      <c r="C87" s="3" t="str">
        <f>VLOOKUP(fiche_bonification[[#This Row],[id_bonification]],bonification_version[],3,FALSE)</f>
        <v>CRC</v>
      </c>
      <c r="D87" s="3" t="str">
        <f>VLOOKUP(fiche_bonification[[#This Row],[id_bonification]],bonification_version[],5,FALSE)</f>
        <v>Coup de pouce Rénovation performante de bâtiment résidentiel collectif</v>
      </c>
      <c r="E87" s="6">
        <f>VLOOKUP(fiche_bonification[[#This Row],[id_bonification]],bonification_version[],6,FALSE)</f>
        <v>44287</v>
      </c>
      <c r="F87" s="6">
        <f>IF(VLOOKUP(fiche_bonification[[#This Row],[id_bonification]],bonification_version[],7,FALSE)=0,"",VLOOKUP(fiche_bonification[[#This Row],[id_bonification]],bonification_version[],7,FALSE))</f>
        <v>44302</v>
      </c>
      <c r="G87" s="3" t="s">
        <v>737</v>
      </c>
      <c r="H87" s="3" t="str">
        <f>VLOOKUP(fiche_bonification[[#This Row],[id_fiche]],fiche_version[],7,FALSE)</f>
        <v>Rénovation globale d’un bâtiment résidentiel (France métropolitaine)</v>
      </c>
      <c r="I87" s="6">
        <f>VLOOKUP(fiche_bonification[[#This Row],[id_fiche]],fiche_version[],9,FALSE)</f>
        <v>44116</v>
      </c>
      <c r="J87" s="6">
        <f>IF(VLOOKUP(fiche_bonification[[#This Row],[id_fiche]],fiche_version[],10,FALSE)=0,"",VLOOKUP(fiche_bonification[[#This Row],[id_fiche]],fiche_version[],10,FALSE))</f>
        <v>45138</v>
      </c>
    </row>
    <row r="88" spans="1:10" x14ac:dyDescent="0.3">
      <c r="A88" s="3" t="s">
        <v>803</v>
      </c>
      <c r="B88" s="3" t="str">
        <f>VLOOKUP(fiche_bonification[[#This Row],[id_bonification]],bonification_version[],2,FALSE)</f>
        <v>CRC</v>
      </c>
      <c r="C88" s="3" t="str">
        <f>VLOOKUP(fiche_bonification[[#This Row],[id_bonification]],bonification_version[],3,FALSE)</f>
        <v>CRC</v>
      </c>
      <c r="D88" s="3" t="str">
        <f>VLOOKUP(fiche_bonification[[#This Row],[id_bonification]],bonification_version[],5,FALSE)</f>
        <v>Coup de pouce Rénovation performante de bâtiment résidentiel collectif</v>
      </c>
      <c r="E88" s="6">
        <f>VLOOKUP(fiche_bonification[[#This Row],[id_bonification]],bonification_version[],6,FALSE)</f>
        <v>44303</v>
      </c>
      <c r="F88" s="6">
        <f>IF(VLOOKUP(fiche_bonification[[#This Row],[id_bonification]],bonification_version[],7,FALSE)=0,"",VLOOKUP(fiche_bonification[[#This Row],[id_bonification]],bonification_version[],7,FALSE))</f>
        <v>44561</v>
      </c>
      <c r="G88" s="3" t="s">
        <v>737</v>
      </c>
      <c r="H88" s="3" t="str">
        <f>VLOOKUP(fiche_bonification[[#This Row],[id_fiche]],fiche_version[],7,FALSE)</f>
        <v>Rénovation globale d’un bâtiment résidentiel (France métropolitaine)</v>
      </c>
      <c r="I88" s="6">
        <f>VLOOKUP(fiche_bonification[[#This Row],[id_fiche]],fiche_version[],9,FALSE)</f>
        <v>44116</v>
      </c>
      <c r="J88" s="6">
        <f>IF(VLOOKUP(fiche_bonification[[#This Row],[id_fiche]],fiche_version[],10,FALSE)=0,"",VLOOKUP(fiche_bonification[[#This Row],[id_fiche]],fiche_version[],10,FALSE))</f>
        <v>45138</v>
      </c>
    </row>
    <row r="89" spans="1:10" x14ac:dyDescent="0.3">
      <c r="A89" s="3" t="s">
        <v>828</v>
      </c>
      <c r="B89" s="3" t="str">
        <f>VLOOKUP(fiche_bonification[[#This Row],[id_bonification]],bonification_version[],2,FALSE)</f>
        <v>CRC</v>
      </c>
      <c r="C89" s="3" t="str">
        <f>VLOOKUP(fiche_bonification[[#This Row],[id_bonification]],bonification_version[],3,FALSE)</f>
        <v>CRC</v>
      </c>
      <c r="D89" s="3" t="str">
        <f>VLOOKUP(fiche_bonification[[#This Row],[id_bonification]],bonification_version[],5,FALSE)</f>
        <v>Coup de pouce Rénovation performante de bâtiment résidentiel collectif</v>
      </c>
      <c r="E89" s="6">
        <f>VLOOKUP(fiche_bonification[[#This Row],[id_bonification]],bonification_version[],6,FALSE)</f>
        <v>44562</v>
      </c>
      <c r="F89" s="6">
        <f>IF(VLOOKUP(fiche_bonification[[#This Row],[id_bonification]],bonification_version[],7,FALSE)=0,"",VLOOKUP(fiche_bonification[[#This Row],[id_bonification]],bonification_version[],7,FALSE))</f>
        <v>44862</v>
      </c>
      <c r="G89" s="3" t="s">
        <v>737</v>
      </c>
      <c r="H89" s="3" t="str">
        <f>VLOOKUP(fiche_bonification[[#This Row],[id_fiche]],fiche_version[],7,FALSE)</f>
        <v>Rénovation globale d’un bâtiment résidentiel (France métropolitaine)</v>
      </c>
      <c r="I89" s="6">
        <f>VLOOKUP(fiche_bonification[[#This Row],[id_fiche]],fiche_version[],9,FALSE)</f>
        <v>44116</v>
      </c>
      <c r="J89" s="6">
        <f>IF(VLOOKUP(fiche_bonification[[#This Row],[id_fiche]],fiche_version[],10,FALSE)=0,"",VLOOKUP(fiche_bonification[[#This Row],[id_fiche]],fiche_version[],10,FALSE))</f>
        <v>45138</v>
      </c>
    </row>
    <row r="90" spans="1:10" x14ac:dyDescent="0.3">
      <c r="A90" s="3" t="s">
        <v>804</v>
      </c>
      <c r="B90" s="3" t="str">
        <f>VLOOKUP(fiche_bonification[[#This Row],[id_bonification]],bonification_version[],2,FALSE)</f>
        <v>CRC</v>
      </c>
      <c r="C90" s="3" t="str">
        <f>VLOOKUP(fiche_bonification[[#This Row],[id_bonification]],bonification_version[],3,FALSE)</f>
        <v>CRC</v>
      </c>
      <c r="D90" s="3" t="str">
        <f>VLOOKUP(fiche_bonification[[#This Row],[id_bonification]],bonification_version[],5,FALSE)</f>
        <v>Coup de pouce Rénovation performante de bâtiment résidentiel collectif</v>
      </c>
      <c r="E90" s="6">
        <f>VLOOKUP(fiche_bonification[[#This Row],[id_bonification]],bonification_version[],6,FALSE)</f>
        <v>44863</v>
      </c>
      <c r="F90" s="6">
        <f>IF(VLOOKUP(fiche_bonification[[#This Row],[id_bonification]],bonification_version[],7,FALSE)=0,"",VLOOKUP(fiche_bonification[[#This Row],[id_bonification]],bonification_version[],7,FALSE))</f>
        <v>45108</v>
      </c>
      <c r="G90" s="3" t="s">
        <v>737</v>
      </c>
      <c r="H90" s="3" t="str">
        <f>VLOOKUP(fiche_bonification[[#This Row],[id_fiche]],fiche_version[],7,FALSE)</f>
        <v>Rénovation globale d’un bâtiment résidentiel (France métropolitaine)</v>
      </c>
      <c r="I90" s="6">
        <f>VLOOKUP(fiche_bonification[[#This Row],[id_fiche]],fiche_version[],9,FALSE)</f>
        <v>44116</v>
      </c>
      <c r="J90" s="6">
        <f>IF(VLOOKUP(fiche_bonification[[#This Row],[id_fiche]],fiche_version[],10,FALSE)=0,"",VLOOKUP(fiche_bonification[[#This Row],[id_fiche]],fiche_version[],10,FALSE))</f>
        <v>45138</v>
      </c>
    </row>
    <row r="91" spans="1:10" x14ac:dyDescent="0.3">
      <c r="A91" s="3" t="s">
        <v>805</v>
      </c>
      <c r="B91" s="3" t="str">
        <f>VLOOKUP(fiche_bonification[[#This Row],[id_bonification]],bonification_version[],2,FALSE)</f>
        <v>CRC</v>
      </c>
      <c r="C91" s="3" t="str">
        <f>VLOOKUP(fiche_bonification[[#This Row],[id_bonification]],bonification_version[],3,FALSE)</f>
        <v>CRC</v>
      </c>
      <c r="D91" s="3" t="str">
        <f>VLOOKUP(fiche_bonification[[#This Row],[id_bonification]],bonification_version[],5,FALSE)</f>
        <v>Coup de pouce Rénovation performante de bâtiment résidentiel collectif</v>
      </c>
      <c r="E91" s="6">
        <f>VLOOKUP(fiche_bonification[[#This Row],[id_bonification]],bonification_version[],6,FALSE)</f>
        <v>45109</v>
      </c>
      <c r="F91" s="6" t="str">
        <f>IF(VLOOKUP(fiche_bonification[[#This Row],[id_bonification]],bonification_version[],7,FALSE)=0,"",VLOOKUP(fiche_bonification[[#This Row],[id_bonification]],bonification_version[],7,FALSE))</f>
        <v/>
      </c>
      <c r="G91" s="3" t="s">
        <v>737</v>
      </c>
      <c r="H91" s="3" t="str">
        <f>VLOOKUP(fiche_bonification[[#This Row],[id_fiche]],fiche_version[],7,FALSE)</f>
        <v>Rénovation globale d’un bâtiment résidentiel (France métropolitaine)</v>
      </c>
      <c r="I91" s="6">
        <f>VLOOKUP(fiche_bonification[[#This Row],[id_fiche]],fiche_version[],9,FALSE)</f>
        <v>44116</v>
      </c>
      <c r="J91" s="6">
        <f>IF(VLOOKUP(fiche_bonification[[#This Row],[id_fiche]],fiche_version[],10,FALSE)=0,"",VLOOKUP(fiche_bonification[[#This Row],[id_fiche]],fiche_version[],10,FALSE))</f>
        <v>45138</v>
      </c>
    </row>
    <row r="92" spans="1:10" x14ac:dyDescent="0.3">
      <c r="A92" s="3" t="s">
        <v>805</v>
      </c>
      <c r="B92" s="3" t="str">
        <f>VLOOKUP(fiche_bonification[[#This Row],[id_bonification]],bonification_version[],2,FALSE)</f>
        <v>CRC</v>
      </c>
      <c r="C92" s="3" t="str">
        <f>VLOOKUP(fiche_bonification[[#This Row],[id_bonification]],bonification_version[],3,FALSE)</f>
        <v>CRC</v>
      </c>
      <c r="D92" s="3" t="str">
        <f>VLOOKUP(fiche_bonification[[#This Row],[id_bonification]],bonification_version[],5,FALSE)</f>
        <v>Coup de pouce Rénovation performante de bâtiment résidentiel collectif</v>
      </c>
      <c r="E92" s="6">
        <f>VLOOKUP(fiche_bonification[[#This Row],[id_bonification]],bonification_version[],6,FALSE)</f>
        <v>45109</v>
      </c>
      <c r="F92" s="6" t="str">
        <f>IF(VLOOKUP(fiche_bonification[[#This Row],[id_bonification]],bonification_version[],7,FALSE)=0,"",VLOOKUP(fiche_bonification[[#This Row],[id_bonification]],bonification_version[],7,FALSE))</f>
        <v/>
      </c>
      <c r="G92" s="3" t="s">
        <v>738</v>
      </c>
      <c r="H92" s="3" t="str">
        <f>VLOOKUP(fiche_bonification[[#This Row],[id_fiche]],fiche_version[],7,FALSE)</f>
        <v>Rénovation globale d’un bâtiment résidentiel (France métropolitaine)</v>
      </c>
      <c r="I92" s="6">
        <f>VLOOKUP(fiche_bonification[[#This Row],[id_fiche]],fiche_version[],9,FALSE)</f>
        <v>45139</v>
      </c>
      <c r="J92" s="6" t="str">
        <f>IF(VLOOKUP(fiche_bonification[[#This Row],[id_fiche]],fiche_version[],10,FALSE)=0,"",VLOOKUP(fiche_bonification[[#This Row],[id_fiche]],fiche_version[],10,FALSE))</f>
        <v/>
      </c>
    </row>
    <row r="93" spans="1:10" x14ac:dyDescent="0.3">
      <c r="A93" s="3" t="s">
        <v>799</v>
      </c>
      <c r="B93" s="3" t="str">
        <f>VLOOKUP(fiche_bonification[[#This Row],[id_bonification]],bonification_version[],2,FALSE)</f>
        <v>CFT</v>
      </c>
      <c r="C93" s="3" t="str">
        <f>VLOOKUP(fiche_bonification[[#This Row],[id_bonification]],bonification_version[],3,FALSE)</f>
        <v>CFT</v>
      </c>
      <c r="D93" s="3" t="str">
        <f>VLOOKUP(fiche_bonification[[#This Row],[id_bonification]],bonification_version[],5,FALSE)</f>
        <v>Coup de pouce Chauffage des bâtiments résidentiels collectifs et tertiaires</v>
      </c>
      <c r="E93" s="6">
        <f>VLOOKUP(fiche_bonification[[#This Row],[id_bonification]],bonification_version[],6,FALSE)</f>
        <v>44805</v>
      </c>
      <c r="F93" s="6">
        <f>IF(VLOOKUP(fiche_bonification[[#This Row],[id_bonification]],bonification_version[],7,FALSE)=0,"",VLOOKUP(fiche_bonification[[#This Row],[id_bonification]],bonification_version[],7,FALSE))</f>
        <v>44862</v>
      </c>
      <c r="G93" s="3" t="s">
        <v>756</v>
      </c>
      <c r="H93" s="3" t="str">
        <f>VLOOKUP(fiche_bonification[[#This Row],[id_fiche]],fiche_version[],7,FALSE)</f>
        <v>Pompe à chaleur collective à absorption de type air/eau ou eau/eau</v>
      </c>
      <c r="I93" s="6">
        <f>VLOOKUP(fiche_bonification[[#This Row],[id_fiche]],fiche_version[],9,FALSE)</f>
        <v>42005</v>
      </c>
      <c r="J93" s="6" t="str">
        <f>IF(VLOOKUP(fiche_bonification[[#This Row],[id_fiche]],fiche_version[],10,FALSE)=0,"",VLOOKUP(fiche_bonification[[#This Row],[id_fiche]],fiche_version[],10,FALSE))</f>
        <v/>
      </c>
    </row>
    <row r="94" spans="1:10" x14ac:dyDescent="0.3">
      <c r="A94" s="3" t="s">
        <v>800</v>
      </c>
      <c r="B94" s="3" t="str">
        <f>VLOOKUP(fiche_bonification[[#This Row],[id_bonification]],bonification_version[],2,FALSE)</f>
        <v>CFT</v>
      </c>
      <c r="C94" s="3" t="str">
        <f>VLOOKUP(fiche_bonification[[#This Row],[id_bonification]],bonification_version[],3,FALSE)</f>
        <v>CFT</v>
      </c>
      <c r="D94" s="3" t="str">
        <f>VLOOKUP(fiche_bonification[[#This Row],[id_bonification]],bonification_version[],5,FALSE)</f>
        <v>Coup de pouce Chauffage des bâtiments résidentiels collectifs et tertiaires</v>
      </c>
      <c r="E94" s="6">
        <f>VLOOKUP(fiche_bonification[[#This Row],[id_bonification]],bonification_version[],6,FALSE)</f>
        <v>44863</v>
      </c>
      <c r="F94" s="6">
        <f>IF(VLOOKUP(fiche_bonification[[#This Row],[id_bonification]],bonification_version[],7,FALSE)=0,"",VLOOKUP(fiche_bonification[[#This Row],[id_bonification]],bonification_version[],7,FALSE))</f>
        <v>44939</v>
      </c>
      <c r="G94" s="3" t="s">
        <v>756</v>
      </c>
      <c r="H94" s="3" t="str">
        <f>VLOOKUP(fiche_bonification[[#This Row],[id_fiche]],fiche_version[],7,FALSE)</f>
        <v>Pompe à chaleur collective à absorption de type air/eau ou eau/eau</v>
      </c>
      <c r="I94" s="6">
        <f>VLOOKUP(fiche_bonification[[#This Row],[id_fiche]],fiche_version[],9,FALSE)</f>
        <v>42005</v>
      </c>
      <c r="J94" s="6" t="str">
        <f>IF(VLOOKUP(fiche_bonification[[#This Row],[id_fiche]],fiche_version[],10,FALSE)=0,"",VLOOKUP(fiche_bonification[[#This Row],[id_fiche]],fiche_version[],10,FALSE))</f>
        <v/>
      </c>
    </row>
    <row r="95" spans="1:10" x14ac:dyDescent="0.3">
      <c r="A95" s="3" t="s">
        <v>801</v>
      </c>
      <c r="B95" s="3" t="str">
        <f>VLOOKUP(fiche_bonification[[#This Row],[id_bonification]],bonification_version[],2,FALSE)</f>
        <v>CFT</v>
      </c>
      <c r="C95" s="3" t="str">
        <f>VLOOKUP(fiche_bonification[[#This Row],[id_bonification]],bonification_version[],3,FALSE)</f>
        <v>CFT</v>
      </c>
      <c r="D95" s="3" t="str">
        <f>VLOOKUP(fiche_bonification[[#This Row],[id_bonification]],bonification_version[],5,FALSE)</f>
        <v>Coup de pouce Chauffage des bâtiments résidentiels collectifs et tertiaires</v>
      </c>
      <c r="E95" s="6">
        <f>VLOOKUP(fiche_bonification[[#This Row],[id_bonification]],bonification_version[],6,FALSE)</f>
        <v>44940</v>
      </c>
      <c r="F95" s="6">
        <f>IF(VLOOKUP(fiche_bonification[[#This Row],[id_bonification]],bonification_version[],7,FALSE)=0,"",VLOOKUP(fiche_bonification[[#This Row],[id_bonification]],bonification_version[],7,FALSE))</f>
        <v>44985</v>
      </c>
      <c r="G95" s="3" t="s">
        <v>756</v>
      </c>
      <c r="H95" s="3" t="str">
        <f>VLOOKUP(fiche_bonification[[#This Row],[id_fiche]],fiche_version[],7,FALSE)</f>
        <v>Pompe à chaleur collective à absorption de type air/eau ou eau/eau</v>
      </c>
      <c r="I95" s="6">
        <f>VLOOKUP(fiche_bonification[[#This Row],[id_fiche]],fiche_version[],9,FALSE)</f>
        <v>42005</v>
      </c>
      <c r="J95" s="6" t="str">
        <f>IF(VLOOKUP(fiche_bonification[[#This Row],[id_fiche]],fiche_version[],10,FALSE)=0,"",VLOOKUP(fiche_bonification[[#This Row],[id_fiche]],fiche_version[],10,FALSE))</f>
        <v/>
      </c>
    </row>
    <row r="96" spans="1:10" x14ac:dyDescent="0.3">
      <c r="A96" s="3" t="s">
        <v>801</v>
      </c>
      <c r="B96" s="3" t="str">
        <f>VLOOKUP(fiche_bonification[[#This Row],[id_bonification]],bonification_version[],2,FALSE)</f>
        <v>CFT</v>
      </c>
      <c r="C96" s="3" t="str">
        <f>VLOOKUP(fiche_bonification[[#This Row],[id_bonification]],bonification_version[],3,FALSE)</f>
        <v>CFT</v>
      </c>
      <c r="D96" s="3" t="str">
        <f>VLOOKUP(fiche_bonification[[#This Row],[id_bonification]],bonification_version[],5,FALSE)</f>
        <v>Coup de pouce Chauffage des bâtiments résidentiels collectifs et tertiaires</v>
      </c>
      <c r="E96" s="6">
        <f>VLOOKUP(fiche_bonification[[#This Row],[id_bonification]],bonification_version[],6,FALSE)</f>
        <v>44940</v>
      </c>
      <c r="F96" s="6">
        <f>IF(VLOOKUP(fiche_bonification[[#This Row],[id_bonification]],bonification_version[],7,FALSE)=0,"",VLOOKUP(fiche_bonification[[#This Row],[id_bonification]],bonification_version[],7,FALSE))</f>
        <v>44985</v>
      </c>
      <c r="G96" s="3" t="s">
        <v>756</v>
      </c>
      <c r="H96" s="3" t="str">
        <f>VLOOKUP(fiche_bonification[[#This Row],[id_fiche]],fiche_version[],7,FALSE)</f>
        <v>Pompe à chaleur collective à absorption de type air/eau ou eau/eau</v>
      </c>
      <c r="I96" s="6">
        <f>VLOOKUP(fiche_bonification[[#This Row],[id_fiche]],fiche_version[],9,FALSE)</f>
        <v>42005</v>
      </c>
      <c r="J96" s="6" t="str">
        <f>IF(VLOOKUP(fiche_bonification[[#This Row],[id_fiche]],fiche_version[],10,FALSE)=0,"",VLOOKUP(fiche_bonification[[#This Row],[id_fiche]],fiche_version[],10,FALSE))</f>
        <v/>
      </c>
    </row>
    <row r="97" spans="1:10" x14ac:dyDescent="0.3">
      <c r="A97" s="3" t="s">
        <v>786</v>
      </c>
      <c r="B97" s="3" t="str">
        <f>VLOOKUP(fiche_bonification[[#This Row],[id_bonification]],bonification_version[],2,FALSE)</f>
        <v>CDP-1</v>
      </c>
      <c r="C97" s="3" t="str">
        <f>VLOOKUP(fiche_bonification[[#This Row],[id_bonification]],bonification_version[],3,FALSE)</f>
        <v>CDP</v>
      </c>
      <c r="D97" s="3" t="str">
        <f>VLOOKUP(fiche_bonification[[#This Row],[id_bonification]],bonification_version[],5,FALSE)</f>
        <v>Coup de pouce Chauffage</v>
      </c>
      <c r="E97" s="6">
        <f>VLOOKUP(fiche_bonification[[#This Row],[id_bonification]],bonification_version[],6,FALSE)</f>
        <v>43664</v>
      </c>
      <c r="F97" s="6">
        <f>IF(VLOOKUP(fiche_bonification[[#This Row],[id_bonification]],bonification_version[],7,FALSE)=0,"",VLOOKUP(fiche_bonification[[#This Row],[id_bonification]],bonification_version[],7,FALSE))</f>
        <v>43922</v>
      </c>
      <c r="G97" s="3" t="s">
        <v>757</v>
      </c>
      <c r="H97" s="3" t="str">
        <f>VLOOKUP(fiche_bonification[[#This Row],[id_fiche]],fiche_version[],7,FALSE)</f>
        <v>Émetteur électrique à régulation électronique à fonctions avancées</v>
      </c>
      <c r="I97" s="6">
        <f>VLOOKUP(fiche_bonification[[#This Row],[id_fiche]],fiche_version[],9,FALSE)</f>
        <v>42005</v>
      </c>
      <c r="J97" s="6">
        <f>IF(VLOOKUP(fiche_bonification[[#This Row],[id_fiche]],fiche_version[],10,FALSE)=0,"",VLOOKUP(fiche_bonification[[#This Row],[id_fiche]],fiche_version[],10,FALSE))</f>
        <v>44104</v>
      </c>
    </row>
    <row r="98" spans="1:10" x14ac:dyDescent="0.3">
      <c r="A98" s="3" t="s">
        <v>787</v>
      </c>
      <c r="B98" s="3" t="str">
        <f>VLOOKUP(fiche_bonification[[#This Row],[id_bonification]],bonification_version[],2,FALSE)</f>
        <v>CDP-1</v>
      </c>
      <c r="C98" s="3" t="str">
        <f>VLOOKUP(fiche_bonification[[#This Row],[id_bonification]],bonification_version[],3,FALSE)</f>
        <v>CDP</v>
      </c>
      <c r="D98" s="3" t="str">
        <f>VLOOKUP(fiche_bonification[[#This Row],[id_bonification]],bonification_version[],5,FALSE)</f>
        <v>Coup de pouce Chauffage</v>
      </c>
      <c r="E98" s="6">
        <f>VLOOKUP(fiche_bonification[[#This Row],[id_bonification]],bonification_version[],6,FALSE)</f>
        <v>43923</v>
      </c>
      <c r="F98" s="6">
        <f>IF(VLOOKUP(fiche_bonification[[#This Row],[id_bonification]],bonification_version[],7,FALSE)=0,"",VLOOKUP(fiche_bonification[[#This Row],[id_bonification]],bonification_version[],7,FALSE))</f>
        <v>44268</v>
      </c>
      <c r="G98" s="3" t="s">
        <v>757</v>
      </c>
      <c r="H98" s="3" t="str">
        <f>VLOOKUP(fiche_bonification[[#This Row],[id_fiche]],fiche_version[],7,FALSE)</f>
        <v>Émetteur électrique à régulation électronique à fonctions avancées</v>
      </c>
      <c r="I98" s="6">
        <f>VLOOKUP(fiche_bonification[[#This Row],[id_fiche]],fiche_version[],9,FALSE)</f>
        <v>42005</v>
      </c>
      <c r="J98" s="6">
        <f>IF(VLOOKUP(fiche_bonification[[#This Row],[id_fiche]],fiche_version[],10,FALSE)=0,"",VLOOKUP(fiche_bonification[[#This Row],[id_fiche]],fiche_version[],10,FALSE))</f>
        <v>44104</v>
      </c>
    </row>
    <row r="99" spans="1:10" x14ac:dyDescent="0.3">
      <c r="A99" s="3" t="s">
        <v>787</v>
      </c>
      <c r="B99" s="3" t="str">
        <f>VLOOKUP(fiche_bonification[[#This Row],[id_bonification]],bonification_version[],2,FALSE)</f>
        <v>CDP-1</v>
      </c>
      <c r="C99" s="3" t="str">
        <f>VLOOKUP(fiche_bonification[[#This Row],[id_bonification]],bonification_version[],3,FALSE)</f>
        <v>CDP</v>
      </c>
      <c r="D99" s="3" t="str">
        <f>VLOOKUP(fiche_bonification[[#This Row],[id_bonification]],bonification_version[],5,FALSE)</f>
        <v>Coup de pouce Chauffage</v>
      </c>
      <c r="E99" s="6">
        <f>VLOOKUP(fiche_bonification[[#This Row],[id_bonification]],bonification_version[],6,FALSE)</f>
        <v>43923</v>
      </c>
      <c r="F99" s="6">
        <f>IF(VLOOKUP(fiche_bonification[[#This Row],[id_bonification]],bonification_version[],7,FALSE)=0,"",VLOOKUP(fiche_bonification[[#This Row],[id_bonification]],bonification_version[],7,FALSE))</f>
        <v>44268</v>
      </c>
      <c r="G99" s="3" t="s">
        <v>758</v>
      </c>
      <c r="H99" s="3" t="str">
        <f>VLOOKUP(fiche_bonification[[#This Row],[id_fiche]],fiche_version[],7,FALSE)</f>
        <v>Émetteur électrique à régulation électronique à fonctions avancées</v>
      </c>
      <c r="I99" s="6">
        <f>VLOOKUP(fiche_bonification[[#This Row],[id_fiche]],fiche_version[],9,FALSE)</f>
        <v>44105</v>
      </c>
      <c r="J99" s="6" t="str">
        <f>IF(VLOOKUP(fiche_bonification[[#This Row],[id_fiche]],fiche_version[],10,FALSE)=0,"",VLOOKUP(fiche_bonification[[#This Row],[id_fiche]],fiche_version[],10,FALSE))</f>
        <v/>
      </c>
    </row>
    <row r="100" spans="1:10" x14ac:dyDescent="0.3">
      <c r="A100" s="3" t="s">
        <v>788</v>
      </c>
      <c r="B100" s="3" t="str">
        <f>VLOOKUP(fiche_bonification[[#This Row],[id_bonification]],bonification_version[],2,FALSE)</f>
        <v>CDP-1</v>
      </c>
      <c r="C100" s="3" t="str">
        <f>VLOOKUP(fiche_bonification[[#This Row],[id_bonification]],bonification_version[],3,FALSE)</f>
        <v>CDP</v>
      </c>
      <c r="D100" s="3" t="str">
        <f>VLOOKUP(fiche_bonification[[#This Row],[id_bonification]],bonification_version[],5,FALSE)</f>
        <v>Coup de pouce Chauffage</v>
      </c>
      <c r="E100" s="6">
        <f>VLOOKUP(fiche_bonification[[#This Row],[id_bonification]],bonification_version[],6,FALSE)</f>
        <v>44269</v>
      </c>
      <c r="F100" s="6">
        <f>IF(VLOOKUP(fiche_bonification[[#This Row],[id_bonification]],bonification_version[],7,FALSE)=0,"",VLOOKUP(fiche_bonification[[#This Row],[id_bonification]],bonification_version[],7,FALSE))</f>
        <v>44302</v>
      </c>
      <c r="G100" s="3" t="s">
        <v>758</v>
      </c>
      <c r="H100" s="3" t="str">
        <f>VLOOKUP(fiche_bonification[[#This Row],[id_fiche]],fiche_version[],7,FALSE)</f>
        <v>Émetteur électrique à régulation électronique à fonctions avancées</v>
      </c>
      <c r="I100" s="6">
        <f>VLOOKUP(fiche_bonification[[#This Row],[id_fiche]],fiche_version[],9,FALSE)</f>
        <v>44105</v>
      </c>
      <c r="J100" s="6" t="str">
        <f>IF(VLOOKUP(fiche_bonification[[#This Row],[id_fiche]],fiche_version[],10,FALSE)=0,"",VLOOKUP(fiche_bonification[[#This Row],[id_fiche]],fiche_version[],10,FALSE))</f>
        <v/>
      </c>
    </row>
    <row r="101" spans="1:10" x14ac:dyDescent="0.3">
      <c r="A101" s="3" t="s">
        <v>789</v>
      </c>
      <c r="B101" s="3" t="str">
        <f>VLOOKUP(fiche_bonification[[#This Row],[id_bonification]],bonification_version[],2,FALSE)</f>
        <v>CDP-1</v>
      </c>
      <c r="C101" s="3" t="str">
        <f>VLOOKUP(fiche_bonification[[#This Row],[id_bonification]],bonification_version[],3,FALSE)</f>
        <v>CDP</v>
      </c>
      <c r="D101" s="3" t="str">
        <f>VLOOKUP(fiche_bonification[[#This Row],[id_bonification]],bonification_version[],5,FALSE)</f>
        <v>Coup de pouce Chauffage</v>
      </c>
      <c r="E101" s="6">
        <f>VLOOKUP(fiche_bonification[[#This Row],[id_bonification]],bonification_version[],6,FALSE)</f>
        <v>44303</v>
      </c>
      <c r="F101" s="6">
        <f>IF(VLOOKUP(fiche_bonification[[#This Row],[id_bonification]],bonification_version[],7,FALSE)=0,"",VLOOKUP(fiche_bonification[[#This Row],[id_bonification]],bonification_version[],7,FALSE))</f>
        <v>44471</v>
      </c>
      <c r="G101" s="3" t="s">
        <v>758</v>
      </c>
      <c r="H101" s="3" t="str">
        <f>VLOOKUP(fiche_bonification[[#This Row],[id_fiche]],fiche_version[],7,FALSE)</f>
        <v>Émetteur électrique à régulation électronique à fonctions avancées</v>
      </c>
      <c r="I101" s="6">
        <f>VLOOKUP(fiche_bonification[[#This Row],[id_fiche]],fiche_version[],9,FALSE)</f>
        <v>44105</v>
      </c>
      <c r="J101" s="6" t="str">
        <f>IF(VLOOKUP(fiche_bonification[[#This Row],[id_fiche]],fiche_version[],10,FALSE)=0,"",VLOOKUP(fiche_bonification[[#This Row],[id_fiche]],fiche_version[],10,FALSE))</f>
        <v/>
      </c>
    </row>
    <row r="102" spans="1:10" x14ac:dyDescent="0.3">
      <c r="A102" s="3" t="s">
        <v>785</v>
      </c>
      <c r="B102" s="3" t="str">
        <f>VLOOKUP(fiche_bonification[[#This Row],[id_bonification]],bonification_version[],2,FALSE)</f>
        <v>CDP-1</v>
      </c>
      <c r="C102" s="3" t="str">
        <f>VLOOKUP(fiche_bonification[[#This Row],[id_bonification]],bonification_version[],3,FALSE)</f>
        <v>CDP</v>
      </c>
      <c r="D102" s="3" t="str">
        <f>VLOOKUP(fiche_bonification[[#This Row],[id_bonification]],bonification_version[],5,FALSE)</f>
        <v>Coup de pouce Chauffage</v>
      </c>
      <c r="E102" s="6">
        <f>VLOOKUP(fiche_bonification[[#This Row],[id_bonification]],bonification_version[],6,FALSE)</f>
        <v>43476</v>
      </c>
      <c r="F102" s="6">
        <f>IF(VLOOKUP(fiche_bonification[[#This Row],[id_bonification]],bonification_version[],7,FALSE)=0,"",VLOOKUP(fiche_bonification[[#This Row],[id_bonification]],bonification_version[],7,FALSE))</f>
        <v>43663</v>
      </c>
      <c r="G102" s="3" t="s">
        <v>759</v>
      </c>
      <c r="H102" s="3" t="str">
        <f>VLOOKUP(fiche_bonification[[#This Row],[id_fiche]],fiche_version[],7,FALSE)</f>
        <v>Pompe à chaleur hybride individuelle</v>
      </c>
      <c r="I102" s="6">
        <f>VLOOKUP(fiche_bonification[[#This Row],[id_fiche]],fiche_version[],9,FALSE)</f>
        <v>42956</v>
      </c>
      <c r="J102" s="6">
        <f>IF(VLOOKUP(fiche_bonification[[#This Row],[id_fiche]],fiche_version[],10,FALSE)=0,"",VLOOKUP(fiche_bonification[[#This Row],[id_fiche]],fiche_version[],10,FALSE))</f>
        <v>44651</v>
      </c>
    </row>
    <row r="103" spans="1:10" x14ac:dyDescent="0.3">
      <c r="A103" s="3" t="s">
        <v>786</v>
      </c>
      <c r="B103" s="3" t="str">
        <f>VLOOKUP(fiche_bonification[[#This Row],[id_bonification]],bonification_version[],2,FALSE)</f>
        <v>CDP-1</v>
      </c>
      <c r="C103" s="3" t="str">
        <f>VLOOKUP(fiche_bonification[[#This Row],[id_bonification]],bonification_version[],3,FALSE)</f>
        <v>CDP</v>
      </c>
      <c r="D103" s="3" t="str">
        <f>VLOOKUP(fiche_bonification[[#This Row],[id_bonification]],bonification_version[],5,FALSE)</f>
        <v>Coup de pouce Chauffage</v>
      </c>
      <c r="E103" s="6">
        <f>VLOOKUP(fiche_bonification[[#This Row],[id_bonification]],bonification_version[],6,FALSE)</f>
        <v>43664</v>
      </c>
      <c r="F103" s="6">
        <f>IF(VLOOKUP(fiche_bonification[[#This Row],[id_bonification]],bonification_version[],7,FALSE)=0,"",VLOOKUP(fiche_bonification[[#This Row],[id_bonification]],bonification_version[],7,FALSE))</f>
        <v>43922</v>
      </c>
      <c r="G103" s="3" t="s">
        <v>759</v>
      </c>
      <c r="H103" s="3" t="str">
        <f>VLOOKUP(fiche_bonification[[#This Row],[id_fiche]],fiche_version[],7,FALSE)</f>
        <v>Pompe à chaleur hybride individuelle</v>
      </c>
      <c r="I103" s="6">
        <f>VLOOKUP(fiche_bonification[[#This Row],[id_fiche]],fiche_version[],9,FALSE)</f>
        <v>42956</v>
      </c>
      <c r="J103" s="6">
        <f>IF(VLOOKUP(fiche_bonification[[#This Row],[id_fiche]],fiche_version[],10,FALSE)=0,"",VLOOKUP(fiche_bonification[[#This Row],[id_fiche]],fiche_version[],10,FALSE))</f>
        <v>44651</v>
      </c>
    </row>
    <row r="104" spans="1:10" x14ac:dyDescent="0.3">
      <c r="A104" s="3" t="s">
        <v>787</v>
      </c>
      <c r="B104" s="3" t="str">
        <f>VLOOKUP(fiche_bonification[[#This Row],[id_bonification]],bonification_version[],2,FALSE)</f>
        <v>CDP-1</v>
      </c>
      <c r="C104" s="3" t="str">
        <f>VLOOKUP(fiche_bonification[[#This Row],[id_bonification]],bonification_version[],3,FALSE)</f>
        <v>CDP</v>
      </c>
      <c r="D104" s="3" t="str">
        <f>VLOOKUP(fiche_bonification[[#This Row],[id_bonification]],bonification_version[],5,FALSE)</f>
        <v>Coup de pouce Chauffage</v>
      </c>
      <c r="E104" s="6">
        <f>VLOOKUP(fiche_bonification[[#This Row],[id_bonification]],bonification_version[],6,FALSE)</f>
        <v>43923</v>
      </c>
      <c r="F104" s="6">
        <f>IF(VLOOKUP(fiche_bonification[[#This Row],[id_bonification]],bonification_version[],7,FALSE)=0,"",VLOOKUP(fiche_bonification[[#This Row],[id_bonification]],bonification_version[],7,FALSE))</f>
        <v>44268</v>
      </c>
      <c r="G104" s="3" t="s">
        <v>759</v>
      </c>
      <c r="H104" s="3" t="str">
        <f>VLOOKUP(fiche_bonification[[#This Row],[id_fiche]],fiche_version[],7,FALSE)</f>
        <v>Pompe à chaleur hybride individuelle</v>
      </c>
      <c r="I104" s="6">
        <f>VLOOKUP(fiche_bonification[[#This Row],[id_fiche]],fiche_version[],9,FALSE)</f>
        <v>42956</v>
      </c>
      <c r="J104" s="6">
        <f>IF(VLOOKUP(fiche_bonification[[#This Row],[id_fiche]],fiche_version[],10,FALSE)=0,"",VLOOKUP(fiche_bonification[[#This Row],[id_fiche]],fiche_version[],10,FALSE))</f>
        <v>44651</v>
      </c>
    </row>
    <row r="105" spans="1:10" x14ac:dyDescent="0.3">
      <c r="A105" s="3" t="s">
        <v>788</v>
      </c>
      <c r="B105" s="3" t="str">
        <f>VLOOKUP(fiche_bonification[[#This Row],[id_bonification]],bonification_version[],2,FALSE)</f>
        <v>CDP-1</v>
      </c>
      <c r="C105" s="3" t="str">
        <f>VLOOKUP(fiche_bonification[[#This Row],[id_bonification]],bonification_version[],3,FALSE)</f>
        <v>CDP</v>
      </c>
      <c r="D105" s="3" t="str">
        <f>VLOOKUP(fiche_bonification[[#This Row],[id_bonification]],bonification_version[],5,FALSE)</f>
        <v>Coup de pouce Chauffage</v>
      </c>
      <c r="E105" s="6">
        <f>VLOOKUP(fiche_bonification[[#This Row],[id_bonification]],bonification_version[],6,FALSE)</f>
        <v>44269</v>
      </c>
      <c r="F105" s="6">
        <f>IF(VLOOKUP(fiche_bonification[[#This Row],[id_bonification]],bonification_version[],7,FALSE)=0,"",VLOOKUP(fiche_bonification[[#This Row],[id_bonification]],bonification_version[],7,FALSE))</f>
        <v>44302</v>
      </c>
      <c r="G105" s="3" t="s">
        <v>759</v>
      </c>
      <c r="H105" s="3" t="str">
        <f>VLOOKUP(fiche_bonification[[#This Row],[id_fiche]],fiche_version[],7,FALSE)</f>
        <v>Pompe à chaleur hybride individuelle</v>
      </c>
      <c r="I105" s="6">
        <f>VLOOKUP(fiche_bonification[[#This Row],[id_fiche]],fiche_version[],9,FALSE)</f>
        <v>42956</v>
      </c>
      <c r="J105" s="6">
        <f>IF(VLOOKUP(fiche_bonification[[#This Row],[id_fiche]],fiche_version[],10,FALSE)=0,"",VLOOKUP(fiche_bonification[[#This Row],[id_fiche]],fiche_version[],10,FALSE))</f>
        <v>44651</v>
      </c>
    </row>
    <row r="106" spans="1:10" x14ac:dyDescent="0.3">
      <c r="A106" s="3" t="s">
        <v>789</v>
      </c>
      <c r="B106" s="3" t="str">
        <f>VLOOKUP(fiche_bonification[[#This Row],[id_bonification]],bonification_version[],2,FALSE)</f>
        <v>CDP-1</v>
      </c>
      <c r="C106" s="3" t="str">
        <f>VLOOKUP(fiche_bonification[[#This Row],[id_bonification]],bonification_version[],3,FALSE)</f>
        <v>CDP</v>
      </c>
      <c r="D106" s="3" t="str">
        <f>VLOOKUP(fiche_bonification[[#This Row],[id_bonification]],bonification_version[],5,FALSE)</f>
        <v>Coup de pouce Chauffage</v>
      </c>
      <c r="E106" s="6">
        <f>VLOOKUP(fiche_bonification[[#This Row],[id_bonification]],bonification_version[],6,FALSE)</f>
        <v>44303</v>
      </c>
      <c r="F106" s="6">
        <f>IF(VLOOKUP(fiche_bonification[[#This Row],[id_bonification]],bonification_version[],7,FALSE)=0,"",VLOOKUP(fiche_bonification[[#This Row],[id_bonification]],bonification_version[],7,FALSE))</f>
        <v>44471</v>
      </c>
      <c r="G106" s="3" t="s">
        <v>759</v>
      </c>
      <c r="H106" s="3" t="str">
        <f>VLOOKUP(fiche_bonification[[#This Row],[id_fiche]],fiche_version[],7,FALSE)</f>
        <v>Pompe à chaleur hybride individuelle</v>
      </c>
      <c r="I106" s="6">
        <f>VLOOKUP(fiche_bonification[[#This Row],[id_fiche]],fiche_version[],9,FALSE)</f>
        <v>42956</v>
      </c>
      <c r="J106" s="6">
        <f>IF(VLOOKUP(fiche_bonification[[#This Row],[id_fiche]],fiche_version[],10,FALSE)=0,"",VLOOKUP(fiche_bonification[[#This Row],[id_fiche]],fiche_version[],10,FALSE))</f>
        <v>44651</v>
      </c>
    </row>
    <row r="107" spans="1:10" x14ac:dyDescent="0.3">
      <c r="A107" s="3" t="s">
        <v>790</v>
      </c>
      <c r="B107" s="3" t="str">
        <f>VLOOKUP(fiche_bonification[[#This Row],[id_bonification]],bonification_version[],2,FALSE)</f>
        <v>CDP-1</v>
      </c>
      <c r="C107" s="3" t="str">
        <f>VLOOKUP(fiche_bonification[[#This Row],[id_bonification]],bonification_version[],3,FALSE)</f>
        <v>CDP</v>
      </c>
      <c r="D107" s="3" t="str">
        <f>VLOOKUP(fiche_bonification[[#This Row],[id_bonification]],bonification_version[],5,FALSE)</f>
        <v>Coup de pouce Chauffage</v>
      </c>
      <c r="E107" s="6">
        <f>VLOOKUP(fiche_bonification[[#This Row],[id_bonification]],bonification_version[],6,FALSE)</f>
        <v>44472</v>
      </c>
      <c r="F107" s="6">
        <f>IF(VLOOKUP(fiche_bonification[[#This Row],[id_bonification]],bonification_version[],7,FALSE)=0,"",VLOOKUP(fiche_bonification[[#This Row],[id_bonification]],bonification_version[],7,FALSE))</f>
        <v>44482</v>
      </c>
      <c r="G107" s="3" t="s">
        <v>759</v>
      </c>
      <c r="H107" s="3" t="str">
        <f>VLOOKUP(fiche_bonification[[#This Row],[id_fiche]],fiche_version[],7,FALSE)</f>
        <v>Pompe à chaleur hybride individuelle</v>
      </c>
      <c r="I107" s="6">
        <f>VLOOKUP(fiche_bonification[[#This Row],[id_fiche]],fiche_version[],9,FALSE)</f>
        <v>42956</v>
      </c>
      <c r="J107" s="6">
        <f>IF(VLOOKUP(fiche_bonification[[#This Row],[id_fiche]],fiche_version[],10,FALSE)=0,"",VLOOKUP(fiche_bonification[[#This Row],[id_fiche]],fiche_version[],10,FALSE))</f>
        <v>44651</v>
      </c>
    </row>
    <row r="108" spans="1:10" x14ac:dyDescent="0.3">
      <c r="A108" s="3" t="s">
        <v>791</v>
      </c>
      <c r="B108" s="3" t="str">
        <f>VLOOKUP(fiche_bonification[[#This Row],[id_bonification]],bonification_version[],2,FALSE)</f>
        <v>CDP-1</v>
      </c>
      <c r="C108" s="3" t="str">
        <f>VLOOKUP(fiche_bonification[[#This Row],[id_bonification]],bonification_version[],3,FALSE)</f>
        <v>CDP</v>
      </c>
      <c r="D108" s="3" t="str">
        <f>VLOOKUP(fiche_bonification[[#This Row],[id_bonification]],bonification_version[],5,FALSE)</f>
        <v>Coup de pouce Chauffage</v>
      </c>
      <c r="E108" s="6">
        <f>VLOOKUP(fiche_bonification[[#This Row],[id_bonification]],bonification_version[],6,FALSE)</f>
        <v>44483</v>
      </c>
      <c r="F108" s="6">
        <f>IF(VLOOKUP(fiche_bonification[[#This Row],[id_bonification]],bonification_version[],7,FALSE)=0,"",VLOOKUP(fiche_bonification[[#This Row],[id_bonification]],bonification_version[],7,FALSE))</f>
        <v>44651</v>
      </c>
      <c r="G108" s="3" t="s">
        <v>759</v>
      </c>
      <c r="H108" s="3" t="str">
        <f>VLOOKUP(fiche_bonification[[#This Row],[id_fiche]],fiche_version[],7,FALSE)</f>
        <v>Pompe à chaleur hybride individuelle</v>
      </c>
      <c r="I108" s="6">
        <f>VLOOKUP(fiche_bonification[[#This Row],[id_fiche]],fiche_version[],9,FALSE)</f>
        <v>42956</v>
      </c>
      <c r="J108" s="6">
        <f>IF(VLOOKUP(fiche_bonification[[#This Row],[id_fiche]],fiche_version[],10,FALSE)=0,"",VLOOKUP(fiche_bonification[[#This Row],[id_fiche]],fiche_version[],10,FALSE))</f>
        <v>44651</v>
      </c>
    </row>
    <row r="109" spans="1:10" x14ac:dyDescent="0.3">
      <c r="A109" s="3" t="s">
        <v>826</v>
      </c>
      <c r="B109" s="3" t="str">
        <f>VLOOKUP(fiche_bonification[[#This Row],[id_bonification]],bonification_version[],2,FALSE)</f>
        <v>CDP-1</v>
      </c>
      <c r="C109" s="3" t="str">
        <f>VLOOKUP(fiche_bonification[[#This Row],[id_bonification]],bonification_version[],3,FALSE)</f>
        <v>CDP</v>
      </c>
      <c r="D109" s="3" t="str">
        <f>VLOOKUP(fiche_bonification[[#This Row],[id_bonification]],bonification_version[],5,FALSE)</f>
        <v>Coup de pouce Chauffage</v>
      </c>
      <c r="E109" s="6">
        <f>VLOOKUP(fiche_bonification[[#This Row],[id_bonification]],bonification_version[],6,FALSE)</f>
        <v>44652</v>
      </c>
      <c r="F109" s="6">
        <f>IF(VLOOKUP(fiche_bonification[[#This Row],[id_bonification]],bonification_version[],7,FALSE)=0,"",VLOOKUP(fiche_bonification[[#This Row],[id_bonification]],bonification_version[],7,FALSE))</f>
        <v>44777</v>
      </c>
      <c r="G109" s="3" t="s">
        <v>760</v>
      </c>
      <c r="H109" s="3" t="str">
        <f>VLOOKUP(fiche_bonification[[#This Row],[id_fiche]],fiche_version[],7,FALSE)</f>
        <v>Pompe à chaleur hybride individuelle</v>
      </c>
      <c r="I109" s="6">
        <f>VLOOKUP(fiche_bonification[[#This Row],[id_fiche]],fiche_version[],9,FALSE)</f>
        <v>44652</v>
      </c>
      <c r="J109" s="6">
        <f>IF(VLOOKUP(fiche_bonification[[#This Row],[id_fiche]],fiche_version[],10,FALSE)=0,"",VLOOKUP(fiche_bonification[[#This Row],[id_fiche]],fiche_version[],10,FALSE))</f>
        <v>44865</v>
      </c>
    </row>
    <row r="110" spans="1:10" x14ac:dyDescent="0.3">
      <c r="A110" s="3" t="s">
        <v>792</v>
      </c>
      <c r="B110" s="3" t="str">
        <f>VLOOKUP(fiche_bonification[[#This Row],[id_bonification]],bonification_version[],2,FALSE)</f>
        <v>CDP-1</v>
      </c>
      <c r="C110" s="3" t="str">
        <f>VLOOKUP(fiche_bonification[[#This Row],[id_bonification]],bonification_version[],3,FALSE)</f>
        <v>CDP</v>
      </c>
      <c r="D110" s="3" t="str">
        <f>VLOOKUP(fiche_bonification[[#This Row],[id_bonification]],bonification_version[],5,FALSE)</f>
        <v>Coup de pouce Chauffage</v>
      </c>
      <c r="E110" s="6">
        <f>VLOOKUP(fiche_bonification[[#This Row],[id_bonification]],bonification_version[],6,FALSE)</f>
        <v>44778</v>
      </c>
      <c r="F110" s="6">
        <f>IF(VLOOKUP(fiche_bonification[[#This Row],[id_bonification]],bonification_version[],7,FALSE)=0,"",VLOOKUP(fiche_bonification[[#This Row],[id_bonification]],bonification_version[],7,FALSE))</f>
        <v>44804</v>
      </c>
      <c r="G110" s="3" t="s">
        <v>760</v>
      </c>
      <c r="H110" s="3" t="str">
        <f>VLOOKUP(fiche_bonification[[#This Row],[id_fiche]],fiche_version[],7,FALSE)</f>
        <v>Pompe à chaleur hybride individuelle</v>
      </c>
      <c r="I110" s="6">
        <f>VLOOKUP(fiche_bonification[[#This Row],[id_fiche]],fiche_version[],9,FALSE)</f>
        <v>44652</v>
      </c>
      <c r="J110" s="6">
        <f>IF(VLOOKUP(fiche_bonification[[#This Row],[id_fiche]],fiche_version[],10,FALSE)=0,"",VLOOKUP(fiche_bonification[[#This Row],[id_fiche]],fiche_version[],10,FALSE))</f>
        <v>44865</v>
      </c>
    </row>
    <row r="111" spans="1:10" x14ac:dyDescent="0.3">
      <c r="A111" s="3" t="s">
        <v>793</v>
      </c>
      <c r="B111" s="3" t="str">
        <f>VLOOKUP(fiche_bonification[[#This Row],[id_bonification]],bonification_version[],2,FALSE)</f>
        <v>CDP-1</v>
      </c>
      <c r="C111" s="3" t="str">
        <f>VLOOKUP(fiche_bonification[[#This Row],[id_bonification]],bonification_version[],3,FALSE)</f>
        <v>CDP</v>
      </c>
      <c r="D111" s="3" t="str">
        <f>VLOOKUP(fiche_bonification[[#This Row],[id_bonification]],bonification_version[],5,FALSE)</f>
        <v>Coup de pouce Chauffage</v>
      </c>
      <c r="E111" s="6">
        <f>VLOOKUP(fiche_bonification[[#This Row],[id_bonification]],bonification_version[],6,FALSE)</f>
        <v>44805</v>
      </c>
      <c r="F111" s="6">
        <f>IF(VLOOKUP(fiche_bonification[[#This Row],[id_bonification]],bonification_version[],7,FALSE)=0,"",VLOOKUP(fiche_bonification[[#This Row],[id_bonification]],bonification_version[],7,FALSE))</f>
        <v>44862</v>
      </c>
      <c r="G111" s="3" t="s">
        <v>760</v>
      </c>
      <c r="H111" s="3" t="str">
        <f>VLOOKUP(fiche_bonification[[#This Row],[id_fiche]],fiche_version[],7,FALSE)</f>
        <v>Pompe à chaleur hybride individuelle</v>
      </c>
      <c r="I111" s="6">
        <f>VLOOKUP(fiche_bonification[[#This Row],[id_fiche]],fiche_version[],9,FALSE)</f>
        <v>44652</v>
      </c>
      <c r="J111" s="6">
        <f>IF(VLOOKUP(fiche_bonification[[#This Row],[id_fiche]],fiche_version[],10,FALSE)=0,"",VLOOKUP(fiche_bonification[[#This Row],[id_fiche]],fiche_version[],10,FALSE))</f>
        <v>44865</v>
      </c>
    </row>
    <row r="112" spans="1:10" x14ac:dyDescent="0.3">
      <c r="A112" s="3" t="s">
        <v>794</v>
      </c>
      <c r="B112" s="3" t="str">
        <f>VLOOKUP(fiche_bonification[[#This Row],[id_bonification]],bonification_version[],2,FALSE)</f>
        <v>CDP-1</v>
      </c>
      <c r="C112" s="3" t="str">
        <f>VLOOKUP(fiche_bonification[[#This Row],[id_bonification]],bonification_version[],3,FALSE)</f>
        <v>CDP</v>
      </c>
      <c r="D112" s="3" t="str">
        <f>VLOOKUP(fiche_bonification[[#This Row],[id_bonification]],bonification_version[],5,FALSE)</f>
        <v>Coup de pouce Chauffage</v>
      </c>
      <c r="E112" s="6">
        <f>VLOOKUP(fiche_bonification[[#This Row],[id_bonification]],bonification_version[],6,FALSE)</f>
        <v>44863</v>
      </c>
      <c r="F112" s="6">
        <f>IF(VLOOKUP(fiche_bonification[[#This Row],[id_bonification]],bonification_version[],7,FALSE)=0,"",VLOOKUP(fiche_bonification[[#This Row],[id_bonification]],bonification_version[],7,FALSE))</f>
        <v>45166</v>
      </c>
      <c r="G112" s="3" t="s">
        <v>760</v>
      </c>
      <c r="H112" s="3" t="str">
        <f>VLOOKUP(fiche_bonification[[#This Row],[id_fiche]],fiche_version[],7,FALSE)</f>
        <v>Pompe à chaleur hybride individuelle</v>
      </c>
      <c r="I112" s="6">
        <f>VLOOKUP(fiche_bonification[[#This Row],[id_fiche]],fiche_version[],9,FALSE)</f>
        <v>44652</v>
      </c>
      <c r="J112" s="6">
        <f>IF(VLOOKUP(fiche_bonification[[#This Row],[id_fiche]],fiche_version[],10,FALSE)=0,"",VLOOKUP(fiche_bonification[[#This Row],[id_fiche]],fiche_version[],10,FALSE))</f>
        <v>44865</v>
      </c>
    </row>
    <row r="113" spans="1:10" x14ac:dyDescent="0.3">
      <c r="A113" s="3" t="s">
        <v>794</v>
      </c>
      <c r="B113" s="3" t="str">
        <f>VLOOKUP(fiche_bonification[[#This Row],[id_bonification]],bonification_version[],2,FALSE)</f>
        <v>CDP-1</v>
      </c>
      <c r="C113" s="3" t="str">
        <f>VLOOKUP(fiche_bonification[[#This Row],[id_bonification]],bonification_version[],3,FALSE)</f>
        <v>CDP</v>
      </c>
      <c r="D113" s="3" t="str">
        <f>VLOOKUP(fiche_bonification[[#This Row],[id_bonification]],bonification_version[],5,FALSE)</f>
        <v>Coup de pouce Chauffage</v>
      </c>
      <c r="E113" s="6">
        <f>VLOOKUP(fiche_bonification[[#This Row],[id_bonification]],bonification_version[],6,FALSE)</f>
        <v>44863</v>
      </c>
      <c r="F113" s="6">
        <f>IF(VLOOKUP(fiche_bonification[[#This Row],[id_bonification]],bonification_version[],7,FALSE)=0,"",VLOOKUP(fiche_bonification[[#This Row],[id_bonification]],bonification_version[],7,FALSE))</f>
        <v>45166</v>
      </c>
      <c r="G113" s="3" t="s">
        <v>761</v>
      </c>
      <c r="H113" s="3" t="str">
        <f>VLOOKUP(fiche_bonification[[#This Row],[id_fiche]],fiche_version[],7,FALSE)</f>
        <v>Pompe à chaleur hybride individuelle</v>
      </c>
      <c r="I113" s="6">
        <f>VLOOKUP(fiche_bonification[[#This Row],[id_fiche]],fiche_version[],9,FALSE)</f>
        <v>44866</v>
      </c>
      <c r="J113" s="6">
        <f>IF(VLOOKUP(fiche_bonification[[#This Row],[id_fiche]],fiche_version[],10,FALSE)=0,"",VLOOKUP(fiche_bonification[[#This Row],[id_fiche]],fiche_version[],10,FALSE))</f>
        <v>45016</v>
      </c>
    </row>
    <row r="114" spans="1:10" x14ac:dyDescent="0.3">
      <c r="A114" s="3" t="s">
        <v>796</v>
      </c>
      <c r="B114" s="3" t="str">
        <f>VLOOKUP(fiche_bonification[[#This Row],[id_bonification]],bonification_version[],2,FALSE)</f>
        <v>CDP-1</v>
      </c>
      <c r="C114" s="3" t="str">
        <f>VLOOKUP(fiche_bonification[[#This Row],[id_bonification]],bonification_version[],3,FALSE)</f>
        <v>CDP</v>
      </c>
      <c r="D114" s="3" t="str">
        <f>VLOOKUP(fiche_bonification[[#This Row],[id_bonification]],bonification_version[],5,FALSE)</f>
        <v>Coup de pouce Chauffage</v>
      </c>
      <c r="E114" s="6">
        <f>VLOOKUP(fiche_bonification[[#This Row],[id_bonification]],bonification_version[],6,FALSE)</f>
        <v>44986</v>
      </c>
      <c r="F114" s="6">
        <f>IF(VLOOKUP(fiche_bonification[[#This Row],[id_bonification]],bonification_version[],7,FALSE)=0,"",VLOOKUP(fiche_bonification[[#This Row],[id_bonification]],bonification_version[],7,FALSE))</f>
        <v>45205</v>
      </c>
      <c r="G114" s="3" t="s">
        <v>761</v>
      </c>
      <c r="H114" s="3" t="str">
        <f>VLOOKUP(fiche_bonification[[#This Row],[id_fiche]],fiche_version[],7,FALSE)</f>
        <v>Pompe à chaleur hybride individuelle</v>
      </c>
      <c r="I114" s="6">
        <f>VLOOKUP(fiche_bonification[[#This Row],[id_fiche]],fiche_version[],9,FALSE)</f>
        <v>44866</v>
      </c>
      <c r="J114" s="6">
        <f>IF(VLOOKUP(fiche_bonification[[#This Row],[id_fiche]],fiche_version[],10,FALSE)=0,"",VLOOKUP(fiche_bonification[[#This Row],[id_fiche]],fiche_version[],10,FALSE))</f>
        <v>45016</v>
      </c>
    </row>
    <row r="115" spans="1:10" x14ac:dyDescent="0.3">
      <c r="A115" s="3" t="s">
        <v>796</v>
      </c>
      <c r="B115" s="3" t="str">
        <f>VLOOKUP(fiche_bonification[[#This Row],[id_bonification]],bonification_version[],2,FALSE)</f>
        <v>CDP-1</v>
      </c>
      <c r="C115" s="3" t="str">
        <f>VLOOKUP(fiche_bonification[[#This Row],[id_bonification]],bonification_version[],3,FALSE)</f>
        <v>CDP</v>
      </c>
      <c r="D115" s="3" t="str">
        <f>VLOOKUP(fiche_bonification[[#This Row],[id_bonification]],bonification_version[],5,FALSE)</f>
        <v>Coup de pouce Chauffage</v>
      </c>
      <c r="E115" s="6">
        <f>VLOOKUP(fiche_bonification[[#This Row],[id_bonification]],bonification_version[],6,FALSE)</f>
        <v>44986</v>
      </c>
      <c r="F115" s="6">
        <f>IF(VLOOKUP(fiche_bonification[[#This Row],[id_bonification]],bonification_version[],7,FALSE)=0,"",VLOOKUP(fiche_bonification[[#This Row],[id_bonification]],bonification_version[],7,FALSE))</f>
        <v>45205</v>
      </c>
      <c r="G115" s="3" t="s">
        <v>762</v>
      </c>
      <c r="H115" s="3" t="str">
        <f>VLOOKUP(fiche_bonification[[#This Row],[id_fiche]],fiche_version[],7,FALSE)</f>
        <v>Pompe à chaleur hybride individuelle</v>
      </c>
      <c r="I115" s="6">
        <f>VLOOKUP(fiche_bonification[[#This Row],[id_fiche]],fiche_version[],9,FALSE)</f>
        <v>45017</v>
      </c>
      <c r="J115" s="6" t="str">
        <f>IF(VLOOKUP(fiche_bonification[[#This Row],[id_fiche]],fiche_version[],10,FALSE)=0,"",VLOOKUP(fiche_bonification[[#This Row],[id_fiche]],fiche_version[],10,FALSE))</f>
        <v/>
      </c>
    </row>
    <row r="116" spans="1:10" x14ac:dyDescent="0.3">
      <c r="A116" s="3" t="s">
        <v>795</v>
      </c>
      <c r="B116" s="3" t="str">
        <f>VLOOKUP(fiche_bonification[[#This Row],[id_bonification]],bonification_version[],2,FALSE)</f>
        <v>CDP-1</v>
      </c>
      <c r="C116" s="3" t="str">
        <f>VLOOKUP(fiche_bonification[[#This Row],[id_bonification]],bonification_version[],3,FALSE)</f>
        <v>CDP</v>
      </c>
      <c r="D116" s="3" t="str">
        <f>VLOOKUP(fiche_bonification[[#This Row],[id_bonification]],bonification_version[],5,FALSE)</f>
        <v>Coup de pouce Chauffage</v>
      </c>
      <c r="E116" s="6">
        <f>VLOOKUP(fiche_bonification[[#This Row],[id_bonification]],bonification_version[],6,FALSE)</f>
        <v>45206</v>
      </c>
      <c r="F116" s="6" t="str">
        <f>IF(VLOOKUP(fiche_bonification[[#This Row],[id_bonification]],bonification_version[],7,FALSE)=0,"",VLOOKUP(fiche_bonification[[#This Row],[id_bonification]],bonification_version[],7,FALSE))</f>
        <v/>
      </c>
      <c r="G116" s="3" t="s">
        <v>762</v>
      </c>
      <c r="H116" s="3" t="str">
        <f>VLOOKUP(fiche_bonification[[#This Row],[id_fiche]],fiche_version[],7,FALSE)</f>
        <v>Pompe à chaleur hybride individuelle</v>
      </c>
      <c r="I116" s="6">
        <f>VLOOKUP(fiche_bonification[[#This Row],[id_fiche]],fiche_version[],9,FALSE)</f>
        <v>45017</v>
      </c>
      <c r="J116" s="6" t="str">
        <f>IF(VLOOKUP(fiche_bonification[[#This Row],[id_fiche]],fiche_version[],10,FALSE)=0,"",VLOOKUP(fiche_bonification[[#This Row],[id_fiche]],fiche_version[],10,FALSE))</f>
        <v/>
      </c>
    </row>
    <row r="117" spans="1:10" x14ac:dyDescent="0.3">
      <c r="A117" s="3" t="s">
        <v>786</v>
      </c>
      <c r="B117" s="3" t="str">
        <f>VLOOKUP(fiche_bonification[[#This Row],[id_bonification]],bonification_version[],2,FALSE)</f>
        <v>CDP-1</v>
      </c>
      <c r="C117" s="3" t="str">
        <f>VLOOKUP(fiche_bonification[[#This Row],[id_bonification]],bonification_version[],3,FALSE)</f>
        <v>CDP</v>
      </c>
      <c r="D117" s="3" t="str">
        <f>VLOOKUP(fiche_bonification[[#This Row],[id_bonification]],bonification_version[],5,FALSE)</f>
        <v>Coup de pouce Chauffage</v>
      </c>
      <c r="E117" s="6">
        <f>VLOOKUP(fiche_bonification[[#This Row],[id_bonification]],bonification_version[],6,FALSE)</f>
        <v>43664</v>
      </c>
      <c r="F117" s="6">
        <f>IF(VLOOKUP(fiche_bonification[[#This Row],[id_bonification]],bonification_version[],7,FALSE)=0,"",VLOOKUP(fiche_bonification[[#This Row],[id_bonification]],bonification_version[],7,FALSE))</f>
        <v>43922</v>
      </c>
      <c r="G117" s="3" t="s">
        <v>763</v>
      </c>
      <c r="H117" s="3" t="str">
        <f>VLOOKUP(fiche_bonification[[#This Row],[id_fiche]],fiche_version[],7,FALSE)</f>
        <v>Conduit d’évacuation des produits de combustion</v>
      </c>
      <c r="I117" s="6">
        <f>VLOOKUP(fiche_bonification[[#This Row],[id_fiche]],fiche_version[],9,FALSE)</f>
        <v>43626</v>
      </c>
      <c r="J117" s="6">
        <f>IF(VLOOKUP(fiche_bonification[[#This Row],[id_fiche]],fiche_version[],10,FALSE)=0,"",VLOOKUP(fiche_bonification[[#This Row],[id_fiche]],fiche_version[],10,FALSE))</f>
        <v>44500</v>
      </c>
    </row>
    <row r="118" spans="1:10" x14ac:dyDescent="0.3">
      <c r="A118" s="3" t="s">
        <v>787</v>
      </c>
      <c r="B118" s="3" t="str">
        <f>VLOOKUP(fiche_bonification[[#This Row],[id_bonification]],bonification_version[],2,FALSE)</f>
        <v>CDP-1</v>
      </c>
      <c r="C118" s="3" t="str">
        <f>VLOOKUP(fiche_bonification[[#This Row],[id_bonification]],bonification_version[],3,FALSE)</f>
        <v>CDP</v>
      </c>
      <c r="D118" s="3" t="str">
        <f>VLOOKUP(fiche_bonification[[#This Row],[id_bonification]],bonification_version[],5,FALSE)</f>
        <v>Coup de pouce Chauffage</v>
      </c>
      <c r="E118" s="6">
        <f>VLOOKUP(fiche_bonification[[#This Row],[id_bonification]],bonification_version[],6,FALSE)</f>
        <v>43923</v>
      </c>
      <c r="F118" s="6">
        <f>IF(VLOOKUP(fiche_bonification[[#This Row],[id_bonification]],bonification_version[],7,FALSE)=0,"",VLOOKUP(fiche_bonification[[#This Row],[id_bonification]],bonification_version[],7,FALSE))</f>
        <v>44268</v>
      </c>
      <c r="G118" s="3" t="s">
        <v>763</v>
      </c>
      <c r="H118" s="3" t="str">
        <f>VLOOKUP(fiche_bonification[[#This Row],[id_fiche]],fiche_version[],7,FALSE)</f>
        <v>Conduit d’évacuation des produits de combustion</v>
      </c>
      <c r="I118" s="6">
        <f>VLOOKUP(fiche_bonification[[#This Row],[id_fiche]],fiche_version[],9,FALSE)</f>
        <v>43626</v>
      </c>
      <c r="J118" s="6">
        <f>IF(VLOOKUP(fiche_bonification[[#This Row],[id_fiche]],fiche_version[],10,FALSE)=0,"",VLOOKUP(fiche_bonification[[#This Row],[id_fiche]],fiche_version[],10,FALSE))</f>
        <v>44500</v>
      </c>
    </row>
    <row r="119" spans="1:10" x14ac:dyDescent="0.3">
      <c r="A119" s="3" t="s">
        <v>788</v>
      </c>
      <c r="B119" s="3" t="str">
        <f>VLOOKUP(fiche_bonification[[#This Row],[id_bonification]],bonification_version[],2,FALSE)</f>
        <v>CDP-1</v>
      </c>
      <c r="C119" s="3" t="str">
        <f>VLOOKUP(fiche_bonification[[#This Row],[id_bonification]],bonification_version[],3,FALSE)</f>
        <v>CDP</v>
      </c>
      <c r="D119" s="3" t="str">
        <f>VLOOKUP(fiche_bonification[[#This Row],[id_bonification]],bonification_version[],5,FALSE)</f>
        <v>Coup de pouce Chauffage</v>
      </c>
      <c r="E119" s="6">
        <f>VLOOKUP(fiche_bonification[[#This Row],[id_bonification]],bonification_version[],6,FALSE)</f>
        <v>44269</v>
      </c>
      <c r="F119" s="6">
        <f>IF(VLOOKUP(fiche_bonification[[#This Row],[id_bonification]],bonification_version[],7,FALSE)=0,"",VLOOKUP(fiche_bonification[[#This Row],[id_bonification]],bonification_version[],7,FALSE))</f>
        <v>44302</v>
      </c>
      <c r="G119" s="3" t="s">
        <v>763</v>
      </c>
      <c r="H119" s="3" t="str">
        <f>VLOOKUP(fiche_bonification[[#This Row],[id_fiche]],fiche_version[],7,FALSE)</f>
        <v>Conduit d’évacuation des produits de combustion</v>
      </c>
      <c r="I119" s="6">
        <f>VLOOKUP(fiche_bonification[[#This Row],[id_fiche]],fiche_version[],9,FALSE)</f>
        <v>43626</v>
      </c>
      <c r="J119" s="6">
        <f>IF(VLOOKUP(fiche_bonification[[#This Row],[id_fiche]],fiche_version[],10,FALSE)=0,"",VLOOKUP(fiche_bonification[[#This Row],[id_fiche]],fiche_version[],10,FALSE))</f>
        <v>44500</v>
      </c>
    </row>
    <row r="120" spans="1:10" x14ac:dyDescent="0.3">
      <c r="A120" s="3" t="s">
        <v>789</v>
      </c>
      <c r="B120" s="3" t="str">
        <f>VLOOKUP(fiche_bonification[[#This Row],[id_bonification]],bonification_version[],2,FALSE)</f>
        <v>CDP-1</v>
      </c>
      <c r="C120" s="3" t="str">
        <f>VLOOKUP(fiche_bonification[[#This Row],[id_bonification]],bonification_version[],3,FALSE)</f>
        <v>CDP</v>
      </c>
      <c r="D120" s="3" t="str">
        <f>VLOOKUP(fiche_bonification[[#This Row],[id_bonification]],bonification_version[],5,FALSE)</f>
        <v>Coup de pouce Chauffage</v>
      </c>
      <c r="E120" s="6">
        <f>VLOOKUP(fiche_bonification[[#This Row],[id_bonification]],bonification_version[],6,FALSE)</f>
        <v>44303</v>
      </c>
      <c r="F120" s="6">
        <f>IF(VLOOKUP(fiche_bonification[[#This Row],[id_bonification]],bonification_version[],7,FALSE)=0,"",VLOOKUP(fiche_bonification[[#This Row],[id_bonification]],bonification_version[],7,FALSE))</f>
        <v>44471</v>
      </c>
      <c r="G120" s="3" t="s">
        <v>763</v>
      </c>
      <c r="H120" s="3" t="str">
        <f>VLOOKUP(fiche_bonification[[#This Row],[id_fiche]],fiche_version[],7,FALSE)</f>
        <v>Conduit d’évacuation des produits de combustion</v>
      </c>
      <c r="I120" s="6">
        <f>VLOOKUP(fiche_bonification[[#This Row],[id_fiche]],fiche_version[],9,FALSE)</f>
        <v>43626</v>
      </c>
      <c r="J120" s="6">
        <f>IF(VLOOKUP(fiche_bonification[[#This Row],[id_fiche]],fiche_version[],10,FALSE)=0,"",VLOOKUP(fiche_bonification[[#This Row],[id_fiche]],fiche_version[],10,FALSE))</f>
        <v>44500</v>
      </c>
    </row>
    <row r="121" spans="1:10" x14ac:dyDescent="0.3">
      <c r="A121" s="3" t="s">
        <v>790</v>
      </c>
      <c r="B121" s="3" t="str">
        <f>VLOOKUP(fiche_bonification[[#This Row],[id_bonification]],bonification_version[],2,FALSE)</f>
        <v>CDP-1</v>
      </c>
      <c r="C121" s="3" t="str">
        <f>VLOOKUP(fiche_bonification[[#This Row],[id_bonification]],bonification_version[],3,FALSE)</f>
        <v>CDP</v>
      </c>
      <c r="D121" s="3" t="str">
        <f>VLOOKUP(fiche_bonification[[#This Row],[id_bonification]],bonification_version[],5,FALSE)</f>
        <v>Coup de pouce Chauffage</v>
      </c>
      <c r="E121" s="6">
        <f>VLOOKUP(fiche_bonification[[#This Row],[id_bonification]],bonification_version[],6,FALSE)</f>
        <v>44472</v>
      </c>
      <c r="F121" s="6">
        <f>IF(VLOOKUP(fiche_bonification[[#This Row],[id_bonification]],bonification_version[],7,FALSE)=0,"",VLOOKUP(fiche_bonification[[#This Row],[id_bonification]],bonification_version[],7,FALSE))</f>
        <v>44482</v>
      </c>
      <c r="G121" s="3" t="s">
        <v>763</v>
      </c>
      <c r="H121" s="3" t="str">
        <f>VLOOKUP(fiche_bonification[[#This Row],[id_fiche]],fiche_version[],7,FALSE)</f>
        <v>Conduit d’évacuation des produits de combustion</v>
      </c>
      <c r="I121" s="6">
        <f>VLOOKUP(fiche_bonification[[#This Row],[id_fiche]],fiche_version[],9,FALSE)</f>
        <v>43626</v>
      </c>
      <c r="J121" s="6">
        <f>IF(VLOOKUP(fiche_bonification[[#This Row],[id_fiche]],fiche_version[],10,FALSE)=0,"",VLOOKUP(fiche_bonification[[#This Row],[id_fiche]],fiche_version[],10,FALSE))</f>
        <v>44500</v>
      </c>
    </row>
    <row r="122" spans="1:10" x14ac:dyDescent="0.3">
      <c r="A122" s="3" t="s">
        <v>791</v>
      </c>
      <c r="B122" s="3" t="str">
        <f>VLOOKUP(fiche_bonification[[#This Row],[id_bonification]],bonification_version[],2,FALSE)</f>
        <v>CDP-1</v>
      </c>
      <c r="C122" s="3" t="str">
        <f>VLOOKUP(fiche_bonification[[#This Row],[id_bonification]],bonification_version[],3,FALSE)</f>
        <v>CDP</v>
      </c>
      <c r="D122" s="3" t="str">
        <f>VLOOKUP(fiche_bonification[[#This Row],[id_bonification]],bonification_version[],5,FALSE)</f>
        <v>Coup de pouce Chauffage</v>
      </c>
      <c r="E122" s="6">
        <f>VLOOKUP(fiche_bonification[[#This Row],[id_bonification]],bonification_version[],6,FALSE)</f>
        <v>44483</v>
      </c>
      <c r="F122" s="6">
        <f>IF(VLOOKUP(fiche_bonification[[#This Row],[id_bonification]],bonification_version[],7,FALSE)=0,"",VLOOKUP(fiche_bonification[[#This Row],[id_bonification]],bonification_version[],7,FALSE))</f>
        <v>44651</v>
      </c>
      <c r="G122" s="3" t="s">
        <v>763</v>
      </c>
      <c r="H122" s="3" t="str">
        <f>VLOOKUP(fiche_bonification[[#This Row],[id_fiche]],fiche_version[],7,FALSE)</f>
        <v>Conduit d’évacuation des produits de combustion</v>
      </c>
      <c r="I122" s="6">
        <f>VLOOKUP(fiche_bonification[[#This Row],[id_fiche]],fiche_version[],9,FALSE)</f>
        <v>43626</v>
      </c>
      <c r="J122" s="6">
        <f>IF(VLOOKUP(fiche_bonification[[#This Row],[id_fiche]],fiche_version[],10,FALSE)=0,"",VLOOKUP(fiche_bonification[[#This Row],[id_fiche]],fiche_version[],10,FALSE))</f>
        <v>44500</v>
      </c>
    </row>
    <row r="123" spans="1:10" x14ac:dyDescent="0.3">
      <c r="A123" s="3" t="s">
        <v>791</v>
      </c>
      <c r="B123" s="3" t="str">
        <f>VLOOKUP(fiche_bonification[[#This Row],[id_bonification]],bonification_version[],2,FALSE)</f>
        <v>CDP-1</v>
      </c>
      <c r="C123" s="3" t="str">
        <f>VLOOKUP(fiche_bonification[[#This Row],[id_bonification]],bonification_version[],3,FALSE)</f>
        <v>CDP</v>
      </c>
      <c r="D123" s="3" t="str">
        <f>VLOOKUP(fiche_bonification[[#This Row],[id_bonification]],bonification_version[],5,FALSE)</f>
        <v>Coup de pouce Chauffage</v>
      </c>
      <c r="E123" s="6">
        <f>VLOOKUP(fiche_bonification[[#This Row],[id_bonification]],bonification_version[],6,FALSE)</f>
        <v>44483</v>
      </c>
      <c r="F123" s="6">
        <f>IF(VLOOKUP(fiche_bonification[[#This Row],[id_bonification]],bonification_version[],7,FALSE)=0,"",VLOOKUP(fiche_bonification[[#This Row],[id_bonification]],bonification_version[],7,FALSE))</f>
        <v>44651</v>
      </c>
      <c r="G123" s="3" t="s">
        <v>764</v>
      </c>
      <c r="H123" s="3" t="str">
        <f>VLOOKUP(fiche_bonification[[#This Row],[id_fiche]],fiche_version[],7,FALSE)</f>
        <v>Conduit d’évacuation des produits de combustion</v>
      </c>
      <c r="I123" s="6">
        <f>VLOOKUP(fiche_bonification[[#This Row],[id_fiche]],fiche_version[],9,FALSE)</f>
        <v>44501</v>
      </c>
      <c r="J123" s="6" t="str">
        <f>IF(VLOOKUP(fiche_bonification[[#This Row],[id_fiche]],fiche_version[],10,FALSE)=0,"",VLOOKUP(fiche_bonification[[#This Row],[id_fiche]],fiche_version[],10,FALSE))</f>
        <v/>
      </c>
    </row>
    <row r="124" spans="1:10" x14ac:dyDescent="0.3">
      <c r="A124" s="3" t="s">
        <v>826</v>
      </c>
      <c r="B124" s="3" t="str">
        <f>VLOOKUP(fiche_bonification[[#This Row],[id_bonification]],bonification_version[],2,FALSE)</f>
        <v>CDP-1</v>
      </c>
      <c r="C124" s="3" t="str">
        <f>VLOOKUP(fiche_bonification[[#This Row],[id_bonification]],bonification_version[],3,FALSE)</f>
        <v>CDP</v>
      </c>
      <c r="D124" s="3" t="str">
        <f>VLOOKUP(fiche_bonification[[#This Row],[id_bonification]],bonification_version[],5,FALSE)</f>
        <v>Coup de pouce Chauffage</v>
      </c>
      <c r="E124" s="6">
        <f>VLOOKUP(fiche_bonification[[#This Row],[id_bonification]],bonification_version[],6,FALSE)</f>
        <v>44652</v>
      </c>
      <c r="F124" s="6">
        <f>IF(VLOOKUP(fiche_bonification[[#This Row],[id_bonification]],bonification_version[],7,FALSE)=0,"",VLOOKUP(fiche_bonification[[#This Row],[id_bonification]],bonification_version[],7,FALSE))</f>
        <v>44777</v>
      </c>
      <c r="G124" s="3" t="s">
        <v>764</v>
      </c>
      <c r="H124" s="3" t="str">
        <f>VLOOKUP(fiche_bonification[[#This Row],[id_fiche]],fiche_version[],7,FALSE)</f>
        <v>Conduit d’évacuation des produits de combustion</v>
      </c>
      <c r="I124" s="6">
        <f>VLOOKUP(fiche_bonification[[#This Row],[id_fiche]],fiche_version[],9,FALSE)</f>
        <v>44501</v>
      </c>
      <c r="J124" s="6" t="str">
        <f>IF(VLOOKUP(fiche_bonification[[#This Row],[id_fiche]],fiche_version[],10,FALSE)=0,"",VLOOKUP(fiche_bonification[[#This Row],[id_fiche]],fiche_version[],10,FALSE))</f>
        <v/>
      </c>
    </row>
    <row r="125" spans="1:10" x14ac:dyDescent="0.3">
      <c r="A125" s="3" t="s">
        <v>792</v>
      </c>
      <c r="B125" s="3" t="str">
        <f>VLOOKUP(fiche_bonification[[#This Row],[id_bonification]],bonification_version[],2,FALSE)</f>
        <v>CDP-1</v>
      </c>
      <c r="C125" s="3" t="str">
        <f>VLOOKUP(fiche_bonification[[#This Row],[id_bonification]],bonification_version[],3,FALSE)</f>
        <v>CDP</v>
      </c>
      <c r="D125" s="3" t="str">
        <f>VLOOKUP(fiche_bonification[[#This Row],[id_bonification]],bonification_version[],5,FALSE)</f>
        <v>Coup de pouce Chauffage</v>
      </c>
      <c r="E125" s="6">
        <f>VLOOKUP(fiche_bonification[[#This Row],[id_bonification]],bonification_version[],6,FALSE)</f>
        <v>44778</v>
      </c>
      <c r="F125" s="6">
        <f>IF(VLOOKUP(fiche_bonification[[#This Row],[id_bonification]],bonification_version[],7,FALSE)=0,"",VLOOKUP(fiche_bonification[[#This Row],[id_bonification]],bonification_version[],7,FALSE))</f>
        <v>44804</v>
      </c>
      <c r="G125" s="3" t="s">
        <v>764</v>
      </c>
      <c r="H125" s="3" t="str">
        <f>VLOOKUP(fiche_bonification[[#This Row],[id_fiche]],fiche_version[],7,FALSE)</f>
        <v>Conduit d’évacuation des produits de combustion</v>
      </c>
      <c r="I125" s="6">
        <f>VLOOKUP(fiche_bonification[[#This Row],[id_fiche]],fiche_version[],9,FALSE)</f>
        <v>44501</v>
      </c>
      <c r="J125" s="6" t="str">
        <f>IF(VLOOKUP(fiche_bonification[[#This Row],[id_fiche]],fiche_version[],10,FALSE)=0,"",VLOOKUP(fiche_bonification[[#This Row],[id_fiche]],fiche_version[],10,FALSE))</f>
        <v/>
      </c>
    </row>
    <row r="126" spans="1:10" x14ac:dyDescent="0.3">
      <c r="A126" s="3" t="s">
        <v>793</v>
      </c>
      <c r="B126" s="3" t="str">
        <f>VLOOKUP(fiche_bonification[[#This Row],[id_bonification]],bonification_version[],2,FALSE)</f>
        <v>CDP-1</v>
      </c>
      <c r="C126" s="3" t="str">
        <f>VLOOKUP(fiche_bonification[[#This Row],[id_bonification]],bonification_version[],3,FALSE)</f>
        <v>CDP</v>
      </c>
      <c r="D126" s="3" t="str">
        <f>VLOOKUP(fiche_bonification[[#This Row],[id_bonification]],bonification_version[],5,FALSE)</f>
        <v>Coup de pouce Chauffage</v>
      </c>
      <c r="E126" s="6">
        <f>VLOOKUP(fiche_bonification[[#This Row],[id_bonification]],bonification_version[],6,FALSE)</f>
        <v>44805</v>
      </c>
      <c r="F126" s="6">
        <f>IF(VLOOKUP(fiche_bonification[[#This Row],[id_bonification]],bonification_version[],7,FALSE)=0,"",VLOOKUP(fiche_bonification[[#This Row],[id_bonification]],bonification_version[],7,FALSE))</f>
        <v>44862</v>
      </c>
      <c r="G126" s="3" t="s">
        <v>764</v>
      </c>
      <c r="H126" s="3" t="str">
        <f>VLOOKUP(fiche_bonification[[#This Row],[id_fiche]],fiche_version[],7,FALSE)</f>
        <v>Conduit d’évacuation des produits de combustion</v>
      </c>
      <c r="I126" s="6">
        <f>VLOOKUP(fiche_bonification[[#This Row],[id_fiche]],fiche_version[],9,FALSE)</f>
        <v>44501</v>
      </c>
      <c r="J126" s="6" t="str">
        <f>IF(VLOOKUP(fiche_bonification[[#This Row],[id_fiche]],fiche_version[],10,FALSE)=0,"",VLOOKUP(fiche_bonification[[#This Row],[id_fiche]],fiche_version[],10,FALSE))</f>
        <v/>
      </c>
    </row>
    <row r="127" spans="1:10" x14ac:dyDescent="0.3">
      <c r="A127" s="3" t="s">
        <v>794</v>
      </c>
      <c r="B127" s="3" t="str">
        <f>VLOOKUP(fiche_bonification[[#This Row],[id_bonification]],bonification_version[],2,FALSE)</f>
        <v>CDP-1</v>
      </c>
      <c r="C127" s="3" t="str">
        <f>VLOOKUP(fiche_bonification[[#This Row],[id_bonification]],bonification_version[],3,FALSE)</f>
        <v>CDP</v>
      </c>
      <c r="D127" s="3" t="str">
        <f>VLOOKUP(fiche_bonification[[#This Row],[id_bonification]],bonification_version[],5,FALSE)</f>
        <v>Coup de pouce Chauffage</v>
      </c>
      <c r="E127" s="6">
        <f>VLOOKUP(fiche_bonification[[#This Row],[id_bonification]],bonification_version[],6,FALSE)</f>
        <v>44863</v>
      </c>
      <c r="F127" s="6">
        <f>IF(VLOOKUP(fiche_bonification[[#This Row],[id_bonification]],bonification_version[],7,FALSE)=0,"",VLOOKUP(fiche_bonification[[#This Row],[id_bonification]],bonification_version[],7,FALSE))</f>
        <v>45166</v>
      </c>
      <c r="G127" s="3" t="s">
        <v>764</v>
      </c>
      <c r="H127" s="3" t="str">
        <f>VLOOKUP(fiche_bonification[[#This Row],[id_fiche]],fiche_version[],7,FALSE)</f>
        <v>Conduit d’évacuation des produits de combustion</v>
      </c>
      <c r="I127" s="6">
        <f>VLOOKUP(fiche_bonification[[#This Row],[id_fiche]],fiche_version[],9,FALSE)</f>
        <v>44501</v>
      </c>
      <c r="J127" s="6" t="str">
        <f>IF(VLOOKUP(fiche_bonification[[#This Row],[id_fiche]],fiche_version[],10,FALSE)=0,"",VLOOKUP(fiche_bonification[[#This Row],[id_fiche]],fiche_version[],10,FALSE))</f>
        <v/>
      </c>
    </row>
    <row r="128" spans="1:10" x14ac:dyDescent="0.3">
      <c r="A128" s="3" t="s">
        <v>796</v>
      </c>
      <c r="B128" s="3" t="str">
        <f>VLOOKUP(fiche_bonification[[#This Row],[id_bonification]],bonification_version[],2,FALSE)</f>
        <v>CDP-1</v>
      </c>
      <c r="C128" s="3" t="str">
        <f>VLOOKUP(fiche_bonification[[#This Row],[id_bonification]],bonification_version[],3,FALSE)</f>
        <v>CDP</v>
      </c>
      <c r="D128" s="3" t="str">
        <f>VLOOKUP(fiche_bonification[[#This Row],[id_bonification]],bonification_version[],5,FALSE)</f>
        <v>Coup de pouce Chauffage</v>
      </c>
      <c r="E128" s="6">
        <f>VLOOKUP(fiche_bonification[[#This Row],[id_bonification]],bonification_version[],6,FALSE)</f>
        <v>44986</v>
      </c>
      <c r="F128" s="6">
        <f>IF(VLOOKUP(fiche_bonification[[#This Row],[id_bonification]],bonification_version[],7,FALSE)=0,"",VLOOKUP(fiche_bonification[[#This Row],[id_bonification]],bonification_version[],7,FALSE))</f>
        <v>45205</v>
      </c>
      <c r="G128" s="3" t="s">
        <v>764</v>
      </c>
      <c r="H128" s="3" t="str">
        <f>VLOOKUP(fiche_bonification[[#This Row],[id_fiche]],fiche_version[],7,FALSE)</f>
        <v>Conduit d’évacuation des produits de combustion</v>
      </c>
      <c r="I128" s="6">
        <f>VLOOKUP(fiche_bonification[[#This Row],[id_fiche]],fiche_version[],9,FALSE)</f>
        <v>44501</v>
      </c>
      <c r="J128" s="6" t="str">
        <f>IF(VLOOKUP(fiche_bonification[[#This Row],[id_fiche]],fiche_version[],10,FALSE)=0,"",VLOOKUP(fiche_bonification[[#This Row],[id_fiche]],fiche_version[],10,FALSE))</f>
        <v/>
      </c>
    </row>
    <row r="129" spans="1:10" x14ac:dyDescent="0.3">
      <c r="A129" s="3" t="s">
        <v>795</v>
      </c>
      <c r="B129" s="3" t="str">
        <f>VLOOKUP(fiche_bonification[[#This Row],[id_bonification]],bonification_version[],2,FALSE)</f>
        <v>CDP-1</v>
      </c>
      <c r="C129" s="3" t="str">
        <f>VLOOKUP(fiche_bonification[[#This Row],[id_bonification]],bonification_version[],3,FALSE)</f>
        <v>CDP</v>
      </c>
      <c r="D129" s="3" t="str">
        <f>VLOOKUP(fiche_bonification[[#This Row],[id_bonification]],bonification_version[],5,FALSE)</f>
        <v>Coup de pouce Chauffage</v>
      </c>
      <c r="E129" s="6">
        <f>VLOOKUP(fiche_bonification[[#This Row],[id_bonification]],bonification_version[],6,FALSE)</f>
        <v>45206</v>
      </c>
      <c r="F129" s="6" t="str">
        <f>IF(VLOOKUP(fiche_bonification[[#This Row],[id_bonification]],bonification_version[],7,FALSE)=0,"",VLOOKUP(fiche_bonification[[#This Row],[id_bonification]],bonification_version[],7,FALSE))</f>
        <v/>
      </c>
      <c r="G129" s="3" t="s">
        <v>764</v>
      </c>
      <c r="H129" s="3" t="str">
        <f>VLOOKUP(fiche_bonification[[#This Row],[id_fiche]],fiche_version[],7,FALSE)</f>
        <v>Conduit d’évacuation des produits de combustion</v>
      </c>
      <c r="I129" s="6">
        <f>VLOOKUP(fiche_bonification[[#This Row],[id_fiche]],fiche_version[],9,FALSE)</f>
        <v>44501</v>
      </c>
      <c r="J129" s="6" t="str">
        <f>IF(VLOOKUP(fiche_bonification[[#This Row],[id_fiche]],fiche_version[],10,FALSE)=0,"",VLOOKUP(fiche_bonification[[#This Row],[id_fiche]],fiche_version[],10,FALSE))</f>
        <v/>
      </c>
    </row>
    <row r="130" spans="1:10" x14ac:dyDescent="0.3">
      <c r="A130" s="3" t="s">
        <v>806</v>
      </c>
      <c r="B130" s="3" t="str">
        <f>VLOOKUP(fiche_bonification[[#This Row],[id_bonification]],bonification_version[],2,FALSE)</f>
        <v>CRM</v>
      </c>
      <c r="C130" s="3" t="str">
        <f>VLOOKUP(fiche_bonification[[#This Row],[id_bonification]],bonification_version[],3,FALSE)</f>
        <v>CRM</v>
      </c>
      <c r="D130" s="3" t="str">
        <f>VLOOKUP(fiche_bonification[[#This Row],[id_bonification]],bonification_version[],5,FALSE)</f>
        <v>Coup de pouce Rénovation performante d'une maison individuelle</v>
      </c>
      <c r="E130" s="6">
        <f>VLOOKUP(fiche_bonification[[#This Row],[id_bonification]],bonification_version[],6,FALSE)</f>
        <v>44116</v>
      </c>
      <c r="F130" s="6">
        <f>IF(VLOOKUP(fiche_bonification[[#This Row],[id_bonification]],bonification_version[],7,FALSE)=0,"",VLOOKUP(fiche_bonification[[#This Row],[id_bonification]],bonification_version[],7,FALSE))</f>
        <v>44286</v>
      </c>
      <c r="G130" s="3" t="s">
        <v>735</v>
      </c>
      <c r="H130" s="3" t="str">
        <f>VLOOKUP(fiche_bonification[[#This Row],[id_fiche]],fiche_version[],7,FALSE)</f>
        <v>Rénovation globale d'une maison individuelle (France métropolitaine)</v>
      </c>
      <c r="I130" s="6">
        <f>VLOOKUP(fiche_bonification[[#This Row],[id_fiche]],fiche_version[],9,FALSE)</f>
        <v>44116</v>
      </c>
      <c r="J130" s="6">
        <f>IF(VLOOKUP(fiche_bonification[[#This Row],[id_fiche]],fiche_version[],10,FALSE)=0,"",VLOOKUP(fiche_bonification[[#This Row],[id_fiche]],fiche_version[],10,FALSE))</f>
        <v>45138</v>
      </c>
    </row>
    <row r="131" spans="1:10" x14ac:dyDescent="0.3">
      <c r="A131" s="3" t="s">
        <v>829</v>
      </c>
      <c r="B131" s="3" t="str">
        <f>VLOOKUP(fiche_bonification[[#This Row],[id_bonification]],bonification_version[],2,FALSE)</f>
        <v>CRM</v>
      </c>
      <c r="C131" s="3" t="str">
        <f>VLOOKUP(fiche_bonification[[#This Row],[id_bonification]],bonification_version[],3,FALSE)</f>
        <v>CRM</v>
      </c>
      <c r="D131" s="3" t="str">
        <f>VLOOKUP(fiche_bonification[[#This Row],[id_bonification]],bonification_version[],5,FALSE)</f>
        <v>Coup de pouce Rénovation performante d'une maison individuelle</v>
      </c>
      <c r="E131" s="6">
        <f>VLOOKUP(fiche_bonification[[#This Row],[id_bonification]],bonification_version[],6,FALSE)</f>
        <v>44287</v>
      </c>
      <c r="F131" s="6">
        <f>IF(VLOOKUP(fiche_bonification[[#This Row],[id_bonification]],bonification_version[],7,FALSE)=0,"",VLOOKUP(fiche_bonification[[#This Row],[id_bonification]],bonification_version[],7,FALSE))</f>
        <v>44303</v>
      </c>
      <c r="G131" s="3" t="s">
        <v>735</v>
      </c>
      <c r="H131" s="3" t="str">
        <f>VLOOKUP(fiche_bonification[[#This Row],[id_fiche]],fiche_version[],7,FALSE)</f>
        <v>Rénovation globale d'une maison individuelle (France métropolitaine)</v>
      </c>
      <c r="I131" s="6">
        <f>VLOOKUP(fiche_bonification[[#This Row],[id_fiche]],fiche_version[],9,FALSE)</f>
        <v>44116</v>
      </c>
      <c r="J131" s="6">
        <f>IF(VLOOKUP(fiche_bonification[[#This Row],[id_fiche]],fiche_version[],10,FALSE)=0,"",VLOOKUP(fiche_bonification[[#This Row],[id_fiche]],fiche_version[],10,FALSE))</f>
        <v>45138</v>
      </c>
    </row>
    <row r="132" spans="1:10" x14ac:dyDescent="0.3">
      <c r="A132" s="3" t="s">
        <v>807</v>
      </c>
      <c r="B132" s="3" t="str">
        <f>VLOOKUP(fiche_bonification[[#This Row],[id_bonification]],bonification_version[],2,FALSE)</f>
        <v>CRM</v>
      </c>
      <c r="C132" s="3" t="str">
        <f>VLOOKUP(fiche_bonification[[#This Row],[id_bonification]],bonification_version[],3,FALSE)</f>
        <v>CRM</v>
      </c>
      <c r="D132" s="3" t="str">
        <f>VLOOKUP(fiche_bonification[[#This Row],[id_bonification]],bonification_version[],5,FALSE)</f>
        <v>Coup de pouce Rénovation performante d'une maison individuelle</v>
      </c>
      <c r="E132" s="6">
        <f>VLOOKUP(fiche_bonification[[#This Row],[id_bonification]],bonification_version[],6,FALSE)</f>
        <v>44303</v>
      </c>
      <c r="F132" s="6">
        <f>IF(VLOOKUP(fiche_bonification[[#This Row],[id_bonification]],bonification_version[],7,FALSE)=0,"",VLOOKUP(fiche_bonification[[#This Row],[id_bonification]],bonification_version[],7,FALSE))</f>
        <v>44561</v>
      </c>
      <c r="G132" s="3" t="s">
        <v>735</v>
      </c>
      <c r="H132" s="3" t="str">
        <f>VLOOKUP(fiche_bonification[[#This Row],[id_fiche]],fiche_version[],7,FALSE)</f>
        <v>Rénovation globale d'une maison individuelle (France métropolitaine)</v>
      </c>
      <c r="I132" s="6">
        <f>VLOOKUP(fiche_bonification[[#This Row],[id_fiche]],fiche_version[],9,FALSE)</f>
        <v>44116</v>
      </c>
      <c r="J132" s="6">
        <f>IF(VLOOKUP(fiche_bonification[[#This Row],[id_fiche]],fiche_version[],10,FALSE)=0,"",VLOOKUP(fiche_bonification[[#This Row],[id_fiche]],fiche_version[],10,FALSE))</f>
        <v>45138</v>
      </c>
    </row>
    <row r="133" spans="1:10" x14ac:dyDescent="0.3">
      <c r="A133" s="3" t="s">
        <v>808</v>
      </c>
      <c r="B133" s="3" t="str">
        <f>VLOOKUP(fiche_bonification[[#This Row],[id_bonification]],bonification_version[],2,FALSE)</f>
        <v>CRM</v>
      </c>
      <c r="C133" s="3" t="str">
        <f>VLOOKUP(fiche_bonification[[#This Row],[id_bonification]],bonification_version[],3,FALSE)</f>
        <v>CRM</v>
      </c>
      <c r="D133" s="3" t="str">
        <f>VLOOKUP(fiche_bonification[[#This Row],[id_bonification]],bonification_version[],5,FALSE)</f>
        <v>Coup de pouce Rénovation performante d'une maison individuelle</v>
      </c>
      <c r="E133" s="6">
        <f>VLOOKUP(fiche_bonification[[#This Row],[id_bonification]],bonification_version[],6,FALSE)</f>
        <v>44562</v>
      </c>
      <c r="F133" s="6">
        <f>IF(VLOOKUP(fiche_bonification[[#This Row],[id_bonification]],bonification_version[],7,FALSE)=0,"",VLOOKUP(fiche_bonification[[#This Row],[id_bonification]],bonification_version[],7,FALSE))</f>
        <v>45108</v>
      </c>
      <c r="G133" s="3" t="s">
        <v>735</v>
      </c>
      <c r="H133" s="3" t="str">
        <f>VLOOKUP(fiche_bonification[[#This Row],[id_fiche]],fiche_version[],7,FALSE)</f>
        <v>Rénovation globale d'une maison individuelle (France métropolitaine)</v>
      </c>
      <c r="I133" s="6">
        <f>VLOOKUP(fiche_bonification[[#This Row],[id_fiche]],fiche_version[],9,FALSE)</f>
        <v>44116</v>
      </c>
      <c r="J133" s="6">
        <f>IF(VLOOKUP(fiche_bonification[[#This Row],[id_fiche]],fiche_version[],10,FALSE)=0,"",VLOOKUP(fiche_bonification[[#This Row],[id_fiche]],fiche_version[],10,FALSE))</f>
        <v>45138</v>
      </c>
    </row>
    <row r="134" spans="1:10" x14ac:dyDescent="0.3">
      <c r="A134" s="3" t="s">
        <v>809</v>
      </c>
      <c r="B134" s="3" t="str">
        <f>VLOOKUP(fiche_bonification[[#This Row],[id_bonification]],bonification_version[],2,FALSE)</f>
        <v>CRM</v>
      </c>
      <c r="C134" s="3" t="str">
        <f>VLOOKUP(fiche_bonification[[#This Row],[id_bonification]],bonification_version[],3,FALSE)</f>
        <v>CRM</v>
      </c>
      <c r="D134" s="3" t="str">
        <f>VLOOKUP(fiche_bonification[[#This Row],[id_bonification]],bonification_version[],5,FALSE)</f>
        <v>Coup de pouce Rénovation performante d'une maison individuelle</v>
      </c>
      <c r="E134" s="6">
        <f>VLOOKUP(fiche_bonification[[#This Row],[id_bonification]],bonification_version[],6,FALSE)</f>
        <v>45109</v>
      </c>
      <c r="F134" s="6" t="str">
        <f>IF(VLOOKUP(fiche_bonification[[#This Row],[id_bonification]],bonification_version[],7,FALSE)=0,"",VLOOKUP(fiche_bonification[[#This Row],[id_bonification]],bonification_version[],7,FALSE))</f>
        <v/>
      </c>
      <c r="G134" s="3" t="s">
        <v>735</v>
      </c>
      <c r="H134" s="3" t="str">
        <f>VLOOKUP(fiche_bonification[[#This Row],[id_fiche]],fiche_version[],7,FALSE)</f>
        <v>Rénovation globale d'une maison individuelle (France métropolitaine)</v>
      </c>
      <c r="I134" s="6">
        <f>VLOOKUP(fiche_bonification[[#This Row],[id_fiche]],fiche_version[],9,FALSE)</f>
        <v>44116</v>
      </c>
      <c r="J134" s="6">
        <f>IF(VLOOKUP(fiche_bonification[[#This Row],[id_fiche]],fiche_version[],10,FALSE)=0,"",VLOOKUP(fiche_bonification[[#This Row],[id_fiche]],fiche_version[],10,FALSE))</f>
        <v>45138</v>
      </c>
    </row>
    <row r="135" spans="1:10" x14ac:dyDescent="0.3">
      <c r="A135" s="3" t="s">
        <v>809</v>
      </c>
      <c r="B135" s="3" t="str">
        <f>VLOOKUP(fiche_bonification[[#This Row],[id_bonification]],bonification_version[],2,FALSE)</f>
        <v>CRM</v>
      </c>
      <c r="C135" s="3" t="str">
        <f>VLOOKUP(fiche_bonification[[#This Row],[id_bonification]],bonification_version[],3,FALSE)</f>
        <v>CRM</v>
      </c>
      <c r="D135" s="3" t="str">
        <f>VLOOKUP(fiche_bonification[[#This Row],[id_bonification]],bonification_version[],5,FALSE)</f>
        <v>Coup de pouce Rénovation performante d'une maison individuelle</v>
      </c>
      <c r="E135" s="6">
        <f>VLOOKUP(fiche_bonification[[#This Row],[id_bonification]],bonification_version[],6,FALSE)</f>
        <v>45109</v>
      </c>
      <c r="F135" s="6" t="str">
        <f>IF(VLOOKUP(fiche_bonification[[#This Row],[id_bonification]],bonification_version[],7,FALSE)=0,"",VLOOKUP(fiche_bonification[[#This Row],[id_bonification]],bonification_version[],7,FALSE))</f>
        <v/>
      </c>
      <c r="G135" s="3" t="s">
        <v>736</v>
      </c>
      <c r="H135" s="3" t="str">
        <f>VLOOKUP(fiche_bonification[[#This Row],[id_fiche]],fiche_version[],7,FALSE)</f>
        <v>Rénovation globale d'une maison individuelle (France métropolitaine)</v>
      </c>
      <c r="I135" s="6">
        <f>VLOOKUP(fiche_bonification[[#This Row],[id_fiche]],fiche_version[],9,FALSE)</f>
        <v>45139</v>
      </c>
      <c r="J135" s="6" t="str">
        <f>IF(VLOOKUP(fiche_bonification[[#This Row],[id_fiche]],fiche_version[],10,FALSE)=0,"",VLOOKUP(fiche_bonification[[#This Row],[id_fiche]],fiche_version[],10,FALSE))</f>
        <v/>
      </c>
    </row>
    <row r="136" spans="1:10" x14ac:dyDescent="0.3">
      <c r="A136" s="3" t="s">
        <v>799</v>
      </c>
      <c r="B136" s="3" t="str">
        <f>VLOOKUP(fiche_bonification[[#This Row],[id_bonification]],bonification_version[],2,FALSE)</f>
        <v>CFT</v>
      </c>
      <c r="C136" s="3" t="str">
        <f>VLOOKUP(fiche_bonification[[#This Row],[id_bonification]],bonification_version[],3,FALSE)</f>
        <v>CFT</v>
      </c>
      <c r="D136" s="3" t="str">
        <f>VLOOKUP(fiche_bonification[[#This Row],[id_bonification]],bonification_version[],5,FALSE)</f>
        <v>Coup de pouce Chauffage des bâtiments résidentiels collectifs et tertiaires</v>
      </c>
      <c r="E136" s="6">
        <f>VLOOKUP(fiche_bonification[[#This Row],[id_bonification]],bonification_version[],6,FALSE)</f>
        <v>44805</v>
      </c>
      <c r="F136" s="6">
        <f>IF(VLOOKUP(fiche_bonification[[#This Row],[id_bonification]],bonification_version[],7,FALSE)=0,"",VLOOKUP(fiche_bonification[[#This Row],[id_bonification]],bonification_version[],7,FALSE))</f>
        <v>44862</v>
      </c>
      <c r="G136" s="3" t="s">
        <v>765</v>
      </c>
      <c r="H136" s="3" t="str">
        <f>VLOOKUP(fiche_bonification[[#This Row],[id_fiche]],fiche_version[],7,FALSE)</f>
        <v>Chaudière biomasse collective</v>
      </c>
      <c r="I136" s="6">
        <f>VLOOKUP(fiche_bonification[[#This Row],[id_fiche]],fiche_version[],9,FALSE)</f>
        <v>43971</v>
      </c>
      <c r="J136" s="6" t="str">
        <f>IF(VLOOKUP(fiche_bonification[[#This Row],[id_fiche]],fiche_version[],10,FALSE)=0,"",VLOOKUP(fiche_bonification[[#This Row],[id_fiche]],fiche_version[],10,FALSE))</f>
        <v/>
      </c>
    </row>
    <row r="137" spans="1:10" x14ac:dyDescent="0.3">
      <c r="A137" s="3" t="s">
        <v>800</v>
      </c>
      <c r="B137" s="3" t="str">
        <f>VLOOKUP(fiche_bonification[[#This Row],[id_bonification]],bonification_version[],2,FALSE)</f>
        <v>CFT</v>
      </c>
      <c r="C137" s="3" t="str">
        <f>VLOOKUP(fiche_bonification[[#This Row],[id_bonification]],bonification_version[],3,FALSE)</f>
        <v>CFT</v>
      </c>
      <c r="D137" s="3" t="str">
        <f>VLOOKUP(fiche_bonification[[#This Row],[id_bonification]],bonification_version[],5,FALSE)</f>
        <v>Coup de pouce Chauffage des bâtiments résidentiels collectifs et tertiaires</v>
      </c>
      <c r="E137" s="6">
        <f>VLOOKUP(fiche_bonification[[#This Row],[id_bonification]],bonification_version[],6,FALSE)</f>
        <v>44863</v>
      </c>
      <c r="F137" s="6">
        <f>IF(VLOOKUP(fiche_bonification[[#This Row],[id_bonification]],bonification_version[],7,FALSE)=0,"",VLOOKUP(fiche_bonification[[#This Row],[id_bonification]],bonification_version[],7,FALSE))</f>
        <v>44939</v>
      </c>
      <c r="G137" s="3" t="s">
        <v>765</v>
      </c>
      <c r="H137" s="3" t="str">
        <f>VLOOKUP(fiche_bonification[[#This Row],[id_fiche]],fiche_version[],7,FALSE)</f>
        <v>Chaudière biomasse collective</v>
      </c>
      <c r="I137" s="6">
        <f>VLOOKUP(fiche_bonification[[#This Row],[id_fiche]],fiche_version[],9,FALSE)</f>
        <v>43971</v>
      </c>
      <c r="J137" s="6" t="str">
        <f>IF(VLOOKUP(fiche_bonification[[#This Row],[id_fiche]],fiche_version[],10,FALSE)=0,"",VLOOKUP(fiche_bonification[[#This Row],[id_fiche]],fiche_version[],10,FALSE))</f>
        <v/>
      </c>
    </row>
    <row r="138" spans="1:10" x14ac:dyDescent="0.3">
      <c r="A138" s="3" t="s">
        <v>801</v>
      </c>
      <c r="B138" s="3" t="str">
        <f>VLOOKUP(fiche_bonification[[#This Row],[id_bonification]],bonification_version[],2,FALSE)</f>
        <v>CFT</v>
      </c>
      <c r="C138" s="3" t="str">
        <f>VLOOKUP(fiche_bonification[[#This Row],[id_bonification]],bonification_version[],3,FALSE)</f>
        <v>CFT</v>
      </c>
      <c r="D138" s="3" t="str">
        <f>VLOOKUP(fiche_bonification[[#This Row],[id_bonification]],bonification_version[],5,FALSE)</f>
        <v>Coup de pouce Chauffage des bâtiments résidentiels collectifs et tertiaires</v>
      </c>
      <c r="E138" s="6">
        <f>VLOOKUP(fiche_bonification[[#This Row],[id_bonification]],bonification_version[],6,FALSE)</f>
        <v>44940</v>
      </c>
      <c r="F138" s="6">
        <f>IF(VLOOKUP(fiche_bonification[[#This Row],[id_bonification]],bonification_version[],7,FALSE)=0,"",VLOOKUP(fiche_bonification[[#This Row],[id_bonification]],bonification_version[],7,FALSE))</f>
        <v>44985</v>
      </c>
      <c r="G138" s="3" t="s">
        <v>765</v>
      </c>
      <c r="H138" s="3" t="str">
        <f>VLOOKUP(fiche_bonification[[#This Row],[id_fiche]],fiche_version[],7,FALSE)</f>
        <v>Chaudière biomasse collective</v>
      </c>
      <c r="I138" s="6">
        <f>VLOOKUP(fiche_bonification[[#This Row],[id_fiche]],fiche_version[],9,FALSE)</f>
        <v>43971</v>
      </c>
      <c r="J138" s="6" t="str">
        <f>IF(VLOOKUP(fiche_bonification[[#This Row],[id_fiche]],fiche_version[],10,FALSE)=0,"",VLOOKUP(fiche_bonification[[#This Row],[id_fiche]],fiche_version[],10,FALSE))</f>
        <v/>
      </c>
    </row>
    <row r="139" spans="1:10" x14ac:dyDescent="0.3">
      <c r="A139" s="3" t="s">
        <v>801</v>
      </c>
      <c r="B139" s="3" t="str">
        <f>VLOOKUP(fiche_bonification[[#This Row],[id_bonification]],bonification_version[],2,FALSE)</f>
        <v>CFT</v>
      </c>
      <c r="C139" s="3" t="str">
        <f>VLOOKUP(fiche_bonification[[#This Row],[id_bonification]],bonification_version[],3,FALSE)</f>
        <v>CFT</v>
      </c>
      <c r="D139" s="3" t="str">
        <f>VLOOKUP(fiche_bonification[[#This Row],[id_bonification]],bonification_version[],5,FALSE)</f>
        <v>Coup de pouce Chauffage des bâtiments résidentiels collectifs et tertiaires</v>
      </c>
      <c r="E139" s="6">
        <f>VLOOKUP(fiche_bonification[[#This Row],[id_bonification]],bonification_version[],6,FALSE)</f>
        <v>44940</v>
      </c>
      <c r="F139" s="6">
        <f>IF(VLOOKUP(fiche_bonification[[#This Row],[id_bonification]],bonification_version[],7,FALSE)=0,"",VLOOKUP(fiche_bonification[[#This Row],[id_bonification]],bonification_version[],7,FALSE))</f>
        <v>44985</v>
      </c>
      <c r="G139" s="3" t="s">
        <v>765</v>
      </c>
      <c r="H139" s="3" t="str">
        <f>VLOOKUP(fiche_bonification[[#This Row],[id_fiche]],fiche_version[],7,FALSE)</f>
        <v>Chaudière biomasse collective</v>
      </c>
      <c r="I139" s="6">
        <f>VLOOKUP(fiche_bonification[[#This Row],[id_fiche]],fiche_version[],9,FALSE)</f>
        <v>43971</v>
      </c>
      <c r="J139" s="6" t="str">
        <f>IF(VLOOKUP(fiche_bonification[[#This Row],[id_fiche]],fiche_version[],10,FALSE)=0,"",VLOOKUP(fiche_bonification[[#This Row],[id_fiche]],fiche_version[],10,FALSE))</f>
        <v/>
      </c>
    </row>
    <row r="140" spans="1:10" x14ac:dyDescent="0.3">
      <c r="A140" s="3" t="s">
        <v>799</v>
      </c>
      <c r="B140" s="3" t="str">
        <f>VLOOKUP(fiche_bonification[[#This Row],[id_bonification]],bonification_version[],2,FALSE)</f>
        <v>CFT</v>
      </c>
      <c r="C140" s="3" t="str">
        <f>VLOOKUP(fiche_bonification[[#This Row],[id_bonification]],bonification_version[],3,FALSE)</f>
        <v>CFT</v>
      </c>
      <c r="D140" s="3" t="str">
        <f>VLOOKUP(fiche_bonification[[#This Row],[id_bonification]],bonification_version[],5,FALSE)</f>
        <v>Coup de pouce Chauffage des bâtiments résidentiels collectifs et tertiaires</v>
      </c>
      <c r="E140" s="6">
        <f>VLOOKUP(fiche_bonification[[#This Row],[id_bonification]],bonification_version[],6,FALSE)</f>
        <v>44805</v>
      </c>
      <c r="F140" s="6">
        <f>IF(VLOOKUP(fiche_bonification[[#This Row],[id_bonification]],bonification_version[],7,FALSE)=0,"",VLOOKUP(fiche_bonification[[#This Row],[id_bonification]],bonification_version[],7,FALSE))</f>
        <v>44862</v>
      </c>
      <c r="G140" s="3" t="s">
        <v>766</v>
      </c>
      <c r="H140" s="3" t="str">
        <f>VLOOKUP(fiche_bonification[[#This Row],[id_fiche]],fiche_version[],7,FALSE)</f>
        <v>Pompe à chaleur collective de type air/eau ou eau/eau</v>
      </c>
      <c r="I140" s="6">
        <f>VLOOKUP(fiche_bonification[[#This Row],[id_fiche]],fiche_version[],9,FALSE)</f>
        <v>44408</v>
      </c>
      <c r="J140" s="6" t="str">
        <f>IF(VLOOKUP(fiche_bonification[[#This Row],[id_fiche]],fiche_version[],10,FALSE)=0,"",VLOOKUP(fiche_bonification[[#This Row],[id_fiche]],fiche_version[],10,FALSE))</f>
        <v/>
      </c>
    </row>
    <row r="141" spans="1:10" x14ac:dyDescent="0.3">
      <c r="A141" s="3" t="s">
        <v>800</v>
      </c>
      <c r="B141" s="3" t="str">
        <f>VLOOKUP(fiche_bonification[[#This Row],[id_bonification]],bonification_version[],2,FALSE)</f>
        <v>CFT</v>
      </c>
      <c r="C141" s="3" t="str">
        <f>VLOOKUP(fiche_bonification[[#This Row],[id_bonification]],bonification_version[],3,FALSE)</f>
        <v>CFT</v>
      </c>
      <c r="D141" s="3" t="str">
        <f>VLOOKUP(fiche_bonification[[#This Row],[id_bonification]],bonification_version[],5,FALSE)</f>
        <v>Coup de pouce Chauffage des bâtiments résidentiels collectifs et tertiaires</v>
      </c>
      <c r="E141" s="6">
        <f>VLOOKUP(fiche_bonification[[#This Row],[id_bonification]],bonification_version[],6,FALSE)</f>
        <v>44863</v>
      </c>
      <c r="F141" s="6">
        <f>IF(VLOOKUP(fiche_bonification[[#This Row],[id_bonification]],bonification_version[],7,FALSE)=0,"",VLOOKUP(fiche_bonification[[#This Row],[id_bonification]],bonification_version[],7,FALSE))</f>
        <v>44939</v>
      </c>
      <c r="G141" s="3" t="s">
        <v>766</v>
      </c>
      <c r="H141" s="3" t="str">
        <f>VLOOKUP(fiche_bonification[[#This Row],[id_fiche]],fiche_version[],7,FALSE)</f>
        <v>Pompe à chaleur collective de type air/eau ou eau/eau</v>
      </c>
      <c r="I141" s="6">
        <f>VLOOKUP(fiche_bonification[[#This Row],[id_fiche]],fiche_version[],9,FALSE)</f>
        <v>44408</v>
      </c>
      <c r="J141" s="6" t="str">
        <f>IF(VLOOKUP(fiche_bonification[[#This Row],[id_fiche]],fiche_version[],10,FALSE)=0,"",VLOOKUP(fiche_bonification[[#This Row],[id_fiche]],fiche_version[],10,FALSE))</f>
        <v/>
      </c>
    </row>
    <row r="142" spans="1:10" x14ac:dyDescent="0.3">
      <c r="A142" s="3" t="s">
        <v>801</v>
      </c>
      <c r="B142" s="3" t="str">
        <f>VLOOKUP(fiche_bonification[[#This Row],[id_bonification]],bonification_version[],2,FALSE)</f>
        <v>CFT</v>
      </c>
      <c r="C142" s="3" t="str">
        <f>VLOOKUP(fiche_bonification[[#This Row],[id_bonification]],bonification_version[],3,FALSE)</f>
        <v>CFT</v>
      </c>
      <c r="D142" s="3" t="str">
        <f>VLOOKUP(fiche_bonification[[#This Row],[id_bonification]],bonification_version[],5,FALSE)</f>
        <v>Coup de pouce Chauffage des bâtiments résidentiels collectifs et tertiaires</v>
      </c>
      <c r="E142" s="6">
        <f>VLOOKUP(fiche_bonification[[#This Row],[id_bonification]],bonification_version[],6,FALSE)</f>
        <v>44940</v>
      </c>
      <c r="F142" s="6">
        <f>IF(VLOOKUP(fiche_bonification[[#This Row],[id_bonification]],bonification_version[],7,FALSE)=0,"",VLOOKUP(fiche_bonification[[#This Row],[id_bonification]],bonification_version[],7,FALSE))</f>
        <v>44985</v>
      </c>
      <c r="G142" s="3" t="s">
        <v>766</v>
      </c>
      <c r="H142" s="3" t="str">
        <f>VLOOKUP(fiche_bonification[[#This Row],[id_fiche]],fiche_version[],7,FALSE)</f>
        <v>Pompe à chaleur collective de type air/eau ou eau/eau</v>
      </c>
      <c r="I142" s="6">
        <f>VLOOKUP(fiche_bonification[[#This Row],[id_fiche]],fiche_version[],9,FALSE)</f>
        <v>44408</v>
      </c>
      <c r="J142" s="6" t="str">
        <f>IF(VLOOKUP(fiche_bonification[[#This Row],[id_fiche]],fiche_version[],10,FALSE)=0,"",VLOOKUP(fiche_bonification[[#This Row],[id_fiche]],fiche_version[],10,FALSE))</f>
        <v/>
      </c>
    </row>
    <row r="143" spans="1:10" x14ac:dyDescent="0.3">
      <c r="A143" s="3" t="s">
        <v>801</v>
      </c>
      <c r="B143" s="3" t="str">
        <f>VLOOKUP(fiche_bonification[[#This Row],[id_bonification]],bonification_version[],2,FALSE)</f>
        <v>CFT</v>
      </c>
      <c r="C143" s="3" t="str">
        <f>VLOOKUP(fiche_bonification[[#This Row],[id_bonification]],bonification_version[],3,FALSE)</f>
        <v>CFT</v>
      </c>
      <c r="D143" s="3" t="str">
        <f>VLOOKUP(fiche_bonification[[#This Row],[id_bonification]],bonification_version[],5,FALSE)</f>
        <v>Coup de pouce Chauffage des bâtiments résidentiels collectifs et tertiaires</v>
      </c>
      <c r="E143" s="6">
        <f>VLOOKUP(fiche_bonification[[#This Row],[id_bonification]],bonification_version[],6,FALSE)</f>
        <v>44940</v>
      </c>
      <c r="F143" s="6">
        <f>IF(VLOOKUP(fiche_bonification[[#This Row],[id_bonification]],bonification_version[],7,FALSE)=0,"",VLOOKUP(fiche_bonification[[#This Row],[id_bonification]],bonification_version[],7,FALSE))</f>
        <v>44985</v>
      </c>
      <c r="G143" s="3" t="s">
        <v>766</v>
      </c>
      <c r="H143" s="3" t="str">
        <f>VLOOKUP(fiche_bonification[[#This Row],[id_fiche]],fiche_version[],7,FALSE)</f>
        <v>Pompe à chaleur collective de type air/eau ou eau/eau</v>
      </c>
      <c r="I143" s="6">
        <f>VLOOKUP(fiche_bonification[[#This Row],[id_fiche]],fiche_version[],9,FALSE)</f>
        <v>44408</v>
      </c>
      <c r="J143" s="6" t="str">
        <f>IF(VLOOKUP(fiche_bonification[[#This Row],[id_fiche]],fiche_version[],10,FALSE)=0,"",VLOOKUP(fiche_bonification[[#This Row],[id_fiche]],fiche_version[],10,FALSE))</f>
        <v/>
      </c>
    </row>
    <row r="144" spans="1:10" x14ac:dyDescent="0.3">
      <c r="A144" s="3" t="s">
        <v>795</v>
      </c>
      <c r="B144" s="3" t="str">
        <f>VLOOKUP(fiche_bonification[[#This Row],[id_bonification]],bonification_version[],2,FALSE)</f>
        <v>CDP-1</v>
      </c>
      <c r="C144" s="3" t="str">
        <f>VLOOKUP(fiche_bonification[[#This Row],[id_bonification]],bonification_version[],3,FALSE)</f>
        <v>CDP</v>
      </c>
      <c r="D144" s="3" t="str">
        <f>VLOOKUP(fiche_bonification[[#This Row],[id_bonification]],bonification_version[],5,FALSE)</f>
        <v>Coup de pouce Chauffage</v>
      </c>
      <c r="E144" s="6">
        <f>VLOOKUP(fiche_bonification[[#This Row],[id_bonification]],bonification_version[],6,FALSE)</f>
        <v>45206</v>
      </c>
      <c r="F144" s="6" t="str">
        <f>IF(VLOOKUP(fiche_bonification[[#This Row],[id_bonification]],bonification_version[],7,FALSE)=0,"",VLOOKUP(fiche_bonification[[#This Row],[id_bonification]],bonification_version[],7,FALSE))</f>
        <v/>
      </c>
      <c r="G144" s="3" t="s">
        <v>767</v>
      </c>
      <c r="H144" s="3" t="str">
        <f>VLOOKUP(fiche_bonification[[#This Row],[id_fiche]],fiche_version[],7,FALSE)</f>
        <v>Pompe à chaleur de type air/eau</v>
      </c>
      <c r="I144" s="6">
        <f>VLOOKUP(fiche_bonification[[#This Row],[id_fiche]],fiche_version[],9,FALSE)</f>
        <v>45292</v>
      </c>
      <c r="J144" s="6">
        <f>IF(VLOOKUP(fiche_bonification[[#This Row],[id_fiche]],fiche_version[],10,FALSE)=0,"",VLOOKUP(fiche_bonification[[#This Row],[id_fiche]],fiche_version[],10,FALSE))</f>
        <v>46934</v>
      </c>
    </row>
    <row r="145" spans="1:10" x14ac:dyDescent="0.3">
      <c r="A145" s="3" t="s">
        <v>795</v>
      </c>
      <c r="B145" s="3" t="str">
        <f>VLOOKUP(fiche_bonification[[#This Row],[id_bonification]],bonification_version[],2,FALSE)</f>
        <v>CDP-1</v>
      </c>
      <c r="C145" s="3" t="str">
        <f>VLOOKUP(fiche_bonification[[#This Row],[id_bonification]],bonification_version[],3,FALSE)</f>
        <v>CDP</v>
      </c>
      <c r="D145" s="3" t="str">
        <f>VLOOKUP(fiche_bonification[[#This Row],[id_bonification]],bonification_version[],5,FALSE)</f>
        <v>Coup de pouce Chauffage</v>
      </c>
      <c r="E145" s="6">
        <f>VLOOKUP(fiche_bonification[[#This Row],[id_bonification]],bonification_version[],6,FALSE)</f>
        <v>45206</v>
      </c>
      <c r="F145" s="6" t="str">
        <f>IF(VLOOKUP(fiche_bonification[[#This Row],[id_bonification]],bonification_version[],7,FALSE)=0,"",VLOOKUP(fiche_bonification[[#This Row],[id_bonification]],bonification_version[],7,FALSE))</f>
        <v/>
      </c>
      <c r="G145" s="3" t="s">
        <v>768</v>
      </c>
      <c r="H145" s="3" t="str">
        <f>VLOOKUP(fiche_bonification[[#This Row],[id_fiche]],fiche_version[],7,FALSE)</f>
        <v>Pompe à chaleur de type eau/eau ou sol/eau</v>
      </c>
      <c r="I145" s="6">
        <f>VLOOKUP(fiche_bonification[[#This Row],[id_fiche]],fiche_version[],9,FALSE)</f>
        <v>45292</v>
      </c>
      <c r="J145" s="6">
        <f>IF(VLOOKUP(fiche_bonification[[#This Row],[id_fiche]],fiche_version[],10,FALSE)=0,"",VLOOKUP(fiche_bonification[[#This Row],[id_fiche]],fiche_version[],10,FALSE))</f>
        <v>46934</v>
      </c>
    </row>
    <row r="146" spans="1:10" x14ac:dyDescent="0.3">
      <c r="A146" s="3" t="s">
        <v>810</v>
      </c>
      <c r="B146" s="3" t="str">
        <f>VLOOKUP(fiche_bonification[[#This Row],[id_bonification]],bonification_version[],2,FALSE)</f>
        <v>CFT</v>
      </c>
      <c r="C146" s="3" t="str">
        <f>VLOOKUP(fiche_bonification[[#This Row],[id_bonification]],bonification_version[],3,FALSE)</f>
        <v>CFT</v>
      </c>
      <c r="D146" s="3" t="str">
        <f>VLOOKUP(fiche_bonification[[#This Row],[id_bonification]],bonification_version[],5,FALSE)</f>
        <v>Coup de pouce Chauffage des bâtiments résidentiels collectifs et tertiaires</v>
      </c>
      <c r="E146" s="6">
        <f>VLOOKUP(fiche_bonification[[#This Row],[id_bonification]],bonification_version[],6,FALSE)</f>
        <v>43971</v>
      </c>
      <c r="F146" s="6">
        <f>IF(VLOOKUP(fiche_bonification[[#This Row],[id_bonification]],bonification_version[],7,FALSE)=0,"",VLOOKUP(fiche_bonification[[#This Row],[id_bonification]],bonification_version[],7,FALSE))</f>
        <v>44302</v>
      </c>
      <c r="G146" s="3" t="s">
        <v>769</v>
      </c>
      <c r="H146" s="3" t="str">
        <f>VLOOKUP(fiche_bonification[[#This Row],[id_fiche]],fiche_version[],7,FALSE)</f>
        <v>Chaudière collective haute performance énergétique</v>
      </c>
      <c r="I146" s="6">
        <f>VLOOKUP(fiche_bonification[[#This Row],[id_fiche]],fiche_version[],9,FALSE)</f>
        <v>43466</v>
      </c>
      <c r="J146" s="6" t="str">
        <f>IF(VLOOKUP(fiche_bonification[[#This Row],[id_fiche]],fiche_version[],10,FALSE)=0,"",VLOOKUP(fiche_bonification[[#This Row],[id_fiche]],fiche_version[],10,FALSE))</f>
        <v/>
      </c>
    </row>
    <row r="147" spans="1:10" x14ac:dyDescent="0.3">
      <c r="A147" s="3" t="s">
        <v>811</v>
      </c>
      <c r="B147" s="3" t="str">
        <f>VLOOKUP(fiche_bonification[[#This Row],[id_bonification]],bonification_version[],2,FALSE)</f>
        <v>CFT</v>
      </c>
      <c r="C147" s="3" t="str">
        <f>VLOOKUP(fiche_bonification[[#This Row],[id_bonification]],bonification_version[],3,FALSE)</f>
        <v>CFT</v>
      </c>
      <c r="D147" s="3" t="str">
        <f>VLOOKUP(fiche_bonification[[#This Row],[id_bonification]],bonification_version[],5,FALSE)</f>
        <v>Coup de pouce Chauffage des bâtiments résidentiels collectifs et tertiaires</v>
      </c>
      <c r="E147" s="6">
        <f>VLOOKUP(fiche_bonification[[#This Row],[id_bonification]],bonification_version[],6,FALSE)</f>
        <v>44303</v>
      </c>
      <c r="F147" s="6">
        <f>IF(VLOOKUP(fiche_bonification[[#This Row],[id_bonification]],bonification_version[],7,FALSE)=0,"",VLOOKUP(fiche_bonification[[#This Row],[id_bonification]],bonification_version[],7,FALSE))</f>
        <v>44804</v>
      </c>
      <c r="G147" s="3" t="s">
        <v>769</v>
      </c>
      <c r="H147" s="3" t="str">
        <f>VLOOKUP(fiche_bonification[[#This Row],[id_fiche]],fiche_version[],7,FALSE)</f>
        <v>Chaudière collective haute performance énergétique</v>
      </c>
      <c r="I147" s="6">
        <f>VLOOKUP(fiche_bonification[[#This Row],[id_fiche]],fiche_version[],9,FALSE)</f>
        <v>43466</v>
      </c>
      <c r="J147" s="6" t="str">
        <f>IF(VLOOKUP(fiche_bonification[[#This Row],[id_fiche]],fiche_version[],10,FALSE)=0,"",VLOOKUP(fiche_bonification[[#This Row],[id_fiche]],fiche_version[],10,FALSE))</f>
        <v/>
      </c>
    </row>
    <row r="148" spans="1:10" x14ac:dyDescent="0.3">
      <c r="A148" s="3" t="s">
        <v>810</v>
      </c>
      <c r="B148" s="3" t="str">
        <f>VLOOKUP(fiche_bonification[[#This Row],[id_bonification]],bonification_version[],2,FALSE)</f>
        <v>CFT</v>
      </c>
      <c r="C148" s="3" t="str">
        <f>VLOOKUP(fiche_bonification[[#This Row],[id_bonification]],bonification_version[],3,FALSE)</f>
        <v>CFT</v>
      </c>
      <c r="D148" s="3" t="str">
        <f>VLOOKUP(fiche_bonification[[#This Row],[id_bonification]],bonification_version[],5,FALSE)</f>
        <v>Coup de pouce Chauffage des bâtiments résidentiels collectifs et tertiaires</v>
      </c>
      <c r="E148" s="6">
        <f>VLOOKUP(fiche_bonification[[#This Row],[id_bonification]],bonification_version[],6,FALSE)</f>
        <v>43971</v>
      </c>
      <c r="F148" s="6">
        <f>IF(VLOOKUP(fiche_bonification[[#This Row],[id_bonification]],bonification_version[],7,FALSE)=0,"",VLOOKUP(fiche_bonification[[#This Row],[id_bonification]],bonification_version[],7,FALSE))</f>
        <v>44302</v>
      </c>
      <c r="G148" s="3" t="s">
        <v>770</v>
      </c>
      <c r="H148" s="3" t="str">
        <f>VLOOKUP(fiche_bonification[[#This Row],[id_fiche]],fiche_version[],7,FALSE)</f>
        <v>Pompe à chaleur de type air/eau ou eau/eau</v>
      </c>
      <c r="I148" s="6">
        <f>VLOOKUP(fiche_bonification[[#This Row],[id_fiche]],fiche_version[],9,FALSE)</f>
        <v>43466</v>
      </c>
      <c r="J148" s="6">
        <f>IF(VLOOKUP(fiche_bonification[[#This Row],[id_fiche]],fiche_version[],10,FALSE)=0,"",VLOOKUP(fiche_bonification[[#This Row],[id_fiche]],fiche_version[],10,FALSE))</f>
        <v>45291</v>
      </c>
    </row>
    <row r="149" spans="1:10" x14ac:dyDescent="0.3">
      <c r="A149" s="3" t="s">
        <v>811</v>
      </c>
      <c r="B149" s="3" t="str">
        <f>VLOOKUP(fiche_bonification[[#This Row],[id_bonification]],bonification_version[],2,FALSE)</f>
        <v>CFT</v>
      </c>
      <c r="C149" s="3" t="str">
        <f>VLOOKUP(fiche_bonification[[#This Row],[id_bonification]],bonification_version[],3,FALSE)</f>
        <v>CFT</v>
      </c>
      <c r="D149" s="3" t="str">
        <f>VLOOKUP(fiche_bonification[[#This Row],[id_bonification]],bonification_version[],5,FALSE)</f>
        <v>Coup de pouce Chauffage des bâtiments résidentiels collectifs et tertiaires</v>
      </c>
      <c r="E149" s="6">
        <f>VLOOKUP(fiche_bonification[[#This Row],[id_bonification]],bonification_version[],6,FALSE)</f>
        <v>44303</v>
      </c>
      <c r="F149" s="6">
        <f>IF(VLOOKUP(fiche_bonification[[#This Row],[id_bonification]],bonification_version[],7,FALSE)=0,"",VLOOKUP(fiche_bonification[[#This Row],[id_bonification]],bonification_version[],7,FALSE))</f>
        <v>44804</v>
      </c>
      <c r="G149" s="3" t="s">
        <v>770</v>
      </c>
      <c r="H149" s="3" t="str">
        <f>VLOOKUP(fiche_bonification[[#This Row],[id_fiche]],fiche_version[],7,FALSE)</f>
        <v>Pompe à chaleur de type air/eau ou eau/eau</v>
      </c>
      <c r="I149" s="6">
        <f>VLOOKUP(fiche_bonification[[#This Row],[id_fiche]],fiche_version[],9,FALSE)</f>
        <v>43466</v>
      </c>
      <c r="J149" s="6">
        <f>IF(VLOOKUP(fiche_bonification[[#This Row],[id_fiche]],fiche_version[],10,FALSE)=0,"",VLOOKUP(fiche_bonification[[#This Row],[id_fiche]],fiche_version[],10,FALSE))</f>
        <v>45291</v>
      </c>
    </row>
    <row r="150" spans="1:10" x14ac:dyDescent="0.3">
      <c r="A150" s="3" t="s">
        <v>799</v>
      </c>
      <c r="B150" s="3" t="str">
        <f>VLOOKUP(fiche_bonification[[#This Row],[id_bonification]],bonification_version[],2,FALSE)</f>
        <v>CFT</v>
      </c>
      <c r="C150" s="3" t="str">
        <f>VLOOKUP(fiche_bonification[[#This Row],[id_bonification]],bonification_version[],3,FALSE)</f>
        <v>CFT</v>
      </c>
      <c r="D150" s="3" t="str">
        <f>VLOOKUP(fiche_bonification[[#This Row],[id_bonification]],bonification_version[],5,FALSE)</f>
        <v>Coup de pouce Chauffage des bâtiments résidentiels collectifs et tertiaires</v>
      </c>
      <c r="E150" s="6">
        <f>VLOOKUP(fiche_bonification[[#This Row],[id_bonification]],bonification_version[],6,FALSE)</f>
        <v>44805</v>
      </c>
      <c r="F150" s="6">
        <f>IF(VLOOKUP(fiche_bonification[[#This Row],[id_bonification]],bonification_version[],7,FALSE)=0,"",VLOOKUP(fiche_bonification[[#This Row],[id_bonification]],bonification_version[],7,FALSE))</f>
        <v>44862</v>
      </c>
      <c r="G150" s="3" t="s">
        <v>770</v>
      </c>
      <c r="H150" s="3" t="str">
        <f>VLOOKUP(fiche_bonification[[#This Row],[id_fiche]],fiche_version[],7,FALSE)</f>
        <v>Pompe à chaleur de type air/eau ou eau/eau</v>
      </c>
      <c r="I150" s="6">
        <f>VLOOKUP(fiche_bonification[[#This Row],[id_fiche]],fiche_version[],9,FALSE)</f>
        <v>43466</v>
      </c>
      <c r="J150" s="6">
        <f>IF(VLOOKUP(fiche_bonification[[#This Row],[id_fiche]],fiche_version[],10,FALSE)=0,"",VLOOKUP(fiche_bonification[[#This Row],[id_fiche]],fiche_version[],10,FALSE))</f>
        <v>45291</v>
      </c>
    </row>
    <row r="151" spans="1:10" x14ac:dyDescent="0.3">
      <c r="A151" s="3" t="s">
        <v>800</v>
      </c>
      <c r="B151" s="3" t="str">
        <f>VLOOKUP(fiche_bonification[[#This Row],[id_bonification]],bonification_version[],2,FALSE)</f>
        <v>CFT</v>
      </c>
      <c r="C151" s="3" t="str">
        <f>VLOOKUP(fiche_bonification[[#This Row],[id_bonification]],bonification_version[],3,FALSE)</f>
        <v>CFT</v>
      </c>
      <c r="D151" s="3" t="str">
        <f>VLOOKUP(fiche_bonification[[#This Row],[id_bonification]],bonification_version[],5,FALSE)</f>
        <v>Coup de pouce Chauffage des bâtiments résidentiels collectifs et tertiaires</v>
      </c>
      <c r="E151" s="6">
        <f>VLOOKUP(fiche_bonification[[#This Row],[id_bonification]],bonification_version[],6,FALSE)</f>
        <v>44863</v>
      </c>
      <c r="F151" s="6">
        <f>IF(VLOOKUP(fiche_bonification[[#This Row],[id_bonification]],bonification_version[],7,FALSE)=0,"",VLOOKUP(fiche_bonification[[#This Row],[id_bonification]],bonification_version[],7,FALSE))</f>
        <v>44939</v>
      </c>
      <c r="G151" s="3" t="s">
        <v>770</v>
      </c>
      <c r="H151" s="3" t="str">
        <f>VLOOKUP(fiche_bonification[[#This Row],[id_fiche]],fiche_version[],7,FALSE)</f>
        <v>Pompe à chaleur de type air/eau ou eau/eau</v>
      </c>
      <c r="I151" s="6">
        <f>VLOOKUP(fiche_bonification[[#This Row],[id_fiche]],fiche_version[],9,FALSE)</f>
        <v>43466</v>
      </c>
      <c r="J151" s="6">
        <f>IF(VLOOKUP(fiche_bonification[[#This Row],[id_fiche]],fiche_version[],10,FALSE)=0,"",VLOOKUP(fiche_bonification[[#This Row],[id_fiche]],fiche_version[],10,FALSE))</f>
        <v>45291</v>
      </c>
    </row>
    <row r="152" spans="1:10" x14ac:dyDescent="0.3">
      <c r="A152" s="3" t="s">
        <v>801</v>
      </c>
      <c r="B152" s="3" t="str">
        <f>VLOOKUP(fiche_bonification[[#This Row],[id_bonification]],bonification_version[],2,FALSE)</f>
        <v>CFT</v>
      </c>
      <c r="C152" s="3" t="str">
        <f>VLOOKUP(fiche_bonification[[#This Row],[id_bonification]],bonification_version[],3,FALSE)</f>
        <v>CFT</v>
      </c>
      <c r="D152" s="3" t="str">
        <f>VLOOKUP(fiche_bonification[[#This Row],[id_bonification]],bonification_version[],5,FALSE)</f>
        <v>Coup de pouce Chauffage des bâtiments résidentiels collectifs et tertiaires</v>
      </c>
      <c r="E152" s="6">
        <f>VLOOKUP(fiche_bonification[[#This Row],[id_bonification]],bonification_version[],6,FALSE)</f>
        <v>44940</v>
      </c>
      <c r="F152" s="6">
        <f>IF(VLOOKUP(fiche_bonification[[#This Row],[id_bonification]],bonification_version[],7,FALSE)=0,"",VLOOKUP(fiche_bonification[[#This Row],[id_bonification]],bonification_version[],7,FALSE))</f>
        <v>44985</v>
      </c>
      <c r="G152" s="3" t="s">
        <v>770</v>
      </c>
      <c r="H152" s="3" t="str">
        <f>VLOOKUP(fiche_bonification[[#This Row],[id_fiche]],fiche_version[],7,FALSE)</f>
        <v>Pompe à chaleur de type air/eau ou eau/eau</v>
      </c>
      <c r="I152" s="6">
        <f>VLOOKUP(fiche_bonification[[#This Row],[id_fiche]],fiche_version[],9,FALSE)</f>
        <v>43466</v>
      </c>
      <c r="J152" s="6">
        <f>IF(VLOOKUP(fiche_bonification[[#This Row],[id_fiche]],fiche_version[],10,FALSE)=0,"",VLOOKUP(fiche_bonification[[#This Row],[id_fiche]],fiche_version[],10,FALSE))</f>
        <v>45291</v>
      </c>
    </row>
    <row r="153" spans="1:10" x14ac:dyDescent="0.3">
      <c r="A153" s="3" t="s">
        <v>801</v>
      </c>
      <c r="B153" s="3" t="str">
        <f>VLOOKUP(fiche_bonification[[#This Row],[id_bonification]],bonification_version[],2,FALSE)</f>
        <v>CFT</v>
      </c>
      <c r="C153" s="3" t="str">
        <f>VLOOKUP(fiche_bonification[[#This Row],[id_bonification]],bonification_version[],3,FALSE)</f>
        <v>CFT</v>
      </c>
      <c r="D153" s="3" t="str">
        <f>VLOOKUP(fiche_bonification[[#This Row],[id_bonification]],bonification_version[],5,FALSE)</f>
        <v>Coup de pouce Chauffage des bâtiments résidentiels collectifs et tertiaires</v>
      </c>
      <c r="E153" s="6">
        <f>VLOOKUP(fiche_bonification[[#This Row],[id_bonification]],bonification_version[],6,FALSE)</f>
        <v>44940</v>
      </c>
      <c r="F153" s="6">
        <f>IF(VLOOKUP(fiche_bonification[[#This Row],[id_bonification]],bonification_version[],7,FALSE)=0,"",VLOOKUP(fiche_bonification[[#This Row],[id_bonification]],bonification_version[],7,FALSE))</f>
        <v>44985</v>
      </c>
      <c r="G153" s="3" t="s">
        <v>770</v>
      </c>
      <c r="H153" s="3" t="str">
        <f>VLOOKUP(fiche_bonification[[#This Row],[id_fiche]],fiche_version[],7,FALSE)</f>
        <v>Pompe à chaleur de type air/eau ou eau/eau</v>
      </c>
      <c r="I153" s="6">
        <f>VLOOKUP(fiche_bonification[[#This Row],[id_fiche]],fiche_version[],9,FALSE)</f>
        <v>43466</v>
      </c>
      <c r="J153" s="6">
        <f>IF(VLOOKUP(fiche_bonification[[#This Row],[id_fiche]],fiche_version[],10,FALSE)=0,"",VLOOKUP(fiche_bonification[[#This Row],[id_fiche]],fiche_version[],10,FALSE))</f>
        <v>45291</v>
      </c>
    </row>
    <row r="154" spans="1:10" x14ac:dyDescent="0.3">
      <c r="A154" s="3" t="s">
        <v>801</v>
      </c>
      <c r="B154" s="3" t="str">
        <f>VLOOKUP(fiche_bonification[[#This Row],[id_bonification]],bonification_version[],2,FALSE)</f>
        <v>CFT</v>
      </c>
      <c r="C154" s="3" t="str">
        <f>VLOOKUP(fiche_bonification[[#This Row],[id_bonification]],bonification_version[],3,FALSE)</f>
        <v>CFT</v>
      </c>
      <c r="D154" s="3" t="str">
        <f>VLOOKUP(fiche_bonification[[#This Row],[id_bonification]],bonification_version[],5,FALSE)</f>
        <v>Coup de pouce Chauffage des bâtiments résidentiels collectifs et tertiaires</v>
      </c>
      <c r="E154" s="6">
        <f>VLOOKUP(fiche_bonification[[#This Row],[id_bonification]],bonification_version[],6,FALSE)</f>
        <v>44940</v>
      </c>
      <c r="F154" s="6">
        <f>IF(VLOOKUP(fiche_bonification[[#This Row],[id_bonification]],bonification_version[],7,FALSE)=0,"",VLOOKUP(fiche_bonification[[#This Row],[id_bonification]],bonification_version[],7,FALSE))</f>
        <v>44985</v>
      </c>
      <c r="G154" s="3" t="s">
        <v>771</v>
      </c>
      <c r="H154" s="3" t="str">
        <f>VLOOKUP(fiche_bonification[[#This Row],[id_fiche]],fiche_version[],7,FALSE)</f>
        <v>Pompe à chaleur de type air/eau ou eau/eau</v>
      </c>
      <c r="I154" s="6">
        <f>VLOOKUP(fiche_bonification[[#This Row],[id_fiche]],fiche_version[],9,FALSE)</f>
        <v>45292</v>
      </c>
      <c r="J154" s="6" t="str">
        <f>IF(VLOOKUP(fiche_bonification[[#This Row],[id_fiche]],fiche_version[],10,FALSE)=0,"",VLOOKUP(fiche_bonification[[#This Row],[id_fiche]],fiche_version[],10,FALSE))</f>
        <v/>
      </c>
    </row>
    <row r="155" spans="1:10" x14ac:dyDescent="0.3">
      <c r="A155" s="3" t="s">
        <v>810</v>
      </c>
      <c r="B155" s="3" t="str">
        <f>VLOOKUP(fiche_bonification[[#This Row],[id_bonification]],bonification_version[],2,FALSE)</f>
        <v>CFT</v>
      </c>
      <c r="C155" s="3" t="str">
        <f>VLOOKUP(fiche_bonification[[#This Row],[id_bonification]],bonification_version[],3,FALSE)</f>
        <v>CFT</v>
      </c>
      <c r="D155" s="3" t="str">
        <f>VLOOKUP(fiche_bonification[[#This Row],[id_bonification]],bonification_version[],5,FALSE)</f>
        <v>Coup de pouce Chauffage des bâtiments résidentiels collectifs et tertiaires</v>
      </c>
      <c r="E155" s="6">
        <f>VLOOKUP(fiche_bonification[[#This Row],[id_bonification]],bonification_version[],6,FALSE)</f>
        <v>43971</v>
      </c>
      <c r="F155" s="6">
        <f>IF(VLOOKUP(fiche_bonification[[#This Row],[id_bonification]],bonification_version[],7,FALSE)=0,"",VLOOKUP(fiche_bonification[[#This Row],[id_bonification]],bonification_version[],7,FALSE))</f>
        <v>44302</v>
      </c>
      <c r="G155" s="3" t="s">
        <v>772</v>
      </c>
      <c r="H155" s="3" t="str">
        <f>VLOOKUP(fiche_bonification[[#This Row],[id_fiche]],fiche_version[],7,FALSE)</f>
        <v>Raccordement d'un bâtiment tertiaire à un réseau de chaleur</v>
      </c>
      <c r="I155" s="6">
        <f>VLOOKUP(fiche_bonification[[#This Row],[id_fiche]],fiche_version[],9,FALSE)</f>
        <v>43466</v>
      </c>
      <c r="J155" s="6">
        <f>IF(VLOOKUP(fiche_bonification[[#This Row],[id_fiche]],fiche_version[],10,FALSE)=0,"",VLOOKUP(fiche_bonification[[#This Row],[id_fiche]],fiche_version[],10,FALSE))</f>
        <v>44104</v>
      </c>
    </row>
    <row r="156" spans="1:10" x14ac:dyDescent="0.3">
      <c r="A156" s="3" t="s">
        <v>810</v>
      </c>
      <c r="B156" s="3" t="str">
        <f>VLOOKUP(fiche_bonification[[#This Row],[id_bonification]],bonification_version[],2,FALSE)</f>
        <v>CFT</v>
      </c>
      <c r="C156" s="3" t="str">
        <f>VLOOKUP(fiche_bonification[[#This Row],[id_bonification]],bonification_version[],3,FALSE)</f>
        <v>CFT</v>
      </c>
      <c r="D156" s="3" t="str">
        <f>VLOOKUP(fiche_bonification[[#This Row],[id_bonification]],bonification_version[],5,FALSE)</f>
        <v>Coup de pouce Chauffage des bâtiments résidentiels collectifs et tertiaires</v>
      </c>
      <c r="E156" s="6">
        <f>VLOOKUP(fiche_bonification[[#This Row],[id_bonification]],bonification_version[],6,FALSE)</f>
        <v>43971</v>
      </c>
      <c r="F156" s="6">
        <f>IF(VLOOKUP(fiche_bonification[[#This Row],[id_bonification]],bonification_version[],7,FALSE)=0,"",VLOOKUP(fiche_bonification[[#This Row],[id_bonification]],bonification_version[],7,FALSE))</f>
        <v>44302</v>
      </c>
      <c r="G156" s="3" t="s">
        <v>773</v>
      </c>
      <c r="H156" s="3" t="str">
        <f>VLOOKUP(fiche_bonification[[#This Row],[id_fiche]],fiche_version[],7,FALSE)</f>
        <v>Raccordement d'un bâtiment tertiaire à un réseau de chaleur</v>
      </c>
      <c r="I156" s="6">
        <f>VLOOKUP(fiche_bonification[[#This Row],[id_fiche]],fiche_version[],9,FALSE)</f>
        <v>44105</v>
      </c>
      <c r="J156" s="6">
        <f>IF(VLOOKUP(fiche_bonification[[#This Row],[id_fiche]],fiche_version[],10,FALSE)=0,"",VLOOKUP(fiche_bonification[[#This Row],[id_fiche]],fiche_version[],10,FALSE))</f>
        <v>44804</v>
      </c>
    </row>
    <row r="157" spans="1:10" x14ac:dyDescent="0.3">
      <c r="A157" s="3" t="s">
        <v>811</v>
      </c>
      <c r="B157" s="3" t="str">
        <f>VLOOKUP(fiche_bonification[[#This Row],[id_bonification]],bonification_version[],2,FALSE)</f>
        <v>CFT</v>
      </c>
      <c r="C157" s="3" t="str">
        <f>VLOOKUP(fiche_bonification[[#This Row],[id_bonification]],bonification_version[],3,FALSE)</f>
        <v>CFT</v>
      </c>
      <c r="D157" s="3" t="str">
        <f>VLOOKUP(fiche_bonification[[#This Row],[id_bonification]],bonification_version[],5,FALSE)</f>
        <v>Coup de pouce Chauffage des bâtiments résidentiels collectifs et tertiaires</v>
      </c>
      <c r="E157" s="6">
        <f>VLOOKUP(fiche_bonification[[#This Row],[id_bonification]],bonification_version[],6,FALSE)</f>
        <v>44303</v>
      </c>
      <c r="F157" s="6">
        <f>IF(VLOOKUP(fiche_bonification[[#This Row],[id_bonification]],bonification_version[],7,FALSE)=0,"",VLOOKUP(fiche_bonification[[#This Row],[id_bonification]],bonification_version[],7,FALSE))</f>
        <v>44804</v>
      </c>
      <c r="G157" s="3" t="s">
        <v>773</v>
      </c>
      <c r="H157" s="3" t="str">
        <f>VLOOKUP(fiche_bonification[[#This Row],[id_fiche]],fiche_version[],7,FALSE)</f>
        <v>Raccordement d'un bâtiment tertiaire à un réseau de chaleur</v>
      </c>
      <c r="I157" s="6">
        <f>VLOOKUP(fiche_bonification[[#This Row],[id_fiche]],fiche_version[],9,FALSE)</f>
        <v>44105</v>
      </c>
      <c r="J157" s="6">
        <f>IF(VLOOKUP(fiche_bonification[[#This Row],[id_fiche]],fiche_version[],10,FALSE)=0,"",VLOOKUP(fiche_bonification[[#This Row],[id_fiche]],fiche_version[],10,FALSE))</f>
        <v>44804</v>
      </c>
    </row>
    <row r="158" spans="1:10" x14ac:dyDescent="0.3">
      <c r="A158" s="3" t="s">
        <v>799</v>
      </c>
      <c r="B158" s="3" t="str">
        <f>VLOOKUP(fiche_bonification[[#This Row],[id_bonification]],bonification_version[],2,FALSE)</f>
        <v>CFT</v>
      </c>
      <c r="C158" s="3" t="str">
        <f>VLOOKUP(fiche_bonification[[#This Row],[id_bonification]],bonification_version[],3,FALSE)</f>
        <v>CFT</v>
      </c>
      <c r="D158" s="3" t="str">
        <f>VLOOKUP(fiche_bonification[[#This Row],[id_bonification]],bonification_version[],5,FALSE)</f>
        <v>Coup de pouce Chauffage des bâtiments résidentiels collectifs et tertiaires</v>
      </c>
      <c r="E158" s="6">
        <f>VLOOKUP(fiche_bonification[[#This Row],[id_bonification]],bonification_version[],6,FALSE)</f>
        <v>44805</v>
      </c>
      <c r="F158" s="6">
        <f>IF(VLOOKUP(fiche_bonification[[#This Row],[id_bonification]],bonification_version[],7,FALSE)=0,"",VLOOKUP(fiche_bonification[[#This Row],[id_bonification]],bonification_version[],7,FALSE))</f>
        <v>44862</v>
      </c>
      <c r="G158" s="3" t="s">
        <v>774</v>
      </c>
      <c r="H158" s="3" t="str">
        <f>VLOOKUP(fiche_bonification[[#This Row],[id_fiche]],fiche_version[],7,FALSE)</f>
        <v>Raccordement d'un bâtiment tertiaire à un réseau de chaleur</v>
      </c>
      <c r="I158" s="6">
        <f>VLOOKUP(fiche_bonification[[#This Row],[id_fiche]],fiche_version[],9,FALSE)</f>
        <v>44805</v>
      </c>
      <c r="J158" s="6" t="str">
        <f>IF(VLOOKUP(fiche_bonification[[#This Row],[id_fiche]],fiche_version[],10,FALSE)=0,"",VLOOKUP(fiche_bonification[[#This Row],[id_fiche]],fiche_version[],10,FALSE))</f>
        <v/>
      </c>
    </row>
    <row r="159" spans="1:10" x14ac:dyDescent="0.3">
      <c r="A159" s="3" t="s">
        <v>800</v>
      </c>
      <c r="B159" s="3" t="str">
        <f>VLOOKUP(fiche_bonification[[#This Row],[id_bonification]],bonification_version[],2,FALSE)</f>
        <v>CFT</v>
      </c>
      <c r="C159" s="3" t="str">
        <f>VLOOKUP(fiche_bonification[[#This Row],[id_bonification]],bonification_version[],3,FALSE)</f>
        <v>CFT</v>
      </c>
      <c r="D159" s="3" t="str">
        <f>VLOOKUP(fiche_bonification[[#This Row],[id_bonification]],bonification_version[],5,FALSE)</f>
        <v>Coup de pouce Chauffage des bâtiments résidentiels collectifs et tertiaires</v>
      </c>
      <c r="E159" s="6">
        <f>VLOOKUP(fiche_bonification[[#This Row],[id_bonification]],bonification_version[],6,FALSE)</f>
        <v>44863</v>
      </c>
      <c r="F159" s="6">
        <f>IF(VLOOKUP(fiche_bonification[[#This Row],[id_bonification]],bonification_version[],7,FALSE)=0,"",VLOOKUP(fiche_bonification[[#This Row],[id_bonification]],bonification_version[],7,FALSE))</f>
        <v>44939</v>
      </c>
      <c r="G159" s="3" t="s">
        <v>774</v>
      </c>
      <c r="H159" s="3" t="str">
        <f>VLOOKUP(fiche_bonification[[#This Row],[id_fiche]],fiche_version[],7,FALSE)</f>
        <v>Raccordement d'un bâtiment tertiaire à un réseau de chaleur</v>
      </c>
      <c r="I159" s="6">
        <f>VLOOKUP(fiche_bonification[[#This Row],[id_fiche]],fiche_version[],9,FALSE)</f>
        <v>44805</v>
      </c>
      <c r="J159" s="6" t="str">
        <f>IF(VLOOKUP(fiche_bonification[[#This Row],[id_fiche]],fiche_version[],10,FALSE)=0,"",VLOOKUP(fiche_bonification[[#This Row],[id_fiche]],fiche_version[],10,FALSE))</f>
        <v/>
      </c>
    </row>
    <row r="160" spans="1:10" x14ac:dyDescent="0.3">
      <c r="A160" s="3" t="s">
        <v>801</v>
      </c>
      <c r="B160" s="3" t="str">
        <f>VLOOKUP(fiche_bonification[[#This Row],[id_bonification]],bonification_version[],2,FALSE)</f>
        <v>CFT</v>
      </c>
      <c r="C160" s="3" t="str">
        <f>VLOOKUP(fiche_bonification[[#This Row],[id_bonification]],bonification_version[],3,FALSE)</f>
        <v>CFT</v>
      </c>
      <c r="D160" s="3" t="str">
        <f>VLOOKUP(fiche_bonification[[#This Row],[id_bonification]],bonification_version[],5,FALSE)</f>
        <v>Coup de pouce Chauffage des bâtiments résidentiels collectifs et tertiaires</v>
      </c>
      <c r="E160" s="6">
        <f>VLOOKUP(fiche_bonification[[#This Row],[id_bonification]],bonification_version[],6,FALSE)</f>
        <v>44940</v>
      </c>
      <c r="F160" s="6">
        <f>IF(VLOOKUP(fiche_bonification[[#This Row],[id_bonification]],bonification_version[],7,FALSE)=0,"",VLOOKUP(fiche_bonification[[#This Row],[id_bonification]],bonification_version[],7,FALSE))</f>
        <v>44985</v>
      </c>
      <c r="G160" s="3" t="s">
        <v>774</v>
      </c>
      <c r="H160" s="3" t="str">
        <f>VLOOKUP(fiche_bonification[[#This Row],[id_fiche]],fiche_version[],7,FALSE)</f>
        <v>Raccordement d'un bâtiment tertiaire à un réseau de chaleur</v>
      </c>
      <c r="I160" s="6">
        <f>VLOOKUP(fiche_bonification[[#This Row],[id_fiche]],fiche_version[],9,FALSE)</f>
        <v>44805</v>
      </c>
      <c r="J160" s="6" t="str">
        <f>IF(VLOOKUP(fiche_bonification[[#This Row],[id_fiche]],fiche_version[],10,FALSE)=0,"",VLOOKUP(fiche_bonification[[#This Row],[id_fiche]],fiche_version[],10,FALSE))</f>
        <v/>
      </c>
    </row>
    <row r="161" spans="1:10" x14ac:dyDescent="0.3">
      <c r="A161" s="3" t="s">
        <v>801</v>
      </c>
      <c r="B161" s="3" t="str">
        <f>VLOOKUP(fiche_bonification[[#This Row],[id_bonification]],bonification_version[],2,FALSE)</f>
        <v>CFT</v>
      </c>
      <c r="C161" s="3" t="str">
        <f>VLOOKUP(fiche_bonification[[#This Row],[id_bonification]],bonification_version[],3,FALSE)</f>
        <v>CFT</v>
      </c>
      <c r="D161" s="3" t="str">
        <f>VLOOKUP(fiche_bonification[[#This Row],[id_bonification]],bonification_version[],5,FALSE)</f>
        <v>Coup de pouce Chauffage des bâtiments résidentiels collectifs et tertiaires</v>
      </c>
      <c r="E161" s="6">
        <f>VLOOKUP(fiche_bonification[[#This Row],[id_bonification]],bonification_version[],6,FALSE)</f>
        <v>44940</v>
      </c>
      <c r="F161" s="6">
        <f>IF(VLOOKUP(fiche_bonification[[#This Row],[id_bonification]],bonification_version[],7,FALSE)=0,"",VLOOKUP(fiche_bonification[[#This Row],[id_bonification]],bonification_version[],7,FALSE))</f>
        <v>44985</v>
      </c>
      <c r="G161" s="3" t="s">
        <v>774</v>
      </c>
      <c r="H161" s="3" t="str">
        <f>VLOOKUP(fiche_bonification[[#This Row],[id_fiche]],fiche_version[],7,FALSE)</f>
        <v>Raccordement d'un bâtiment tertiaire à un réseau de chaleur</v>
      </c>
      <c r="I161" s="6">
        <f>VLOOKUP(fiche_bonification[[#This Row],[id_fiche]],fiche_version[],9,FALSE)</f>
        <v>44805</v>
      </c>
      <c r="J161" s="6" t="str">
        <f>IF(VLOOKUP(fiche_bonification[[#This Row],[id_fiche]],fiche_version[],10,FALSE)=0,"",VLOOKUP(fiche_bonification[[#This Row],[id_fiche]],fiche_version[],10,FALSE))</f>
        <v/>
      </c>
    </row>
    <row r="162" spans="1:10" x14ac:dyDescent="0.3">
      <c r="A162" s="3" t="s">
        <v>810</v>
      </c>
      <c r="B162" s="3" t="str">
        <f>VLOOKUP(fiche_bonification[[#This Row],[id_bonification]],bonification_version[],2,FALSE)</f>
        <v>CFT</v>
      </c>
      <c r="C162" s="3" t="str">
        <f>VLOOKUP(fiche_bonification[[#This Row],[id_bonification]],bonification_version[],3,FALSE)</f>
        <v>CFT</v>
      </c>
      <c r="D162" s="3" t="str">
        <f>VLOOKUP(fiche_bonification[[#This Row],[id_bonification]],bonification_version[],5,FALSE)</f>
        <v>Coup de pouce Chauffage des bâtiments résidentiels collectifs et tertiaires</v>
      </c>
      <c r="E162" s="6">
        <f>VLOOKUP(fiche_bonification[[#This Row],[id_bonification]],bonification_version[],6,FALSE)</f>
        <v>43971</v>
      </c>
      <c r="F162" s="6">
        <f>IF(VLOOKUP(fiche_bonification[[#This Row],[id_bonification]],bonification_version[],7,FALSE)=0,"",VLOOKUP(fiche_bonification[[#This Row],[id_bonification]],bonification_version[],7,FALSE))</f>
        <v>44302</v>
      </c>
      <c r="G162" s="3" t="s">
        <v>775</v>
      </c>
      <c r="H162" s="3" t="str">
        <f>VLOOKUP(fiche_bonification[[#This Row],[id_fiche]],fiche_version[],7,FALSE)</f>
        <v>Pompe à chaleur à absorption de type air/eau ou eau/eau</v>
      </c>
      <c r="I162" s="6">
        <f>VLOOKUP(fiche_bonification[[#This Row],[id_fiche]],fiche_version[],9,FALSE)</f>
        <v>43466</v>
      </c>
      <c r="J162" s="6" t="str">
        <f>IF(VLOOKUP(fiche_bonification[[#This Row],[id_fiche]],fiche_version[],10,FALSE)=0,"",VLOOKUP(fiche_bonification[[#This Row],[id_fiche]],fiche_version[],10,FALSE))</f>
        <v/>
      </c>
    </row>
    <row r="163" spans="1:10" x14ac:dyDescent="0.3">
      <c r="A163" s="3" t="s">
        <v>811</v>
      </c>
      <c r="B163" s="3" t="str">
        <f>VLOOKUP(fiche_bonification[[#This Row],[id_bonification]],bonification_version[],2,FALSE)</f>
        <v>CFT</v>
      </c>
      <c r="C163" s="3" t="str">
        <f>VLOOKUP(fiche_bonification[[#This Row],[id_bonification]],bonification_version[],3,FALSE)</f>
        <v>CFT</v>
      </c>
      <c r="D163" s="3" t="str">
        <f>VLOOKUP(fiche_bonification[[#This Row],[id_bonification]],bonification_version[],5,FALSE)</f>
        <v>Coup de pouce Chauffage des bâtiments résidentiels collectifs et tertiaires</v>
      </c>
      <c r="E163" s="6">
        <f>VLOOKUP(fiche_bonification[[#This Row],[id_bonification]],bonification_version[],6,FALSE)</f>
        <v>44303</v>
      </c>
      <c r="F163" s="6">
        <f>IF(VLOOKUP(fiche_bonification[[#This Row],[id_bonification]],bonification_version[],7,FALSE)=0,"",VLOOKUP(fiche_bonification[[#This Row],[id_bonification]],bonification_version[],7,FALSE))</f>
        <v>44804</v>
      </c>
      <c r="G163" s="3" t="s">
        <v>775</v>
      </c>
      <c r="H163" s="3" t="str">
        <f>VLOOKUP(fiche_bonification[[#This Row],[id_fiche]],fiche_version[],7,FALSE)</f>
        <v>Pompe à chaleur à absorption de type air/eau ou eau/eau</v>
      </c>
      <c r="I163" s="6">
        <f>VLOOKUP(fiche_bonification[[#This Row],[id_fiche]],fiche_version[],9,FALSE)</f>
        <v>43466</v>
      </c>
      <c r="J163" s="6" t="str">
        <f>IF(VLOOKUP(fiche_bonification[[#This Row],[id_fiche]],fiche_version[],10,FALSE)=0,"",VLOOKUP(fiche_bonification[[#This Row],[id_fiche]],fiche_version[],10,FALSE))</f>
        <v/>
      </c>
    </row>
    <row r="164" spans="1:10" x14ac:dyDescent="0.3">
      <c r="A164" s="3" t="s">
        <v>799</v>
      </c>
      <c r="B164" s="3" t="str">
        <f>VLOOKUP(fiche_bonification[[#This Row],[id_bonification]],bonification_version[],2,FALSE)</f>
        <v>CFT</v>
      </c>
      <c r="C164" s="3" t="str">
        <f>VLOOKUP(fiche_bonification[[#This Row],[id_bonification]],bonification_version[],3,FALSE)</f>
        <v>CFT</v>
      </c>
      <c r="D164" s="3" t="str">
        <f>VLOOKUP(fiche_bonification[[#This Row],[id_bonification]],bonification_version[],5,FALSE)</f>
        <v>Coup de pouce Chauffage des bâtiments résidentiels collectifs et tertiaires</v>
      </c>
      <c r="E164" s="6">
        <f>VLOOKUP(fiche_bonification[[#This Row],[id_bonification]],bonification_version[],6,FALSE)</f>
        <v>44805</v>
      </c>
      <c r="F164" s="6">
        <f>IF(VLOOKUP(fiche_bonification[[#This Row],[id_bonification]],bonification_version[],7,FALSE)=0,"",VLOOKUP(fiche_bonification[[#This Row],[id_bonification]],bonification_version[],7,FALSE))</f>
        <v>44862</v>
      </c>
      <c r="G164" s="3" t="s">
        <v>775</v>
      </c>
      <c r="H164" s="3" t="str">
        <f>VLOOKUP(fiche_bonification[[#This Row],[id_fiche]],fiche_version[],7,FALSE)</f>
        <v>Pompe à chaleur à absorption de type air/eau ou eau/eau</v>
      </c>
      <c r="I164" s="6">
        <f>VLOOKUP(fiche_bonification[[#This Row],[id_fiche]],fiche_version[],9,FALSE)</f>
        <v>43466</v>
      </c>
      <c r="J164" s="6" t="str">
        <f>IF(VLOOKUP(fiche_bonification[[#This Row],[id_fiche]],fiche_version[],10,FALSE)=0,"",VLOOKUP(fiche_bonification[[#This Row],[id_fiche]],fiche_version[],10,FALSE))</f>
        <v/>
      </c>
    </row>
    <row r="165" spans="1:10" x14ac:dyDescent="0.3">
      <c r="A165" s="3" t="s">
        <v>800</v>
      </c>
      <c r="B165" s="3" t="str">
        <f>VLOOKUP(fiche_bonification[[#This Row],[id_bonification]],bonification_version[],2,FALSE)</f>
        <v>CFT</v>
      </c>
      <c r="C165" s="3" t="str">
        <f>VLOOKUP(fiche_bonification[[#This Row],[id_bonification]],bonification_version[],3,FALSE)</f>
        <v>CFT</v>
      </c>
      <c r="D165" s="3" t="str">
        <f>VLOOKUP(fiche_bonification[[#This Row],[id_bonification]],bonification_version[],5,FALSE)</f>
        <v>Coup de pouce Chauffage des bâtiments résidentiels collectifs et tertiaires</v>
      </c>
      <c r="E165" s="6">
        <f>VLOOKUP(fiche_bonification[[#This Row],[id_bonification]],bonification_version[],6,FALSE)</f>
        <v>44863</v>
      </c>
      <c r="F165" s="6">
        <f>IF(VLOOKUP(fiche_bonification[[#This Row],[id_bonification]],bonification_version[],7,FALSE)=0,"",VLOOKUP(fiche_bonification[[#This Row],[id_bonification]],bonification_version[],7,FALSE))</f>
        <v>44939</v>
      </c>
      <c r="G165" s="3" t="s">
        <v>775</v>
      </c>
      <c r="H165" s="3" t="str">
        <f>VLOOKUP(fiche_bonification[[#This Row],[id_fiche]],fiche_version[],7,FALSE)</f>
        <v>Pompe à chaleur à absorption de type air/eau ou eau/eau</v>
      </c>
      <c r="I165" s="6">
        <f>VLOOKUP(fiche_bonification[[#This Row],[id_fiche]],fiche_version[],9,FALSE)</f>
        <v>43466</v>
      </c>
      <c r="J165" s="6" t="str">
        <f>IF(VLOOKUP(fiche_bonification[[#This Row],[id_fiche]],fiche_version[],10,FALSE)=0,"",VLOOKUP(fiche_bonification[[#This Row],[id_fiche]],fiche_version[],10,FALSE))</f>
        <v/>
      </c>
    </row>
    <row r="166" spans="1:10" x14ac:dyDescent="0.3">
      <c r="A166" s="3" t="s">
        <v>801</v>
      </c>
      <c r="B166" s="3" t="str">
        <f>VLOOKUP(fiche_bonification[[#This Row],[id_bonification]],bonification_version[],2,FALSE)</f>
        <v>CFT</v>
      </c>
      <c r="C166" s="3" t="str">
        <f>VLOOKUP(fiche_bonification[[#This Row],[id_bonification]],bonification_version[],3,FALSE)</f>
        <v>CFT</v>
      </c>
      <c r="D166" s="3" t="str">
        <f>VLOOKUP(fiche_bonification[[#This Row],[id_bonification]],bonification_version[],5,FALSE)</f>
        <v>Coup de pouce Chauffage des bâtiments résidentiels collectifs et tertiaires</v>
      </c>
      <c r="E166" s="6">
        <f>VLOOKUP(fiche_bonification[[#This Row],[id_bonification]],bonification_version[],6,FALSE)</f>
        <v>44940</v>
      </c>
      <c r="F166" s="6">
        <f>IF(VLOOKUP(fiche_bonification[[#This Row],[id_bonification]],bonification_version[],7,FALSE)=0,"",VLOOKUP(fiche_bonification[[#This Row],[id_bonification]],bonification_version[],7,FALSE))</f>
        <v>44985</v>
      </c>
      <c r="G166" s="3" t="s">
        <v>775</v>
      </c>
      <c r="H166" s="3" t="str">
        <f>VLOOKUP(fiche_bonification[[#This Row],[id_fiche]],fiche_version[],7,FALSE)</f>
        <v>Pompe à chaleur à absorption de type air/eau ou eau/eau</v>
      </c>
      <c r="I166" s="6">
        <f>VLOOKUP(fiche_bonification[[#This Row],[id_fiche]],fiche_version[],9,FALSE)</f>
        <v>43466</v>
      </c>
      <c r="J166" s="6" t="str">
        <f>IF(VLOOKUP(fiche_bonification[[#This Row],[id_fiche]],fiche_version[],10,FALSE)=0,"",VLOOKUP(fiche_bonification[[#This Row],[id_fiche]],fiche_version[],10,FALSE))</f>
        <v/>
      </c>
    </row>
    <row r="167" spans="1:10" x14ac:dyDescent="0.3">
      <c r="A167" s="3" t="s">
        <v>801</v>
      </c>
      <c r="B167" s="3" t="str">
        <f>VLOOKUP(fiche_bonification[[#This Row],[id_bonification]],bonification_version[],2,FALSE)</f>
        <v>CFT</v>
      </c>
      <c r="C167" s="3" t="str">
        <f>VLOOKUP(fiche_bonification[[#This Row],[id_bonification]],bonification_version[],3,FALSE)</f>
        <v>CFT</v>
      </c>
      <c r="D167" s="3" t="str">
        <f>VLOOKUP(fiche_bonification[[#This Row],[id_bonification]],bonification_version[],5,FALSE)</f>
        <v>Coup de pouce Chauffage des bâtiments résidentiels collectifs et tertiaires</v>
      </c>
      <c r="E167" s="6">
        <f>VLOOKUP(fiche_bonification[[#This Row],[id_bonification]],bonification_version[],6,FALSE)</f>
        <v>44940</v>
      </c>
      <c r="F167" s="6">
        <f>IF(VLOOKUP(fiche_bonification[[#This Row],[id_bonification]],bonification_version[],7,FALSE)=0,"",VLOOKUP(fiche_bonification[[#This Row],[id_bonification]],bonification_version[],7,FALSE))</f>
        <v>44985</v>
      </c>
      <c r="G167" s="3" t="s">
        <v>775</v>
      </c>
      <c r="H167" s="3" t="str">
        <f>VLOOKUP(fiche_bonification[[#This Row],[id_fiche]],fiche_version[],7,FALSE)</f>
        <v>Pompe à chaleur à absorption de type air/eau ou eau/eau</v>
      </c>
      <c r="I167" s="6">
        <f>VLOOKUP(fiche_bonification[[#This Row],[id_fiche]],fiche_version[],9,FALSE)</f>
        <v>43466</v>
      </c>
      <c r="J167" s="6" t="str">
        <f>IF(VLOOKUP(fiche_bonification[[#This Row],[id_fiche]],fiche_version[],10,FALSE)=0,"",VLOOKUP(fiche_bonification[[#This Row],[id_fiche]],fiche_version[],10,FALSE))</f>
        <v/>
      </c>
    </row>
    <row r="168" spans="1:10" x14ac:dyDescent="0.3">
      <c r="A168" s="3" t="s">
        <v>810</v>
      </c>
      <c r="B168" s="3" t="str">
        <f>VLOOKUP(fiche_bonification[[#This Row],[id_bonification]],bonification_version[],2,FALSE)</f>
        <v>CFT</v>
      </c>
      <c r="C168" s="3" t="str">
        <f>VLOOKUP(fiche_bonification[[#This Row],[id_bonification]],bonification_version[],3,FALSE)</f>
        <v>CFT</v>
      </c>
      <c r="D168" s="3" t="str">
        <f>VLOOKUP(fiche_bonification[[#This Row],[id_bonification]],bonification_version[],5,FALSE)</f>
        <v>Coup de pouce Chauffage des bâtiments résidentiels collectifs et tertiaires</v>
      </c>
      <c r="E168" s="6">
        <f>VLOOKUP(fiche_bonification[[#This Row],[id_bonification]],bonification_version[],6,FALSE)</f>
        <v>43971</v>
      </c>
      <c r="F168" s="6">
        <f>IF(VLOOKUP(fiche_bonification[[#This Row],[id_bonification]],bonification_version[],7,FALSE)=0,"",VLOOKUP(fiche_bonification[[#This Row],[id_bonification]],bonification_version[],7,FALSE))</f>
        <v>44302</v>
      </c>
      <c r="G168" s="3" t="s">
        <v>776</v>
      </c>
      <c r="H168" s="3" t="str">
        <f>VLOOKUP(fiche_bonification[[#This Row],[id_fiche]],fiche_version[],7,FALSE)</f>
        <v>Pompe à chaleur à moteur gaz de type air/eau</v>
      </c>
      <c r="I168" s="6">
        <f>VLOOKUP(fiche_bonification[[#This Row],[id_fiche]],fiche_version[],9,FALSE)</f>
        <v>43466</v>
      </c>
      <c r="J168" s="6" t="str">
        <f>IF(VLOOKUP(fiche_bonification[[#This Row],[id_fiche]],fiche_version[],10,FALSE)=0,"",VLOOKUP(fiche_bonification[[#This Row],[id_fiche]],fiche_version[],10,FALSE))</f>
        <v/>
      </c>
    </row>
    <row r="169" spans="1:10" x14ac:dyDescent="0.3">
      <c r="A169" s="3" t="s">
        <v>811</v>
      </c>
      <c r="B169" s="3" t="str">
        <f>VLOOKUP(fiche_bonification[[#This Row],[id_bonification]],bonification_version[],2,FALSE)</f>
        <v>CFT</v>
      </c>
      <c r="C169" s="3" t="str">
        <f>VLOOKUP(fiche_bonification[[#This Row],[id_bonification]],bonification_version[],3,FALSE)</f>
        <v>CFT</v>
      </c>
      <c r="D169" s="3" t="str">
        <f>VLOOKUP(fiche_bonification[[#This Row],[id_bonification]],bonification_version[],5,FALSE)</f>
        <v>Coup de pouce Chauffage des bâtiments résidentiels collectifs et tertiaires</v>
      </c>
      <c r="E169" s="6">
        <f>VLOOKUP(fiche_bonification[[#This Row],[id_bonification]],bonification_version[],6,FALSE)</f>
        <v>44303</v>
      </c>
      <c r="F169" s="6">
        <f>IF(VLOOKUP(fiche_bonification[[#This Row],[id_bonification]],bonification_version[],7,FALSE)=0,"",VLOOKUP(fiche_bonification[[#This Row],[id_bonification]],bonification_version[],7,FALSE))</f>
        <v>44804</v>
      </c>
      <c r="G169" s="3" t="s">
        <v>776</v>
      </c>
      <c r="H169" s="3" t="str">
        <f>VLOOKUP(fiche_bonification[[#This Row],[id_fiche]],fiche_version[],7,FALSE)</f>
        <v>Pompe à chaleur à moteur gaz de type air/eau</v>
      </c>
      <c r="I169" s="6">
        <f>VLOOKUP(fiche_bonification[[#This Row],[id_fiche]],fiche_version[],9,FALSE)</f>
        <v>43466</v>
      </c>
      <c r="J169" s="6" t="str">
        <f>IF(VLOOKUP(fiche_bonification[[#This Row],[id_fiche]],fiche_version[],10,FALSE)=0,"",VLOOKUP(fiche_bonification[[#This Row],[id_fiche]],fiche_version[],10,FALSE))</f>
        <v/>
      </c>
    </row>
    <row r="170" spans="1:10" x14ac:dyDescent="0.3">
      <c r="A170" s="3" t="s">
        <v>799</v>
      </c>
      <c r="B170" s="3" t="str">
        <f>VLOOKUP(fiche_bonification[[#This Row],[id_bonification]],bonification_version[],2,FALSE)</f>
        <v>CFT</v>
      </c>
      <c r="C170" s="3" t="str">
        <f>VLOOKUP(fiche_bonification[[#This Row],[id_bonification]],bonification_version[],3,FALSE)</f>
        <v>CFT</v>
      </c>
      <c r="D170" s="3" t="str">
        <f>VLOOKUP(fiche_bonification[[#This Row],[id_bonification]],bonification_version[],5,FALSE)</f>
        <v>Coup de pouce Chauffage des bâtiments résidentiels collectifs et tertiaires</v>
      </c>
      <c r="E170" s="6">
        <f>VLOOKUP(fiche_bonification[[#This Row],[id_bonification]],bonification_version[],6,FALSE)</f>
        <v>44805</v>
      </c>
      <c r="F170" s="6">
        <f>IF(VLOOKUP(fiche_bonification[[#This Row],[id_bonification]],bonification_version[],7,FALSE)=0,"",VLOOKUP(fiche_bonification[[#This Row],[id_bonification]],bonification_version[],7,FALSE))</f>
        <v>44862</v>
      </c>
      <c r="G170" s="3" t="s">
        <v>776</v>
      </c>
      <c r="H170" s="3" t="str">
        <f>VLOOKUP(fiche_bonification[[#This Row],[id_fiche]],fiche_version[],7,FALSE)</f>
        <v>Pompe à chaleur à moteur gaz de type air/eau</v>
      </c>
      <c r="I170" s="6">
        <f>VLOOKUP(fiche_bonification[[#This Row],[id_fiche]],fiche_version[],9,FALSE)</f>
        <v>43466</v>
      </c>
      <c r="J170" s="6" t="str">
        <f>IF(VLOOKUP(fiche_bonification[[#This Row],[id_fiche]],fiche_version[],10,FALSE)=0,"",VLOOKUP(fiche_bonification[[#This Row],[id_fiche]],fiche_version[],10,FALSE))</f>
        <v/>
      </c>
    </row>
    <row r="171" spans="1:10" x14ac:dyDescent="0.3">
      <c r="A171" s="3" t="s">
        <v>800</v>
      </c>
      <c r="B171" s="3" t="str">
        <f>VLOOKUP(fiche_bonification[[#This Row],[id_bonification]],bonification_version[],2,FALSE)</f>
        <v>CFT</v>
      </c>
      <c r="C171" s="3" t="str">
        <f>VLOOKUP(fiche_bonification[[#This Row],[id_bonification]],bonification_version[],3,FALSE)</f>
        <v>CFT</v>
      </c>
      <c r="D171" s="3" t="str">
        <f>VLOOKUP(fiche_bonification[[#This Row],[id_bonification]],bonification_version[],5,FALSE)</f>
        <v>Coup de pouce Chauffage des bâtiments résidentiels collectifs et tertiaires</v>
      </c>
      <c r="E171" s="6">
        <f>VLOOKUP(fiche_bonification[[#This Row],[id_bonification]],bonification_version[],6,FALSE)</f>
        <v>44863</v>
      </c>
      <c r="F171" s="6">
        <f>IF(VLOOKUP(fiche_bonification[[#This Row],[id_bonification]],bonification_version[],7,FALSE)=0,"",VLOOKUP(fiche_bonification[[#This Row],[id_bonification]],bonification_version[],7,FALSE))</f>
        <v>44939</v>
      </c>
      <c r="G171" s="3" t="s">
        <v>776</v>
      </c>
      <c r="H171" s="3" t="str">
        <f>VLOOKUP(fiche_bonification[[#This Row],[id_fiche]],fiche_version[],7,FALSE)</f>
        <v>Pompe à chaleur à moteur gaz de type air/eau</v>
      </c>
      <c r="I171" s="6">
        <f>VLOOKUP(fiche_bonification[[#This Row],[id_fiche]],fiche_version[],9,FALSE)</f>
        <v>43466</v>
      </c>
      <c r="J171" s="6" t="str">
        <f>IF(VLOOKUP(fiche_bonification[[#This Row],[id_fiche]],fiche_version[],10,FALSE)=0,"",VLOOKUP(fiche_bonification[[#This Row],[id_fiche]],fiche_version[],10,FALSE))</f>
        <v/>
      </c>
    </row>
    <row r="172" spans="1:10" x14ac:dyDescent="0.3">
      <c r="A172" s="3" t="s">
        <v>801</v>
      </c>
      <c r="B172" s="3" t="str">
        <f>VLOOKUP(fiche_bonification[[#This Row],[id_bonification]],bonification_version[],2,FALSE)</f>
        <v>CFT</v>
      </c>
      <c r="C172" s="3" t="str">
        <f>VLOOKUP(fiche_bonification[[#This Row],[id_bonification]],bonification_version[],3,FALSE)</f>
        <v>CFT</v>
      </c>
      <c r="D172" s="3" t="str">
        <f>VLOOKUP(fiche_bonification[[#This Row],[id_bonification]],bonification_version[],5,FALSE)</f>
        <v>Coup de pouce Chauffage des bâtiments résidentiels collectifs et tertiaires</v>
      </c>
      <c r="E172" s="6">
        <f>VLOOKUP(fiche_bonification[[#This Row],[id_bonification]],bonification_version[],6,FALSE)</f>
        <v>44940</v>
      </c>
      <c r="F172" s="6">
        <f>IF(VLOOKUP(fiche_bonification[[#This Row],[id_bonification]],bonification_version[],7,FALSE)=0,"",VLOOKUP(fiche_bonification[[#This Row],[id_bonification]],bonification_version[],7,FALSE))</f>
        <v>44985</v>
      </c>
      <c r="G172" s="3" t="s">
        <v>776</v>
      </c>
      <c r="H172" s="3" t="str">
        <f>VLOOKUP(fiche_bonification[[#This Row],[id_fiche]],fiche_version[],7,FALSE)</f>
        <v>Pompe à chaleur à moteur gaz de type air/eau</v>
      </c>
      <c r="I172" s="6">
        <f>VLOOKUP(fiche_bonification[[#This Row],[id_fiche]],fiche_version[],9,FALSE)</f>
        <v>43466</v>
      </c>
      <c r="J172" s="6" t="str">
        <f>IF(VLOOKUP(fiche_bonification[[#This Row],[id_fiche]],fiche_version[],10,FALSE)=0,"",VLOOKUP(fiche_bonification[[#This Row],[id_fiche]],fiche_version[],10,FALSE))</f>
        <v/>
      </c>
    </row>
    <row r="173" spans="1:10" x14ac:dyDescent="0.3">
      <c r="A173" s="3" t="s">
        <v>801</v>
      </c>
      <c r="B173" s="3" t="str">
        <f>VLOOKUP(fiche_bonification[[#This Row],[id_bonification]],bonification_version[],2,FALSE)</f>
        <v>CFT</v>
      </c>
      <c r="C173" s="3" t="str">
        <f>VLOOKUP(fiche_bonification[[#This Row],[id_bonification]],bonification_version[],3,FALSE)</f>
        <v>CFT</v>
      </c>
      <c r="D173" s="3" t="str">
        <f>VLOOKUP(fiche_bonification[[#This Row],[id_bonification]],bonification_version[],5,FALSE)</f>
        <v>Coup de pouce Chauffage des bâtiments résidentiels collectifs et tertiaires</v>
      </c>
      <c r="E173" s="6">
        <f>VLOOKUP(fiche_bonification[[#This Row],[id_bonification]],bonification_version[],6,FALSE)</f>
        <v>44940</v>
      </c>
      <c r="F173" s="6">
        <f>IF(VLOOKUP(fiche_bonification[[#This Row],[id_bonification]],bonification_version[],7,FALSE)=0,"",VLOOKUP(fiche_bonification[[#This Row],[id_bonification]],bonification_version[],7,FALSE))</f>
        <v>44985</v>
      </c>
      <c r="G173" s="3" t="s">
        <v>776</v>
      </c>
      <c r="H173" s="3" t="str">
        <f>VLOOKUP(fiche_bonification[[#This Row],[id_fiche]],fiche_version[],7,FALSE)</f>
        <v>Pompe à chaleur à moteur gaz de type air/eau</v>
      </c>
      <c r="I173" s="6">
        <f>VLOOKUP(fiche_bonification[[#This Row],[id_fiche]],fiche_version[],9,FALSE)</f>
        <v>43466</v>
      </c>
      <c r="J173" s="6" t="str">
        <f>IF(VLOOKUP(fiche_bonification[[#This Row],[id_fiche]],fiche_version[],10,FALSE)=0,"",VLOOKUP(fiche_bonification[[#This Row],[id_fiche]],fiche_version[],10,FALSE))</f>
        <v/>
      </c>
    </row>
    <row r="174" spans="1:10" x14ac:dyDescent="0.3">
      <c r="A174" s="3" t="s">
        <v>810</v>
      </c>
      <c r="B174" s="3" t="str">
        <f>VLOOKUP(fiche_bonification[[#This Row],[id_bonification]],bonification_version[],2,FALSE)</f>
        <v>CFT</v>
      </c>
      <c r="C174" s="3" t="str">
        <f>VLOOKUP(fiche_bonification[[#This Row],[id_bonification]],bonification_version[],3,FALSE)</f>
        <v>CFT</v>
      </c>
      <c r="D174" s="3" t="str">
        <f>VLOOKUP(fiche_bonification[[#This Row],[id_bonification]],bonification_version[],5,FALSE)</f>
        <v>Coup de pouce Chauffage des bâtiments résidentiels collectifs et tertiaires</v>
      </c>
      <c r="E174" s="6">
        <f>VLOOKUP(fiche_bonification[[#This Row],[id_bonification]],bonification_version[],6,FALSE)</f>
        <v>43971</v>
      </c>
      <c r="F174" s="6">
        <f>IF(VLOOKUP(fiche_bonification[[#This Row],[id_bonification]],bonification_version[],7,FALSE)=0,"",VLOOKUP(fiche_bonification[[#This Row],[id_bonification]],bonification_version[],7,FALSE))</f>
        <v>44302</v>
      </c>
      <c r="G174" s="3" t="s">
        <v>777</v>
      </c>
      <c r="H174" s="3" t="str">
        <f>VLOOKUP(fiche_bonification[[#This Row],[id_fiche]],fiche_version[],7,FALSE)</f>
        <v>Chaudière biomasse collective</v>
      </c>
      <c r="I174" s="6">
        <f>VLOOKUP(fiche_bonification[[#This Row],[id_fiche]],fiche_version[],9,FALSE)</f>
        <v>43971</v>
      </c>
      <c r="J174" s="6">
        <f>IF(VLOOKUP(fiche_bonification[[#This Row],[id_fiche]],fiche_version[],10,FALSE)=0,"",VLOOKUP(fiche_bonification[[#This Row],[id_fiche]],fiche_version[],10,FALSE))</f>
        <v>45016</v>
      </c>
    </row>
    <row r="175" spans="1:10" x14ac:dyDescent="0.3">
      <c r="A175" s="3" t="s">
        <v>811</v>
      </c>
      <c r="B175" s="3" t="str">
        <f>VLOOKUP(fiche_bonification[[#This Row],[id_bonification]],bonification_version[],2,FALSE)</f>
        <v>CFT</v>
      </c>
      <c r="C175" s="3" t="str">
        <f>VLOOKUP(fiche_bonification[[#This Row],[id_bonification]],bonification_version[],3,FALSE)</f>
        <v>CFT</v>
      </c>
      <c r="D175" s="3" t="str">
        <f>VLOOKUP(fiche_bonification[[#This Row],[id_bonification]],bonification_version[],5,FALSE)</f>
        <v>Coup de pouce Chauffage des bâtiments résidentiels collectifs et tertiaires</v>
      </c>
      <c r="E175" s="6">
        <f>VLOOKUP(fiche_bonification[[#This Row],[id_bonification]],bonification_version[],6,FALSE)</f>
        <v>44303</v>
      </c>
      <c r="F175" s="6">
        <f>IF(VLOOKUP(fiche_bonification[[#This Row],[id_bonification]],bonification_version[],7,FALSE)=0,"",VLOOKUP(fiche_bonification[[#This Row],[id_bonification]],bonification_version[],7,FALSE))</f>
        <v>44804</v>
      </c>
      <c r="G175" s="3" t="s">
        <v>777</v>
      </c>
      <c r="H175" s="3" t="str">
        <f>VLOOKUP(fiche_bonification[[#This Row],[id_fiche]],fiche_version[],7,FALSE)</f>
        <v>Chaudière biomasse collective</v>
      </c>
      <c r="I175" s="6">
        <f>VLOOKUP(fiche_bonification[[#This Row],[id_fiche]],fiche_version[],9,FALSE)</f>
        <v>43971</v>
      </c>
      <c r="J175" s="6">
        <f>IF(VLOOKUP(fiche_bonification[[#This Row],[id_fiche]],fiche_version[],10,FALSE)=0,"",VLOOKUP(fiche_bonification[[#This Row],[id_fiche]],fiche_version[],10,FALSE))</f>
        <v>45016</v>
      </c>
    </row>
    <row r="176" spans="1:10" x14ac:dyDescent="0.3">
      <c r="A176" s="3" t="s">
        <v>799</v>
      </c>
      <c r="B176" s="3" t="str">
        <f>VLOOKUP(fiche_bonification[[#This Row],[id_bonification]],bonification_version[],2,FALSE)</f>
        <v>CFT</v>
      </c>
      <c r="C176" s="3" t="str">
        <f>VLOOKUP(fiche_bonification[[#This Row],[id_bonification]],bonification_version[],3,FALSE)</f>
        <v>CFT</v>
      </c>
      <c r="D176" s="3" t="str">
        <f>VLOOKUP(fiche_bonification[[#This Row],[id_bonification]],bonification_version[],5,FALSE)</f>
        <v>Coup de pouce Chauffage des bâtiments résidentiels collectifs et tertiaires</v>
      </c>
      <c r="E176" s="6">
        <f>VLOOKUP(fiche_bonification[[#This Row],[id_bonification]],bonification_version[],6,FALSE)</f>
        <v>44805</v>
      </c>
      <c r="F176" s="6">
        <f>IF(VLOOKUP(fiche_bonification[[#This Row],[id_bonification]],bonification_version[],7,FALSE)=0,"",VLOOKUP(fiche_bonification[[#This Row],[id_bonification]],bonification_version[],7,FALSE))</f>
        <v>44862</v>
      </c>
      <c r="G176" s="3" t="s">
        <v>777</v>
      </c>
      <c r="H176" s="3" t="str">
        <f>VLOOKUP(fiche_bonification[[#This Row],[id_fiche]],fiche_version[],7,FALSE)</f>
        <v>Chaudière biomasse collective</v>
      </c>
      <c r="I176" s="6">
        <f>VLOOKUP(fiche_bonification[[#This Row],[id_fiche]],fiche_version[],9,FALSE)</f>
        <v>43971</v>
      </c>
      <c r="J176" s="6">
        <f>IF(VLOOKUP(fiche_bonification[[#This Row],[id_fiche]],fiche_version[],10,FALSE)=0,"",VLOOKUP(fiche_bonification[[#This Row],[id_fiche]],fiche_version[],10,FALSE))</f>
        <v>45016</v>
      </c>
    </row>
    <row r="177" spans="1:10" x14ac:dyDescent="0.3">
      <c r="A177" s="3" t="s">
        <v>800</v>
      </c>
      <c r="B177" s="3" t="str">
        <f>VLOOKUP(fiche_bonification[[#This Row],[id_bonification]],bonification_version[],2,FALSE)</f>
        <v>CFT</v>
      </c>
      <c r="C177" s="3" t="str">
        <f>VLOOKUP(fiche_bonification[[#This Row],[id_bonification]],bonification_version[],3,FALSE)</f>
        <v>CFT</v>
      </c>
      <c r="D177" s="3" t="str">
        <f>VLOOKUP(fiche_bonification[[#This Row],[id_bonification]],bonification_version[],5,FALSE)</f>
        <v>Coup de pouce Chauffage des bâtiments résidentiels collectifs et tertiaires</v>
      </c>
      <c r="E177" s="6">
        <f>VLOOKUP(fiche_bonification[[#This Row],[id_bonification]],bonification_version[],6,FALSE)</f>
        <v>44863</v>
      </c>
      <c r="F177" s="6">
        <f>IF(VLOOKUP(fiche_bonification[[#This Row],[id_bonification]],bonification_version[],7,FALSE)=0,"",VLOOKUP(fiche_bonification[[#This Row],[id_bonification]],bonification_version[],7,FALSE))</f>
        <v>44939</v>
      </c>
      <c r="G177" s="3" t="s">
        <v>777</v>
      </c>
      <c r="H177" s="3" t="str">
        <f>VLOOKUP(fiche_bonification[[#This Row],[id_fiche]],fiche_version[],7,FALSE)</f>
        <v>Chaudière biomasse collective</v>
      </c>
      <c r="I177" s="6">
        <f>VLOOKUP(fiche_bonification[[#This Row],[id_fiche]],fiche_version[],9,FALSE)</f>
        <v>43971</v>
      </c>
      <c r="J177" s="6">
        <f>IF(VLOOKUP(fiche_bonification[[#This Row],[id_fiche]],fiche_version[],10,FALSE)=0,"",VLOOKUP(fiche_bonification[[#This Row],[id_fiche]],fiche_version[],10,FALSE))</f>
        <v>45016</v>
      </c>
    </row>
    <row r="178" spans="1:10" x14ac:dyDescent="0.3">
      <c r="A178" s="3" t="s">
        <v>801</v>
      </c>
      <c r="B178" s="3" t="str">
        <f>VLOOKUP(fiche_bonification[[#This Row],[id_bonification]],bonification_version[],2,FALSE)</f>
        <v>CFT</v>
      </c>
      <c r="C178" s="3" t="str">
        <f>VLOOKUP(fiche_bonification[[#This Row],[id_bonification]],bonification_version[],3,FALSE)</f>
        <v>CFT</v>
      </c>
      <c r="D178" s="3" t="str">
        <f>VLOOKUP(fiche_bonification[[#This Row],[id_bonification]],bonification_version[],5,FALSE)</f>
        <v>Coup de pouce Chauffage des bâtiments résidentiels collectifs et tertiaires</v>
      </c>
      <c r="E178" s="6">
        <f>VLOOKUP(fiche_bonification[[#This Row],[id_bonification]],bonification_version[],6,FALSE)</f>
        <v>44940</v>
      </c>
      <c r="F178" s="6">
        <f>IF(VLOOKUP(fiche_bonification[[#This Row],[id_bonification]],bonification_version[],7,FALSE)=0,"",VLOOKUP(fiche_bonification[[#This Row],[id_bonification]],bonification_version[],7,FALSE))</f>
        <v>44985</v>
      </c>
      <c r="G178" s="3" t="s">
        <v>777</v>
      </c>
      <c r="H178" s="3" t="str">
        <f>VLOOKUP(fiche_bonification[[#This Row],[id_fiche]],fiche_version[],7,FALSE)</f>
        <v>Chaudière biomasse collective</v>
      </c>
      <c r="I178" s="6">
        <f>VLOOKUP(fiche_bonification[[#This Row],[id_fiche]],fiche_version[],9,FALSE)</f>
        <v>43971</v>
      </c>
      <c r="J178" s="6">
        <f>IF(VLOOKUP(fiche_bonification[[#This Row],[id_fiche]],fiche_version[],10,FALSE)=0,"",VLOOKUP(fiche_bonification[[#This Row],[id_fiche]],fiche_version[],10,FALSE))</f>
        <v>45016</v>
      </c>
    </row>
    <row r="179" spans="1:10" x14ac:dyDescent="0.3">
      <c r="A179" s="3" t="s">
        <v>801</v>
      </c>
      <c r="B179" s="3" t="str">
        <f>VLOOKUP(fiche_bonification[[#This Row],[id_bonification]],bonification_version[],2,FALSE)</f>
        <v>CFT</v>
      </c>
      <c r="C179" s="3" t="str">
        <f>VLOOKUP(fiche_bonification[[#This Row],[id_bonification]],bonification_version[],3,FALSE)</f>
        <v>CFT</v>
      </c>
      <c r="D179" s="3" t="str">
        <f>VLOOKUP(fiche_bonification[[#This Row],[id_bonification]],bonification_version[],5,FALSE)</f>
        <v>Coup de pouce Chauffage des bâtiments résidentiels collectifs et tertiaires</v>
      </c>
      <c r="E179" s="6">
        <f>VLOOKUP(fiche_bonification[[#This Row],[id_bonification]],bonification_version[],6,FALSE)</f>
        <v>44940</v>
      </c>
      <c r="F179" s="6">
        <f>IF(VLOOKUP(fiche_bonification[[#This Row],[id_bonification]],bonification_version[],7,FALSE)=0,"",VLOOKUP(fiche_bonification[[#This Row],[id_bonification]],bonification_version[],7,FALSE))</f>
        <v>44985</v>
      </c>
      <c r="G179" s="3" t="s">
        <v>777</v>
      </c>
      <c r="H179" s="3" t="str">
        <f>VLOOKUP(fiche_bonification[[#This Row],[id_fiche]],fiche_version[],7,FALSE)</f>
        <v>Chaudière biomasse collective</v>
      </c>
      <c r="I179" s="6">
        <f>VLOOKUP(fiche_bonification[[#This Row],[id_fiche]],fiche_version[],9,FALSE)</f>
        <v>43971</v>
      </c>
      <c r="J179" s="6">
        <f>IF(VLOOKUP(fiche_bonification[[#This Row],[id_fiche]],fiche_version[],10,FALSE)=0,"",VLOOKUP(fiche_bonification[[#This Row],[id_fiche]],fiche_version[],10,FALSE))</f>
        <v>45016</v>
      </c>
    </row>
    <row r="180" spans="1:10" x14ac:dyDescent="0.3">
      <c r="A180" s="3" t="s">
        <v>801</v>
      </c>
      <c r="B180" s="3" t="str">
        <f>VLOOKUP(fiche_bonification[[#This Row],[id_bonification]],bonification_version[],2,FALSE)</f>
        <v>CFT</v>
      </c>
      <c r="C180" s="3" t="str">
        <f>VLOOKUP(fiche_bonification[[#This Row],[id_bonification]],bonification_version[],3,FALSE)</f>
        <v>CFT</v>
      </c>
      <c r="D180" s="3" t="str">
        <f>VLOOKUP(fiche_bonification[[#This Row],[id_bonification]],bonification_version[],5,FALSE)</f>
        <v>Coup de pouce Chauffage des bâtiments résidentiels collectifs et tertiaires</v>
      </c>
      <c r="E180" s="6">
        <f>VLOOKUP(fiche_bonification[[#This Row],[id_bonification]],bonification_version[],6,FALSE)</f>
        <v>44940</v>
      </c>
      <c r="F180" s="6">
        <f>IF(VLOOKUP(fiche_bonification[[#This Row],[id_bonification]],bonification_version[],7,FALSE)=0,"",VLOOKUP(fiche_bonification[[#This Row],[id_bonification]],bonification_version[],7,FALSE))</f>
        <v>44985</v>
      </c>
      <c r="G180" s="3" t="s">
        <v>778</v>
      </c>
      <c r="H180" s="3" t="str">
        <f>VLOOKUP(fiche_bonification[[#This Row],[id_fiche]],fiche_version[],7,FALSE)</f>
        <v>Chaudière biomasse collective</v>
      </c>
      <c r="I180" s="6">
        <f>VLOOKUP(fiche_bonification[[#This Row],[id_fiche]],fiche_version[],9,FALSE)</f>
        <v>45017</v>
      </c>
      <c r="J180" s="6" t="str">
        <f>IF(VLOOKUP(fiche_bonification[[#This Row],[id_fiche]],fiche_version[],10,FALSE)=0,"",VLOOKUP(fiche_bonification[[#This Row],[id_fiche]],fiche_version[],10,FALSE))</f>
        <v/>
      </c>
    </row>
    <row r="181" spans="1:10" x14ac:dyDescent="0.3">
      <c r="A181" s="3" t="s">
        <v>812</v>
      </c>
      <c r="B181" s="3" t="str">
        <f>VLOOKUP(fiche_bonification[[#This Row],[id_bonification]],bonification_version[],2,FALSE)</f>
        <v>CDC-1</v>
      </c>
      <c r="C181" s="3" t="str">
        <f>VLOOKUP(fiche_bonification[[#This Row],[id_bonification]],bonification_version[],3,FALSE)</f>
        <v>CDC</v>
      </c>
      <c r="D181" s="3" t="str">
        <f>VLOOKUP(fiche_bonification[[#This Row],[id_bonification]],bonification_version[],5,FALSE)</f>
        <v>Coup de pouce CEE Covoiturage longue distance</v>
      </c>
      <c r="E181" s="6">
        <f>VLOOKUP(fiche_bonification[[#This Row],[id_bonification]],bonification_version[],6,FALSE)</f>
        <v>44927</v>
      </c>
      <c r="F181" s="6" t="str">
        <f>IF(VLOOKUP(fiche_bonification[[#This Row],[id_bonification]],bonification_version[],7,FALSE)=0,"",VLOOKUP(fiche_bonification[[#This Row],[id_bonification]],bonification_version[],7,FALSE))</f>
        <v/>
      </c>
      <c r="G181" s="3" t="s">
        <v>779</v>
      </c>
      <c r="H181" s="3" t="str">
        <f>VLOOKUP(fiche_bonification[[#This Row],[id_fiche]],fiche_version[],7,FALSE)</f>
        <v>Covoiturage de longue distance</v>
      </c>
      <c r="I181" s="6">
        <f>VLOOKUP(fiche_bonification[[#This Row],[id_fiche]],fiche_version[],9,FALSE)</f>
        <v>44927</v>
      </c>
      <c r="J181" s="6" t="str">
        <f>IF(VLOOKUP(fiche_bonification[[#This Row],[id_fiche]],fiche_version[],10,FALSE)=0,"",VLOOKUP(fiche_bonification[[#This Row],[id_fiche]],fiche_version[],10,FALSE))</f>
        <v/>
      </c>
    </row>
    <row r="182" spans="1:10" x14ac:dyDescent="0.3">
      <c r="A182" s="3" t="s">
        <v>813</v>
      </c>
      <c r="B182" s="3" t="str">
        <f>VLOOKUP(fiche_bonification[[#This Row],[id_bonification]],bonification_version[],2,FALSE)</f>
        <v>CDC-2</v>
      </c>
      <c r="C182" s="3" t="str">
        <f>VLOOKUP(fiche_bonification[[#This Row],[id_bonification]],bonification_version[],3,FALSE)</f>
        <v>CDC</v>
      </c>
      <c r="D182" s="3" t="str">
        <f>VLOOKUP(fiche_bonification[[#This Row],[id_bonification]],bonification_version[],5,FALSE)</f>
        <v>Coup de pouce CEE Covoiturage courte distance</v>
      </c>
      <c r="E182" s="6">
        <f>VLOOKUP(fiche_bonification[[#This Row],[id_bonification]],bonification_version[],6,FALSE)</f>
        <v>44927</v>
      </c>
      <c r="F182" s="6" t="str">
        <f>IF(VLOOKUP(fiche_bonification[[#This Row],[id_bonification]],bonification_version[],7,FALSE)=0,"",VLOOKUP(fiche_bonification[[#This Row],[id_bonification]],bonification_version[],7,FALSE))</f>
        <v/>
      </c>
      <c r="G182" s="3" t="s">
        <v>780</v>
      </c>
      <c r="H182" s="3" t="str">
        <f>VLOOKUP(fiche_bonification[[#This Row],[id_fiche]],fiche_version[],7,FALSE)</f>
        <v>Covoiturage de courte distance</v>
      </c>
      <c r="I182" s="6">
        <f>VLOOKUP(fiche_bonification[[#This Row],[id_fiche]],fiche_version[],9,FALSE)</f>
        <v>44927</v>
      </c>
      <c r="J182" s="6" t="str">
        <f>IF(VLOOKUP(fiche_bonification[[#This Row],[id_fiche]],fiche_version[],10,FALSE)=0,"",VLOOKUP(fiche_bonification[[#This Row],[id_fiche]],fiche_version[],10,FALSE))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version</vt:lpstr>
      <vt:lpstr>secteur</vt:lpstr>
      <vt:lpstr>sous_secteur</vt:lpstr>
      <vt:lpstr>fiche</vt:lpstr>
      <vt:lpstr>fiche_version</vt:lpstr>
      <vt:lpstr>bonification</vt:lpstr>
      <vt:lpstr>bonification_version</vt:lpstr>
      <vt:lpstr>fiche_bonification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2015-06-05T18:19:34Z</dcterms:created>
  <dcterms:modified xsi:type="dcterms:W3CDTF">2024-01-11T09:40:53Z</dcterms:modified>
</cp:coreProperties>
</file>