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OM" sheetId="1" state="visible" r:id="rId2"/>
    <sheet name="46741A1-V01_VK" sheetId="2" state="hidden" r:id="rId3"/>
    <sheet name="46741A1-V02_VK" sheetId="3" state="hidden" r:id="rId4"/>
    <sheet name="46741A1-V03_VK" sheetId="4" state="hidden" r:id="rId5"/>
    <sheet name="PBOM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<sst xmlns="http://schemas.openxmlformats.org/spreadsheetml/2006/main" count="318" uniqueCount="80">
  <si>
    <t>Board</t>
  </si>
  <si>
    <t>Description</t>
  </si>
  <si>
    <t>Digikey</t>
  </si>
  <si>
    <t>Manufacturer</t>
  </si>
  <si>
    <t>Manufacturer #</t>
  </si>
  <si>
    <t>Reference Designator</t>
  </si>
  <si>
    <t>Qty</t>
  </si>
  <si>
    <t>Must be supplied by Arrow</t>
  </si>
  <si>
    <t>Volume:</t>
  </si>
  <si>
    <t>driver (upper back)</t>
  </si>
  <si>
    <t>Molex 6p Connector</t>
  </si>
  <si>
    <t>WM2283CT-ND</t>
  </si>
  <si>
    <t>Molex</t>
  </si>
  <si>
    <t>P202</t>
  </si>
  <si>
    <t>No</t>
  </si>
  <si>
    <t>Molex 16p Connector</t>
  </si>
  <si>
    <t>WM9450CT-ND</t>
  </si>
  <si>
    <t>P201</t>
  </si>
  <si>
    <t>CAP CER 1UF 10V X5R 0603</t>
  </si>
  <si>
    <t>478-1251-1-ND</t>
  </si>
  <si>
    <t>AVX</t>
  </si>
  <si>
    <t>0603ZD105KAT2A</t>
  </si>
  <si>
    <t>C201, C202, C203</t>
  </si>
  <si>
    <t>RES SMD 10K OHM 5% 1/16W 0402</t>
  </si>
  <si>
    <t>541-10KJCT-ND </t>
  </si>
  <si>
    <t>Vishay Dale</t>
  </si>
  <si>
    <t>CRCW040210K0JNED</t>
  </si>
  <si>
    <t>R217, R218, R219, R220</t>
  </si>
  <si>
    <t>RES SMD 4.75K OHM 1% 1/16W 0402</t>
  </si>
  <si>
    <t>541-4.75KLCT-ND</t>
  </si>
  <si>
    <t>CRCW04024K75FKED</t>
  </si>
  <si>
    <t>R201, R202, R203, R204, R205, R206, R207, R208, R209, R210, R211, R212, R213, R214, R215, R216</t>
  </si>
  <si>
    <t>NEXT GEN DRV260X LRA/ERM DRIVER</t>
  </si>
  <si>
    <t>296-40032-1-ND</t>
  </si>
  <si>
    <t>TI</t>
  </si>
  <si>
    <t>DRV2605LDGSR</t>
  </si>
  <si>
    <t>D201, D202, D203, D204, D205, D206, D207, D208</t>
  </si>
  <si>
    <t>Yes</t>
  </si>
  <si>
    <t>IC I2C SW 8CH W/RESET 24TSSOP</t>
  </si>
  <si>
    <t>296-34905-1-ND</t>
  </si>
  <si>
    <t>TCA9548APWR</t>
  </si>
  <si>
    <t>U201</t>
  </si>
  <si>
    <t>Item#</t>
  </si>
  <si>
    <t>Hardlight Notes</t>
  </si>
  <si>
    <t>RefDes</t>
  </si>
  <si>
    <t>Qty'1000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</si>
  <si>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</si>
  <si>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</si>
  <si>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</si>
  <si>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</si>
  <si>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</si>
  <si>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</si>
  <si>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</si>
  <si>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</si>
  <si>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Date Confirmed</t>
  </si>
  <si>
    <t>P2</t>
  </si>
  <si>
    <t>Digi-Key</t>
  </si>
  <si>
    <t>CONN RCPT R/A 6POS 2.00MM PCB</t>
  </si>
  <si>
    <t>P1</t>
  </si>
  <si>
    <t>CONN RCPT R/A DUAL 16POS BEIGE</t>
  </si>
  <si>
    <t>C1, C2, C3</t>
  </si>
  <si>
    <t>AVX Corporation</t>
  </si>
  <si>
    <t>R19, R20, R21, R22</t>
  </si>
  <si>
    <t>This item appears to be available in Bitteles stock for free passives with a stock of 736957. Can you verify?</t>
  </si>
  <si>
    <t>R1, R2, R3, R4, R5, R6, R7, R8, R9, R10, R11, R12, R13, R14, R15, R16</t>
  </si>
  <si>
    <t>No stock is available with vendors.Please provide an alternate P/N.</t>
  </si>
  <si>
    <t>D1, D2, D3, D4, D5, D6, D7, D8</t>
  </si>
  <si>
    <t>Digi-Key+TI Direct</t>
  </si>
  <si>
    <t>Texas Instruments</t>
  </si>
  <si>
    <t>You noted that this part must be supplied by Arrow, but they only have 75 pcs in stock</t>
  </si>
  <si>
    <t>U1</t>
  </si>
  <si>
    <t>$1000</t>
  </si>
  <si>
    <t>_$1000</t>
  </si>
  <si>
    <t>Sub-Total</t>
  </si>
  <si>
    <t>Production Loss</t>
  </si>
  <si>
    <t>Supplier Shipping Cost</t>
  </si>
  <si>
    <t>PARTS TOTAL</t>
  </si>
  <si>
    <t>Bittele</t>
  </si>
  <si>
    <t>CRCW04024K70FKED</t>
  </si>
  <si>
    <t>Bittele Stock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</si>
</sst>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M/D/YYYY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FFCC99"/>
        <bgColor rgb="FFF8CBAD"/>
      </patternFill>
    </fill>
    <fill>
      <patternFill patternType="solid">
        <fgColor rgb="FFCCCCFF"/>
        <bgColor rgb="FFBDD7EE"/>
      </patternFill>
    </fill>
    <fill>
      <patternFill patternType="solid">
        <fgColor rgb="FFD9D9D9"/>
        <bgColor rgb="FFBDD7EE"/>
      </patternFill>
    </fill>
    <fill>
      <patternFill patternType="solid">
        <fgColor rgb="FFFBE5D6"/>
        <bgColor rgb="FFF2F2F2"/>
      </patternFill>
    </fill>
    <fill>
      <patternFill patternType="solid">
        <fgColor rgb="FFF8CBAD"/>
        <bgColor rgb="FFFFCC99"/>
      </patternFill>
    </fill>
    <fill>
      <patternFill patternType="solid">
        <fgColor rgb="FFBDD7EE"/>
        <bgColor rgb="FFCCCCFF"/>
      </patternFill>
    </fill>
    <fill>
      <patternFill patternType="solid">
        <fgColor rgb="FFF4B183"/>
        <bgColor rgb="FFFFCC99"/>
      </patternFill>
    </fill>
    <fill>
      <patternFill patternType="solid">
        <fgColor rgb="FFC5E0B4"/>
        <bgColor rgb="FFD9D9D9"/>
      </patternFill>
    </fill>
    <fill>
      <patternFill patternType="solid">
        <fgColor rgb="FFF2F2F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BE5D6"/>
      <rgbColor rgb="FFBDD7EE"/>
      <rgbColor rgb="FFF4B183"/>
      <rgbColor rgb="FFF8CBAD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RowHeight="15"/>
  <cols>
    <col collapsed="false" hidden="false" max="1" min="1" style="0" width="18.8520408163265"/>
    <col collapsed="false" hidden="false" max="2" min="2" style="0" width="37.2857142857143"/>
    <col collapsed="false" hidden="false" max="3" min="3" style="0" width="27.1428571428571"/>
    <col collapsed="false" hidden="false" max="4" min="4" style="0" width="24.2908163265306"/>
    <col collapsed="false" hidden="false" max="5" min="5" style="1" width="24.2908163265306"/>
    <col collapsed="false" hidden="false" max="6" min="6" style="0" width="71.6530612244898"/>
    <col collapsed="false" hidden="false" max="7" min="7" style="0" width="18.1428571428571"/>
    <col collapsed="false" hidden="false" max="8" min="8" style="0" width="7.71428571428571"/>
    <col collapsed="false" hidden="false" max="9" min="9" style="0" width="14.4285714285714"/>
    <col collapsed="false" hidden="false" max="26" min="10" style="0" width="8.70918367346939"/>
    <col collapsed="false" hidden="false" max="1025" min="27" style="0" width="14.4285714285714"/>
  </cols>
  <sheetData>
    <row r="1" customFormat="false" ht="13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5" t="n">
        <v>5024940670</v>
      </c>
      <c r="F2" s="4" t="s">
        <v>13</v>
      </c>
      <c r="G2" s="4" t="n">
        <v>1</v>
      </c>
      <c r="H2" s="2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4" t="s">
        <v>9</v>
      </c>
      <c r="B3" s="4" t="s">
        <v>15</v>
      </c>
      <c r="C3" s="4" t="s">
        <v>16</v>
      </c>
      <c r="D3" s="4" t="s">
        <v>12</v>
      </c>
      <c r="E3" s="5" t="n">
        <v>5031481690</v>
      </c>
      <c r="F3" s="4" t="s">
        <v>17</v>
      </c>
      <c r="G3" s="4" t="n">
        <v>1</v>
      </c>
      <c r="H3" s="2" t="s">
        <v>14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4" t="s">
        <v>9</v>
      </c>
      <c r="B4" s="4" t="s">
        <v>18</v>
      </c>
      <c r="C4" s="4" t="s">
        <v>19</v>
      </c>
      <c r="D4" s="4" t="s">
        <v>20</v>
      </c>
      <c r="E4" s="5" t="s">
        <v>21</v>
      </c>
      <c r="F4" s="4" t="s">
        <v>22</v>
      </c>
      <c r="G4" s="4" t="n">
        <v>3</v>
      </c>
      <c r="H4" s="2" t="s">
        <v>14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true" outlineLevel="0" collapsed="false">
      <c r="A5" s="4" t="s">
        <v>9</v>
      </c>
      <c r="B5" s="4" t="s">
        <v>23</v>
      </c>
      <c r="C5" s="4" t="s">
        <v>24</v>
      </c>
      <c r="D5" s="4" t="s">
        <v>25</v>
      </c>
      <c r="E5" s="5" t="s">
        <v>26</v>
      </c>
      <c r="F5" s="4" t="s">
        <v>27</v>
      </c>
      <c r="G5" s="4" t="n">
        <v>4</v>
      </c>
      <c r="H5" s="2" t="s">
        <v>14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4" t="s">
        <v>9</v>
      </c>
      <c r="B6" s="4" t="s">
        <v>28</v>
      </c>
      <c r="C6" s="4" t="s">
        <v>29</v>
      </c>
      <c r="D6" s="4" t="s">
        <v>25</v>
      </c>
      <c r="E6" s="5" t="s">
        <v>30</v>
      </c>
      <c r="F6" s="4" t="s">
        <v>31</v>
      </c>
      <c r="G6" s="4" t="n">
        <v>16</v>
      </c>
      <c r="H6" s="2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4" t="s">
        <v>9</v>
      </c>
      <c r="B7" s="4" t="s">
        <v>32</v>
      </c>
      <c r="C7" s="4" t="s">
        <v>33</v>
      </c>
      <c r="D7" s="4" t="s">
        <v>34</v>
      </c>
      <c r="E7" s="5" t="s">
        <v>35</v>
      </c>
      <c r="F7" s="4" t="s">
        <v>36</v>
      </c>
      <c r="G7" s="4" t="n">
        <v>8</v>
      </c>
      <c r="H7" s="2" t="s">
        <v>37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4" t="s">
        <v>9</v>
      </c>
      <c r="B8" s="4" t="s">
        <v>38</v>
      </c>
      <c r="C8" s="4" t="s">
        <v>39</v>
      </c>
      <c r="D8" s="4" t="s">
        <v>34</v>
      </c>
      <c r="E8" s="5" t="s">
        <v>40</v>
      </c>
      <c r="F8" s="4" t="s">
        <v>41</v>
      </c>
      <c r="G8" s="4" t="n">
        <v>1</v>
      </c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conditionalFormatting sqref="H1:H1000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4.4285714285714"/>
    <col collapsed="false" hidden="false" max="2" min="2" style="0" width="7.14795918367347"/>
    <col collapsed="false" hidden="false" max="3" min="3" style="0" width="32.5714285714286"/>
    <col collapsed="false" hidden="false" max="4" min="4" style="0" width="19.4183673469388"/>
    <col collapsed="false" hidden="false" max="5" min="5" style="0" width="37.2857142857143"/>
    <col collapsed="false" hidden="false" max="7" min="6" style="0" width="24.2908163265306"/>
    <col collapsed="false" hidden="false" max="8" min="8" style="0" width="14.4285714285714"/>
    <col collapsed="false" hidden="false" max="9" min="9" style="0" width="12.8622448979592"/>
    <col collapsed="false" hidden="false" max="10" min="10" style="0" width="11.4183673469388"/>
    <col collapsed="false" hidden="false" max="11" min="11" style="0" width="20.9948979591837"/>
    <col collapsed="false" hidden="false" max="12" min="12" style="0" width="40"/>
    <col collapsed="false" hidden="false" max="13" min="13" style="0" width="38.7040816326531"/>
    <col collapsed="false" hidden="false" max="14" min="14" style="0" width="42.2908163265306"/>
    <col collapsed="false" hidden="false" max="15" min="15" style="0" width="73.5714285714286"/>
    <col collapsed="false" hidden="false" max="17" min="16" style="0" width="25.7091836734694"/>
    <col collapsed="false" hidden="false" max="25" min="18" style="0" width="8.70918367346939"/>
    <col collapsed="false" hidden="false" max="1025" min="26" style="0" width="14.4285714285714"/>
  </cols>
  <sheetData>
    <row r="1" customFormat="false" ht="15" hidden="false" customHeight="true" outlineLevel="0" collapsed="false">
      <c r="A1" s="6" t="s">
        <v>42</v>
      </c>
      <c r="B1" s="6" t="s">
        <v>6</v>
      </c>
      <c r="C1" s="6" t="s">
        <v>43</v>
      </c>
      <c r="D1" s="6" t="s">
        <v>44</v>
      </c>
      <c r="E1" s="6" t="s">
        <v>1</v>
      </c>
      <c r="F1" s="6" t="s">
        <v>3</v>
      </c>
      <c r="G1" s="6" t="s">
        <v>4</v>
      </c>
      <c r="H1" s="6" t="s">
        <v>45</v>
      </c>
      <c r="I1" s="7" t="s">
        <v>46</v>
      </c>
      <c r="J1" s="7" t="s">
        <v>47</v>
      </c>
      <c r="K1" s="7" t="s">
        <v>48</v>
      </c>
      <c r="L1" s="7" t="s">
        <v>49</v>
      </c>
      <c r="M1" s="7" t="s">
        <v>50</v>
      </c>
      <c r="N1" s="7" t="s">
        <v>51</v>
      </c>
      <c r="O1" s="7" t="s">
        <v>52</v>
      </c>
      <c r="P1" s="7" t="s">
        <v>53</v>
      </c>
      <c r="Q1" s="7" t="s">
        <v>54</v>
      </c>
      <c r="R1" s="2"/>
      <c r="S1" s="2"/>
      <c r="T1" s="2"/>
      <c r="U1" s="2"/>
      <c r="V1" s="2"/>
      <c r="W1" s="2"/>
      <c r="X1" s="2"/>
      <c r="Y1" s="2"/>
    </row>
    <row r="2" customFormat="false" ht="15" hidden="false" customHeight="true" outlineLevel="0" collapsed="false">
      <c r="A2" s="8" t="n">
        <v>1</v>
      </c>
      <c r="B2" s="9" t="n">
        <v>1</v>
      </c>
      <c r="C2" s="9"/>
      <c r="D2" s="9" t="s">
        <v>55</v>
      </c>
      <c r="E2" s="9" t="s">
        <v>10</v>
      </c>
      <c r="F2" s="9" t="s">
        <v>12</v>
      </c>
      <c r="G2" s="9" t="n">
        <v>5024940670</v>
      </c>
      <c r="H2" s="10" t="n">
        <f aca="false">1000*B2</f>
        <v>1000</v>
      </c>
      <c r="I2" s="11" t="n">
        <v>6828</v>
      </c>
      <c r="J2" s="8" t="n">
        <v>1</v>
      </c>
      <c r="K2" s="8" t="s">
        <v>56</v>
      </c>
      <c r="L2" s="12" t="n">
        <v>5024940670</v>
      </c>
      <c r="M2" s="8" t="s">
        <v>12</v>
      </c>
      <c r="N2" s="8" t="s">
        <v>57</v>
      </c>
      <c r="O2" s="8"/>
      <c r="P2" s="8"/>
      <c r="Q2" s="8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true" outlineLevel="0" collapsed="false">
      <c r="A3" s="8" t="n">
        <v>2</v>
      </c>
      <c r="B3" s="9" t="n">
        <v>1</v>
      </c>
      <c r="C3" s="9"/>
      <c r="D3" s="9" t="s">
        <v>58</v>
      </c>
      <c r="E3" s="9" t="s">
        <v>15</v>
      </c>
      <c r="F3" s="9" t="s">
        <v>12</v>
      </c>
      <c r="G3" s="9" t="n">
        <v>5031481690</v>
      </c>
      <c r="H3" s="10" t="n">
        <f aca="false">1000*B3</f>
        <v>1000</v>
      </c>
      <c r="I3" s="11" t="n">
        <v>2709</v>
      </c>
      <c r="J3" s="8" t="n">
        <v>1</v>
      </c>
      <c r="K3" s="8" t="s">
        <v>56</v>
      </c>
      <c r="L3" s="12" t="n">
        <v>5031481690</v>
      </c>
      <c r="M3" s="8" t="s">
        <v>12</v>
      </c>
      <c r="N3" s="8" t="s">
        <v>59</v>
      </c>
      <c r="O3" s="8"/>
      <c r="P3" s="8"/>
      <c r="Q3" s="8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8" t="n">
        <v>3</v>
      </c>
      <c r="B4" s="9" t="n">
        <v>3</v>
      </c>
      <c r="C4" s="9"/>
      <c r="D4" s="9" t="s">
        <v>60</v>
      </c>
      <c r="E4" s="9" t="s">
        <v>18</v>
      </c>
      <c r="F4" s="9" t="s">
        <v>20</v>
      </c>
      <c r="G4" s="9" t="s">
        <v>21</v>
      </c>
      <c r="H4" s="10" t="n">
        <f aca="false">1000*B4</f>
        <v>3000</v>
      </c>
      <c r="I4" s="11" t="n">
        <v>153323</v>
      </c>
      <c r="J4" s="8" t="n">
        <v>1</v>
      </c>
      <c r="K4" s="8" t="s">
        <v>56</v>
      </c>
      <c r="L4" s="8" t="s">
        <v>21</v>
      </c>
      <c r="M4" s="8" t="s">
        <v>61</v>
      </c>
      <c r="N4" s="8" t="s">
        <v>18</v>
      </c>
      <c r="O4" s="8"/>
      <c r="P4" s="8"/>
      <c r="Q4" s="8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8" t="n">
        <v>4</v>
      </c>
      <c r="B5" s="9" t="n">
        <v>4</v>
      </c>
      <c r="C5" s="9"/>
      <c r="D5" s="9" t="s">
        <v>62</v>
      </c>
      <c r="E5" s="9" t="s">
        <v>23</v>
      </c>
      <c r="F5" s="9" t="s">
        <v>25</v>
      </c>
      <c r="G5" s="9" t="s">
        <v>26</v>
      </c>
      <c r="H5" s="10" t="n">
        <f aca="false">1000*B5</f>
        <v>4000</v>
      </c>
      <c r="I5" s="11" t="n">
        <v>584336</v>
      </c>
      <c r="J5" s="8" t="n">
        <v>1</v>
      </c>
      <c r="K5" s="8" t="s">
        <v>56</v>
      </c>
      <c r="L5" s="8" t="s">
        <v>26</v>
      </c>
      <c r="M5" s="8" t="s">
        <v>25</v>
      </c>
      <c r="N5" s="8" t="s">
        <v>23</v>
      </c>
      <c r="O5" s="8"/>
      <c r="P5" s="8"/>
      <c r="Q5" s="8"/>
      <c r="R5" s="2"/>
      <c r="S5" s="2"/>
      <c r="T5" s="2"/>
      <c r="U5" s="2"/>
      <c r="V5" s="2"/>
      <c r="W5" s="2"/>
      <c r="X5" s="2"/>
      <c r="Y5" s="2"/>
    </row>
    <row r="6" customFormat="false" ht="15" hidden="false" customHeight="true" outlineLevel="0" collapsed="false">
      <c r="A6" s="13" t="n">
        <v>5</v>
      </c>
      <c r="B6" s="13" t="n">
        <v>16</v>
      </c>
      <c r="C6" s="13" t="s">
        <v>63</v>
      </c>
      <c r="D6" s="13" t="s">
        <v>64</v>
      </c>
      <c r="E6" s="13" t="s">
        <v>28</v>
      </c>
      <c r="F6" s="13" t="s">
        <v>25</v>
      </c>
      <c r="G6" s="13" t="s">
        <v>30</v>
      </c>
      <c r="H6" s="14" t="n">
        <f aca="false">1000*B6</f>
        <v>16000</v>
      </c>
      <c r="I6" s="15" t="n">
        <v>0</v>
      </c>
      <c r="J6" s="13" t="n">
        <v>1</v>
      </c>
      <c r="K6" s="13" t="s">
        <v>56</v>
      </c>
      <c r="L6" s="13" t="s">
        <v>30</v>
      </c>
      <c r="M6" s="13" t="s">
        <v>25</v>
      </c>
      <c r="N6" s="13" t="s">
        <v>28</v>
      </c>
      <c r="O6" s="13" t="s">
        <v>65</v>
      </c>
      <c r="P6" s="13"/>
      <c r="Q6" s="13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8" t="n">
        <v>6</v>
      </c>
      <c r="B7" s="8" t="n">
        <v>8</v>
      </c>
      <c r="C7" s="8"/>
      <c r="D7" s="8" t="s">
        <v>66</v>
      </c>
      <c r="E7" s="8" t="s">
        <v>32</v>
      </c>
      <c r="F7" s="8" t="s">
        <v>34</v>
      </c>
      <c r="G7" s="8" t="s">
        <v>35</v>
      </c>
      <c r="H7" s="10" t="n">
        <f aca="false">1000*B7</f>
        <v>8000</v>
      </c>
      <c r="I7" s="11" t="n">
        <f aca="false">6665+2364</f>
        <v>9029</v>
      </c>
      <c r="J7" s="8" t="n">
        <v>1</v>
      </c>
      <c r="K7" s="8" t="s">
        <v>67</v>
      </c>
      <c r="L7" s="8" t="s">
        <v>35</v>
      </c>
      <c r="M7" s="8" t="s">
        <v>68</v>
      </c>
      <c r="N7" s="8" t="s">
        <v>32</v>
      </c>
      <c r="O7" s="8" t="s">
        <v>69</v>
      </c>
      <c r="P7" s="8"/>
      <c r="Q7" s="8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8" t="n">
        <v>7</v>
      </c>
      <c r="B8" s="9" t="n">
        <v>1</v>
      </c>
      <c r="C8" s="9"/>
      <c r="D8" s="9" t="s">
        <v>70</v>
      </c>
      <c r="E8" s="9" t="s">
        <v>38</v>
      </c>
      <c r="F8" s="9" t="s">
        <v>34</v>
      </c>
      <c r="G8" s="9" t="s">
        <v>40</v>
      </c>
      <c r="H8" s="10" t="n">
        <f aca="false">1000*B8</f>
        <v>1000</v>
      </c>
      <c r="I8" s="11" t="n">
        <v>17468</v>
      </c>
      <c r="J8" s="8" t="n">
        <v>1</v>
      </c>
      <c r="K8" s="8" t="s">
        <v>56</v>
      </c>
      <c r="L8" s="8" t="s">
        <v>40</v>
      </c>
      <c r="M8" s="8" t="s">
        <v>68</v>
      </c>
      <c r="N8" s="8" t="s">
        <v>38</v>
      </c>
      <c r="O8" s="8"/>
      <c r="P8" s="8"/>
      <c r="Q8" s="8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true" outlineLevel="0" collapsed="false">
      <c r="A9" s="2"/>
      <c r="B9" s="2"/>
      <c r="C9" s="2"/>
      <c r="D9" s="2"/>
      <c r="E9" s="2"/>
      <c r="F9" s="2"/>
      <c r="G9" s="2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true" outlineLevel="0" collapsed="false">
      <c r="A10" s="2"/>
      <c r="B10" s="2"/>
      <c r="C10" s="2"/>
      <c r="D10" s="2"/>
      <c r="E10" s="2"/>
      <c r="F10" s="2"/>
      <c r="G10" s="2"/>
      <c r="H10" s="1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true" outlineLevel="0" collapsed="false">
      <c r="A11" s="2"/>
      <c r="B11" s="2"/>
      <c r="C11" s="2"/>
      <c r="D11" s="2"/>
      <c r="E11" s="2"/>
      <c r="F11" s="2"/>
      <c r="G11" s="2"/>
      <c r="H11" s="1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1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70" zoomScaleNormal="70" zoomScalePageLayoutView="100" workbookViewId="0">
      <selection pane="topLeft" activeCell="Q6" activeCellId="0" sqref="Q6"/>
    </sheetView>
  </sheetViews>
  <sheetFormatPr defaultRowHeight="12.75"/>
  <cols>
    <col collapsed="false" hidden="false" max="1" min="1" style="0" width="7.71428571428571"/>
    <col collapsed="false" hidden="false" max="2" min="2" style="0" width="7.14795918367347"/>
    <col collapsed="false" hidden="false" max="3" min="3" style="0" width="19.4183673469388"/>
    <col collapsed="false" hidden="false" max="4" min="4" style="0" width="37.2857142857143"/>
    <col collapsed="false" hidden="false" max="6" min="5" style="0" width="24.2908163265306"/>
    <col collapsed="false" hidden="false" max="8" min="7" style="0" width="9.14285714285714"/>
    <col collapsed="false" hidden="false" max="9" min="9" style="0" width="13.2857142857143"/>
    <col collapsed="false" hidden="false" max="10" min="10" style="0" width="12.8622448979592"/>
    <col collapsed="false" hidden="false" max="11" min="11" style="0" width="9"/>
    <col collapsed="false" hidden="false" max="12" min="12" style="0" width="16.8571428571429"/>
    <col collapsed="false" hidden="false" max="13" min="13" style="0" width="24.1479591836735"/>
    <col collapsed="false" hidden="false" max="14" min="14" style="0" width="25.7091836734694"/>
    <col collapsed="false" hidden="false" max="15" min="15" style="0" width="42.2908163265306"/>
    <col collapsed="false" hidden="false" max="16" min="16" style="0" width="73.5714285714286"/>
    <col collapsed="false" hidden="false" max="18" min="17" style="0" width="25.7091836734694"/>
    <col collapsed="false" hidden="false" max="257" min="19" style="0" width="14.4285714285714"/>
    <col collapsed="false" hidden="false" max="258" min="258" style="0" width="7.14795918367347"/>
    <col collapsed="false" hidden="false" max="259" min="259" style="0" width="19.4183673469388"/>
    <col collapsed="false" hidden="false" max="260" min="260" style="0" width="37.2857142857143"/>
    <col collapsed="false" hidden="false" max="262" min="261" style="0" width="24.2908163265306"/>
    <col collapsed="false" hidden="false" max="263" min="263" style="0" width="14.4285714285714"/>
    <col collapsed="false" hidden="false" max="264" min="264" style="0" width="13.5714285714286"/>
    <col collapsed="false" hidden="false" max="265" min="265" style="0" width="13.2857142857143"/>
    <col collapsed="false" hidden="false" max="266" min="266" style="0" width="12.8622448979592"/>
    <col collapsed="false" hidden="false" max="267" min="267" style="0" width="11.4183673469388"/>
    <col collapsed="false" hidden="false" max="268" min="268" style="0" width="20.9948979591837"/>
    <col collapsed="false" hidden="false" max="269" min="269" style="0" width="40"/>
    <col collapsed="false" hidden="false" max="270" min="270" style="0" width="38.7040816326531"/>
    <col collapsed="false" hidden="false" max="271" min="271" style="0" width="42.2908163265306"/>
    <col collapsed="false" hidden="false" max="272" min="272" style="0" width="73.5714285714286"/>
    <col collapsed="false" hidden="false" max="274" min="273" style="0" width="25.7091836734694"/>
    <col collapsed="false" hidden="false" max="513" min="275" style="0" width="14.4285714285714"/>
    <col collapsed="false" hidden="false" max="514" min="514" style="0" width="7.14795918367347"/>
    <col collapsed="false" hidden="false" max="515" min="515" style="0" width="19.4183673469388"/>
    <col collapsed="false" hidden="false" max="516" min="516" style="0" width="37.2857142857143"/>
    <col collapsed="false" hidden="false" max="518" min="517" style="0" width="24.2908163265306"/>
    <col collapsed="false" hidden="false" max="519" min="519" style="0" width="14.4285714285714"/>
    <col collapsed="false" hidden="false" max="520" min="520" style="0" width="13.5714285714286"/>
    <col collapsed="false" hidden="false" max="521" min="521" style="0" width="13.2857142857143"/>
    <col collapsed="false" hidden="false" max="522" min="522" style="0" width="12.8622448979592"/>
    <col collapsed="false" hidden="false" max="523" min="523" style="0" width="11.4183673469388"/>
    <col collapsed="false" hidden="false" max="524" min="524" style="0" width="20.9948979591837"/>
    <col collapsed="false" hidden="false" max="525" min="525" style="0" width="40"/>
    <col collapsed="false" hidden="false" max="526" min="526" style="0" width="38.7040816326531"/>
    <col collapsed="false" hidden="false" max="527" min="527" style="0" width="42.2908163265306"/>
    <col collapsed="false" hidden="false" max="528" min="528" style="0" width="73.5714285714286"/>
    <col collapsed="false" hidden="false" max="530" min="529" style="0" width="25.7091836734694"/>
    <col collapsed="false" hidden="false" max="769" min="531" style="0" width="14.4285714285714"/>
    <col collapsed="false" hidden="false" max="770" min="770" style="0" width="7.14795918367347"/>
    <col collapsed="false" hidden="false" max="771" min="771" style="0" width="19.4183673469388"/>
    <col collapsed="false" hidden="false" max="772" min="772" style="0" width="37.2857142857143"/>
    <col collapsed="false" hidden="false" max="774" min="773" style="0" width="24.2908163265306"/>
    <col collapsed="false" hidden="false" max="775" min="775" style="0" width="14.4285714285714"/>
    <col collapsed="false" hidden="false" max="776" min="776" style="0" width="13.5714285714286"/>
    <col collapsed="false" hidden="false" max="777" min="777" style="0" width="13.2857142857143"/>
    <col collapsed="false" hidden="false" max="778" min="778" style="0" width="12.8622448979592"/>
    <col collapsed="false" hidden="false" max="779" min="779" style="0" width="11.4183673469388"/>
    <col collapsed="false" hidden="false" max="780" min="780" style="0" width="20.9948979591837"/>
    <col collapsed="false" hidden="false" max="781" min="781" style="0" width="40"/>
    <col collapsed="false" hidden="false" max="782" min="782" style="0" width="38.7040816326531"/>
    <col collapsed="false" hidden="false" max="783" min="783" style="0" width="42.2908163265306"/>
    <col collapsed="false" hidden="false" max="784" min="784" style="0" width="73.5714285714286"/>
    <col collapsed="false" hidden="false" max="786" min="785" style="0" width="25.7091836734694"/>
    <col collapsed="false" hidden="false" max="1025" min="787" style="0" width="14.4285714285714"/>
  </cols>
  <sheetData>
    <row r="1" customFormat="false" ht="15" hidden="false" customHeight="true" outlineLevel="0" collapsed="false">
      <c r="A1" s="19" t="s">
        <v>42</v>
      </c>
      <c r="B1" s="19" t="s">
        <v>6</v>
      </c>
      <c r="C1" s="19" t="s">
        <v>44</v>
      </c>
      <c r="D1" s="19" t="s">
        <v>1</v>
      </c>
      <c r="E1" s="19" t="s">
        <v>3</v>
      </c>
      <c r="F1" s="19" t="s">
        <v>4</v>
      </c>
      <c r="G1" s="19" t="s">
        <v>45</v>
      </c>
      <c r="H1" s="19" t="s">
        <v>71</v>
      </c>
      <c r="I1" s="19" t="s">
        <v>72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  <c r="O1" s="20" t="s">
        <v>51</v>
      </c>
      <c r="P1" s="20" t="s">
        <v>52</v>
      </c>
      <c r="Q1" s="20" t="s">
        <v>53</v>
      </c>
      <c r="R1" s="20" t="s">
        <v>54</v>
      </c>
    </row>
    <row r="2" customFormat="false" ht="15" hidden="false" customHeight="true" outlineLevel="0" collapsed="false">
      <c r="A2" s="21" t="n">
        <v>1</v>
      </c>
      <c r="B2" s="22" t="n">
        <v>1</v>
      </c>
      <c r="C2" s="22" t="s">
        <v>55</v>
      </c>
      <c r="D2" s="22" t="s">
        <v>10</v>
      </c>
      <c r="E2" s="22" t="s">
        <v>12</v>
      </c>
      <c r="F2" s="22" t="n">
        <v>5024940670</v>
      </c>
      <c r="G2" s="23" t="n">
        <f aca="false">1000*B2</f>
        <v>1000</v>
      </c>
      <c r="H2" s="24" t="n">
        <f aca="false">(950*0.4329+50*0.6084)/1000</f>
        <v>0.441675</v>
      </c>
      <c r="I2" s="25" t="n">
        <f aca="false">B2*H2</f>
        <v>0.441675</v>
      </c>
      <c r="J2" s="26" t="n">
        <v>6828</v>
      </c>
      <c r="K2" s="21" t="n">
        <v>1</v>
      </c>
      <c r="L2" s="21" t="s">
        <v>56</v>
      </c>
      <c r="M2" s="27" t="n">
        <v>5024940670</v>
      </c>
      <c r="N2" s="21" t="s">
        <v>12</v>
      </c>
      <c r="O2" s="21" t="s">
        <v>57</v>
      </c>
      <c r="P2" s="21"/>
      <c r="Q2" s="21"/>
      <c r="R2" s="21"/>
    </row>
    <row r="3" customFormat="false" ht="15" hidden="false" customHeight="true" outlineLevel="0" collapsed="false">
      <c r="A3" s="21" t="n">
        <v>2</v>
      </c>
      <c r="B3" s="22" t="n">
        <v>1</v>
      </c>
      <c r="C3" s="22" t="s">
        <v>58</v>
      </c>
      <c r="D3" s="22" t="s">
        <v>15</v>
      </c>
      <c r="E3" s="22" t="s">
        <v>12</v>
      </c>
      <c r="F3" s="22" t="n">
        <v>5031481690</v>
      </c>
      <c r="G3" s="23" t="n">
        <f aca="false">1000*B3</f>
        <v>1000</v>
      </c>
      <c r="H3" s="24" t="n">
        <f aca="false">(550*1.1883+450*1.5685)/1000</f>
        <v>1.35939</v>
      </c>
      <c r="I3" s="25" t="n">
        <f aca="false">B3*H3</f>
        <v>1.35939</v>
      </c>
      <c r="J3" s="26" t="n">
        <v>2709</v>
      </c>
      <c r="K3" s="21" t="n">
        <v>1</v>
      </c>
      <c r="L3" s="21" t="s">
        <v>56</v>
      </c>
      <c r="M3" s="27" t="n">
        <v>5031481690</v>
      </c>
      <c r="N3" s="21" t="s">
        <v>12</v>
      </c>
      <c r="O3" s="21" t="s">
        <v>59</v>
      </c>
      <c r="P3" s="21"/>
      <c r="Q3" s="21"/>
      <c r="R3" s="21"/>
    </row>
    <row r="4" customFormat="false" ht="15" hidden="false" customHeight="true" outlineLevel="0" collapsed="false">
      <c r="A4" s="21" t="n">
        <v>3</v>
      </c>
      <c r="B4" s="22" t="n">
        <v>3</v>
      </c>
      <c r="C4" s="22" t="s">
        <v>60</v>
      </c>
      <c r="D4" s="22" t="s">
        <v>18</v>
      </c>
      <c r="E4" s="22" t="s">
        <v>20</v>
      </c>
      <c r="F4" s="22" t="s">
        <v>21</v>
      </c>
      <c r="G4" s="23" t="n">
        <f aca="false">1000*B4</f>
        <v>3000</v>
      </c>
      <c r="H4" s="24" t="n">
        <v>0.0191</v>
      </c>
      <c r="I4" s="25" t="n">
        <f aca="false">B4*H4</f>
        <v>0.0573</v>
      </c>
      <c r="J4" s="26" t="n">
        <v>153323</v>
      </c>
      <c r="K4" s="21" t="n">
        <v>1</v>
      </c>
      <c r="L4" s="21" t="s">
        <v>56</v>
      </c>
      <c r="M4" s="21" t="s">
        <v>21</v>
      </c>
      <c r="N4" s="21" t="s">
        <v>61</v>
      </c>
      <c r="O4" s="21" t="s">
        <v>18</v>
      </c>
      <c r="P4" s="21"/>
      <c r="Q4" s="21"/>
      <c r="R4" s="21"/>
    </row>
    <row r="5" customFormat="false" ht="15" hidden="false" customHeight="true" outlineLevel="0" collapsed="false">
      <c r="A5" s="21" t="n">
        <v>4</v>
      </c>
      <c r="B5" s="22" t="n">
        <v>4</v>
      </c>
      <c r="C5" s="22" t="s">
        <v>62</v>
      </c>
      <c r="D5" s="22" t="s">
        <v>23</v>
      </c>
      <c r="E5" s="22" t="s">
        <v>25</v>
      </c>
      <c r="F5" s="22" t="s">
        <v>26</v>
      </c>
      <c r="G5" s="23" t="n">
        <f aca="false">1000*B5</f>
        <v>4000</v>
      </c>
      <c r="H5" s="24" t="n">
        <v>0.0049</v>
      </c>
      <c r="I5" s="25" t="n">
        <f aca="false">B5*H5</f>
        <v>0.0196</v>
      </c>
      <c r="J5" s="26" t="n">
        <v>584336</v>
      </c>
      <c r="K5" s="21" t="n">
        <v>1</v>
      </c>
      <c r="L5" s="21" t="s">
        <v>56</v>
      </c>
      <c r="M5" s="21" t="s">
        <v>26</v>
      </c>
      <c r="N5" s="21" t="s">
        <v>25</v>
      </c>
      <c r="O5" s="21" t="s">
        <v>23</v>
      </c>
      <c r="P5" s="21"/>
      <c r="Q5" s="21"/>
      <c r="R5" s="21"/>
    </row>
    <row r="6" customFormat="false" ht="15" hidden="false" customHeight="true" outlineLevel="0" collapsed="false">
      <c r="A6" s="28" t="n">
        <v>5</v>
      </c>
      <c r="B6" s="28" t="n">
        <v>16</v>
      </c>
      <c r="C6" s="28" t="s">
        <v>64</v>
      </c>
      <c r="D6" s="28" t="s">
        <v>28</v>
      </c>
      <c r="E6" s="28" t="s">
        <v>25</v>
      </c>
      <c r="F6" s="28" t="s">
        <v>30</v>
      </c>
      <c r="G6" s="29" t="n">
        <f aca="false">1000*B6</f>
        <v>16000</v>
      </c>
      <c r="H6" s="24" t="n">
        <f aca="false">(10000*0.0045+6000*0.0057)/16000</f>
        <v>0.00495</v>
      </c>
      <c r="I6" s="25" t="n">
        <f aca="false">B6*H6</f>
        <v>0.0792</v>
      </c>
      <c r="J6" s="30" t="n">
        <v>0</v>
      </c>
      <c r="K6" s="28" t="n">
        <v>1</v>
      </c>
      <c r="L6" s="28" t="s">
        <v>56</v>
      </c>
      <c r="M6" s="28" t="s">
        <v>30</v>
      </c>
      <c r="N6" s="28" t="s">
        <v>25</v>
      </c>
      <c r="O6" s="28" t="s">
        <v>28</v>
      </c>
      <c r="P6" s="28" t="s">
        <v>65</v>
      </c>
      <c r="Q6" s="31" t="s">
        <v>63</v>
      </c>
      <c r="R6" s="28"/>
    </row>
    <row r="7" customFormat="false" ht="15" hidden="false" customHeight="true" outlineLevel="0" collapsed="false">
      <c r="A7" s="32" t="n">
        <v>6</v>
      </c>
      <c r="B7" s="32" t="n">
        <v>8</v>
      </c>
      <c r="C7" s="32" t="s">
        <v>66</v>
      </c>
      <c r="D7" s="32" t="s">
        <v>32</v>
      </c>
      <c r="E7" s="32" t="s">
        <v>34</v>
      </c>
      <c r="F7" s="32" t="s">
        <v>35</v>
      </c>
      <c r="G7" s="23" t="n">
        <f aca="false">1000*B7</f>
        <v>8000</v>
      </c>
      <c r="H7" s="24" t="n">
        <f aca="false">(3*2500*1.65+500*2.2569)/8000</f>
        <v>1.68793125</v>
      </c>
      <c r="I7" s="25" t="n">
        <f aca="false">B7*H7</f>
        <v>13.50345</v>
      </c>
      <c r="J7" s="33" t="n">
        <f aca="false">6665+2364</f>
        <v>9029</v>
      </c>
      <c r="K7" s="32" t="n">
        <v>1</v>
      </c>
      <c r="L7" s="32" t="s">
        <v>67</v>
      </c>
      <c r="M7" s="32" t="s">
        <v>35</v>
      </c>
      <c r="N7" s="32" t="s">
        <v>68</v>
      </c>
      <c r="O7" s="32" t="s">
        <v>32</v>
      </c>
      <c r="P7" s="32" t="s">
        <v>69</v>
      </c>
      <c r="Q7" s="32"/>
      <c r="R7" s="32"/>
    </row>
    <row r="8" customFormat="false" ht="15" hidden="false" customHeight="true" outlineLevel="0" collapsed="false">
      <c r="A8" s="21" t="n">
        <v>7</v>
      </c>
      <c r="B8" s="22" t="n">
        <v>1</v>
      </c>
      <c r="C8" s="22" t="s">
        <v>70</v>
      </c>
      <c r="D8" s="22" t="s">
        <v>38</v>
      </c>
      <c r="E8" s="22" t="s">
        <v>34</v>
      </c>
      <c r="F8" s="22" t="s">
        <v>40</v>
      </c>
      <c r="G8" s="23" t="n">
        <f aca="false">1000*B8</f>
        <v>1000</v>
      </c>
      <c r="H8" s="24" t="n">
        <v>0.7617</v>
      </c>
      <c r="I8" s="25" t="n">
        <f aca="false">B8*H8</f>
        <v>0.7617</v>
      </c>
      <c r="J8" s="26" t="n">
        <v>17468</v>
      </c>
      <c r="K8" s="21" t="n">
        <v>1</v>
      </c>
      <c r="L8" s="21" t="s">
        <v>56</v>
      </c>
      <c r="M8" s="21" t="s">
        <v>40</v>
      </c>
      <c r="N8" s="21" t="s">
        <v>68</v>
      </c>
      <c r="O8" s="21" t="s">
        <v>38</v>
      </c>
      <c r="P8" s="21"/>
      <c r="Q8" s="21"/>
      <c r="R8" s="21"/>
    </row>
    <row r="9" customFormat="false" ht="15" hidden="false" customHeight="true" outlineLevel="0" collapsed="false">
      <c r="G9" s="34" t="s">
        <v>73</v>
      </c>
      <c r="H9" s="34"/>
      <c r="I9" s="35" t="n">
        <f aca="false">SUM(I2:I8)</f>
        <v>16.222315</v>
      </c>
    </row>
    <row r="10" customFormat="false" ht="15" hidden="false" customHeight="true" outlineLevel="0" collapsed="false">
      <c r="G10" s="36" t="s">
        <v>74</v>
      </c>
      <c r="H10" s="36"/>
      <c r="I10" s="35" t="n">
        <v>0</v>
      </c>
    </row>
    <row r="11" customFormat="false" ht="15" hidden="false" customHeight="true" outlineLevel="0" collapsed="false">
      <c r="G11" s="36" t="s">
        <v>75</v>
      </c>
      <c r="H11" s="36"/>
      <c r="I11" s="37" t="n">
        <v>0</v>
      </c>
    </row>
    <row r="12" customFormat="false" ht="15" hidden="false" customHeight="true" outlineLevel="0" collapsed="false">
      <c r="G12" s="38" t="s">
        <v>76</v>
      </c>
      <c r="H12" s="38"/>
      <c r="I12" s="39" t="n">
        <f aca="false">SUM(I9:I11)</f>
        <v>16.222315</v>
      </c>
    </row>
  </sheetData>
  <mergeCells count="4">
    <mergeCell ref="G9:H9"/>
    <mergeCell ref="G10:H10"/>
    <mergeCell ref="G11:H11"/>
    <mergeCell ref="G12:H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70" zoomScaleNormal="7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7.71428571428571"/>
    <col collapsed="false" hidden="false" max="2" min="2" style="0" width="7.14795918367347"/>
    <col collapsed="false" hidden="false" max="3" min="3" style="0" width="19.4183673469388"/>
    <col collapsed="false" hidden="false" max="4" min="4" style="0" width="37.2857142857143"/>
    <col collapsed="false" hidden="false" max="6" min="5" style="0" width="24.2908163265306"/>
    <col collapsed="false" hidden="false" max="8" min="7" style="0" width="9.14285714285714"/>
    <col collapsed="false" hidden="false" max="9" min="9" style="0" width="13.2857142857143"/>
    <col collapsed="false" hidden="false" max="10" min="10" style="0" width="12.8622448979592"/>
    <col collapsed="false" hidden="false" max="11" min="11" style="0" width="9"/>
    <col collapsed="false" hidden="false" max="12" min="12" style="0" width="16.8571428571429"/>
    <col collapsed="false" hidden="false" max="13" min="13" style="0" width="24.1479591836735"/>
    <col collapsed="false" hidden="false" max="14" min="14" style="0" width="25.7091836734694"/>
    <col collapsed="false" hidden="false" max="15" min="15" style="0" width="42.2908163265306"/>
    <col collapsed="false" hidden="false" max="16" min="16" style="0" width="73.5714285714286"/>
    <col collapsed="false" hidden="false" max="18" min="17" style="0" width="25.7091836734694"/>
    <col collapsed="false" hidden="false" max="257" min="19" style="0" width="14.4285714285714"/>
    <col collapsed="false" hidden="false" max="258" min="258" style="0" width="7.14795918367347"/>
    <col collapsed="false" hidden="false" max="259" min="259" style="0" width="19.4183673469388"/>
    <col collapsed="false" hidden="false" max="260" min="260" style="0" width="37.2857142857143"/>
    <col collapsed="false" hidden="false" max="262" min="261" style="0" width="24.2908163265306"/>
    <col collapsed="false" hidden="false" max="263" min="263" style="0" width="14.4285714285714"/>
    <col collapsed="false" hidden="false" max="264" min="264" style="0" width="13.5714285714286"/>
    <col collapsed="false" hidden="false" max="265" min="265" style="0" width="13.2857142857143"/>
    <col collapsed="false" hidden="false" max="266" min="266" style="0" width="12.8622448979592"/>
    <col collapsed="false" hidden="false" max="267" min="267" style="0" width="11.4183673469388"/>
    <col collapsed="false" hidden="false" max="268" min="268" style="0" width="20.9948979591837"/>
    <col collapsed="false" hidden="false" max="269" min="269" style="0" width="40"/>
    <col collapsed="false" hidden="false" max="270" min="270" style="0" width="38.7040816326531"/>
    <col collapsed="false" hidden="false" max="271" min="271" style="0" width="42.2908163265306"/>
    <col collapsed="false" hidden="false" max="272" min="272" style="0" width="73.5714285714286"/>
    <col collapsed="false" hidden="false" max="274" min="273" style="0" width="25.7091836734694"/>
    <col collapsed="false" hidden="false" max="513" min="275" style="0" width="14.4285714285714"/>
    <col collapsed="false" hidden="false" max="514" min="514" style="0" width="7.14795918367347"/>
    <col collapsed="false" hidden="false" max="515" min="515" style="0" width="19.4183673469388"/>
    <col collapsed="false" hidden="false" max="516" min="516" style="0" width="37.2857142857143"/>
    <col collapsed="false" hidden="false" max="518" min="517" style="0" width="24.2908163265306"/>
    <col collapsed="false" hidden="false" max="519" min="519" style="0" width="14.4285714285714"/>
    <col collapsed="false" hidden="false" max="520" min="520" style="0" width="13.5714285714286"/>
    <col collapsed="false" hidden="false" max="521" min="521" style="0" width="13.2857142857143"/>
    <col collapsed="false" hidden="false" max="522" min="522" style="0" width="12.8622448979592"/>
    <col collapsed="false" hidden="false" max="523" min="523" style="0" width="11.4183673469388"/>
    <col collapsed="false" hidden="false" max="524" min="524" style="0" width="20.9948979591837"/>
    <col collapsed="false" hidden="false" max="525" min="525" style="0" width="40"/>
    <col collapsed="false" hidden="false" max="526" min="526" style="0" width="38.7040816326531"/>
    <col collapsed="false" hidden="false" max="527" min="527" style="0" width="42.2908163265306"/>
    <col collapsed="false" hidden="false" max="528" min="528" style="0" width="73.5714285714286"/>
    <col collapsed="false" hidden="false" max="530" min="529" style="0" width="25.7091836734694"/>
    <col collapsed="false" hidden="false" max="769" min="531" style="0" width="14.4285714285714"/>
    <col collapsed="false" hidden="false" max="770" min="770" style="0" width="7.14795918367347"/>
    <col collapsed="false" hidden="false" max="771" min="771" style="0" width="19.4183673469388"/>
    <col collapsed="false" hidden="false" max="772" min="772" style="0" width="37.2857142857143"/>
    <col collapsed="false" hidden="false" max="774" min="773" style="0" width="24.2908163265306"/>
    <col collapsed="false" hidden="false" max="775" min="775" style="0" width="14.4285714285714"/>
    <col collapsed="false" hidden="false" max="776" min="776" style="0" width="13.5714285714286"/>
    <col collapsed="false" hidden="false" max="777" min="777" style="0" width="13.2857142857143"/>
    <col collapsed="false" hidden="false" max="778" min="778" style="0" width="12.8622448979592"/>
    <col collapsed="false" hidden="false" max="779" min="779" style="0" width="11.4183673469388"/>
    <col collapsed="false" hidden="false" max="780" min="780" style="0" width="20.9948979591837"/>
    <col collapsed="false" hidden="false" max="781" min="781" style="0" width="40"/>
    <col collapsed="false" hidden="false" max="782" min="782" style="0" width="38.7040816326531"/>
    <col collapsed="false" hidden="false" max="783" min="783" style="0" width="42.2908163265306"/>
    <col collapsed="false" hidden="false" max="784" min="784" style="0" width="73.5714285714286"/>
    <col collapsed="false" hidden="false" max="786" min="785" style="0" width="25.7091836734694"/>
    <col collapsed="false" hidden="false" max="1025" min="787" style="0" width="14.4285714285714"/>
  </cols>
  <sheetData>
    <row r="1" customFormat="false" ht="15" hidden="false" customHeight="true" outlineLevel="0" collapsed="false">
      <c r="A1" s="19" t="s">
        <v>42</v>
      </c>
      <c r="B1" s="19" t="s">
        <v>6</v>
      </c>
      <c r="C1" s="19" t="s">
        <v>44</v>
      </c>
      <c r="D1" s="19" t="s">
        <v>1</v>
      </c>
      <c r="E1" s="19" t="s">
        <v>3</v>
      </c>
      <c r="F1" s="19" t="s">
        <v>4</v>
      </c>
      <c r="G1" s="19" t="s">
        <v>45</v>
      </c>
      <c r="H1" s="19" t="s">
        <v>71</v>
      </c>
      <c r="I1" s="19" t="s">
        <v>72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  <c r="O1" s="20" t="s">
        <v>51</v>
      </c>
      <c r="P1" s="20" t="s">
        <v>52</v>
      </c>
      <c r="Q1" s="20" t="s">
        <v>53</v>
      </c>
      <c r="R1" s="20" t="s">
        <v>54</v>
      </c>
    </row>
    <row r="2" customFormat="false" ht="15" hidden="false" customHeight="true" outlineLevel="0" collapsed="false">
      <c r="A2" s="21" t="n">
        <v>1</v>
      </c>
      <c r="B2" s="22" t="n">
        <v>1</v>
      </c>
      <c r="C2" s="22" t="s">
        <v>55</v>
      </c>
      <c r="D2" s="22" t="s">
        <v>10</v>
      </c>
      <c r="E2" s="22" t="s">
        <v>12</v>
      </c>
      <c r="F2" s="22" t="n">
        <v>5024940670</v>
      </c>
      <c r="G2" s="23" t="n">
        <f aca="false">1000*B2</f>
        <v>1000</v>
      </c>
      <c r="H2" s="24" t="n">
        <f aca="false">(950*0.4329+50*0.6084)/1000</f>
        <v>0.441675</v>
      </c>
      <c r="I2" s="25" t="n">
        <f aca="false">B2*H2</f>
        <v>0.441675</v>
      </c>
      <c r="J2" s="26" t="n">
        <v>6828</v>
      </c>
      <c r="K2" s="21" t="n">
        <v>1</v>
      </c>
      <c r="L2" s="21" t="s">
        <v>56</v>
      </c>
      <c r="M2" s="27" t="n">
        <v>5024940670</v>
      </c>
      <c r="N2" s="21" t="s">
        <v>12</v>
      </c>
      <c r="O2" s="21" t="s">
        <v>57</v>
      </c>
      <c r="P2" s="21"/>
      <c r="Q2" s="21"/>
      <c r="R2" s="21"/>
    </row>
    <row r="3" customFormat="false" ht="15" hidden="false" customHeight="true" outlineLevel="0" collapsed="false">
      <c r="A3" s="21" t="n">
        <v>2</v>
      </c>
      <c r="B3" s="22" t="n">
        <v>1</v>
      </c>
      <c r="C3" s="22" t="s">
        <v>58</v>
      </c>
      <c r="D3" s="22" t="s">
        <v>15</v>
      </c>
      <c r="E3" s="22" t="s">
        <v>12</v>
      </c>
      <c r="F3" s="22" t="n">
        <v>5031481690</v>
      </c>
      <c r="G3" s="23" t="n">
        <f aca="false">1000*B3</f>
        <v>1000</v>
      </c>
      <c r="H3" s="24" t="n">
        <f aca="false">(550*1.1883+450*1.5685)/1000</f>
        <v>1.35939</v>
      </c>
      <c r="I3" s="25" t="n">
        <f aca="false">B3*H3</f>
        <v>1.35939</v>
      </c>
      <c r="J3" s="26" t="n">
        <v>2709</v>
      </c>
      <c r="K3" s="21" t="n">
        <v>1</v>
      </c>
      <c r="L3" s="21" t="s">
        <v>56</v>
      </c>
      <c r="M3" s="27" t="n">
        <v>5031481690</v>
      </c>
      <c r="N3" s="21" t="s">
        <v>12</v>
      </c>
      <c r="O3" s="21" t="s">
        <v>59</v>
      </c>
      <c r="P3" s="21"/>
      <c r="Q3" s="21"/>
      <c r="R3" s="21"/>
    </row>
    <row r="4" customFormat="false" ht="15" hidden="false" customHeight="true" outlineLevel="0" collapsed="false">
      <c r="A4" s="21" t="n">
        <v>3</v>
      </c>
      <c r="B4" s="22" t="n">
        <v>3</v>
      </c>
      <c r="C4" s="22" t="s">
        <v>60</v>
      </c>
      <c r="D4" s="22" t="s">
        <v>18</v>
      </c>
      <c r="E4" s="22" t="s">
        <v>20</v>
      </c>
      <c r="F4" s="22" t="s">
        <v>21</v>
      </c>
      <c r="G4" s="23" t="n">
        <f aca="false">1000*B4</f>
        <v>3000</v>
      </c>
      <c r="H4" s="24" t="n">
        <v>0.0191</v>
      </c>
      <c r="I4" s="25" t="n">
        <f aca="false">B4*H4</f>
        <v>0.0573</v>
      </c>
      <c r="J4" s="26" t="n">
        <v>153323</v>
      </c>
      <c r="K4" s="21" t="n">
        <v>1</v>
      </c>
      <c r="L4" s="21" t="s">
        <v>56</v>
      </c>
      <c r="M4" s="21" t="s">
        <v>21</v>
      </c>
      <c r="N4" s="21" t="s">
        <v>61</v>
      </c>
      <c r="O4" s="21" t="s">
        <v>18</v>
      </c>
      <c r="P4" s="21"/>
      <c r="Q4" s="21"/>
      <c r="R4" s="21"/>
    </row>
    <row r="5" customFormat="false" ht="15" hidden="false" customHeight="true" outlineLevel="0" collapsed="false">
      <c r="A5" s="21" t="n">
        <v>4</v>
      </c>
      <c r="B5" s="22" t="n">
        <v>4</v>
      </c>
      <c r="C5" s="22" t="s">
        <v>62</v>
      </c>
      <c r="D5" s="22" t="s">
        <v>23</v>
      </c>
      <c r="E5" s="22" t="s">
        <v>25</v>
      </c>
      <c r="F5" s="22" t="s">
        <v>26</v>
      </c>
      <c r="G5" s="23" t="n">
        <f aca="false">1000*B5</f>
        <v>4000</v>
      </c>
      <c r="H5" s="24" t="n">
        <v>0.0049</v>
      </c>
      <c r="I5" s="25" t="n">
        <f aca="false">B5*H5</f>
        <v>0.0196</v>
      </c>
      <c r="J5" s="26" t="n">
        <v>584336</v>
      </c>
      <c r="K5" s="21" t="n">
        <v>1</v>
      </c>
      <c r="L5" s="21" t="s">
        <v>56</v>
      </c>
      <c r="M5" s="21" t="s">
        <v>26</v>
      </c>
      <c r="N5" s="21" t="s">
        <v>25</v>
      </c>
      <c r="O5" s="21" t="s">
        <v>23</v>
      </c>
      <c r="P5" s="21"/>
      <c r="Q5" s="21"/>
      <c r="R5" s="21"/>
    </row>
    <row r="6" customFormat="false" ht="15" hidden="false" customHeight="true" outlineLevel="0" collapsed="false">
      <c r="A6" s="40" t="n">
        <v>5</v>
      </c>
      <c r="B6" s="40" t="n">
        <v>16</v>
      </c>
      <c r="C6" s="40" t="s">
        <v>64</v>
      </c>
      <c r="D6" s="40" t="s">
        <v>28</v>
      </c>
      <c r="E6" s="40" t="s">
        <v>25</v>
      </c>
      <c r="F6" s="40" t="s">
        <v>30</v>
      </c>
      <c r="G6" s="41" t="n">
        <f aca="false">1000*B6</f>
        <v>16000</v>
      </c>
      <c r="H6" s="24"/>
      <c r="I6" s="25" t="n">
        <f aca="false">B6*H6</f>
        <v>0</v>
      </c>
      <c r="J6" s="42" t="n">
        <v>736957</v>
      </c>
      <c r="K6" s="40" t="n">
        <v>1</v>
      </c>
      <c r="L6" s="40" t="s">
        <v>77</v>
      </c>
      <c r="M6" s="40" t="s">
        <v>78</v>
      </c>
      <c r="N6" s="40" t="s">
        <v>25</v>
      </c>
      <c r="O6" s="40" t="s">
        <v>28</v>
      </c>
      <c r="P6" s="40" t="s">
        <v>79</v>
      </c>
      <c r="Q6" s="43"/>
      <c r="R6" s="44" t="n">
        <v>43118</v>
      </c>
    </row>
    <row r="7" customFormat="false" ht="15" hidden="false" customHeight="true" outlineLevel="0" collapsed="false">
      <c r="A7" s="32" t="n">
        <v>6</v>
      </c>
      <c r="B7" s="32" t="n">
        <v>8</v>
      </c>
      <c r="C7" s="32" t="s">
        <v>66</v>
      </c>
      <c r="D7" s="32" t="s">
        <v>32</v>
      </c>
      <c r="E7" s="32" t="s">
        <v>34</v>
      </c>
      <c r="F7" s="32" t="s">
        <v>35</v>
      </c>
      <c r="G7" s="23" t="n">
        <f aca="false">1000*B7</f>
        <v>8000</v>
      </c>
      <c r="H7" s="24" t="n">
        <f aca="false">(3*2500*1.65+500*2.2569)/8000</f>
        <v>1.68793125</v>
      </c>
      <c r="I7" s="25" t="n">
        <f aca="false">B7*H7</f>
        <v>13.50345</v>
      </c>
      <c r="J7" s="33" t="n">
        <f aca="false">6665+2364</f>
        <v>9029</v>
      </c>
      <c r="K7" s="32" t="n">
        <v>1</v>
      </c>
      <c r="L7" s="32" t="s">
        <v>67</v>
      </c>
      <c r="M7" s="32" t="s">
        <v>35</v>
      </c>
      <c r="N7" s="32" t="s">
        <v>68</v>
      </c>
      <c r="O7" s="32" t="s">
        <v>32</v>
      </c>
      <c r="P7" s="32"/>
      <c r="Q7" s="32"/>
      <c r="R7" s="32"/>
    </row>
    <row r="8" customFormat="false" ht="15" hidden="false" customHeight="true" outlineLevel="0" collapsed="false">
      <c r="A8" s="21" t="n">
        <v>7</v>
      </c>
      <c r="B8" s="22" t="n">
        <v>1</v>
      </c>
      <c r="C8" s="22" t="s">
        <v>70</v>
      </c>
      <c r="D8" s="22" t="s">
        <v>38</v>
      </c>
      <c r="E8" s="22" t="s">
        <v>34</v>
      </c>
      <c r="F8" s="22" t="s">
        <v>40</v>
      </c>
      <c r="G8" s="23" t="n">
        <f aca="false">1000*B8</f>
        <v>1000</v>
      </c>
      <c r="H8" s="24" t="n">
        <v>0.7617</v>
      </c>
      <c r="I8" s="25" t="n">
        <f aca="false">B8*H8</f>
        <v>0.7617</v>
      </c>
      <c r="J8" s="26" t="n">
        <v>17468</v>
      </c>
      <c r="K8" s="21" t="n">
        <v>1</v>
      </c>
      <c r="L8" s="21" t="s">
        <v>56</v>
      </c>
      <c r="M8" s="21" t="s">
        <v>40</v>
      </c>
      <c r="N8" s="21" t="s">
        <v>68</v>
      </c>
      <c r="O8" s="21" t="s">
        <v>38</v>
      </c>
      <c r="P8" s="21"/>
      <c r="Q8" s="21"/>
      <c r="R8" s="21"/>
    </row>
    <row r="9" customFormat="false" ht="15" hidden="false" customHeight="true" outlineLevel="0" collapsed="false">
      <c r="G9" s="34" t="s">
        <v>73</v>
      </c>
      <c r="H9" s="34"/>
      <c r="I9" s="35" t="n">
        <f aca="false">SUM(I2:I8)</f>
        <v>16.143115</v>
      </c>
    </row>
    <row r="10" customFormat="false" ht="15" hidden="false" customHeight="true" outlineLevel="0" collapsed="false">
      <c r="G10" s="36" t="s">
        <v>74</v>
      </c>
      <c r="H10" s="36"/>
      <c r="I10" s="35" t="n">
        <v>0</v>
      </c>
    </row>
    <row r="11" customFormat="false" ht="15" hidden="false" customHeight="true" outlineLevel="0" collapsed="false">
      <c r="G11" s="36" t="s">
        <v>75</v>
      </c>
      <c r="H11" s="36"/>
      <c r="I11" s="37" t="n">
        <v>0</v>
      </c>
    </row>
    <row r="12" customFormat="false" ht="15" hidden="false" customHeight="true" outlineLevel="0" collapsed="false">
      <c r="G12" s="38" t="s">
        <v>76</v>
      </c>
      <c r="H12" s="38"/>
      <c r="I12" s="39" t="n">
        <f aca="false">SUM(I9:I11)</f>
        <v>16.143115</v>
      </c>
    </row>
  </sheetData>
  <mergeCells count="4">
    <mergeCell ref="G9:H9"/>
    <mergeCell ref="G10:H10"/>
    <mergeCell ref="G11:H11"/>
    <mergeCell ref="G12:H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3" activeCellId="0" sqref="B13"/>
    </sheetView>
  </sheetViews>
  <sheetFormatPr defaultRowHeight="12.75"/>
  <cols>
    <col collapsed="false" hidden="false" max="1" min="1" style="0" width="7.71428571428571"/>
    <col collapsed="false" hidden="false" max="2" min="2" style="0" width="94.2959183673469"/>
    <col collapsed="false" hidden="false" max="3" min="3" style="0" width="7.14795918367347"/>
    <col collapsed="false" hidden="false" max="4" min="4" style="0" width="42.2908163265306"/>
    <col collapsed="false" hidden="false" max="5" min="5" style="0" width="25.7091836734694"/>
    <col collapsed="false" hidden="false" max="7" min="6" style="0" width="24.1479591836735"/>
    <col collapsed="false" hidden="false" max="9" min="8" style="0" width="9.14285714285714"/>
    <col collapsed="false" hidden="false" max="10" min="10" style="0" width="13.2857142857143"/>
    <col collapsed="false" hidden="false" max="249" min="11" style="0" width="14.4285714285714"/>
    <col collapsed="false" hidden="false" max="250" min="250" style="0" width="7.14795918367347"/>
    <col collapsed="false" hidden="false" max="251" min="251" style="0" width="19.4183673469388"/>
    <col collapsed="false" hidden="false" max="252" min="252" style="0" width="37.2857142857143"/>
    <col collapsed="false" hidden="false" max="254" min="253" style="0" width="24.2908163265306"/>
    <col collapsed="false" hidden="false" max="255" min="255" style="0" width="14.4285714285714"/>
    <col collapsed="false" hidden="false" max="256" min="256" style="0" width="13.5714285714286"/>
    <col collapsed="false" hidden="false" max="257" min="257" style="0" width="13.2857142857143"/>
    <col collapsed="false" hidden="false" max="258" min="258" style="0" width="12.8622448979592"/>
    <col collapsed="false" hidden="false" max="259" min="259" style="0" width="11.4183673469388"/>
    <col collapsed="false" hidden="false" max="260" min="260" style="0" width="20.9948979591837"/>
    <col collapsed="false" hidden="false" max="261" min="261" style="0" width="40"/>
    <col collapsed="false" hidden="false" max="262" min="262" style="0" width="38.7040816326531"/>
    <col collapsed="false" hidden="false" max="263" min="263" style="0" width="42.2908163265306"/>
    <col collapsed="false" hidden="false" max="264" min="264" style="0" width="73.5714285714286"/>
    <col collapsed="false" hidden="false" max="266" min="265" style="0" width="25.7091836734694"/>
    <col collapsed="false" hidden="false" max="505" min="267" style="0" width="14.4285714285714"/>
    <col collapsed="false" hidden="false" max="506" min="506" style="0" width="7.14795918367347"/>
    <col collapsed="false" hidden="false" max="507" min="507" style="0" width="19.4183673469388"/>
    <col collapsed="false" hidden="false" max="508" min="508" style="0" width="37.2857142857143"/>
    <col collapsed="false" hidden="false" max="510" min="509" style="0" width="24.2908163265306"/>
    <col collapsed="false" hidden="false" max="511" min="511" style="0" width="14.4285714285714"/>
    <col collapsed="false" hidden="false" max="512" min="512" style="0" width="13.5714285714286"/>
    <col collapsed="false" hidden="false" max="513" min="513" style="0" width="13.2857142857143"/>
    <col collapsed="false" hidden="false" max="514" min="514" style="0" width="12.8622448979592"/>
    <col collapsed="false" hidden="false" max="515" min="515" style="0" width="11.4183673469388"/>
    <col collapsed="false" hidden="false" max="516" min="516" style="0" width="20.9948979591837"/>
    <col collapsed="false" hidden="false" max="517" min="517" style="0" width="40"/>
    <col collapsed="false" hidden="false" max="518" min="518" style="0" width="38.7040816326531"/>
    <col collapsed="false" hidden="false" max="519" min="519" style="0" width="42.2908163265306"/>
    <col collapsed="false" hidden="false" max="520" min="520" style="0" width="73.5714285714286"/>
    <col collapsed="false" hidden="false" max="522" min="521" style="0" width="25.7091836734694"/>
    <col collapsed="false" hidden="false" max="761" min="523" style="0" width="14.4285714285714"/>
    <col collapsed="false" hidden="false" max="762" min="762" style="0" width="7.14795918367347"/>
    <col collapsed="false" hidden="false" max="763" min="763" style="0" width="19.4183673469388"/>
    <col collapsed="false" hidden="false" max="764" min="764" style="0" width="37.2857142857143"/>
    <col collapsed="false" hidden="false" max="766" min="765" style="0" width="24.2908163265306"/>
    <col collapsed="false" hidden="false" max="767" min="767" style="0" width="14.4285714285714"/>
    <col collapsed="false" hidden="false" max="768" min="768" style="0" width="13.5714285714286"/>
    <col collapsed="false" hidden="false" max="769" min="769" style="0" width="13.2857142857143"/>
    <col collapsed="false" hidden="false" max="770" min="770" style="0" width="12.8622448979592"/>
    <col collapsed="false" hidden="false" max="771" min="771" style="0" width="11.4183673469388"/>
    <col collapsed="false" hidden="false" max="772" min="772" style="0" width="20.9948979591837"/>
    <col collapsed="false" hidden="false" max="773" min="773" style="0" width="40"/>
    <col collapsed="false" hidden="false" max="774" min="774" style="0" width="38.7040816326531"/>
    <col collapsed="false" hidden="false" max="775" min="775" style="0" width="42.2908163265306"/>
    <col collapsed="false" hidden="false" max="776" min="776" style="0" width="73.5714285714286"/>
    <col collapsed="false" hidden="false" max="778" min="777" style="0" width="25.7091836734694"/>
    <col collapsed="false" hidden="false" max="1017" min="779" style="0" width="14.4285714285714"/>
    <col collapsed="false" hidden="false" max="1018" min="1018" style="0" width="7.14795918367347"/>
    <col collapsed="false" hidden="false" max="1019" min="1019" style="0" width="19.4183673469388"/>
    <col collapsed="false" hidden="false" max="1020" min="1020" style="0" width="37.2857142857143"/>
    <col collapsed="false" hidden="false" max="1022" min="1021" style="0" width="24.2908163265306"/>
    <col collapsed="false" hidden="false" max="1023" min="1023" style="0" width="14.4285714285714"/>
    <col collapsed="false" hidden="false" max="1025" min="1024" style="0" width="13.5714285714286"/>
  </cols>
  <sheetData>
    <row r="1" customFormat="false" ht="15" hidden="false" customHeight="true" outlineLevel="0" collapsed="false">
      <c r="A1" s="19" t="s">
        <v>42</v>
      </c>
      <c r="B1" s="19" t="s">
        <v>44</v>
      </c>
      <c r="C1" s="19" t="s">
        <v>6</v>
      </c>
      <c r="D1" s="20" t="s">
        <v>51</v>
      </c>
      <c r="E1" s="20" t="s">
        <v>50</v>
      </c>
      <c r="F1" s="20" t="s">
        <v>49</v>
      </c>
      <c r="G1" s="20" t="s">
        <v>79</v>
      </c>
      <c r="H1" s="19" t="s">
        <v>45</v>
      </c>
      <c r="I1" s="19" t="s">
        <v>71</v>
      </c>
      <c r="J1" s="19" t="s">
        <v>72</v>
      </c>
    </row>
    <row r="2" customFormat="false" ht="15" hidden="false" customHeight="true" outlineLevel="0" collapsed="false">
      <c r="A2" s="45" t="n">
        <v>1</v>
      </c>
      <c r="B2" s="45" t="s">
        <v>13</v>
      </c>
      <c r="C2" s="45" t="n">
        <v>1</v>
      </c>
      <c r="D2" s="45" t="s">
        <v>57</v>
      </c>
      <c r="E2" s="45" t="s">
        <v>12</v>
      </c>
      <c r="F2" s="46" t="n">
        <v>5024940670</v>
      </c>
      <c r="G2" s="46"/>
      <c r="H2" s="23" t="n">
        <f aca="false">1000*C2</f>
        <v>1000</v>
      </c>
      <c r="I2" s="24" t="n">
        <f aca="false">(950*0.4329+50*0.6084)/1000</f>
        <v>0.441675</v>
      </c>
      <c r="J2" s="25" t="n">
        <f aca="false">C2*I2</f>
        <v>0.441675</v>
      </c>
    </row>
    <row r="3" customFormat="false" ht="15" hidden="false" customHeight="true" outlineLevel="0" collapsed="false">
      <c r="A3" s="45" t="n">
        <v>2</v>
      </c>
      <c r="B3" s="45" t="s">
        <v>17</v>
      </c>
      <c r="C3" s="45" t="n">
        <v>1</v>
      </c>
      <c r="D3" s="45" t="s">
        <v>59</v>
      </c>
      <c r="E3" s="45" t="s">
        <v>12</v>
      </c>
      <c r="F3" s="46" t="n">
        <v>5031481690</v>
      </c>
      <c r="G3" s="46"/>
      <c r="H3" s="23" t="n">
        <f aca="false">1000*C3</f>
        <v>1000</v>
      </c>
      <c r="I3" s="24" t="n">
        <f aca="false">(550*1.1883+450*1.5685)/1000</f>
        <v>1.35939</v>
      </c>
      <c r="J3" s="25" t="n">
        <f aca="false">C3*I3</f>
        <v>1.35939</v>
      </c>
    </row>
    <row r="4" customFormat="false" ht="15" hidden="false" customHeight="true" outlineLevel="0" collapsed="false">
      <c r="A4" s="45" t="n">
        <v>3</v>
      </c>
      <c r="B4" s="45" t="s">
        <v>22</v>
      </c>
      <c r="C4" s="45" t="n">
        <v>3</v>
      </c>
      <c r="D4" s="45" t="s">
        <v>18</v>
      </c>
      <c r="E4" s="45" t="s">
        <v>61</v>
      </c>
      <c r="F4" s="45" t="s">
        <v>21</v>
      </c>
      <c r="G4" s="45"/>
      <c r="H4" s="23" t="n">
        <f aca="false">1000*C4</f>
        <v>3000</v>
      </c>
      <c r="I4" s="24" t="n">
        <v>0.0191</v>
      </c>
      <c r="J4" s="25" t="n">
        <f aca="false">C4*I4</f>
        <v>0.0573</v>
      </c>
    </row>
    <row r="5" customFormat="false" ht="15" hidden="false" customHeight="true" outlineLevel="0" collapsed="false">
      <c r="A5" s="45" t="n">
        <v>4</v>
      </c>
      <c r="B5" s="45" t="s">
        <v>27</v>
      </c>
      <c r="C5" s="45" t="n">
        <v>4</v>
      </c>
      <c r="D5" s="45" t="s">
        <v>23</v>
      </c>
      <c r="E5" s="45" t="s">
        <v>25</v>
      </c>
      <c r="F5" s="45" t="s">
        <v>26</v>
      </c>
      <c r="G5" s="45"/>
      <c r="H5" s="23" t="n">
        <f aca="false">1000*C5</f>
        <v>4000</v>
      </c>
      <c r="I5" s="24" t="n">
        <v>0.0049</v>
      </c>
      <c r="J5" s="25" t="n">
        <f aca="false">C5*I5</f>
        <v>0.0196</v>
      </c>
    </row>
    <row r="6" customFormat="false" ht="15" hidden="false" customHeight="true" outlineLevel="0" collapsed="false">
      <c r="A6" s="45" t="n">
        <v>5</v>
      </c>
      <c r="B6" s="45" t="s">
        <v>31</v>
      </c>
      <c r="C6" s="45" t="n">
        <v>16</v>
      </c>
      <c r="D6" s="45" t="s">
        <v>28</v>
      </c>
      <c r="E6" s="45" t="s">
        <v>25</v>
      </c>
      <c r="F6" s="45" t="s">
        <v>78</v>
      </c>
      <c r="G6" s="45" t="s">
        <v>79</v>
      </c>
      <c r="H6" s="41" t="n">
        <f aca="false">1000*C6</f>
        <v>16000</v>
      </c>
      <c r="I6" s="24"/>
      <c r="J6" s="25" t="n">
        <f aca="false">C6*I6</f>
        <v>0</v>
      </c>
    </row>
    <row r="7" customFormat="false" ht="15" hidden="false" customHeight="true" outlineLevel="0" collapsed="false">
      <c r="A7" s="45" t="n">
        <v>6</v>
      </c>
      <c r="B7" s="45" t="s">
        <v>36</v>
      </c>
      <c r="C7" s="45" t="n">
        <v>8</v>
      </c>
      <c r="D7" s="45" t="s">
        <v>32</v>
      </c>
      <c r="E7" s="45" t="s">
        <v>68</v>
      </c>
      <c r="F7" s="45" t="s">
        <v>35</v>
      </c>
      <c r="G7" s="45"/>
      <c r="H7" s="23" t="n">
        <f aca="false">1000*C7</f>
        <v>8000</v>
      </c>
      <c r="I7" s="24" t="n">
        <f aca="false">(3*2500*1.65+500*2.2569)/8000</f>
        <v>1.68793125</v>
      </c>
      <c r="J7" s="25" t="n">
        <f aca="false">C7*I7</f>
        <v>13.50345</v>
      </c>
    </row>
    <row r="8" customFormat="false" ht="15" hidden="false" customHeight="true" outlineLevel="0" collapsed="false">
      <c r="A8" s="45" t="n">
        <v>7</v>
      </c>
      <c r="B8" s="45" t="s">
        <v>41</v>
      </c>
      <c r="C8" s="45" t="n">
        <v>1</v>
      </c>
      <c r="D8" s="45" t="s">
        <v>38</v>
      </c>
      <c r="E8" s="45" t="s">
        <v>68</v>
      </c>
      <c r="F8" s="45" t="s">
        <v>40</v>
      </c>
      <c r="G8" s="45"/>
      <c r="H8" s="23" t="n">
        <f aca="false">1000*C8</f>
        <v>1000</v>
      </c>
      <c r="I8" s="24" t="n">
        <v>0.7617</v>
      </c>
      <c r="J8" s="25" t="n">
        <f aca="false">C8*I8</f>
        <v>0.7617</v>
      </c>
    </row>
    <row r="9" customFormat="false" ht="15" hidden="false" customHeight="true" outlineLevel="0" collapsed="false">
      <c r="H9" s="34" t="s">
        <v>73</v>
      </c>
      <c r="I9" s="34"/>
      <c r="J9" s="35" t="n">
        <f aca="false">SUM(J2:J8)</f>
        <v>16.143115</v>
      </c>
    </row>
  </sheetData>
  <mergeCells count="1">
    <mergeCell ref="H9:I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4225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2018-04-03T18:50:58Z</dcterms:modified>
  <cp:revision>3</cp:revision>
</cp:coreProperties>
</file>