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concurrentCalc="0"/>
</workbook>
</file>

<file path=xl/calcChain.xml><?xml version="1.0" encoding="utf-8"?>
<calcChain xmlns="http://schemas.openxmlformats.org/spreadsheetml/2006/main">
  <c r="FL2" i="7" l="1"/>
  <c r="FO2" i="7"/>
  <c r="DR2" i="7"/>
  <c r="EU2" i="7"/>
  <c r="ES2" i="7"/>
  <c r="EE2" i="7"/>
  <c r="EA2" i="7"/>
  <c r="EC2" i="7"/>
  <c r="FM2" i="7"/>
  <c r="FN2" i="7"/>
  <c r="EB2" i="7"/>
  <c r="ED2" i="7"/>
  <c r="DO2" i="7"/>
  <c r="DP2" i="7"/>
  <c r="DQ2" i="7"/>
  <c r="FI2" i="7"/>
  <c r="FF2" i="7"/>
  <c r="FH2" i="7"/>
  <c r="FA2" i="7"/>
  <c r="FE2" i="7"/>
  <c r="ET2" i="7"/>
  <c r="EO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<sst xmlns="http://schemas.openxmlformats.org/spreadsheetml/2006/main" count="406" uniqueCount="394">
  <si>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</si>
  <si>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</si>
  <si>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</si>
  <si>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</si>
  <si>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</si>
  <si>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</si>
  <si>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</si>
  <si>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</si>
  <si>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</si>
  <si>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</si>
  <si>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</si>
  <si>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</si>
  <si>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</si>
  <si>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</si>
  <si>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</si>
  <si>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</si>
  <si>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</si>
  <si>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</si>
  <si>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</si>
  <si>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</si>
  <si>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</si>
  <si>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</si>
  <si>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</si>
  <si>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</si>
  <si>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</si>
  <si>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</si>
  <si>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</si>
  <si>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</si>
  <si>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</si>
  <si>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</si>
  <si>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</si>
  <si>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</si>
  <si>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</si>
  <si>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</si>
  <si>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</si>
  <si>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</si>
  <si>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</si>
  <si>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</si>
  <si>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</si>
  <si>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</si>
  <si>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</si>
  <si>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</si>
  <si>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</si>
  <si>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</si>
  <si>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</si>
  <si>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</si>
  <si>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</si>
  <si>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</si>
  <si>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</si>
  <si>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</si>
  <si>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</si>
  <si>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</si>
  <si>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</si>
  <si>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</si>
  <si>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</si>
  <si>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</si>
  <si>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</si>
  <si>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</si>
  <si>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</si>
  <si>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</si>
  <si>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</si>
  <si>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</si>
  <si>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</si>
  <si>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</si>
  <si>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</si>
  <si>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</si>
  <si>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</si>
  <si>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</si>
  <si>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</si>
  <si>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</si>
  <si>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</si>
  <si>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</si>
  <si>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</si>
  <si>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</si>
  <si>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</si>
  <si>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</si>
  <si>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</si>
  <si>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</si>
  <si>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</si>
  <si>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</si>
  <si>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</si>
  <si>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</si>
  <si>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</si>
  <si>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</si>
  <si>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</si>
  <si>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</si>
  <si>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</si>
  <si>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</si>
  <si>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</si>
  <si>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</si>
  <si>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</si>
  <si>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</si>
  <si>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</si>
  <si>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</si>
  <si>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</si>
  <si>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</si>
  <si>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</si>
  <si>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</si>
  <si>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</si>
  <si>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</si>
  <si>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</si>
  <si>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</si>
  <si>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</si>
  <si>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</si>
  <si>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</si>
  <si>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</si>
  <si>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</si>
  <si>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</si>
  <si>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</si>
  <si>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</si>
  <si>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</si>
  <si>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</si>
  <si>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</si>
  <si>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</si>
  <si>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</si>
  <si>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</si>
  <si>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</si>
  <si>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</si>
  <si>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</si>
  <si>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</si>
  <si>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</si>
  <si>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</si>
  <si>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</si>
  <si>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</si>
  <si>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</si>
  <si>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</si>
  <si>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</si>
  <si>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</si>
  <si>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</si>
  <si>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</si>
  <si>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</si>
  <si>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</si>
  <si>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</si>
  <si>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</si>
  <si>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</si>
  <si>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</si>
  <si>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</si>
  <si>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</si>
  <si>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</si>
  <si>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</si>
  <si>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</si>
  <si>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</si>
  <si>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</si>
  <si>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</si>
  <si>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</si>
  <si>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</si>
  <si>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</si>
  <si>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</si>
  <si>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</si>
  <si>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</si>
  <si>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</si>
  <si>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</si>
  <si>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</si>
  <si>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</si>
  <si>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</si>
  <si>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</si>
  <si>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</si>
  <si>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</si>
  <si>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</si>
  <si>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</si>
  <si>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</si>
  <si>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</si>
  <si>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</si>
  <si>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</si>
  <si>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</si>
  <si>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</si>
  <si>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</si>
  <si>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</si>
  <si>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</si>
  <si>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</si>
  <si>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</si>
  <si>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</si>
  <si>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</si>
  <si>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</si>
  <si>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</si>
  <si>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</si>
  <si>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</si>
  <si>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</si>
  <si>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</si>
  <si>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</si>
  <si>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</si>
  <si>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</si>
  <si>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</si>
  <si>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</si>
  <si>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</si>
  <si>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</si>
  <si>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</si>
  <si>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</si>
  <si>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</si>
  <si>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</si>
  <si>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</si>
  <si>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</si>
  <si>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</si>
  <si>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</si>
  <si>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</si>
  <si>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</si>
  <si>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</si>
  <si>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</si>
  <si>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</si>
  <si>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</si>
  <si>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</si>
  <si>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</si>
  <si>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</si>
  <si>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</si>
  <si>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</si>
  <si>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</si>
  <si>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</si>
  <si>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</si>
  <si>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</si>
  <si>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</si>
  <si>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</si>
  <si>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</si>
  <si>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</si>
  <si>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</si>
  <si>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</si>
  <si>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</si>
  <si>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</si>
  <si>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</si>
  <si>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</si>
  <si>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</si>
  <si>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</si>
  <si>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</si>
  <si>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</si>
  <si>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</si>
  <si>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</si>
  <si>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</si>
  <si>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</si>
  <si>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</si>
  <si>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</si>
  <si>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</si>
  <si>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</si>
  <si>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</si>
  <si>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</si>
  <si>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</si>
  <si>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</si>
  <si>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</si>
  <si>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</si>
  <si>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</si>
  <si>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</si>
  <si>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</si>
  <si>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</si>
  <si>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</si>
  <si>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</si>
  <si>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</si>
  <si>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</si>
  <si>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</si>
  <si>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</si>
  <si>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</si>
  <si>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</si>
  <si>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</si>
  <si>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</si>
  <si>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</si>
  <si>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</si>
  <si>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</si>
  <si>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</si>
  <si>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</si>
  <si>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</si>
  <si>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</si>
  <si>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</si>
  <si>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</si>
  <si>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</si>
  <si>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</si>
  <si>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</si>
  <si>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</si>
  <si>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</si>
  <si>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</si>
  <si>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</si>
  <si>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</si>
  <si>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</si>
  <si>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</si>
  <si>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</si>
  <si>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</si>
  <si>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</si>
  <si>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</si>
  <si>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</si>
  <si>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</si>
  <si>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</si>
  <si>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</si>
  <si>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</si>
  <si>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</si>
  <si>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</si>
  <si>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</si>
  <si>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</si>
  <si>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</si>
  <si>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</si>
  <si>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</si>
  <si>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</si>
  <si>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</si>
  <si>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</si>
  <si>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</si>
  <si>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</si>
  <si>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</si>
  <si>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</si>
  <si>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</si>
  <si>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</si>
  <si>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</si>
  <si>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</si>
  <si>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</si>
  <si>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</si>
  <si>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</si>
  <si>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</si>
  <si>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</si>
  <si>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</si>
  <si>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</si>
  <si>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</si>
  <si>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</si>
  <si>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</si>
  <si>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</si>
  <si>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</si>
  <si>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</si>
  <si>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</si>
  <si>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</si>
  <si>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</si>
  <si>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</si>
  <si>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</si>
  <si>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</si>
  <si>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</si>
  <si>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</si>
  <si>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</si>
  <si>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</si>
  <si>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</si>
  <si>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</si>
  <si>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</si>
  <si>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</si>
  <si>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</si>
  <si>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</si>
  <si>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</si>
  <si>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</si>
  <si>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</si>
  <si>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</si>
  <si>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</si>
  <si>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</si>
  <si>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</si>
  <si>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</si>
  <si>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</si>
  <si>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</si>
  <si>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</si>
  <si>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</si>
  <si>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</si>
  <si>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</si>
  <si>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</si>
  <si>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</si>
  <si>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</si>
  <si>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</si>
  <si>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</si>
  <si>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</si>
  <si>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</si>
  <si>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</si>
  <si>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</si>
  <si>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</si>
  <si>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</si>
  <si>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</si>
  <si>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</si>
  <si>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</si>
  <si>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</si>
  <si>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</si>
  <si>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</si>
  <si>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</si>
  <si>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</si>
  <si>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</si>
  <si>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</si>
  <si>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</si>
  <si>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</si>
  <si>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</si>
  <si>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</si>
  <si>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</si>
  <si>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</si>
  <si>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</si>
  <si>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</si>
  <si>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</si>
  <si>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</si>
  <si>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</si>
  <si>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</si>
  <si>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</si>
  <si>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</si>
  <si>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</si>
  <si>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</si>
  <si>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</si>
  <si>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</si>
  <si>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</si>
  <si>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</si>
  <si>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</si>
  <si>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</si>
  <si>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 xml:space="preserve">We do not currently support refunds, but you may cancel at any time.  </t>
  </si>
  <si>
    <t>http://s3.amazonaws.com/EULA/LANSA%20EULA.txt</t>
  </si>
  <si>
    <t>https://s3-ap-southeast-2.amazonaws.com/lansa/templates/support/L4W13200_scalable/lansa-master-win.cfn.template</t>
  </si>
  <si>
    <t>The version of the AMI indicates the minimum version of LANSA it supports. Earlier versions are not supported. You must use the latest AMI which supports the version of LANSA the application uses. For example, AMI 13.2 EPC132900 supports LANSA 13.2 with EPC132900 or later. If AMI 14.0 is published then that will be required for LANSA version 14 applications. If AMI 14.0 is not made available then 13.2. EPC132900 will support LANSA Version 14 applications.</t>
  </si>
  <si>
    <t>This LANSA Scalable License is the basis upon which a LANSA stack may be created in AWS for executing LANSA WAMS, VL Web or LANSA Integrator, with no coding or scripting - essentially one click.</t>
  </si>
  <si>
    <t>ami-211e6044</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</si>
  <si>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http://docs.lansa.com/140/en/#../AutoMerge/lansa022/Content/lansa/VLDtoolCT_0010.htm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</si>
  <si>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The version of the AMI indicates the minimum version of LANSA it supports, please see Support Details for more information. N.B. This AMI is designed for LANSA users to deploy the applications they have built with the LANSA IDE.</t>
  </si>
  <si>
    <t>Subscription license designed for production workloads and scales automatically.</t>
  </si>
  <si>
    <t>Easily and simply deploy a LANSA application using its MSI.</t>
  </si>
  <si>
    <t>Use this AMI when you have produced a LANSA application with the LANSA IDE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</si>
</sst>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09">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49" fontId="14" fillId="0" borderId="26" xfId="0" applyNumberFormat="1" applyFont="1" applyFill="1" applyBorder="1" applyAlignment="1">
      <alignment vertical="top" wrapText="1"/>
    </xf>
    <xf numFmtId="0" fontId="14" fillId="0" borderId="0" xfId="0" applyFont="1" applyFill="1" applyBorder="1" applyAlignment="1">
      <alignment vertical="top" wrapText="1"/>
    </xf>
    <xf numFmtId="0" fontId="14" fillId="0" borderId="23" xfId="0" applyFont="1" applyFill="1" applyBorder="1" applyAlignment="1">
      <alignment vertical="top" wrapText="1"/>
    </xf>
    <xf numFmtId="0" fontId="14" fillId="0" borderId="27" xfId="0" applyFont="1" applyFill="1" applyBorder="1" applyAlignment="1">
      <alignment vertical="top" wrapText="1"/>
    </xf>
    <xf numFmtId="0" fontId="57" fillId="0" borderId="0" xfId="414" applyFill="1" applyBorder="1" applyAlignment="1">
      <alignment vertical="top" wrapText="1"/>
    </xf>
    <xf numFmtId="0" fontId="57" fillId="0" borderId="23" xfId="414" applyFill="1" applyBorder="1" applyAlignment="1">
      <alignment vertical="top" wrapText="1"/>
    </xf>
    <xf numFmtId="49" fontId="14" fillId="0" borderId="0" xfId="0" applyNumberFormat="1" applyFont="1" applyFill="1" applyBorder="1" applyAlignment="1">
      <alignment vertical="top" wrapText="1"/>
    </xf>
    <xf numFmtId="0" fontId="14" fillId="0" borderId="24" xfId="0" applyFont="1" applyFill="1" applyBorder="1" applyAlignment="1">
      <alignment vertical="top" wrapText="1"/>
    </xf>
    <xf numFmtId="49" fontId="14" fillId="0" borderId="23" xfId="0" applyNumberFormat="1" applyFont="1" applyFill="1" applyBorder="1" applyAlignment="1">
      <alignment vertical="top" wrapText="1"/>
    </xf>
    <xf numFmtId="0" fontId="14" fillId="0" borderId="25" xfId="0" applyFont="1" applyFill="1" applyBorder="1" applyAlignment="1">
      <alignment vertical="top" wrapText="1"/>
    </xf>
    <xf numFmtId="0" fontId="73" fillId="0" borderId="25" xfId="0" applyFont="1" applyFill="1" applyBorder="1" applyAlignment="1">
      <alignment vertical="top" wrapText="1"/>
    </xf>
    <xf numFmtId="0" fontId="57" fillId="0" borderId="0" xfId="414" applyAlignment="1">
      <alignment vertical="top" wrapText="1"/>
    </xf>
    <xf numFmtId="0" fontId="14" fillId="0" borderId="28" xfId="0" applyFont="1" applyFill="1" applyBorder="1" applyAlignment="1">
      <alignment vertical="top" wrapText="1"/>
    </xf>
    <xf numFmtId="0" fontId="14" fillId="0" borderId="29" xfId="0" applyFont="1" applyFill="1" applyBorder="1" applyAlignment="1">
      <alignment vertical="top" wrapText="1"/>
    </xf>
    <xf numFmtId="1" fontId="14" fillId="0" borderId="25" xfId="0" applyNumberFormat="1" applyFont="1" applyFill="1" applyBorder="1" applyAlignment="1">
      <alignment vertical="top" wrapText="1"/>
    </xf>
    <xf numFmtId="1" fontId="14" fillId="0" borderId="0" xfId="0" applyNumberFormat="1" applyFont="1" applyFill="1" applyBorder="1" applyAlignment="1">
      <alignment vertical="top" wrapText="1"/>
    </xf>
    <xf numFmtId="1" fontId="14" fillId="0" borderId="24" xfId="0" applyNumberFormat="1" applyFont="1" applyFill="1" applyBorder="1" applyAlignment="1">
      <alignment vertical="top" wrapText="1"/>
    </xf>
    <xf numFmtId="167" fontId="14" fillId="0" borderId="23" xfId="0" applyNumberFormat="1" applyFont="1" applyFill="1" applyBorder="1" applyAlignment="1">
      <alignment vertical="top" wrapText="1"/>
    </xf>
    <xf numFmtId="167" fontId="14" fillId="0" borderId="0" xfId="0" applyNumberFormat="1" applyFont="1" applyFill="1" applyBorder="1" applyAlignment="1">
      <alignment vertical="top" wrapText="1"/>
    </xf>
    <xf numFmtId="167" fontId="14" fillId="0" borderId="24" xfId="0" applyNumberFormat="1" applyFont="1" applyFill="1" applyBorder="1" applyAlignment="1">
      <alignment vertical="top" wrapText="1"/>
    </xf>
    <xf numFmtId="2" fontId="14" fillId="0" borderId="24" xfId="0" applyNumberFormat="1" applyFont="1" applyFill="1" applyBorder="1" applyAlignment="1">
      <alignment vertical="top" wrapText="1"/>
    </xf>
    <xf numFmtId="1" fontId="14" fillId="0" borderId="23" xfId="0" applyNumberFormat="1" applyFont="1" applyFill="1" applyBorder="1" applyAlignment="1">
      <alignment vertical="top" wrapText="1"/>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91</v>
      </c>
    </row>
    <row r="10" spans="1:2" ht="20.25">
      <c r="B10" s="38" t="s">
        <v>137</v>
      </c>
    </row>
    <row r="11" spans="1:2">
      <c r="B11" s="39" t="s">
        <v>342</v>
      </c>
    </row>
    <row r="12" spans="1:2">
      <c r="B12" s="45">
        <v>42086</v>
      </c>
    </row>
    <row r="13" spans="1:2">
      <c r="B13" s="40"/>
    </row>
    <row r="14" spans="1:2" ht="18.75" customHeight="1">
      <c r="A14" s="102" t="s">
        <v>92</v>
      </c>
      <c r="B14" s="102"/>
    </row>
    <row r="15" spans="1:2" ht="49.5" customHeight="1">
      <c r="A15" s="103" t="s">
        <v>131</v>
      </c>
      <c r="B15" s="103"/>
    </row>
    <row r="16" spans="1:2" ht="15" customHeight="1">
      <c r="A16" s="107"/>
      <c r="B16" s="107"/>
    </row>
    <row r="17" spans="1:2" ht="18.75" customHeight="1">
      <c r="A17" s="104" t="s">
        <v>93</v>
      </c>
      <c r="B17" s="104"/>
    </row>
    <row r="18" spans="1:2" ht="15">
      <c r="A18" s="105" t="s">
        <v>140</v>
      </c>
      <c r="B18" s="105"/>
    </row>
    <row r="19" spans="1:2" ht="15">
      <c r="B19" s="70" t="s">
        <v>133</v>
      </c>
    </row>
    <row r="20" spans="1:2" ht="14.25">
      <c r="B20" s="71" t="s">
        <v>129</v>
      </c>
    </row>
    <row r="21" spans="1:2" ht="15">
      <c r="B21" s="72" t="s">
        <v>134</v>
      </c>
    </row>
    <row r="22" spans="1:2" ht="14.25">
      <c r="A22" s="106" t="s">
        <v>136</v>
      </c>
      <c r="B22" s="106"/>
    </row>
    <row r="23" spans="1:2" ht="15" customHeight="1">
      <c r="A23" s="106" t="s">
        <v>135</v>
      </c>
      <c r="B23" s="106"/>
    </row>
    <row r="24" spans="1:2" s="35" customFormat="1" ht="15" customHeight="1">
      <c r="A24" s="108" t="s">
        <v>141</v>
      </c>
      <c r="B24" s="108"/>
    </row>
    <row r="25" spans="1:2" s="35" customFormat="1" ht="15" customHeight="1">
      <c r="A25" s="108"/>
      <c r="B25" s="108"/>
    </row>
    <row r="26" spans="1:2" ht="14.25">
      <c r="A26" s="73"/>
      <c r="B26" s="73"/>
    </row>
    <row r="27" spans="1:2" s="37" customFormat="1" ht="16.5">
      <c r="A27" s="42" t="s">
        <v>88</v>
      </c>
    </row>
    <row r="28" spans="1:2" s="35" customFormat="1" ht="14.25">
      <c r="A28" s="43" t="s">
        <v>324</v>
      </c>
    </row>
    <row r="29" spans="1:2" s="35" customFormat="1" ht="14.25">
      <c r="A29" s="43"/>
    </row>
    <row r="30" spans="1:2" s="35" customFormat="1" ht="16.5">
      <c r="A30" s="42" t="s">
        <v>89</v>
      </c>
    </row>
    <row r="31" spans="1:2" s="35" customFormat="1" ht="14.25">
      <c r="A31" s="43" t="s">
        <v>325</v>
      </c>
    </row>
    <row r="32" spans="1:2" s="35" customFormat="1" ht="15">
      <c r="A32" s="44" t="s">
        <v>139</v>
      </c>
    </row>
    <row r="33" spans="1:2" s="35" customFormat="1" ht="14.25">
      <c r="A33" s="44" t="s">
        <v>138</v>
      </c>
    </row>
    <row r="34" spans="1:2" s="35" customFormat="1" ht="14.25">
      <c r="A34" s="101"/>
      <c r="B34" s="101"/>
    </row>
    <row r="35" spans="1:2" s="36" customFormat="1" ht="18">
      <c r="A35" s="41" t="s">
        <v>90</v>
      </c>
    </row>
    <row r="36" spans="1:2" ht="30.75" customHeight="1">
      <c r="A36" s="100" t="s">
        <v>130</v>
      </c>
      <c r="B36" s="100"/>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zoomScaleNormal="100" workbookViewId="0">
      <pane ySplit="1" topLeftCell="A2" activePane="bottomLeft" state="frozen"/>
      <selection activeCell="AB1" sqref="AB1"/>
      <selection pane="bottomLeft" activeCell="H2" sqref="H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13" width="20.75" style="8"/>
    <col min="14" max="14" width="32.125" style="8" customWidth="1"/>
    <col min="15" max="20" width="20.75" style="8"/>
    <col min="21" max="21" width="13.75" style="8" customWidth="1"/>
    <col min="22" max="22" width="20.75" style="8"/>
    <col min="23" max="23" width="25.875" style="8" customWidth="1"/>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359</v>
      </c>
      <c r="BM1" s="15" t="s">
        <v>207</v>
      </c>
      <c r="BN1" s="15" t="s">
        <v>208</v>
      </c>
      <c r="BO1" s="15" t="s">
        <v>209</v>
      </c>
      <c r="BP1" s="15" t="s">
        <v>210</v>
      </c>
      <c r="BQ1" s="15" t="s">
        <v>211</v>
      </c>
      <c r="BR1" s="15" t="s">
        <v>212</v>
      </c>
      <c r="BS1" s="15" t="s">
        <v>213</v>
      </c>
      <c r="BT1" s="15" t="s">
        <v>214</v>
      </c>
      <c r="BU1" s="15" t="s">
        <v>360</v>
      </c>
      <c r="BV1" s="15" t="s">
        <v>361</v>
      </c>
      <c r="BW1" s="15" t="s">
        <v>362</v>
      </c>
      <c r="BX1" s="15" t="s">
        <v>363</v>
      </c>
      <c r="BY1" s="15" t="s">
        <v>364</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365</v>
      </c>
      <c r="CN1" s="15" t="s">
        <v>224</v>
      </c>
      <c r="CO1" s="15" t="s">
        <v>366</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367</v>
      </c>
      <c r="DG1" s="15" t="s">
        <v>368</v>
      </c>
      <c r="DH1" s="15" t="s">
        <v>369</v>
      </c>
      <c r="DI1" s="15" t="s">
        <v>370</v>
      </c>
      <c r="DJ1" s="16" t="s">
        <v>12</v>
      </c>
      <c r="DK1" s="12" t="s">
        <v>119</v>
      </c>
      <c r="DL1" s="31" t="s">
        <v>124</v>
      </c>
      <c r="DM1" s="32" t="s">
        <v>125</v>
      </c>
      <c r="DN1" s="25" t="s">
        <v>276</v>
      </c>
      <c r="DO1" s="26" t="s">
        <v>145</v>
      </c>
      <c r="DP1" s="26" t="s">
        <v>146</v>
      </c>
      <c r="DQ1" s="26" t="s">
        <v>147</v>
      </c>
      <c r="DR1" s="26" t="s">
        <v>371</v>
      </c>
      <c r="DS1" s="26" t="s">
        <v>277</v>
      </c>
      <c r="DT1" s="26" t="s">
        <v>278</v>
      </c>
      <c r="DU1" s="26" t="s">
        <v>279</v>
      </c>
      <c r="DV1" s="26" t="s">
        <v>280</v>
      </c>
      <c r="DW1" s="26" t="s">
        <v>281</v>
      </c>
      <c r="DX1" s="26" t="s">
        <v>282</v>
      </c>
      <c r="DY1" s="26" t="s">
        <v>283</v>
      </c>
      <c r="DZ1" s="26" t="s">
        <v>284</v>
      </c>
      <c r="EA1" s="26" t="s">
        <v>372</v>
      </c>
      <c r="EB1" s="26" t="s">
        <v>373</v>
      </c>
      <c r="EC1" s="26" t="s">
        <v>374</v>
      </c>
      <c r="ED1" s="26" t="s">
        <v>375</v>
      </c>
      <c r="EE1" s="26" t="s">
        <v>376</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377</v>
      </c>
      <c r="ET1" s="26" t="s">
        <v>294</v>
      </c>
      <c r="EU1" s="26" t="s">
        <v>378</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379</v>
      </c>
      <c r="FM1" s="15" t="s">
        <v>380</v>
      </c>
      <c r="FN1" s="15" t="s">
        <v>381</v>
      </c>
      <c r="FO1" s="15" t="s">
        <v>370</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79" customFormat="1" ht="409.5">
      <c r="A2" s="78" t="s">
        <v>346</v>
      </c>
      <c r="B2" s="79" t="s">
        <v>345</v>
      </c>
      <c r="C2" s="79" t="s">
        <v>344</v>
      </c>
      <c r="D2" s="79" t="s">
        <v>387</v>
      </c>
      <c r="E2" s="79" t="s">
        <v>390</v>
      </c>
      <c r="F2" s="80" t="s">
        <v>391</v>
      </c>
      <c r="G2" s="79" t="s">
        <v>392</v>
      </c>
      <c r="H2" s="79" t="s">
        <v>393</v>
      </c>
      <c r="I2" s="80" t="s">
        <v>63</v>
      </c>
      <c r="J2" s="79" t="s">
        <v>65</v>
      </c>
      <c r="K2" s="79" t="s">
        <v>69</v>
      </c>
      <c r="L2" s="81" t="s">
        <v>347</v>
      </c>
      <c r="M2" s="79" t="s">
        <v>348</v>
      </c>
      <c r="N2" s="82" t="s">
        <v>358</v>
      </c>
      <c r="O2" s="79" t="s">
        <v>351</v>
      </c>
      <c r="P2" s="82" t="s">
        <v>350</v>
      </c>
      <c r="Q2" s="79" t="s">
        <v>87</v>
      </c>
      <c r="R2" s="82" t="s">
        <v>349</v>
      </c>
      <c r="S2" s="83" t="s">
        <v>352</v>
      </c>
      <c r="U2" s="80" t="b">
        <v>1</v>
      </c>
      <c r="V2" s="82" t="s">
        <v>353</v>
      </c>
      <c r="W2" s="79" t="s">
        <v>386</v>
      </c>
      <c r="X2" s="80" t="s">
        <v>383</v>
      </c>
      <c r="Y2" s="80" t="s">
        <v>8</v>
      </c>
      <c r="Z2" s="80"/>
      <c r="AB2" s="80" t="s">
        <v>388</v>
      </c>
      <c r="AD2" s="80" t="s">
        <v>84</v>
      </c>
      <c r="AE2" s="79" t="s">
        <v>327</v>
      </c>
      <c r="AF2" s="84" t="s">
        <v>354</v>
      </c>
      <c r="AG2" s="85" t="s">
        <v>127</v>
      </c>
      <c r="AI2" s="80" t="s">
        <v>355</v>
      </c>
      <c r="AJ2" s="85" t="s">
        <v>356</v>
      </c>
      <c r="AK2" s="86" t="s">
        <v>382</v>
      </c>
      <c r="AL2" s="79" t="s">
        <v>86</v>
      </c>
      <c r="AM2" s="85"/>
      <c r="AN2" s="87" t="s">
        <v>389</v>
      </c>
      <c r="AO2" s="79" t="s">
        <v>20</v>
      </c>
      <c r="AP2" s="79">
        <v>80</v>
      </c>
      <c r="AR2" s="88" t="s">
        <v>384</v>
      </c>
      <c r="AS2" s="80" t="s">
        <v>357</v>
      </c>
      <c r="AT2" s="89" t="s">
        <v>385</v>
      </c>
      <c r="AU2" s="80" t="b">
        <v>1</v>
      </c>
      <c r="AV2" s="79" t="b">
        <v>1</v>
      </c>
      <c r="AW2" s="79" t="b">
        <v>1</v>
      </c>
      <c r="AX2" s="79" t="b">
        <v>1</v>
      </c>
      <c r="AY2" s="79" t="b">
        <v>1</v>
      </c>
      <c r="AZ2" s="79" t="b">
        <v>1</v>
      </c>
      <c r="BA2" s="79" t="b">
        <v>1</v>
      </c>
      <c r="BB2" s="79" t="b">
        <v>1</v>
      </c>
      <c r="BC2" s="90" t="b">
        <v>1</v>
      </c>
      <c r="BD2" s="91" t="b">
        <v>1</v>
      </c>
      <c r="BE2" s="79" t="b">
        <v>1</v>
      </c>
      <c r="BF2" s="87" t="s">
        <v>150</v>
      </c>
      <c r="BG2" s="87" t="b">
        <v>0</v>
      </c>
      <c r="BH2" s="80" t="b">
        <v>0</v>
      </c>
      <c r="BI2" s="79" t="b">
        <v>1</v>
      </c>
      <c r="BJ2" s="79" t="b">
        <v>1</v>
      </c>
      <c r="BK2" s="79" t="b">
        <v>1</v>
      </c>
      <c r="BL2" s="79" t="b">
        <v>1</v>
      </c>
      <c r="BM2" s="79" t="b">
        <v>0</v>
      </c>
      <c r="BN2" s="79" t="b">
        <v>0</v>
      </c>
      <c r="BO2" s="79" t="b">
        <v>0</v>
      </c>
      <c r="BP2" s="79" t="b">
        <v>0</v>
      </c>
      <c r="BQ2" s="79" t="b">
        <v>1</v>
      </c>
      <c r="BR2" s="79" t="b">
        <v>1</v>
      </c>
      <c r="BS2" s="79" t="b">
        <v>1</v>
      </c>
      <c r="BT2" s="79" t="b">
        <v>1</v>
      </c>
      <c r="BU2" s="79" t="b">
        <v>1</v>
      </c>
      <c r="BV2" s="79" t="b">
        <v>1</v>
      </c>
      <c r="BW2" s="79" t="b">
        <v>1</v>
      </c>
      <c r="BX2" s="79" t="b">
        <v>1</v>
      </c>
      <c r="BY2" s="79" t="b">
        <v>1</v>
      </c>
      <c r="BZ2" s="79" t="b">
        <v>0</v>
      </c>
      <c r="CA2" s="79" t="b">
        <v>0</v>
      </c>
      <c r="CB2" s="79" t="b">
        <v>0</v>
      </c>
      <c r="CC2" s="79" t="b">
        <v>0</v>
      </c>
      <c r="CD2" s="79" t="b">
        <v>1</v>
      </c>
      <c r="CE2" s="79" t="b">
        <v>1</v>
      </c>
      <c r="CF2" s="79" t="b">
        <v>1</v>
      </c>
      <c r="CG2" s="79" t="b">
        <v>1</v>
      </c>
      <c r="CH2" s="79" t="b">
        <v>1</v>
      </c>
      <c r="CI2" s="79" t="b">
        <v>1</v>
      </c>
      <c r="CJ2" s="79" t="b">
        <v>1</v>
      </c>
      <c r="CK2" s="79" t="b">
        <v>1</v>
      </c>
      <c r="CL2" s="79" t="b">
        <v>1</v>
      </c>
      <c r="CM2" s="79" t="b">
        <v>1</v>
      </c>
      <c r="CN2" s="79" t="b">
        <v>1</v>
      </c>
      <c r="CO2" s="79" t="b">
        <v>1</v>
      </c>
      <c r="CP2" s="79" t="b">
        <v>0</v>
      </c>
      <c r="CQ2" s="79" t="b">
        <v>0</v>
      </c>
      <c r="CR2" s="79" t="b">
        <v>0</v>
      </c>
      <c r="CS2" s="79" t="b">
        <v>0</v>
      </c>
      <c r="CT2" s="79" t="b">
        <v>0</v>
      </c>
      <c r="CU2" s="79" t="b">
        <v>1</v>
      </c>
      <c r="CV2" s="79" t="b">
        <v>1</v>
      </c>
      <c r="CW2" s="79" t="b">
        <v>1</v>
      </c>
      <c r="CX2" s="79" t="b">
        <v>1</v>
      </c>
      <c r="CY2" s="79" t="b">
        <v>1</v>
      </c>
      <c r="CZ2" s="79" t="b">
        <v>1</v>
      </c>
      <c r="DA2" s="79" t="b">
        <v>1</v>
      </c>
      <c r="DB2" s="79" t="b">
        <v>1</v>
      </c>
      <c r="DC2" s="79" t="b">
        <v>1</v>
      </c>
      <c r="DD2" s="79" t="b">
        <v>0</v>
      </c>
      <c r="DE2" s="79" t="b">
        <v>0</v>
      </c>
      <c r="DF2" s="79" t="b">
        <v>1</v>
      </c>
      <c r="DG2" s="79" t="b">
        <v>1</v>
      </c>
      <c r="DH2" s="79" t="b">
        <v>1</v>
      </c>
      <c r="DI2" s="79" t="b">
        <v>1</v>
      </c>
      <c r="DJ2" s="80" t="s">
        <v>61</v>
      </c>
      <c r="DK2" s="92"/>
      <c r="DL2" s="93">
        <v>1</v>
      </c>
      <c r="DM2" s="94">
        <v>31</v>
      </c>
      <c r="DN2" s="95"/>
      <c r="DO2" s="96">
        <f>DW2*0.2</f>
        <v>0.1</v>
      </c>
      <c r="DP2" s="96">
        <f>DW2*0.4</f>
        <v>0.2</v>
      </c>
      <c r="DQ2" s="96">
        <f>DW2*0.8</f>
        <v>0.4</v>
      </c>
      <c r="DR2" s="96">
        <f>DW2*1.2</f>
        <v>0.6</v>
      </c>
      <c r="DS2" s="96"/>
      <c r="DT2" s="96"/>
      <c r="DU2" s="96"/>
      <c r="DV2" s="96"/>
      <c r="DW2" s="96">
        <v>0.5</v>
      </c>
      <c r="DX2" s="96">
        <f>DW2*2</f>
        <v>1</v>
      </c>
      <c r="DY2" s="96">
        <f>DW2*4</f>
        <v>2</v>
      </c>
      <c r="DZ2" s="96">
        <f>DW2*8</f>
        <v>4</v>
      </c>
      <c r="EA2" s="96">
        <f>$DW2*2</f>
        <v>1</v>
      </c>
      <c r="EB2" s="96">
        <f>EA2*2</f>
        <v>2</v>
      </c>
      <c r="EC2" s="96">
        <f>EA2*4</f>
        <v>4</v>
      </c>
      <c r="ED2" s="96">
        <f>EA2*8</f>
        <v>8</v>
      </c>
      <c r="EE2" s="96">
        <f>EA2*20</f>
        <v>20</v>
      </c>
      <c r="EF2" s="96"/>
      <c r="EG2" s="96"/>
      <c r="EH2" s="96"/>
      <c r="EI2" s="96"/>
      <c r="EJ2" s="96">
        <f>$DW2*1.5</f>
        <v>0.75</v>
      </c>
      <c r="EK2" s="96">
        <f>EJ2*2</f>
        <v>1.5</v>
      </c>
      <c r="EL2" s="96">
        <f>EJ2*4</f>
        <v>3</v>
      </c>
      <c r="EM2" s="96">
        <f>EJ2*8</f>
        <v>6</v>
      </c>
      <c r="EN2" s="96">
        <f>EJ2*16</f>
        <v>12</v>
      </c>
      <c r="EO2" s="96">
        <f>$DW2*1.5</f>
        <v>0.75</v>
      </c>
      <c r="EP2" s="96">
        <f>EO2*2</f>
        <v>1.5</v>
      </c>
      <c r="EQ2" s="96">
        <f>EO2*4</f>
        <v>3</v>
      </c>
      <c r="ER2" s="96">
        <f>EO2*8</f>
        <v>6</v>
      </c>
      <c r="ES2" s="96">
        <f>EO2*16</f>
        <v>12</v>
      </c>
      <c r="ET2" s="96">
        <f>$DW2*5.5</f>
        <v>2.75</v>
      </c>
      <c r="EU2" s="96">
        <f>ET2*4</f>
        <v>11</v>
      </c>
      <c r="EV2" s="96"/>
      <c r="EW2" s="96"/>
      <c r="EX2" s="96"/>
      <c r="EY2" s="96"/>
      <c r="EZ2" s="96"/>
      <c r="FA2" s="96">
        <f>$DW2*2</f>
        <v>1</v>
      </c>
      <c r="FB2" s="96">
        <f>FA2*2</f>
        <v>2</v>
      </c>
      <c r="FC2" s="96">
        <f>FA2*4</f>
        <v>4</v>
      </c>
      <c r="FD2" s="96">
        <f>FA2*8</f>
        <v>8</v>
      </c>
      <c r="FE2" s="96">
        <f>FA2*16</f>
        <v>16</v>
      </c>
      <c r="FF2" s="96">
        <f>$DW2*7</f>
        <v>3.5</v>
      </c>
      <c r="FG2" s="96">
        <f>FF2*2</f>
        <v>7</v>
      </c>
      <c r="FH2" s="96">
        <f>FF2*4</f>
        <v>14</v>
      </c>
      <c r="FI2" s="96">
        <f>FF2*8</f>
        <v>28</v>
      </c>
      <c r="FJ2" s="96"/>
      <c r="FK2" s="96"/>
      <c r="FL2" s="96">
        <f>$DW2*15/3</f>
        <v>2.5</v>
      </c>
      <c r="FM2" s="96">
        <f>FL2*2</f>
        <v>5</v>
      </c>
      <c r="FN2" s="96">
        <f>FL2*4</f>
        <v>10</v>
      </c>
      <c r="FO2" s="97">
        <f>FL2*8</f>
        <v>20</v>
      </c>
      <c r="FP2" s="98">
        <v>0</v>
      </c>
      <c r="FQ2" s="99"/>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80" t="s">
        <v>128</v>
      </c>
    </row>
    <row r="3" spans="1:226" s="34" customFormat="1" ht="14.2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2015-11-04T00:56:12Z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