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cefcanada.sharepoint.com/sites/BusinessSolutions/BST Projects/Projects - active/BI Operational Priorities - 2024/Top Reports/IG Team/Renewal Report Source Files/Budget and Expenses/"/>
    </mc:Choice>
  </mc:AlternateContent>
  <xr:revisionPtr revIDLastSave="0" documentId="8_{2F7F3A4A-2271-44A1-A475-D2E6B80E2085}" xr6:coauthVersionLast="47" xr6:coauthVersionMax="47" xr10:uidLastSave="{00000000-0000-0000-0000-000000000000}"/>
  <bookViews>
    <workbookView xWindow="510" yWindow="930" windowWidth="8985" windowHeight="12960" xr2:uid="{00000000-000D-0000-FFFF-FFFF00000000}"/>
  </bookViews>
  <sheets>
    <sheet name="House DM" sheetId="4" r:id="rId1"/>
  </sheets>
  <definedNames>
    <definedName name="_xlnm.Print_Titles" localSheetId="0">'House DM'!#REF!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4" l="1"/>
  <c r="E4" i="4"/>
  <c r="D4" i="4"/>
  <c r="E3" i="4"/>
  <c r="H13" i="4" l="1"/>
  <c r="F13" i="4"/>
  <c r="C13" i="4"/>
  <c r="B13" i="4"/>
  <c r="I12" i="4"/>
  <c r="E12" i="4"/>
  <c r="D12" i="4"/>
  <c r="I11" i="4"/>
  <c r="E11" i="4"/>
  <c r="D11" i="4"/>
  <c r="I9" i="4"/>
  <c r="E9" i="4"/>
  <c r="D9" i="4"/>
  <c r="I8" i="4"/>
  <c r="E8" i="4"/>
  <c r="D8" i="4"/>
  <c r="I7" i="4"/>
  <c r="E7" i="4"/>
  <c r="D7" i="4"/>
  <c r="I6" i="4"/>
  <c r="E6" i="4"/>
  <c r="J6" i="4" s="1"/>
  <c r="L6" i="4" s="1"/>
  <c r="D6" i="4"/>
  <c r="I5" i="4"/>
  <c r="E5" i="4"/>
  <c r="G5" i="4" s="1"/>
  <c r="J4" i="4"/>
  <c r="I4" i="4"/>
  <c r="G4" i="4"/>
  <c r="I3" i="4"/>
  <c r="J3" i="4"/>
  <c r="D3" i="4"/>
  <c r="I2" i="4"/>
  <c r="E2" i="4"/>
  <c r="G2" i="4" s="1"/>
  <c r="D2" i="4"/>
  <c r="G7" i="4" l="1"/>
  <c r="E13" i="4"/>
  <c r="G11" i="4"/>
  <c r="G9" i="4"/>
  <c r="G8" i="4"/>
  <c r="G6" i="4"/>
  <c r="I13" i="4"/>
  <c r="D13" i="4"/>
  <c r="J5" i="4"/>
  <c r="K5" i="4" s="1"/>
  <c r="L3" i="4"/>
  <c r="K3" i="4"/>
  <c r="G12" i="4"/>
  <c r="L4" i="4"/>
  <c r="K6" i="4"/>
  <c r="J7" i="4"/>
  <c r="J8" i="4"/>
  <c r="J9" i="4"/>
  <c r="J11" i="4"/>
  <c r="J2" i="4"/>
  <c r="G3" i="4"/>
  <c r="J12" i="4"/>
  <c r="K4" i="4"/>
  <c r="L5" i="4" l="1"/>
  <c r="L12" i="4"/>
  <c r="K12" i="4"/>
  <c r="L11" i="4"/>
  <c r="K11" i="4"/>
  <c r="J13" i="4"/>
  <c r="L7" i="4"/>
  <c r="K7" i="4"/>
  <c r="L8" i="4"/>
  <c r="K8" i="4"/>
  <c r="G13" i="4"/>
  <c r="L2" i="4"/>
  <c r="K2" i="4"/>
  <c r="L9" i="4"/>
  <c r="K9" i="4"/>
  <c r="L13" i="4" l="1"/>
  <c r="K13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Kali McKenna</author>
  </authors>
  <commentList>
    <comment ref="B7" authorId="0" shapeId="0" xr:uid="{9A582717-171B-454C-AC7F-05233749D6D1}">
      <text>
        <r>
          <rPr>
            <b/>
            <sz val="9"/>
            <color indexed="81"/>
            <rFont val="Tahoma"/>
            <family val="2"/>
          </rPr>
          <t>Kali McKenna:</t>
        </r>
        <r>
          <rPr>
            <sz val="9"/>
            <color indexed="81"/>
            <rFont val="Tahoma"/>
            <family val="2"/>
          </rPr>
          <t xml:space="preserve">
budgetting to include more lapsed donors in this low cost, YE mailing</t>
        </r>
      </text>
    </comment>
    <comment ref="D7" authorId="0" shapeId="0" xr:uid="{192D656D-AACE-4DE3-B76C-DA0D0AFFF803}">
      <text>
        <r>
          <rPr>
            <b/>
            <sz val="9"/>
            <color indexed="81"/>
            <rFont val="Tahoma"/>
            <family val="2"/>
          </rPr>
          <t>Kali McKenna:</t>
        </r>
        <r>
          <rPr>
            <sz val="9"/>
            <color indexed="81"/>
            <rFont val="Tahoma"/>
            <family val="2"/>
          </rPr>
          <t xml:space="preserve">
lower RR due to inclusion of deeply lapsed</t>
        </r>
      </text>
    </comment>
  </commentList>
</comments>
</file>

<file path=xl/sharedStrings.xml><?xml version="1.0" encoding="utf-8"?>
<sst xmlns="http://schemas.openxmlformats.org/spreadsheetml/2006/main" count="24" uniqueCount="24">
  <si>
    <t>Renewal Budget 2024 - House DM Campaigns</t>
  </si>
  <si>
    <t xml:space="preserve">Quantity e/mailed </t>
  </si>
  <si>
    <t>Number of responses</t>
  </si>
  <si>
    <t>Response Rate</t>
  </si>
  <si>
    <t>Gross Revenue</t>
  </si>
  <si>
    <t>Average Gift</t>
  </si>
  <si>
    <t>Ret/Pc</t>
  </si>
  <si>
    <t>Cost</t>
  </si>
  <si>
    <t>Cost/pc</t>
  </si>
  <si>
    <t>Net Rev</t>
  </si>
  <si>
    <t>ROI</t>
  </si>
  <si>
    <t>Net/gift</t>
  </si>
  <si>
    <t>House 1 - Renewal</t>
  </si>
  <si>
    <t>House 2 - Renewal Reminder</t>
  </si>
  <si>
    <t>House 3 - Malnutrition</t>
  </si>
  <si>
    <t>House 4</t>
  </si>
  <si>
    <t>House 5</t>
  </si>
  <si>
    <t>House 6</t>
  </si>
  <si>
    <t>Spring Newsletter</t>
  </si>
  <si>
    <t>June Intermediate Impact Report</t>
  </si>
  <si>
    <t>Summer Newsletter</t>
  </si>
  <si>
    <t>Fall FEC</t>
  </si>
  <si>
    <t>STEW4 - Holiday Cards</t>
  </si>
  <si>
    <t>TOTAL HOUSE BUDGET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</si>
</sst>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&quot;$&quot;* #,##0.00_-;\-&quot;$&quot;* #,##0.00_-;_-&quot;$&quot;* &quot;-&quot;??_-;_-@_-"/>
    <numFmt numFmtId="165" formatCode="_(&quot;$&quot;* #,##0_);_(&quot;$&quot;* \(#,##0\);_(&quot;$&quot;* &quot;-&quot;??_);_(@_)"/>
    <numFmt numFmtId="166" formatCode="_(* #,##0_);_(* \(#,##0\);_(* &quot;-&quot;??_);_(@_)"/>
    <numFmt numFmtId="167" formatCode="&quot;$&quot;#,##0.00"/>
    <numFmt numFmtId="168" formatCode="0_);\(0\)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Verdana"/>
      <family val="2"/>
    </font>
    <font>
      <sz val="10"/>
      <color theme="1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6"/>
      <name val="Calibri"/>
      <family val="2"/>
      <scheme val="minor"/>
    </font>
    <font>
      <b/>
      <sz val="12"/>
      <name val="Verdana"/>
      <family val="2"/>
    </font>
    <font>
      <sz val="12"/>
      <name val="Verdana"/>
      <family val="2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2" fillId="0" borderId="0"/>
    <xf numFmtId="44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" fillId="0" borderId="0"/>
    <xf numFmtId="9" fontId="2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29">
    <xf numFmtId="0" fontId="0" fillId="0" borderId="0" xfId="0"/>
    <xf numFmtId="0" fontId="6" fillId="3" borderId="1" xfId="1" applyFont="1" applyFill="1" applyBorder="1" applyAlignment="1">
      <alignment horizontal="left" vertical="center"/>
    </xf>
    <xf numFmtId="166" fontId="7" fillId="3" borderId="2" xfId="4" applyNumberFormat="1" applyFont="1" applyFill="1" applyBorder="1" applyAlignment="1">
      <alignment horizontal="center" wrapText="1"/>
    </xf>
    <xf numFmtId="0" fontId="7" fillId="3" borderId="2" xfId="1" applyFont="1" applyFill="1" applyBorder="1" applyAlignment="1">
      <alignment horizontal="center" wrapText="1"/>
    </xf>
    <xf numFmtId="0" fontId="7" fillId="3" borderId="2" xfId="1" applyFont="1" applyFill="1" applyBorder="1" applyAlignment="1">
      <alignment horizontal="center"/>
    </xf>
    <xf numFmtId="165" fontId="7" fillId="3" borderId="2" xfId="1" applyNumberFormat="1" applyFont="1" applyFill="1" applyBorder="1" applyAlignment="1">
      <alignment horizontal="center"/>
    </xf>
    <xf numFmtId="167" fontId="7" fillId="3" borderId="2" xfId="1" applyNumberFormat="1" applyFont="1" applyFill="1" applyBorder="1" applyAlignment="1">
      <alignment horizontal="center"/>
    </xf>
    <xf numFmtId="0" fontId="7" fillId="3" borderId="3" xfId="1" applyFont="1" applyFill="1" applyBorder="1" applyAlignment="1">
      <alignment horizontal="center"/>
    </xf>
    <xf numFmtId="0" fontId="8" fillId="0" borderId="0" xfId="1" applyFont="1" applyAlignment="1">
      <alignment horizontal="right" vertical="center"/>
    </xf>
    <xf numFmtId="0" fontId="9" fillId="3" borderId="1" xfId="1" applyFont="1" applyFill="1" applyBorder="1" applyAlignment="1">
      <alignment horizontal="left" vertical="center" wrapText="1"/>
    </xf>
    <xf numFmtId="166" fontId="10" fillId="3" borderId="2" xfId="4" applyNumberFormat="1" applyFont="1" applyFill="1" applyBorder="1" applyAlignment="1">
      <alignment horizontal="right" vertical="center"/>
    </xf>
    <xf numFmtId="0" fontId="11" fillId="0" borderId="1" xfId="1" applyFont="1" applyBorder="1" applyAlignment="1">
      <alignment horizontal="left" vertical="center" wrapText="1"/>
    </xf>
    <xf numFmtId="166" fontId="11" fillId="0" borderId="2" xfId="4" applyNumberFormat="1" applyFont="1" applyFill="1" applyBorder="1" applyAlignment="1">
      <alignment horizontal="right" vertical="center"/>
    </xf>
    <xf numFmtId="168" fontId="11" fillId="0" borderId="2" xfId="1" applyNumberFormat="1" applyFont="1" applyBorder="1" applyAlignment="1">
      <alignment horizontal="right" vertical="center"/>
    </xf>
    <xf numFmtId="10" fontId="11" fillId="0" borderId="2" xfId="1" applyNumberFormat="1" applyFont="1" applyBorder="1" applyAlignment="1">
      <alignment horizontal="right" vertical="center"/>
    </xf>
    <xf numFmtId="165" fontId="11" fillId="0" borderId="2" xfId="1" applyNumberFormat="1" applyFont="1" applyBorder="1" applyAlignment="1">
      <alignment horizontal="right" vertical="center"/>
    </xf>
    <xf numFmtId="44" fontId="11" fillId="0" borderId="2" xfId="2" applyFont="1" applyFill="1" applyBorder="1" applyAlignment="1">
      <alignment horizontal="right" vertical="center"/>
    </xf>
    <xf numFmtId="44" fontId="11" fillId="0" borderId="2" xfId="1" applyNumberFormat="1" applyFont="1" applyBorder="1" applyAlignment="1">
      <alignment horizontal="right" vertical="center"/>
    </xf>
    <xf numFmtId="165" fontId="11" fillId="0" borderId="2" xfId="2" applyNumberFormat="1" applyFont="1" applyFill="1" applyBorder="1" applyAlignment="1">
      <alignment horizontal="right" vertical="center"/>
    </xf>
    <xf numFmtId="44" fontId="11" fillId="0" borderId="3" xfId="2" applyFont="1" applyFill="1" applyBorder="1" applyAlignment="1">
      <alignment horizontal="right" vertical="center"/>
    </xf>
    <xf numFmtId="166" fontId="11" fillId="2" borderId="2" xfId="4" applyNumberFormat="1" applyFont="1" applyFill="1" applyBorder="1" applyAlignment="1">
      <alignment horizontal="right" vertical="center"/>
    </xf>
    <xf numFmtId="168" fontId="11" fillId="2" borderId="2" xfId="1" applyNumberFormat="1" applyFont="1" applyFill="1" applyBorder="1" applyAlignment="1">
      <alignment horizontal="right" vertical="center"/>
    </xf>
    <xf numFmtId="166" fontId="10" fillId="3" borderId="3" xfId="4" applyNumberFormat="1" applyFont="1" applyFill="1" applyBorder="1" applyAlignment="1">
      <alignment horizontal="right" vertical="center"/>
    </xf>
    <xf numFmtId="0" fontId="8" fillId="0" borderId="0" xfId="1" applyFont="1" applyAlignment="1">
      <alignment horizontal="left" vertical="center"/>
    </xf>
    <xf numFmtId="166" fontId="8" fillId="0" borderId="0" xfId="4" applyNumberFormat="1" applyFont="1" applyFill="1" applyAlignment="1">
      <alignment horizontal="right" vertical="center"/>
    </xf>
    <xf numFmtId="168" fontId="8" fillId="0" borderId="0" xfId="1" applyNumberFormat="1" applyFont="1" applyAlignment="1">
      <alignment horizontal="right" vertical="center"/>
    </xf>
    <xf numFmtId="44" fontId="8" fillId="0" borderId="0" xfId="2" applyFont="1" applyFill="1" applyAlignment="1">
      <alignment horizontal="right" vertical="center"/>
    </xf>
    <xf numFmtId="165" fontId="8" fillId="0" borderId="0" xfId="1" applyNumberFormat="1" applyFont="1" applyAlignment="1">
      <alignment horizontal="right" vertical="center"/>
    </xf>
    <xf numFmtId="165" fontId="11" fillId="2" borderId="2" xfId="2" applyNumberFormat="1" applyFont="1" applyFill="1" applyBorder="1" applyAlignment="1">
      <alignment horizontal="right" vertical="center"/>
    </xf>
  </cellXfs>
  <cellStyles count="8">
    <cellStyle name="Comma 2" xfId="4" xr:uid="{A63B6C9C-9191-4841-A0DC-CDDAB1CC12AE}"/>
    <cellStyle name="Comma 2 2" xfId="3" xr:uid="{9C16E713-F449-4AFF-9E50-CB0EDF8F2BD5}"/>
    <cellStyle name="Currency 2" xfId="2" xr:uid="{A27292AD-404A-48F1-95DF-C2AFF60ED43D}"/>
    <cellStyle name="Currency 3" xfId="7" xr:uid="{87674173-A4A7-4395-8A90-4AA3D3ACA124}"/>
    <cellStyle name="Normal" xfId="0" builtinId="0"/>
    <cellStyle name="Normal 2" xfId="1" xr:uid="{B61DB0B8-4798-4859-B6EF-D35796CD0D0B}"/>
    <cellStyle name="Normal 24" xfId="5" xr:uid="{9D29563A-1201-45DB-BB54-967519B03200}"/>
    <cellStyle name="Percent 2 3" xfId="6" xr:uid="{858FC34D-97BE-4EB2-93B5-588B6D7CE9A5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5DB5B6-A7D1-4AD1-A5EE-66EC88FAE54C}">
  <sheetPr>
    <pageSetUpPr fitToPage="1"/>
  </sheetPr>
  <dimension ref="A1:L13"/>
  <sheetViews>
    <sheetView tabSelected="1" zoomScale="70" zoomScaleNormal="70" zoomScaleSheetLayoutView="55" workbookViewId="0">
      <pane xSplit="1" topLeftCell="B1" activePane="topRight" state="frozen"/>
      <selection pane="topRight" activeCell="A7" sqref="A7"/>
    </sheetView>
  </sheetViews>
  <sheetFormatPr defaultColWidth="78.42578125" defaultRowHeight="15"/>
  <cols>
    <col min="1" max="1" width="59" style="23" bestFit="1" customWidth="1"/>
    <col min="2" max="2" width="20" style="24" customWidth="1"/>
    <col min="3" max="3" width="20" style="25" customWidth="1"/>
    <col min="4" max="5" width="20" style="8" customWidth="1"/>
    <col min="6" max="6" width="20" style="26" customWidth="1"/>
    <col min="7" max="7" width="20" style="8" customWidth="1"/>
    <col min="8" max="8" width="20" style="27" customWidth="1"/>
    <col min="9" max="9" width="20" style="8" customWidth="1"/>
    <col min="10" max="10" width="20" style="27" customWidth="1"/>
    <col min="11" max="12" width="20" style="8" customWidth="1"/>
    <col min="13" max="16384" width="78.42578125" style="8"/>
  </cols>
  <sheetData>
    <row r="1" spans="1:12" ht="30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4" t="s">
        <v>8</v>
      </c>
      <c r="J1" s="5" t="s">
        <v>9</v>
      </c>
      <c r="K1" s="6" t="s">
        <v>10</v>
      </c>
      <c r="L1" s="7" t="s">
        <v>11</v>
      </c>
    </row>
    <row r="2" spans="1:12" ht="18.75" customHeight="1">
      <c r="A2" s="11" t="s">
        <v>12</v>
      </c>
      <c r="B2" s="12">
        <v>90000</v>
      </c>
      <c r="C2" s="13">
        <v>3200</v>
      </c>
      <c r="D2" s="14">
        <f>C2/B2</f>
        <v>3.5555555555555556E-2</v>
      </c>
      <c r="E2" s="15">
        <f>F2*C2</f>
        <v>336000</v>
      </c>
      <c r="F2" s="16">
        <v>105</v>
      </c>
      <c r="G2" s="17">
        <f>E2/B2</f>
        <v>3.7333333333333334</v>
      </c>
      <c r="H2" s="28">
        <v>125000</v>
      </c>
      <c r="I2" s="16">
        <f>H2/B2</f>
        <v>1.3888888888888888</v>
      </c>
      <c r="J2" s="18">
        <f>E2-H2</f>
        <v>211000</v>
      </c>
      <c r="K2" s="16">
        <f>J2/B2</f>
        <v>2.3444444444444446</v>
      </c>
      <c r="L2" s="19">
        <f>J2/C2</f>
        <v>65.9375</v>
      </c>
    </row>
    <row r="3" spans="1:12" ht="18.75" customHeight="1">
      <c r="A3" s="11" t="s">
        <v>13</v>
      </c>
      <c r="B3" s="12">
        <v>90000</v>
      </c>
      <c r="C3" s="13">
        <v>2200</v>
      </c>
      <c r="D3" s="14">
        <f>C3/B3</f>
        <v>2.4444444444444446E-2</v>
      </c>
      <c r="E3" s="15">
        <f>F3*C3</f>
        <v>226600</v>
      </c>
      <c r="F3" s="16">
        <v>103</v>
      </c>
      <c r="G3" s="17">
        <f>E3/B3</f>
        <v>2.5177777777777779</v>
      </c>
      <c r="H3" s="28">
        <v>90000</v>
      </c>
      <c r="I3" s="16">
        <f>H3/B3</f>
        <v>1</v>
      </c>
      <c r="J3" s="18">
        <f>E3-H3</f>
        <v>136600</v>
      </c>
      <c r="K3" s="16">
        <f>J3/B3</f>
        <v>1.5177777777777777</v>
      </c>
      <c r="L3" s="19">
        <f>J3/C3</f>
        <v>62.090909090909093</v>
      </c>
    </row>
    <row r="4" spans="1:12" ht="18.75" customHeight="1">
      <c r="A4" s="11" t="s">
        <v>14</v>
      </c>
      <c r="B4" s="12">
        <v>90000</v>
      </c>
      <c r="C4" s="13">
        <v>2800</v>
      </c>
      <c r="D4" s="14">
        <f>C4/B4</f>
        <v>3.111111111111111E-2</v>
      </c>
      <c r="E4" s="15">
        <f>F4*C4</f>
        <v>266000</v>
      </c>
      <c r="F4" s="16">
        <v>95</v>
      </c>
      <c r="G4" s="17">
        <f>E4/B4</f>
        <v>2.9555555555555557</v>
      </c>
      <c r="H4" s="28">
        <v>120000</v>
      </c>
      <c r="I4" s="16">
        <f>H4/B4</f>
        <v>1.3333333333333333</v>
      </c>
      <c r="J4" s="18">
        <f>E4-H4</f>
        <v>146000</v>
      </c>
      <c r="K4" s="16">
        <f>J4/B4</f>
        <v>1.6222222222222222</v>
      </c>
      <c r="L4" s="19">
        <f>J4/C4</f>
        <v>52.142857142857146</v>
      </c>
    </row>
    <row r="5" spans="1:12" ht="18.75" customHeight="1">
      <c r="A5" s="11" t="s">
        <v>15</v>
      </c>
      <c r="B5" s="12">
        <v>90000</v>
      </c>
      <c r="C5" s="13">
        <v>2900</v>
      </c>
      <c r="D5" s="14">
        <f>C5/B5</f>
        <v>3.2222222222222222E-2</v>
      </c>
      <c r="E5" s="15">
        <f>F5*C5</f>
        <v>261000</v>
      </c>
      <c r="F5" s="16">
        <v>90</v>
      </c>
      <c r="G5" s="17">
        <f>E5/B5</f>
        <v>2.9</v>
      </c>
      <c r="H5" s="28">
        <v>120000</v>
      </c>
      <c r="I5" s="16">
        <f>H5/B5</f>
        <v>1.3333333333333333</v>
      </c>
      <c r="J5" s="18">
        <f>E5-H5</f>
        <v>141000</v>
      </c>
      <c r="K5" s="16">
        <f>J5/B5</f>
        <v>1.5666666666666667</v>
      </c>
      <c r="L5" s="19">
        <f>J5/C5</f>
        <v>48.620689655172413</v>
      </c>
    </row>
    <row r="6" spans="1:12" ht="18.75" customHeight="1">
      <c r="A6" s="11" t="s">
        <v>16</v>
      </c>
      <c r="B6" s="12">
        <v>90000</v>
      </c>
      <c r="C6" s="13">
        <v>4650</v>
      </c>
      <c r="D6" s="14">
        <f>C6/B6</f>
        <v>5.1666666666666666E-2</v>
      </c>
      <c r="E6" s="15">
        <f>F6*C6</f>
        <v>465000</v>
      </c>
      <c r="F6" s="16">
        <v>100</v>
      </c>
      <c r="G6" s="17">
        <f>E6/B6</f>
        <v>5.166666666666667</v>
      </c>
      <c r="H6" s="28">
        <v>160000</v>
      </c>
      <c r="I6" s="16">
        <f>H6/B6</f>
        <v>1.7777777777777777</v>
      </c>
      <c r="J6" s="18">
        <f>E6-H6</f>
        <v>305000</v>
      </c>
      <c r="K6" s="16">
        <f>J6/B6</f>
        <v>3.3888888888888888</v>
      </c>
      <c r="L6" s="19">
        <f>J6/C6</f>
        <v>65.591397849462368</v>
      </c>
    </row>
    <row r="7" spans="1:12" ht="18.75" customHeight="1">
      <c r="A7" s="11" t="s">
        <v>17</v>
      </c>
      <c r="B7" s="12">
        <v>110000</v>
      </c>
      <c r="C7" s="13">
        <v>5000</v>
      </c>
      <c r="D7" s="14">
        <f>C7/B7</f>
        <v>4.5454545454545456E-2</v>
      </c>
      <c r="E7" s="15">
        <f>F7*C7</f>
        <v>550000</v>
      </c>
      <c r="F7" s="16">
        <v>110</v>
      </c>
      <c r="G7" s="17">
        <f>E7/B7</f>
        <v>5</v>
      </c>
      <c r="H7" s="28">
        <v>140000</v>
      </c>
      <c r="I7" s="16">
        <f>H7/B7</f>
        <v>1.2727272727272727</v>
      </c>
      <c r="J7" s="18">
        <f>E7-H7</f>
        <v>410000</v>
      </c>
      <c r="K7" s="16">
        <f>J7/B7</f>
        <v>3.7272727272727271</v>
      </c>
      <c r="L7" s="19">
        <f>J7/C7</f>
        <v>82</v>
      </c>
    </row>
    <row r="8" spans="1:12" ht="18.75" customHeight="1">
      <c r="A8" s="11" t="s">
        <v>18</v>
      </c>
      <c r="B8" s="12">
        <v>65000</v>
      </c>
      <c r="C8" s="13">
        <v>1400</v>
      </c>
      <c r="D8" s="14">
        <f>C8/B8</f>
        <v>2.1538461538461538E-2</v>
      </c>
      <c r="E8" s="15">
        <f>F8*C8</f>
        <v>140000</v>
      </c>
      <c r="F8" s="16">
        <v>100</v>
      </c>
      <c r="G8" s="17">
        <f>E8/B8</f>
        <v>2.1538461538461537</v>
      </c>
      <c r="H8" s="28">
        <v>145000</v>
      </c>
      <c r="I8" s="16">
        <f>H8/B8</f>
        <v>2.2307692307692308</v>
      </c>
      <c r="J8" s="18">
        <f>E8-H8</f>
        <v>-5000</v>
      </c>
      <c r="K8" s="16">
        <f>J8/B8</f>
        <v>-7.6923076923076927E-2</v>
      </c>
      <c r="L8" s="19">
        <f>J8/C8</f>
        <v>-3.5714285714285716</v>
      </c>
    </row>
    <row r="9" spans="1:12" ht="18.75" customHeight="1">
      <c r="A9" s="11" t="s">
        <v>19</v>
      </c>
      <c r="B9" s="12">
        <v>4000</v>
      </c>
      <c r="C9" s="13">
        <v>30</v>
      </c>
      <c r="D9" s="14">
        <f>C9/B9</f>
        <v>7.4999999999999997E-3</v>
      </c>
      <c r="E9" s="15">
        <f>F9*C9</f>
        <v>22500</v>
      </c>
      <c r="F9" s="16">
        <v>750</v>
      </c>
      <c r="G9" s="17">
        <f>E9/B9</f>
        <v>5.625</v>
      </c>
      <c r="H9" s="28">
        <v>25000</v>
      </c>
      <c r="I9" s="16">
        <f>H9/B9</f>
        <v>6.25</v>
      </c>
      <c r="J9" s="18">
        <f>E9-H9</f>
        <v>-2500</v>
      </c>
      <c r="K9" s="16">
        <f>J9/B9</f>
        <v>-0.625</v>
      </c>
      <c r="L9" s="19">
        <f>J9/C9</f>
        <v>-83.333333333333329</v>
      </c>
    </row>
    <row r="10" spans="1:12" ht="18.75" customHeight="1">
      <c r="A10" s="11" t="s">
        <v>20</v>
      </c>
      <c r="B10" s="12"/>
      <c r="C10" s="13"/>
      <c r="D10" s="14"/>
      <c r="E10" s="15"/>
      <c r="F10" s="16"/>
      <c r="G10" s="17"/>
      <c r="H10" s="18"/>
      <c r="I10" s="16"/>
      <c r="J10" s="18"/>
      <c r="K10" s="16"/>
      <c r="L10" s="19"/>
    </row>
    <row r="11" spans="1:12" ht="18.75" customHeight="1">
      <c r="A11" s="11" t="s">
        <v>21</v>
      </c>
      <c r="B11" s="12">
        <v>85000</v>
      </c>
      <c r="C11" s="13">
        <v>2222</v>
      </c>
      <c r="D11" s="14">
        <f>C11/B11</f>
        <v>2.6141176470588234E-2</v>
      </c>
      <c r="E11" s="15">
        <f>F11*C11</f>
        <v>199980</v>
      </c>
      <c r="F11" s="16">
        <v>90</v>
      </c>
      <c r="G11" s="17">
        <f>E11/B11</f>
        <v>2.3527058823529412</v>
      </c>
      <c r="H11" s="28">
        <v>150000</v>
      </c>
      <c r="I11" s="16">
        <f>H11/B11</f>
        <v>1.7647058823529411</v>
      </c>
      <c r="J11" s="18">
        <f>E11-H11</f>
        <v>49980</v>
      </c>
      <c r="K11" s="16">
        <f>J11/B11</f>
        <v>0.58799999999999997</v>
      </c>
      <c r="L11" s="19">
        <f>J11/C11</f>
        <v>22.493249324932492</v>
      </c>
    </row>
    <row r="12" spans="1:12" ht="18.75" customHeight="1">
      <c r="A12" s="11" t="s">
        <v>22</v>
      </c>
      <c r="B12" s="20">
        <v>80000</v>
      </c>
      <c r="C12" s="21"/>
      <c r="D12" s="14">
        <f>C12/B12</f>
        <v>0</v>
      </c>
      <c r="E12" s="15">
        <f>F12*C12</f>
        <v>0</v>
      </c>
      <c r="F12" s="16">
        <v>80</v>
      </c>
      <c r="G12" s="17">
        <f>E12/B12</f>
        <v>0</v>
      </c>
      <c r="H12" s="28">
        <v>100000</v>
      </c>
      <c r="I12" s="16">
        <f>H12/B12</f>
        <v>1.25</v>
      </c>
      <c r="J12" s="18">
        <f>E12-H12</f>
        <v>-100000</v>
      </c>
      <c r="K12" s="16">
        <f>J12/B12</f>
        <v>-1.25</v>
      </c>
      <c r="L12" s="19" t="e">
        <f>J12/C12</f>
        <v>#DIV/0!</v>
      </c>
    </row>
    <row r="13" spans="1:12" ht="29.25" customHeight="1">
      <c r="A13" s="9" t="s">
        <v>23</v>
      </c>
      <c r="B13" s="10">
        <f>B11+B9+B7+B6+B5+B4+B3+B2+B8+B10+B12</f>
        <v>794000</v>
      </c>
      <c r="C13" s="10">
        <f>C11+C9+C7+C6+C5+C4+C3+C2</f>
        <v>23002</v>
      </c>
      <c r="D13" s="10">
        <f>D11+D9+D7+D6+D5+D4+D3+D2</f>
        <v>0.25409572192513363</v>
      </c>
      <c r="E13" s="10">
        <f>E11+E9+E7+E6+E5+E4+E3+E2+E10+E8</f>
        <v>2467080</v>
      </c>
      <c r="F13" s="10">
        <f>F11+F9+F7+F6+F5+F4+F3+F2</f>
        <v>1443</v>
      </c>
      <c r="G13" s="10">
        <f>G11+G9+G7+G6+G5+G4+G3+G2</f>
        <v>30.251039215686273</v>
      </c>
      <c r="H13" s="10">
        <f>H11+H9+H7+H6+H5+H4+H3+H2+H10</f>
        <v>930000</v>
      </c>
      <c r="I13" s="10">
        <f>I11+I9+I7+I6+I5+I4+I3+I2</f>
        <v>16.120766488413551</v>
      </c>
      <c r="J13" s="10">
        <f>J11+J9+J7+J6+J5+J4+J3+J2+J10+J8</f>
        <v>1392080</v>
      </c>
      <c r="K13" s="10">
        <f>K11+K9+K7+K6+K5+K4+K3+K2</f>
        <v>14.130272727272727</v>
      </c>
      <c r="L13" s="22">
        <f>L11+L9+L7+L6+L5+L4+L3+L2</f>
        <v>315.54326973000019</v>
      </c>
    </row>
  </sheetData>
  <pageMargins left="0.25" right="0.25" top="0.75" bottom="0.75" header="0.3" footer="0.3"/>
  <pageSetup paperSize="5" scale="51" fitToHeight="0" orientation="landscape" cellComments="atEnd" r:id="rId1"/>
  <headerFooter alignWithMargins="0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2cd91b89-c8fa-4a94-87c3-ccc3e72970b9">
      <UserInfo>
        <DisplayName>Kelsey Richinger</DisplayName>
        <AccountId>30</AccountId>
        <AccountType/>
      </UserInfo>
      <UserInfo>
        <DisplayName>Catherine Floyd</DisplayName>
        <AccountId>85</AccountId>
        <AccountType/>
      </UserInfo>
      <UserInfo>
        <DisplayName>Kali McKenna</DisplayName>
        <AccountId>34</AccountId>
        <AccountType/>
      </UserInfo>
    </SharedWithUsers>
    <TaxCatchAll xmlns="2cd91b89-c8fa-4a94-87c3-ccc3e72970b9" xsi:nil="true"/>
    <lcf76f155ced4ddcb4097134ff3c332f xmlns="102979a1-09b4-44fe-984e-457da30e0929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2F9169FE49B3844B5AD563B69F8F473" ma:contentTypeVersion="14" ma:contentTypeDescription="Create a new document." ma:contentTypeScope="" ma:versionID="48f93eb059fbf9a525c21c44830a15c0">
  <xsd:schema xmlns:xsd="http://www.w3.org/2001/XMLSchema" xmlns:xs="http://www.w3.org/2001/XMLSchema" xmlns:p="http://schemas.microsoft.com/office/2006/metadata/properties" xmlns:ns2="102979a1-09b4-44fe-984e-457da30e0929" xmlns:ns3="2cd91b89-c8fa-4a94-87c3-ccc3e72970b9" targetNamespace="http://schemas.microsoft.com/office/2006/metadata/properties" ma:root="true" ma:fieldsID="9772c2c02d3d5784e6fe879ac1f3f2e5" ns2:_="" ns3:_="">
    <xsd:import namespace="102979a1-09b4-44fe-984e-457da30e0929"/>
    <xsd:import namespace="2cd91b89-c8fa-4a94-87c3-ccc3e72970b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OCR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02979a1-09b4-44fe-984e-457da30e092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b9563dee-4c4c-4441-8f2b-fab2bfb8912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d91b89-c8fa-4a94-87c3-ccc3e72970b9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f3e9444b-49ee-4387-8a3a-d38862c06de1}" ma:internalName="TaxCatchAll" ma:showField="CatchAllData" ma:web="2cd91b89-c8fa-4a94-87c3-ccc3e72970b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F07F637-451F-43BF-BE0A-05E99C163B80}"/>
</file>

<file path=customXml/itemProps2.xml><?xml version="1.0" encoding="utf-8"?>
<ds:datastoreItem xmlns:ds="http://schemas.openxmlformats.org/officeDocument/2006/customXml" ds:itemID="{B1140599-85AB-4A8B-A9D0-89F93E5A7906}"/>
</file>

<file path=customXml/itemProps3.xml><?xml version="1.0" encoding="utf-8"?>
<ds:datastoreItem xmlns:ds="http://schemas.openxmlformats.org/officeDocument/2006/customXml" ds:itemID="{19E65F09-F4CF-44D3-952C-420F0797959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Kelsey Richinger</dc:creator>
  <cp:keywords/>
  <dc:description/>
  <cp:lastModifiedBy/>
  <cp:revision/>
  <dcterms:created xsi:type="dcterms:W3CDTF">2023-09-19T16:22:37Z</dcterms:created>
  <dcterms:modified xsi:type="dcterms:W3CDTF">2024-11-12T19:21:03Z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0x01010032F9169FE49B3844B5AD563B69F8F473</vt:lpwstr>
  </property>
  <property fmtid="{D5CDD505-2E9C-101B-9397-08002B2CF9AE}" pid="3" name="MediaServiceImageTags">
    <vt:lpwstr/>
  </property>
  <property fmtid="{D5CDD505-2E9C-101B-9397-08002B2CF9AE}" pid="4" name="Order">
    <vt:r8>10607800</vt:r8>
  </property>
  <property fmtid="{D5CDD505-2E9C-101B-9397-08002B2CF9AE}" pid="5" name="xd_Signature">
    <vt:bool>false</vt:bool>
  </property>
  <property fmtid="{D5CDD505-2E9C-101B-9397-08002B2CF9AE}" pid="6" name="xd_ProgID">
    <vt:lpwstr/>
  </property>
  <property fmtid="{D5CDD505-2E9C-101B-9397-08002B2CF9AE}" pid="7" name="ComplianceAssetId">
    <vt:lpwstr/>
  </property>
  <property fmtid="{D5CDD505-2E9C-101B-9397-08002B2CF9AE}" pid="8" name="TemplateUrl">
    <vt:lpwstr/>
  </property>
  <property fmtid="{D5CDD505-2E9C-101B-9397-08002B2CF9AE}" pid="9" name="_ExtendedDescription">
    <vt:lpwstr/>
  </property>
  <property fmtid="{D5CDD505-2E9C-101B-9397-08002B2CF9AE}" pid="10" name="TriggerFlowInfo">
    <vt:lpwstr/>
  </property>
</Properties>
</file>