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elinep\Documents\GitHub\TIMES_scenario_generation\"/>
    </mc:Choice>
  </mc:AlternateContent>
  <xr:revisionPtr revIDLastSave="0" documentId="13_ncr:1_{E1A313BE-EAE9-4A84-81A0-93EE6F6220E5}" xr6:coauthVersionLast="47" xr6:coauthVersionMax="47" xr10:uidLastSave="{00000000-0000-0000-0000-000000000000}"/>
  <bookViews>
    <workbookView xWindow="-19310" yWindow="7090" windowWidth="19420" windowHeight="10300" activeTab="2" xr2:uid="{00000000-000D-0000-FFFF-FFFF00000000}"/>
  </bookViews>
  <sheets>
    <sheet name="comparison" sheetId="8" r:id="rId1"/>
    <sheet name="comparison-64" sheetId="12" r:id="rId2"/>
    <sheet name="comparison-64-SAA" sheetId="16" r:id="rId3"/>
    <sheet name="Sheet5" sheetId="15" r:id="rId4"/>
    <sheet name="table" sheetId="13" r:id="rId5"/>
    <sheet name="comparison-30-CO2" sheetId="17" r:id="rId6"/>
    <sheet name="comparison-30-CO2-SAA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6" l="1"/>
  <c r="AG2" i="16"/>
  <c r="AH2" i="16"/>
  <c r="N12" i="12"/>
  <c r="N11" i="12"/>
  <c r="N1" i="12"/>
  <c r="U81" i="16" l="1"/>
  <c r="S81" i="16"/>
  <c r="T81" i="16" s="1"/>
  <c r="U80" i="16"/>
  <c r="S80" i="16"/>
  <c r="T80" i="16" s="1"/>
  <c r="U79" i="16"/>
  <c r="S79" i="16"/>
  <c r="T79" i="16" s="1"/>
  <c r="U78" i="16"/>
  <c r="S78" i="16"/>
  <c r="U77" i="16"/>
  <c r="S77" i="16"/>
  <c r="Y77" i="16" s="1"/>
  <c r="W77" i="16" s="1"/>
  <c r="U76" i="16"/>
  <c r="S76" i="16"/>
  <c r="T76" i="16" s="1"/>
  <c r="U75" i="16"/>
  <c r="S75" i="16"/>
  <c r="T75" i="16" s="1"/>
  <c r="U74" i="16"/>
  <c r="S74" i="16"/>
  <c r="U73" i="16"/>
  <c r="S73" i="16"/>
  <c r="T73" i="16" s="1"/>
  <c r="U72" i="16"/>
  <c r="S72" i="16"/>
  <c r="T72" i="16" s="1"/>
  <c r="I72" i="16"/>
  <c r="K72" i="16" s="1"/>
  <c r="I73" i="16" l="1"/>
  <c r="Y75" i="16"/>
  <c r="W75" i="16" s="1"/>
  <c r="Z73" i="16"/>
  <c r="X73" i="16" s="1"/>
  <c r="Z79" i="16"/>
  <c r="X79" i="16" s="1"/>
  <c r="Z77" i="16"/>
  <c r="X77" i="16" s="1"/>
  <c r="Y72" i="16"/>
  <c r="W72" i="16" s="1"/>
  <c r="Z75" i="16"/>
  <c r="X75" i="16" s="1"/>
  <c r="V75" i="16" s="1"/>
  <c r="Z76" i="16"/>
  <c r="X76" i="16" s="1"/>
  <c r="V76" i="16" s="1"/>
  <c r="Y76" i="16"/>
  <c r="W76" i="16" s="1"/>
  <c r="K73" i="16"/>
  <c r="J73" i="16"/>
  <c r="I74" i="16"/>
  <c r="Z72" i="16"/>
  <c r="X72" i="16" s="1"/>
  <c r="V72" i="16" s="1"/>
  <c r="T74" i="16"/>
  <c r="Z74" i="16"/>
  <c r="X74" i="16" s="1"/>
  <c r="Y74" i="16"/>
  <c r="W74" i="16" s="1"/>
  <c r="Z78" i="16"/>
  <c r="X78" i="16" s="1"/>
  <c r="Y78" i="16"/>
  <c r="W78" i="16" s="1"/>
  <c r="T78" i="16"/>
  <c r="Z80" i="16"/>
  <c r="X80" i="16" s="1"/>
  <c r="Y80" i="16"/>
  <c r="W80" i="16" s="1"/>
  <c r="T77" i="16"/>
  <c r="V77" i="16" s="1"/>
  <c r="Y73" i="16"/>
  <c r="W73" i="16" s="1"/>
  <c r="V73" i="16" s="1"/>
  <c r="Y81" i="16"/>
  <c r="W81" i="16" s="1"/>
  <c r="Z81" i="16"/>
  <c r="X81" i="16" s="1"/>
  <c r="AB73" i="16"/>
  <c r="Y79" i="16"/>
  <c r="W79" i="16" s="1"/>
  <c r="J72" i="16"/>
  <c r="AB72" i="16"/>
  <c r="V81" i="16" l="1"/>
  <c r="V80" i="16"/>
  <c r="V79" i="16"/>
  <c r="V74" i="16"/>
  <c r="AG72" i="16"/>
  <c r="V78" i="16"/>
  <c r="AG73" i="16"/>
  <c r="K74" i="16"/>
  <c r="I75" i="16"/>
  <c r="J74" i="16"/>
  <c r="AB74" i="16"/>
  <c r="AG74" i="16" l="1"/>
  <c r="J75" i="16"/>
  <c r="I76" i="16"/>
  <c r="K75" i="16"/>
  <c r="AB75" i="16"/>
  <c r="AG75" i="16" l="1"/>
  <c r="K76" i="16"/>
  <c r="J76" i="16"/>
  <c r="I77" i="16"/>
  <c r="AB76" i="16"/>
  <c r="I78" i="16" l="1"/>
  <c r="K77" i="16"/>
  <c r="J77" i="16"/>
  <c r="AB77" i="16"/>
  <c r="AG76" i="16"/>
  <c r="AG77" i="16" l="1"/>
  <c r="I79" i="16"/>
  <c r="K78" i="16"/>
  <c r="J78" i="16"/>
  <c r="AB78" i="16"/>
  <c r="J79" i="16" l="1"/>
  <c r="I80" i="16"/>
  <c r="K79" i="16"/>
  <c r="AB79" i="16"/>
  <c r="AG78" i="16"/>
  <c r="AG79" i="16" l="1"/>
  <c r="K80" i="16"/>
  <c r="J80" i="16"/>
  <c r="I81" i="16"/>
  <c r="AB80" i="16"/>
  <c r="AG80" i="16" l="1"/>
  <c r="K81" i="16"/>
  <c r="L72" i="16" s="1"/>
  <c r="J81" i="16"/>
  <c r="AB81" i="16"/>
  <c r="AG81" i="16" l="1"/>
  <c r="L73" i="16"/>
  <c r="P72" i="16"/>
  <c r="N72" i="16" s="1"/>
  <c r="Q72" i="16"/>
  <c r="AC72" i="16"/>
  <c r="AH72" i="16" l="1"/>
  <c r="AE72" i="16"/>
  <c r="AD72" i="16"/>
  <c r="P73" i="16"/>
  <c r="L74" i="16"/>
  <c r="AC73" i="16"/>
  <c r="O72" i="16"/>
  <c r="Q73" i="16"/>
  <c r="AH73" i="16" l="1"/>
  <c r="AE73" i="16"/>
  <c r="AD73" i="16"/>
  <c r="M72" i="16"/>
  <c r="L75" i="16"/>
  <c r="AC74" i="16"/>
  <c r="P74" i="16"/>
  <c r="N73" i="16"/>
  <c r="M73" i="16" s="1"/>
  <c r="Q74" i="16"/>
  <c r="O73" i="16"/>
  <c r="P75" i="16" l="1"/>
  <c r="N74" i="16"/>
  <c r="M74" i="16" s="1"/>
  <c r="AH74" i="16"/>
  <c r="AE74" i="16"/>
  <c r="AD74" i="16"/>
  <c r="L76" i="16"/>
  <c r="AC75" i="16"/>
  <c r="Q75" i="16"/>
  <c r="O74" i="16"/>
  <c r="AH75" i="16" l="1"/>
  <c r="AE75" i="16"/>
  <c r="AD75" i="16"/>
  <c r="L77" i="16"/>
  <c r="AC76" i="16"/>
  <c r="Q76" i="16"/>
  <c r="O75" i="16"/>
  <c r="N75" i="16"/>
  <c r="M75" i="16" s="1"/>
  <c r="P76" i="16"/>
  <c r="O76" i="16" l="1"/>
  <c r="Q77" i="16"/>
  <c r="AH76" i="16"/>
  <c r="AD76" i="16"/>
  <c r="AE76" i="16"/>
  <c r="L78" i="16"/>
  <c r="AC77" i="16"/>
  <c r="P77" i="16"/>
  <c r="N76" i="16"/>
  <c r="M76" i="16" s="1"/>
  <c r="L79" i="16" l="1"/>
  <c r="AC78" i="16"/>
  <c r="P78" i="16"/>
  <c r="N77" i="16"/>
  <c r="M77" i="16" s="1"/>
  <c r="AH77" i="16"/>
  <c r="AD77" i="16"/>
  <c r="AE77" i="16"/>
  <c r="Q78" i="16"/>
  <c r="O77" i="16"/>
  <c r="Q79" i="16" l="1"/>
  <c r="O78" i="16"/>
  <c r="P79" i="16"/>
  <c r="N78" i="16"/>
  <c r="M78" i="16" s="1"/>
  <c r="AH78" i="16"/>
  <c r="AE78" i="16"/>
  <c r="AD78" i="16"/>
  <c r="L80" i="16"/>
  <c r="AC79" i="16"/>
  <c r="P80" i="16" l="1"/>
  <c r="N79" i="16"/>
  <c r="M79" i="16" s="1"/>
  <c r="L81" i="16"/>
  <c r="AC81" i="16" s="1"/>
  <c r="AC80" i="16"/>
  <c r="AH79" i="16"/>
  <c r="AE79" i="16"/>
  <c r="AD79" i="16"/>
  <c r="Q80" i="16"/>
  <c r="O79" i="16"/>
  <c r="Q81" i="16" l="1"/>
  <c r="O81" i="16" s="1"/>
  <c r="O80" i="16"/>
  <c r="AH80" i="16"/>
  <c r="AE80" i="16"/>
  <c r="AD80" i="16"/>
  <c r="AH81" i="16"/>
  <c r="AD81" i="16"/>
  <c r="AE81" i="16"/>
  <c r="P81" i="16"/>
  <c r="N81" i="16" s="1"/>
  <c r="M81" i="16" s="1"/>
  <c r="N80" i="16"/>
  <c r="M80" i="16" s="1"/>
  <c r="X22" i="12" l="1"/>
  <c r="Y22" i="12" s="1"/>
  <c r="E22" i="12"/>
  <c r="D22" i="12"/>
  <c r="E44" i="12"/>
  <c r="D44" i="12"/>
  <c r="D73" i="12"/>
  <c r="E73" i="12"/>
  <c r="R87" i="13"/>
  <c r="R86" i="13"/>
  <c r="R85" i="13"/>
  <c r="R84" i="13"/>
  <c r="R83" i="13"/>
  <c r="R82" i="13"/>
  <c r="R81" i="13"/>
  <c r="Q13" i="13"/>
  <c r="U13" i="13"/>
  <c r="Y13" i="13"/>
  <c r="AC13" i="13"/>
  <c r="AG13" i="13"/>
  <c r="AJ13" i="13"/>
  <c r="AK13" i="13"/>
  <c r="AO13" i="13"/>
  <c r="AS13" i="13"/>
  <c r="AW13" i="13"/>
  <c r="AX13" i="13"/>
  <c r="R88" i="13" s="1"/>
  <c r="I12" i="13"/>
  <c r="F61" i="18"/>
  <c r="I52" i="18"/>
  <c r="J52" i="18" s="1"/>
  <c r="AO32" i="13"/>
  <c r="AM20" i="13"/>
  <c r="AM19" i="13"/>
  <c r="AJ19" i="13"/>
  <c r="AG19" i="13"/>
  <c r="AD19" i="13"/>
  <c r="S2" i="18"/>
  <c r="T2" i="18" s="1"/>
  <c r="T67" i="18"/>
  <c r="T65" i="18"/>
  <c r="J62" i="18"/>
  <c r="T36" i="18"/>
  <c r="J32" i="18"/>
  <c r="I2" i="16"/>
  <c r="U71" i="18"/>
  <c r="S71" i="18"/>
  <c r="U70" i="18"/>
  <c r="S70" i="18"/>
  <c r="T70" i="18" s="1"/>
  <c r="U69" i="18"/>
  <c r="Z69" i="18" s="1"/>
  <c r="X69" i="18" s="1"/>
  <c r="S69" i="18"/>
  <c r="T69" i="18" s="1"/>
  <c r="U68" i="18"/>
  <c r="S68" i="18"/>
  <c r="Y68" i="18" s="1"/>
  <c r="W68" i="18" s="1"/>
  <c r="U67" i="18"/>
  <c r="S67" i="18"/>
  <c r="U66" i="18"/>
  <c r="S66" i="18"/>
  <c r="T66" i="18" s="1"/>
  <c r="U65" i="18"/>
  <c r="S65" i="18"/>
  <c r="U64" i="18"/>
  <c r="S64" i="18"/>
  <c r="T64" i="18" s="1"/>
  <c r="U63" i="18"/>
  <c r="Y63" i="18" s="1"/>
  <c r="W63" i="18" s="1"/>
  <c r="S63" i="18"/>
  <c r="Y62" i="18"/>
  <c r="W62" i="18" s="1"/>
  <c r="U62" i="18"/>
  <c r="S62" i="18"/>
  <c r="K62" i="18"/>
  <c r="I62" i="18"/>
  <c r="U61" i="18"/>
  <c r="S61" i="18"/>
  <c r="T61" i="18" s="1"/>
  <c r="U60" i="18"/>
  <c r="S60" i="18"/>
  <c r="T60" i="18" s="1"/>
  <c r="U59" i="18"/>
  <c r="S59" i="18"/>
  <c r="T59" i="18" s="1"/>
  <c r="U58" i="18"/>
  <c r="S58" i="18"/>
  <c r="T58" i="18" s="1"/>
  <c r="U57" i="18"/>
  <c r="S57" i="18"/>
  <c r="T57" i="18" s="1"/>
  <c r="U56" i="18"/>
  <c r="S56" i="18"/>
  <c r="T56" i="18" s="1"/>
  <c r="U55" i="18"/>
  <c r="S55" i="18"/>
  <c r="T55" i="18" s="1"/>
  <c r="U54" i="18"/>
  <c r="Y54" i="18" s="1"/>
  <c r="W54" i="18" s="1"/>
  <c r="S54" i="18"/>
  <c r="Z54" i="18" s="1"/>
  <c r="X54" i="18" s="1"/>
  <c r="U53" i="18"/>
  <c r="S53" i="18"/>
  <c r="T53" i="18" s="1"/>
  <c r="U52" i="18"/>
  <c r="S52" i="18"/>
  <c r="T52" i="18" s="1"/>
  <c r="U51" i="18"/>
  <c r="S51" i="18"/>
  <c r="T51" i="18" s="1"/>
  <c r="U50" i="18"/>
  <c r="S50" i="18"/>
  <c r="T50" i="18" s="1"/>
  <c r="U49" i="18"/>
  <c r="S49" i="18"/>
  <c r="Z49" i="18" s="1"/>
  <c r="X49" i="18" s="1"/>
  <c r="U48" i="18"/>
  <c r="S48" i="18"/>
  <c r="T48" i="18" s="1"/>
  <c r="U47" i="18"/>
  <c r="S47" i="18"/>
  <c r="T47" i="18" s="1"/>
  <c r="U46" i="18"/>
  <c r="S46" i="18"/>
  <c r="T46" i="18" s="1"/>
  <c r="U45" i="18"/>
  <c r="S45" i="18"/>
  <c r="T45" i="18" s="1"/>
  <c r="U44" i="18"/>
  <c r="S44" i="18"/>
  <c r="T44" i="18" s="1"/>
  <c r="U43" i="18"/>
  <c r="S43" i="18"/>
  <c r="T43" i="18" s="1"/>
  <c r="U42" i="18"/>
  <c r="S42" i="18"/>
  <c r="T42" i="18" s="1"/>
  <c r="I42" i="18"/>
  <c r="J42" i="18" s="1"/>
  <c r="U41" i="18"/>
  <c r="S41" i="18"/>
  <c r="T41" i="18" s="1"/>
  <c r="U40" i="18"/>
  <c r="S40" i="18"/>
  <c r="U39" i="18"/>
  <c r="S39" i="18"/>
  <c r="T39" i="18" s="1"/>
  <c r="U38" i="18"/>
  <c r="S38" i="18"/>
  <c r="T38" i="18" s="1"/>
  <c r="U37" i="18"/>
  <c r="S37" i="18"/>
  <c r="T37" i="18" s="1"/>
  <c r="U36" i="18"/>
  <c r="S36" i="18"/>
  <c r="U35" i="18"/>
  <c r="S35" i="18"/>
  <c r="T35" i="18" s="1"/>
  <c r="U34" i="18"/>
  <c r="S34" i="18"/>
  <c r="T34" i="18" s="1"/>
  <c r="U33" i="18"/>
  <c r="S33" i="18"/>
  <c r="T33" i="18" s="1"/>
  <c r="U32" i="18"/>
  <c r="S32" i="18"/>
  <c r="AB32" i="18" s="1"/>
  <c r="AG32" i="18" s="1"/>
  <c r="I32" i="18"/>
  <c r="I33" i="18" s="1"/>
  <c r="J33" i="18" s="1"/>
  <c r="U31" i="18"/>
  <c r="S31" i="18"/>
  <c r="T31" i="18" s="1"/>
  <c r="U30" i="18"/>
  <c r="S30" i="18"/>
  <c r="T30" i="18" s="1"/>
  <c r="U29" i="18"/>
  <c r="S29" i="18"/>
  <c r="T29" i="18" s="1"/>
  <c r="U28" i="18"/>
  <c r="S28" i="18"/>
  <c r="T28" i="18" s="1"/>
  <c r="U27" i="18"/>
  <c r="S27" i="18"/>
  <c r="T27" i="18" s="1"/>
  <c r="U26" i="18"/>
  <c r="S26" i="18"/>
  <c r="T26" i="18" s="1"/>
  <c r="U25" i="18"/>
  <c r="S25" i="18"/>
  <c r="T25" i="18" s="1"/>
  <c r="U24" i="18"/>
  <c r="S24" i="18"/>
  <c r="T24" i="18" s="1"/>
  <c r="U23" i="18"/>
  <c r="S23" i="18"/>
  <c r="Z23" i="18" s="1"/>
  <c r="X23" i="18" s="1"/>
  <c r="I23" i="18"/>
  <c r="J23" i="18" s="1"/>
  <c r="U22" i="18"/>
  <c r="S22" i="18"/>
  <c r="T22" i="18" s="1"/>
  <c r="K22" i="18"/>
  <c r="I22" i="18"/>
  <c r="J22" i="18" s="1"/>
  <c r="U21" i="18"/>
  <c r="S21" i="18"/>
  <c r="U20" i="18"/>
  <c r="S20" i="18"/>
  <c r="T20" i="18" s="1"/>
  <c r="U19" i="18"/>
  <c r="S19" i="18"/>
  <c r="T19" i="18" s="1"/>
  <c r="U18" i="18"/>
  <c r="S18" i="18"/>
  <c r="T18" i="18" s="1"/>
  <c r="U17" i="18"/>
  <c r="S17" i="18"/>
  <c r="T17" i="18" s="1"/>
  <c r="U16" i="18"/>
  <c r="S16" i="18"/>
  <c r="T16" i="18" s="1"/>
  <c r="U15" i="18"/>
  <c r="S15" i="18"/>
  <c r="T15" i="18" s="1"/>
  <c r="U14" i="18"/>
  <c r="S14" i="18"/>
  <c r="T14" i="18" s="1"/>
  <c r="U13" i="18"/>
  <c r="S13" i="18"/>
  <c r="T13" i="18" s="1"/>
  <c r="U12" i="18"/>
  <c r="S12" i="18"/>
  <c r="T12" i="18" s="1"/>
  <c r="I12" i="18"/>
  <c r="J12" i="18" s="1"/>
  <c r="U11" i="18"/>
  <c r="S11" i="18"/>
  <c r="T11" i="18" s="1"/>
  <c r="U10" i="18"/>
  <c r="S10" i="18"/>
  <c r="T10" i="18" s="1"/>
  <c r="U9" i="18"/>
  <c r="S9" i="18"/>
  <c r="Z9" i="18" s="1"/>
  <c r="X9" i="18" s="1"/>
  <c r="U8" i="18"/>
  <c r="S8" i="18"/>
  <c r="T8" i="18" s="1"/>
  <c r="U7" i="18"/>
  <c r="S7" i="18"/>
  <c r="U6" i="18"/>
  <c r="S6" i="18"/>
  <c r="T6" i="18" s="1"/>
  <c r="U5" i="18"/>
  <c r="S5" i="18"/>
  <c r="Z5" i="18" s="1"/>
  <c r="X5" i="18" s="1"/>
  <c r="U4" i="18"/>
  <c r="S4" i="18"/>
  <c r="T4" i="18" s="1"/>
  <c r="U3" i="18"/>
  <c r="S3" i="18"/>
  <c r="T3" i="18" s="1"/>
  <c r="U2" i="18"/>
  <c r="I2" i="18"/>
  <c r="J2" i="18" s="1"/>
  <c r="E70" i="17"/>
  <c r="D70" i="17"/>
  <c r="E69" i="17"/>
  <c r="D69" i="17"/>
  <c r="E68" i="17"/>
  <c r="D68" i="17"/>
  <c r="E67" i="17"/>
  <c r="D67" i="17"/>
  <c r="E66" i="17"/>
  <c r="D66" i="17"/>
  <c r="E65" i="17"/>
  <c r="D65" i="17"/>
  <c r="E64" i="17"/>
  <c r="D64" i="17"/>
  <c r="E63" i="17"/>
  <c r="D63" i="17"/>
  <c r="E62" i="17"/>
  <c r="D62" i="17"/>
  <c r="E61" i="17"/>
  <c r="D61" i="17"/>
  <c r="E60" i="17"/>
  <c r="D60" i="17"/>
  <c r="E59" i="17"/>
  <c r="D59" i="17"/>
  <c r="E58" i="17"/>
  <c r="D58" i="17"/>
  <c r="E57" i="17"/>
  <c r="D57" i="17"/>
  <c r="E56" i="17"/>
  <c r="D56" i="17"/>
  <c r="E55" i="17"/>
  <c r="D55" i="17"/>
  <c r="E54" i="17"/>
  <c r="D54" i="17"/>
  <c r="E53" i="17"/>
  <c r="D53" i="17"/>
  <c r="E52" i="17"/>
  <c r="D52" i="17"/>
  <c r="E51" i="17"/>
  <c r="D51" i="17"/>
  <c r="E50" i="17"/>
  <c r="D50" i="17"/>
  <c r="E49" i="17"/>
  <c r="D49" i="17"/>
  <c r="E48" i="17"/>
  <c r="D48" i="17"/>
  <c r="E47" i="17"/>
  <c r="D47" i="17"/>
  <c r="E46" i="17"/>
  <c r="D46" i="17"/>
  <c r="E45" i="17"/>
  <c r="D45" i="17"/>
  <c r="E44" i="17"/>
  <c r="D44" i="17"/>
  <c r="E43" i="17"/>
  <c r="D43" i="17"/>
  <c r="E42" i="17"/>
  <c r="D42" i="17"/>
  <c r="E41" i="17"/>
  <c r="D41" i="17"/>
  <c r="E40" i="17"/>
  <c r="D40" i="17"/>
  <c r="E39" i="17"/>
  <c r="D39" i="17"/>
  <c r="E38" i="17"/>
  <c r="D38" i="17"/>
  <c r="E37" i="17"/>
  <c r="D37" i="17"/>
  <c r="E36" i="17"/>
  <c r="D36" i="17"/>
  <c r="E35" i="17"/>
  <c r="D35" i="17"/>
  <c r="E34" i="17"/>
  <c r="D34" i="17"/>
  <c r="E33" i="17"/>
  <c r="D33" i="17"/>
  <c r="E32" i="17"/>
  <c r="D32" i="17"/>
  <c r="E31" i="17"/>
  <c r="D31" i="17"/>
  <c r="E30" i="17"/>
  <c r="D30" i="17"/>
  <c r="E29" i="17"/>
  <c r="D29" i="17"/>
  <c r="E28" i="17"/>
  <c r="D28" i="17"/>
  <c r="E27" i="17"/>
  <c r="D27" i="17"/>
  <c r="E26" i="17"/>
  <c r="D26" i="17"/>
  <c r="E25" i="17"/>
  <c r="D25" i="17"/>
  <c r="E24" i="17"/>
  <c r="D24" i="17"/>
  <c r="E23" i="17"/>
  <c r="D23" i="17"/>
  <c r="E22" i="17"/>
  <c r="D22" i="17"/>
  <c r="E21" i="17"/>
  <c r="D21" i="17"/>
  <c r="E20" i="17"/>
  <c r="D20" i="17"/>
  <c r="E19" i="17"/>
  <c r="D19" i="17"/>
  <c r="E18" i="17"/>
  <c r="D18" i="17"/>
  <c r="E17" i="17"/>
  <c r="D17" i="17"/>
  <c r="E16" i="17"/>
  <c r="D16" i="17"/>
  <c r="E15" i="17"/>
  <c r="D15" i="17"/>
  <c r="E14" i="17"/>
  <c r="D14" i="17"/>
  <c r="E12" i="17"/>
  <c r="D12" i="17"/>
  <c r="E11" i="17"/>
  <c r="D11" i="17"/>
  <c r="E10" i="17"/>
  <c r="D10" i="17"/>
  <c r="E9" i="17"/>
  <c r="D9" i="17"/>
  <c r="E8" i="17"/>
  <c r="D8" i="17"/>
  <c r="E7" i="17"/>
  <c r="D7" i="17"/>
  <c r="E6" i="17"/>
  <c r="D6" i="17"/>
  <c r="E5" i="17"/>
  <c r="D5" i="17"/>
  <c r="E4" i="17"/>
  <c r="D4" i="17"/>
  <c r="E3" i="17"/>
  <c r="D3" i="17"/>
  <c r="X2" i="17"/>
  <c r="Y2" i="17" s="1"/>
  <c r="E2" i="17"/>
  <c r="D2" i="17"/>
  <c r="Z40" i="18" l="1"/>
  <c r="X40" i="18" s="1"/>
  <c r="Z71" i="18"/>
  <c r="X71" i="18" s="1"/>
  <c r="Z63" i="18"/>
  <c r="X63" i="18" s="1"/>
  <c r="Y21" i="18"/>
  <c r="W21" i="18" s="1"/>
  <c r="Z62" i="18"/>
  <c r="X62" i="18" s="1"/>
  <c r="Y7" i="18"/>
  <c r="W7" i="18" s="1"/>
  <c r="T21" i="18"/>
  <c r="Z2" i="18"/>
  <c r="X2" i="18" s="1"/>
  <c r="Y17" i="18"/>
  <c r="W17" i="18" s="1"/>
  <c r="Z27" i="18"/>
  <c r="X27" i="18" s="1"/>
  <c r="T23" i="18"/>
  <c r="Z42" i="18"/>
  <c r="X42" i="18" s="1"/>
  <c r="Y4" i="18"/>
  <c r="W4" i="18" s="1"/>
  <c r="T9" i="18"/>
  <c r="Y29" i="18"/>
  <c r="W29" i="18" s="1"/>
  <c r="Z32" i="18"/>
  <c r="X32" i="18" s="1"/>
  <c r="Z12" i="18"/>
  <c r="X12" i="18" s="1"/>
  <c r="Y40" i="18"/>
  <c r="W40" i="18" s="1"/>
  <c r="Y42" i="18"/>
  <c r="W42" i="18" s="1"/>
  <c r="Y49" i="18"/>
  <c r="W49" i="18" s="1"/>
  <c r="V49" i="18" s="1"/>
  <c r="Z56" i="18"/>
  <c r="X56" i="18" s="1"/>
  <c r="T5" i="18"/>
  <c r="T32" i="18"/>
  <c r="T49" i="18"/>
  <c r="Y41" i="18"/>
  <c r="W41" i="18" s="1"/>
  <c r="Y50" i="18"/>
  <c r="W50" i="18" s="1"/>
  <c r="Z41" i="18"/>
  <c r="X41" i="18" s="1"/>
  <c r="T54" i="18"/>
  <c r="Z4" i="18"/>
  <c r="X4" i="18" s="1"/>
  <c r="V4" i="18" s="1"/>
  <c r="Y20" i="18"/>
  <c r="W20" i="18" s="1"/>
  <c r="V20" i="18" s="1"/>
  <c r="Y37" i="18"/>
  <c r="W37" i="18" s="1"/>
  <c r="Z60" i="18"/>
  <c r="X60" i="18" s="1"/>
  <c r="Y70" i="18"/>
  <c r="W70" i="18" s="1"/>
  <c r="T62" i="18"/>
  <c r="Z10" i="18"/>
  <c r="X10" i="18" s="1"/>
  <c r="Z20" i="18"/>
  <c r="X20" i="18" s="1"/>
  <c r="T68" i="18"/>
  <c r="Y5" i="18"/>
  <c r="W5" i="18" s="1"/>
  <c r="Y35" i="18"/>
  <c r="W35" i="18" s="1"/>
  <c r="Y61" i="18"/>
  <c r="T40" i="18"/>
  <c r="T63" i="18"/>
  <c r="T71" i="18"/>
  <c r="Y38" i="18"/>
  <c r="W38" i="18" s="1"/>
  <c r="Z61" i="18"/>
  <c r="X61" i="18" s="1"/>
  <c r="Y66" i="18"/>
  <c r="W66" i="18" s="1"/>
  <c r="T7" i="18"/>
  <c r="Z37" i="18"/>
  <c r="X37" i="18" s="1"/>
  <c r="Z68" i="18"/>
  <c r="X68" i="18" s="1"/>
  <c r="Z16" i="18"/>
  <c r="X16" i="18" s="1"/>
  <c r="Y16" i="18"/>
  <c r="W16" i="18" s="1"/>
  <c r="Z6" i="18"/>
  <c r="Y6" i="18"/>
  <c r="W6" i="18" s="1"/>
  <c r="I13" i="18"/>
  <c r="J13" i="18" s="1"/>
  <c r="K12" i="18"/>
  <c r="Z3" i="18"/>
  <c r="X3" i="18" s="1"/>
  <c r="Y3" i="18"/>
  <c r="W3" i="18" s="1"/>
  <c r="Y15" i="18"/>
  <c r="W15" i="18" s="1"/>
  <c r="Z15" i="18"/>
  <c r="X15" i="18" s="1"/>
  <c r="AB33" i="18"/>
  <c r="AG33" i="18" s="1"/>
  <c r="I34" i="18"/>
  <c r="J34" i="18" s="1"/>
  <c r="K33" i="18"/>
  <c r="I3" i="18"/>
  <c r="J3" i="18" s="1"/>
  <c r="K2" i="18"/>
  <c r="Z11" i="18"/>
  <c r="X11" i="18" s="1"/>
  <c r="Y11" i="18"/>
  <c r="Z14" i="18"/>
  <c r="X14" i="18" s="1"/>
  <c r="Y14" i="18"/>
  <c r="Y25" i="18"/>
  <c r="W25" i="18" s="1"/>
  <c r="Z8" i="18"/>
  <c r="X8" i="18" s="1"/>
  <c r="Y8" i="18"/>
  <c r="W8" i="18" s="1"/>
  <c r="Y9" i="18"/>
  <c r="W9" i="18" s="1"/>
  <c r="Z22" i="18"/>
  <c r="X22" i="18" s="1"/>
  <c r="Y22" i="18"/>
  <c r="W22" i="18" s="1"/>
  <c r="AB22" i="18"/>
  <c r="AG22" i="18" s="1"/>
  <c r="Z46" i="18"/>
  <c r="X46" i="18" s="1"/>
  <c r="Y46" i="18"/>
  <c r="W46" i="18" s="1"/>
  <c r="Y2" i="18"/>
  <c r="W2" i="18" s="1"/>
  <c r="Z7" i="18"/>
  <c r="Y10" i="18"/>
  <c r="W10" i="18" s="1"/>
  <c r="AB12" i="18"/>
  <c r="AG12" i="18" s="1"/>
  <c r="K23" i="18"/>
  <c r="I24" i="18"/>
  <c r="J24" i="18" s="1"/>
  <c r="Z26" i="18"/>
  <c r="X26" i="18" s="1"/>
  <c r="Y26" i="18"/>
  <c r="Z44" i="18"/>
  <c r="X44" i="18" s="1"/>
  <c r="Y44" i="18"/>
  <c r="W44" i="18" s="1"/>
  <c r="Z53" i="18"/>
  <c r="X53" i="18" s="1"/>
  <c r="Y53" i="18"/>
  <c r="W53" i="18" s="1"/>
  <c r="Y34" i="18"/>
  <c r="W34" i="18" s="1"/>
  <c r="Z34" i="18"/>
  <c r="X34" i="18" s="1"/>
  <c r="Y36" i="18"/>
  <c r="W36" i="18" s="1"/>
  <c r="Z57" i="18"/>
  <c r="X57" i="18" s="1"/>
  <c r="Y57" i="18"/>
  <c r="Y19" i="18"/>
  <c r="W19" i="18" s="1"/>
  <c r="Z24" i="18"/>
  <c r="X24" i="18" s="1"/>
  <c r="Y52" i="18"/>
  <c r="W52" i="18" s="1"/>
  <c r="AB52" i="18"/>
  <c r="AG52" i="18" s="1"/>
  <c r="Z52" i="18"/>
  <c r="X52" i="18" s="1"/>
  <c r="Z59" i="18"/>
  <c r="X59" i="18" s="1"/>
  <c r="Y59" i="18"/>
  <c r="W59" i="18" s="1"/>
  <c r="AB2" i="18"/>
  <c r="AG2" i="18" s="1"/>
  <c r="V10" i="18"/>
  <c r="Y30" i="18"/>
  <c r="W30" i="18" s="1"/>
  <c r="K32" i="18"/>
  <c r="Y33" i="18"/>
  <c r="Z36" i="18"/>
  <c r="X36" i="18" s="1"/>
  <c r="Y43" i="18"/>
  <c r="W43" i="18" s="1"/>
  <c r="Z67" i="18"/>
  <c r="X67" i="18" s="1"/>
  <c r="Y67" i="18"/>
  <c r="W67" i="18" s="1"/>
  <c r="Y13" i="18"/>
  <c r="W13" i="18" s="1"/>
  <c r="Y24" i="18"/>
  <c r="Y28" i="18"/>
  <c r="W28" i="18" s="1"/>
  <c r="Z33" i="18"/>
  <c r="X33" i="18" s="1"/>
  <c r="AB34" i="18"/>
  <c r="AG34" i="18" s="1"/>
  <c r="Y12" i="18"/>
  <c r="Z18" i="18"/>
  <c r="X18" i="18" s="1"/>
  <c r="Y18" i="18"/>
  <c r="Z19" i="18"/>
  <c r="X19" i="18" s="1"/>
  <c r="Y27" i="18"/>
  <c r="W27" i="18" s="1"/>
  <c r="V27" i="18" s="1"/>
  <c r="Z28" i="18"/>
  <c r="X28" i="18" s="1"/>
  <c r="Z70" i="18"/>
  <c r="X70" i="18" s="1"/>
  <c r="Z13" i="18"/>
  <c r="X13" i="18" s="1"/>
  <c r="Z21" i="18"/>
  <c r="X21" i="18" s="1"/>
  <c r="V21" i="18" s="1"/>
  <c r="Z29" i="18"/>
  <c r="Z35" i="18"/>
  <c r="V37" i="18"/>
  <c r="AB42" i="18"/>
  <c r="AG42" i="18" s="1"/>
  <c r="Z45" i="18"/>
  <c r="X45" i="18" s="1"/>
  <c r="Y45" i="18"/>
  <c r="W45" i="18" s="1"/>
  <c r="Z47" i="18"/>
  <c r="Y47" i="18"/>
  <c r="W47" i="18" s="1"/>
  <c r="Y23" i="18"/>
  <c r="Y32" i="18"/>
  <c r="W32" i="18" s="1"/>
  <c r="V32" i="18" s="1"/>
  <c r="Z55" i="18"/>
  <c r="X55" i="18" s="1"/>
  <c r="AB23" i="18"/>
  <c r="AG23" i="18" s="1"/>
  <c r="Y48" i="18"/>
  <c r="W48" i="18" s="1"/>
  <c r="Y55" i="18"/>
  <c r="W55" i="18" s="1"/>
  <c r="Y58" i="18"/>
  <c r="Z65" i="18"/>
  <c r="X65" i="18" s="1"/>
  <c r="Y65" i="18"/>
  <c r="W65" i="18" s="1"/>
  <c r="Z17" i="18"/>
  <c r="Z25" i="18"/>
  <c r="Z31" i="18"/>
  <c r="X31" i="18" s="1"/>
  <c r="Y31" i="18"/>
  <c r="W31" i="18" s="1"/>
  <c r="V31" i="18" s="1"/>
  <c r="I43" i="18"/>
  <c r="K42" i="18"/>
  <c r="Z48" i="18"/>
  <c r="X48" i="18" s="1"/>
  <c r="I53" i="18"/>
  <c r="K52" i="18"/>
  <c r="Y60" i="18"/>
  <c r="W60" i="18" s="1"/>
  <c r="Y69" i="18"/>
  <c r="Z30" i="18"/>
  <c r="X30" i="18" s="1"/>
  <c r="Z38" i="18"/>
  <c r="Y39" i="18"/>
  <c r="W39" i="18" s="1"/>
  <c r="V54" i="18"/>
  <c r="Z64" i="18"/>
  <c r="X64" i="18" s="1"/>
  <c r="Y71" i="18"/>
  <c r="W71" i="18" s="1"/>
  <c r="Z39" i="18"/>
  <c r="X39" i="18" s="1"/>
  <c r="Y56" i="18"/>
  <c r="W56" i="18" s="1"/>
  <c r="AB62" i="18"/>
  <c r="AG62" i="18" s="1"/>
  <c r="V63" i="18"/>
  <c r="Z51" i="18"/>
  <c r="X51" i="18" s="1"/>
  <c r="Y51" i="18"/>
  <c r="I63" i="18"/>
  <c r="J63" i="18" s="1"/>
  <c r="Y64" i="18"/>
  <c r="W64" i="18" s="1"/>
  <c r="V71" i="18"/>
  <c r="Z43" i="18"/>
  <c r="X43" i="18" s="1"/>
  <c r="Z50" i="18"/>
  <c r="Z58" i="18"/>
  <c r="X58" i="18" s="1"/>
  <c r="Z66" i="18"/>
  <c r="D70" i="12"/>
  <c r="E70" i="12"/>
  <c r="D71" i="12"/>
  <c r="E71" i="12"/>
  <c r="D72" i="12"/>
  <c r="E72" i="12"/>
  <c r="D66" i="12"/>
  <c r="E66" i="12"/>
  <c r="D67" i="12"/>
  <c r="E67" i="12"/>
  <c r="D68" i="12"/>
  <c r="E68" i="12"/>
  <c r="D69" i="12"/>
  <c r="E69" i="12"/>
  <c r="V2" i="18" l="1"/>
  <c r="V22" i="18"/>
  <c r="V52" i="18"/>
  <c r="V62" i="18"/>
  <c r="V53" i="18"/>
  <c r="V70" i="18"/>
  <c r="V60" i="18"/>
  <c r="V5" i="18"/>
  <c r="V68" i="18"/>
  <c r="V13" i="18"/>
  <c r="V15" i="18"/>
  <c r="V41" i="18"/>
  <c r="V46" i="18"/>
  <c r="V45" i="18"/>
  <c r="V42" i="18"/>
  <c r="V9" i="18"/>
  <c r="V3" i="18"/>
  <c r="V8" i="18"/>
  <c r="V40" i="18"/>
  <c r="V39" i="18"/>
  <c r="X17" i="18"/>
  <c r="V17" i="18" s="1"/>
  <c r="W26" i="18"/>
  <c r="V26" i="18" s="1"/>
  <c r="W61" i="18"/>
  <c r="V61" i="18" s="1"/>
  <c r="W23" i="18"/>
  <c r="V23" i="18" s="1"/>
  <c r="X35" i="18"/>
  <c r="V35" i="18" s="1"/>
  <c r="W58" i="18"/>
  <c r="V58" i="18" s="1"/>
  <c r="X29" i="18"/>
  <c r="V29" i="18" s="1"/>
  <c r="W18" i="18"/>
  <c r="V18" i="18" s="1"/>
  <c r="W33" i="18"/>
  <c r="V33" i="18" s="1"/>
  <c r="X38" i="18"/>
  <c r="V38" i="18" s="1"/>
  <c r="W69" i="18"/>
  <c r="V69" i="18" s="1"/>
  <c r="W12" i="18"/>
  <c r="V12" i="18" s="1"/>
  <c r="W14" i="18"/>
  <c r="V14" i="18" s="1"/>
  <c r="X50" i="18"/>
  <c r="V50" i="18" s="1"/>
  <c r="W51" i="18"/>
  <c r="V51" i="18" s="1"/>
  <c r="W57" i="18"/>
  <c r="V57" i="18" s="1"/>
  <c r="X7" i="18"/>
  <c r="V7" i="18" s="1"/>
  <c r="W24" i="18"/>
  <c r="V24" i="18" s="1"/>
  <c r="X47" i="18"/>
  <c r="V47" i="18" s="1"/>
  <c r="X66" i="18"/>
  <c r="V66" i="18" s="1"/>
  <c r="X25" i="18"/>
  <c r="V25" i="18" s="1"/>
  <c r="W11" i="18"/>
  <c r="V11" i="18" s="1"/>
  <c r="X6" i="18"/>
  <c r="V6" i="18" s="1"/>
  <c r="AB24" i="18"/>
  <c r="AG24" i="18" s="1"/>
  <c r="AB43" i="18"/>
  <c r="AG43" i="18" s="1"/>
  <c r="J43" i="18"/>
  <c r="AB53" i="18"/>
  <c r="AG53" i="18" s="1"/>
  <c r="J53" i="18"/>
  <c r="AB13" i="18"/>
  <c r="AG13" i="18" s="1"/>
  <c r="AB3" i="18"/>
  <c r="AG3" i="18" s="1"/>
  <c r="V55" i="18"/>
  <c r="V30" i="18"/>
  <c r="V34" i="18"/>
  <c r="V36" i="18"/>
  <c r="V48" i="18"/>
  <c r="V28" i="18"/>
  <c r="K3" i="18"/>
  <c r="I4" i="18"/>
  <c r="J4" i="18" s="1"/>
  <c r="V16" i="18"/>
  <c r="I64" i="18"/>
  <c r="J64" i="18" s="1"/>
  <c r="AB63" i="18"/>
  <c r="AG63" i="18" s="1"/>
  <c r="K63" i="18"/>
  <c r="V59" i="18"/>
  <c r="V19" i="18"/>
  <c r="V65" i="18"/>
  <c r="V67" i="18"/>
  <c r="K53" i="18"/>
  <c r="I54" i="18"/>
  <c r="J54" i="18" s="1"/>
  <c r="V44" i="18"/>
  <c r="I44" i="18"/>
  <c r="J44" i="18" s="1"/>
  <c r="K43" i="18"/>
  <c r="K24" i="18"/>
  <c r="I25" i="18"/>
  <c r="J25" i="18" s="1"/>
  <c r="I14" i="18"/>
  <c r="J14" i="18" s="1"/>
  <c r="K13" i="18"/>
  <c r="V64" i="18"/>
  <c r="V56" i="18"/>
  <c r="V43" i="18"/>
  <c r="K34" i="18"/>
  <c r="I35" i="18"/>
  <c r="J35" i="18" s="1"/>
  <c r="C142" i="15" a="1"/>
  <c r="C142" i="15" s="1"/>
  <c r="BT73" i="15"/>
  <c r="C71" i="15" a="1"/>
  <c r="C71" i="15" s="1"/>
  <c r="U71" i="16"/>
  <c r="S71" i="16"/>
  <c r="T71" i="16" s="1"/>
  <c r="U70" i="16"/>
  <c r="Z70" i="16" s="1"/>
  <c r="X70" i="16" s="1"/>
  <c r="T70" i="16"/>
  <c r="S70" i="16"/>
  <c r="U69" i="16"/>
  <c r="S69" i="16"/>
  <c r="T69" i="16" s="1"/>
  <c r="U68" i="16"/>
  <c r="T68" i="16"/>
  <c r="S68" i="16"/>
  <c r="U67" i="16"/>
  <c r="Y67" i="16" s="1"/>
  <c r="W67" i="16" s="1"/>
  <c r="T67" i="16"/>
  <c r="S67" i="16"/>
  <c r="U66" i="16"/>
  <c r="S66" i="16"/>
  <c r="U65" i="16"/>
  <c r="Z65" i="16" s="1"/>
  <c r="X65" i="16" s="1"/>
  <c r="S65" i="16"/>
  <c r="I65" i="16"/>
  <c r="I66" i="16" s="1"/>
  <c r="U64" i="16"/>
  <c r="Y64" i="16" s="1"/>
  <c r="W64" i="16" s="1"/>
  <c r="S64" i="16"/>
  <c r="T64" i="16" s="1"/>
  <c r="I64" i="16"/>
  <c r="K64" i="16" s="1"/>
  <c r="U63" i="16"/>
  <c r="S63" i="16"/>
  <c r="T63" i="16" s="1"/>
  <c r="I63" i="16"/>
  <c r="K63" i="16" s="1"/>
  <c r="U62" i="16"/>
  <c r="Y62" i="16" s="1"/>
  <c r="W62" i="16" s="1"/>
  <c r="T62" i="16"/>
  <c r="S62" i="16"/>
  <c r="AB62" i="16" s="1"/>
  <c r="K62" i="16"/>
  <c r="L62" i="16" s="1"/>
  <c r="I62" i="16"/>
  <c r="J62" i="16" s="1"/>
  <c r="BK138" i="15"/>
  <c r="BL138" i="15"/>
  <c r="BM138" i="15"/>
  <c r="BN138" i="15"/>
  <c r="BO138" i="15"/>
  <c r="BQ138" i="15"/>
  <c r="BR138" i="15"/>
  <c r="BS138" i="15"/>
  <c r="BT138" i="15"/>
  <c r="BJ74" i="15"/>
  <c r="BK74" i="15"/>
  <c r="BL74" i="15"/>
  <c r="BM74" i="15"/>
  <c r="BN74" i="15"/>
  <c r="BO74" i="15"/>
  <c r="BP74" i="15"/>
  <c r="BQ74" i="15"/>
  <c r="BR74" i="15"/>
  <c r="BS74" i="15"/>
  <c r="BT74" i="15"/>
  <c r="BJ75" i="15"/>
  <c r="BK75" i="15"/>
  <c r="BL75" i="15"/>
  <c r="BM75" i="15"/>
  <c r="BN75" i="15"/>
  <c r="BO75" i="15"/>
  <c r="BP75" i="15"/>
  <c r="BQ75" i="15"/>
  <c r="BR75" i="15"/>
  <c r="BS75" i="15"/>
  <c r="BT75" i="15"/>
  <c r="BJ76" i="15"/>
  <c r="BK76" i="15"/>
  <c r="BL76" i="15"/>
  <c r="BM76" i="15"/>
  <c r="BN76" i="15"/>
  <c r="BO76" i="15"/>
  <c r="BP76" i="15"/>
  <c r="BQ76" i="15"/>
  <c r="BR76" i="15"/>
  <c r="BS76" i="15"/>
  <c r="BT76" i="15"/>
  <c r="BJ77" i="15"/>
  <c r="BK77" i="15"/>
  <c r="BL77" i="15"/>
  <c r="BM77" i="15"/>
  <c r="BN77" i="15"/>
  <c r="BO77" i="15"/>
  <c r="BP77" i="15"/>
  <c r="BP138" i="15" s="1"/>
  <c r="BQ77" i="15"/>
  <c r="BR77" i="15"/>
  <c r="BS77" i="15"/>
  <c r="BT77" i="15"/>
  <c r="BJ78" i="15"/>
  <c r="BK78" i="15"/>
  <c r="BL78" i="15"/>
  <c r="BM78" i="15"/>
  <c r="BN78" i="15"/>
  <c r="BO78" i="15"/>
  <c r="BP78" i="15"/>
  <c r="BQ78" i="15"/>
  <c r="BR78" i="15"/>
  <c r="BS78" i="15"/>
  <c r="BT78" i="15"/>
  <c r="BJ79" i="15"/>
  <c r="BK79" i="15"/>
  <c r="BL79" i="15"/>
  <c r="BM79" i="15"/>
  <c r="BN79" i="15"/>
  <c r="BO79" i="15"/>
  <c r="BP79" i="15"/>
  <c r="BQ79" i="15"/>
  <c r="BR79" i="15"/>
  <c r="BS79" i="15"/>
  <c r="BT79" i="15"/>
  <c r="BJ80" i="15"/>
  <c r="BK80" i="15"/>
  <c r="BL80" i="15"/>
  <c r="BM80" i="15"/>
  <c r="BN80" i="15"/>
  <c r="BO80" i="15"/>
  <c r="BP80" i="15"/>
  <c r="BQ80" i="15"/>
  <c r="BR80" i="15"/>
  <c r="BS80" i="15"/>
  <c r="BT80" i="15"/>
  <c r="BJ81" i="15"/>
  <c r="BK81" i="15"/>
  <c r="BL81" i="15"/>
  <c r="BM81" i="15"/>
  <c r="BN81" i="15"/>
  <c r="BO81" i="15"/>
  <c r="BP81" i="15"/>
  <c r="BQ81" i="15"/>
  <c r="BR81" i="15"/>
  <c r="BS81" i="15"/>
  <c r="BT81" i="15"/>
  <c r="BJ82" i="15"/>
  <c r="BK82" i="15"/>
  <c r="BL82" i="15"/>
  <c r="BM82" i="15"/>
  <c r="BN82" i="15"/>
  <c r="BO82" i="15"/>
  <c r="BP82" i="15"/>
  <c r="BQ82" i="15"/>
  <c r="BR82" i="15"/>
  <c r="BS82" i="15"/>
  <c r="BT82" i="15"/>
  <c r="BJ83" i="15"/>
  <c r="BK83" i="15"/>
  <c r="BL83" i="15"/>
  <c r="BM83" i="15"/>
  <c r="BN83" i="15"/>
  <c r="BO83" i="15"/>
  <c r="BP83" i="15"/>
  <c r="BQ83" i="15"/>
  <c r="BR83" i="15"/>
  <c r="BS83" i="15"/>
  <c r="BT83" i="15"/>
  <c r="BJ84" i="15"/>
  <c r="BK84" i="15"/>
  <c r="BL84" i="15"/>
  <c r="BM84" i="15"/>
  <c r="BN84" i="15"/>
  <c r="BO84" i="15"/>
  <c r="BP84" i="15"/>
  <c r="BQ84" i="15"/>
  <c r="BR84" i="15"/>
  <c r="BS84" i="15"/>
  <c r="BT84" i="15"/>
  <c r="BJ85" i="15"/>
  <c r="BK85" i="15"/>
  <c r="BL85" i="15"/>
  <c r="BM85" i="15"/>
  <c r="BN85" i="15"/>
  <c r="BO85" i="15"/>
  <c r="BP85" i="15"/>
  <c r="BQ85" i="15"/>
  <c r="BR85" i="15"/>
  <c r="BS85" i="15"/>
  <c r="BT85" i="15"/>
  <c r="BJ86" i="15"/>
  <c r="BK86" i="15"/>
  <c r="BL86" i="15"/>
  <c r="BM86" i="15"/>
  <c r="BN86" i="15"/>
  <c r="BO86" i="15"/>
  <c r="BP86" i="15"/>
  <c r="BQ86" i="15"/>
  <c r="BR86" i="15"/>
  <c r="BS86" i="15"/>
  <c r="BT86" i="15"/>
  <c r="BJ87" i="15"/>
  <c r="BK87" i="15"/>
  <c r="BL87" i="15"/>
  <c r="BM87" i="15"/>
  <c r="BN87" i="15"/>
  <c r="BO87" i="15"/>
  <c r="BP87" i="15"/>
  <c r="BQ87" i="15"/>
  <c r="BR87" i="15"/>
  <c r="BS87" i="15"/>
  <c r="BT87" i="15"/>
  <c r="BJ88" i="15"/>
  <c r="BK88" i="15"/>
  <c r="BL88" i="15"/>
  <c r="BM88" i="15"/>
  <c r="BN88" i="15"/>
  <c r="BO88" i="15"/>
  <c r="BP88" i="15"/>
  <c r="BQ88" i="15"/>
  <c r="BR88" i="15"/>
  <c r="BS88" i="15"/>
  <c r="BT88" i="15"/>
  <c r="BJ89" i="15"/>
  <c r="BK89" i="15"/>
  <c r="BL89" i="15"/>
  <c r="BM89" i="15"/>
  <c r="BN89" i="15"/>
  <c r="BO89" i="15"/>
  <c r="BP89" i="15"/>
  <c r="BQ89" i="15"/>
  <c r="BR89" i="15"/>
  <c r="BS89" i="15"/>
  <c r="BT89" i="15"/>
  <c r="BJ90" i="15"/>
  <c r="BK90" i="15"/>
  <c r="BL90" i="15"/>
  <c r="BM90" i="15"/>
  <c r="BN90" i="15"/>
  <c r="BO90" i="15"/>
  <c r="BP90" i="15"/>
  <c r="BQ90" i="15"/>
  <c r="BR90" i="15"/>
  <c r="BS90" i="15"/>
  <c r="BT90" i="15"/>
  <c r="BJ91" i="15"/>
  <c r="BK91" i="15"/>
  <c r="BL91" i="15"/>
  <c r="BM91" i="15"/>
  <c r="BN91" i="15"/>
  <c r="BO91" i="15"/>
  <c r="BP91" i="15"/>
  <c r="BQ91" i="15"/>
  <c r="BR91" i="15"/>
  <c r="BS91" i="15"/>
  <c r="BT91" i="15"/>
  <c r="BJ92" i="15"/>
  <c r="BK92" i="15"/>
  <c r="BL92" i="15"/>
  <c r="BM92" i="15"/>
  <c r="BN92" i="15"/>
  <c r="BO92" i="15"/>
  <c r="BP92" i="15"/>
  <c r="BQ92" i="15"/>
  <c r="BR92" i="15"/>
  <c r="BS92" i="15"/>
  <c r="BT92" i="15"/>
  <c r="BJ93" i="15"/>
  <c r="BK93" i="15"/>
  <c r="BL93" i="15"/>
  <c r="BM93" i="15"/>
  <c r="BN93" i="15"/>
  <c r="BO93" i="15"/>
  <c r="BP93" i="15"/>
  <c r="BQ93" i="15"/>
  <c r="BR93" i="15"/>
  <c r="BS93" i="15"/>
  <c r="BT93" i="15"/>
  <c r="BJ94" i="15"/>
  <c r="BK94" i="15"/>
  <c r="BL94" i="15"/>
  <c r="BM94" i="15"/>
  <c r="BN94" i="15"/>
  <c r="BO94" i="15"/>
  <c r="BP94" i="15"/>
  <c r="BQ94" i="15"/>
  <c r="BR94" i="15"/>
  <c r="BS94" i="15"/>
  <c r="BT94" i="15"/>
  <c r="BJ95" i="15"/>
  <c r="BK95" i="15"/>
  <c r="BL95" i="15"/>
  <c r="BM95" i="15"/>
  <c r="BN95" i="15"/>
  <c r="BO95" i="15"/>
  <c r="BP95" i="15"/>
  <c r="BQ95" i="15"/>
  <c r="BR95" i="15"/>
  <c r="BS95" i="15"/>
  <c r="BT95" i="15"/>
  <c r="BJ96" i="15"/>
  <c r="BK96" i="15"/>
  <c r="BL96" i="15"/>
  <c r="BM96" i="15"/>
  <c r="BN96" i="15"/>
  <c r="BO96" i="15"/>
  <c r="BP96" i="15"/>
  <c r="BQ96" i="15"/>
  <c r="BR96" i="15"/>
  <c r="BS96" i="15"/>
  <c r="BT96" i="15"/>
  <c r="BJ97" i="15"/>
  <c r="BK97" i="15"/>
  <c r="BL97" i="15"/>
  <c r="BM97" i="15"/>
  <c r="BN97" i="15"/>
  <c r="BO97" i="15"/>
  <c r="BP97" i="15"/>
  <c r="BQ97" i="15"/>
  <c r="BR97" i="15"/>
  <c r="BS97" i="15"/>
  <c r="BT97" i="15"/>
  <c r="BJ98" i="15"/>
  <c r="BK98" i="15"/>
  <c r="BL98" i="15"/>
  <c r="BM98" i="15"/>
  <c r="BN98" i="15"/>
  <c r="BO98" i="15"/>
  <c r="BP98" i="15"/>
  <c r="BQ98" i="15"/>
  <c r="BR98" i="15"/>
  <c r="BS98" i="15"/>
  <c r="BT98" i="15"/>
  <c r="BJ99" i="15"/>
  <c r="BK99" i="15"/>
  <c r="BL99" i="15"/>
  <c r="BM99" i="15"/>
  <c r="BN99" i="15"/>
  <c r="BO99" i="15"/>
  <c r="BP99" i="15"/>
  <c r="BQ99" i="15"/>
  <c r="BR99" i="15"/>
  <c r="BS99" i="15"/>
  <c r="BT99" i="15"/>
  <c r="BJ100" i="15"/>
  <c r="BK100" i="15"/>
  <c r="BL100" i="15"/>
  <c r="BM100" i="15"/>
  <c r="BN100" i="15"/>
  <c r="BO100" i="15"/>
  <c r="BP100" i="15"/>
  <c r="BQ100" i="15"/>
  <c r="BR100" i="15"/>
  <c r="BS100" i="15"/>
  <c r="BT100" i="15"/>
  <c r="BJ101" i="15"/>
  <c r="BK101" i="15"/>
  <c r="BL101" i="15"/>
  <c r="BM101" i="15"/>
  <c r="BN101" i="15"/>
  <c r="BO101" i="15"/>
  <c r="BP101" i="15"/>
  <c r="BQ101" i="15"/>
  <c r="BR101" i="15"/>
  <c r="BS101" i="15"/>
  <c r="BT101" i="15"/>
  <c r="BJ102" i="15"/>
  <c r="BK102" i="15"/>
  <c r="BL102" i="15"/>
  <c r="BM102" i="15"/>
  <c r="BN102" i="15"/>
  <c r="BO102" i="15"/>
  <c r="BP102" i="15"/>
  <c r="BQ102" i="15"/>
  <c r="BR102" i="15"/>
  <c r="BS102" i="15"/>
  <c r="BT102" i="15"/>
  <c r="BJ103" i="15"/>
  <c r="BK103" i="15"/>
  <c r="BL103" i="15"/>
  <c r="BM103" i="15"/>
  <c r="BN103" i="15"/>
  <c r="BO103" i="15"/>
  <c r="BP103" i="15"/>
  <c r="BQ103" i="15"/>
  <c r="BR103" i="15"/>
  <c r="BS103" i="15"/>
  <c r="BT103" i="15"/>
  <c r="BJ104" i="15"/>
  <c r="BK104" i="15"/>
  <c r="BL104" i="15"/>
  <c r="BM104" i="15"/>
  <c r="BN104" i="15"/>
  <c r="BO104" i="15"/>
  <c r="BP104" i="15"/>
  <c r="BQ104" i="15"/>
  <c r="BR104" i="15"/>
  <c r="BS104" i="15"/>
  <c r="BT104" i="15"/>
  <c r="BJ105" i="15"/>
  <c r="BK105" i="15"/>
  <c r="BL105" i="15"/>
  <c r="BM105" i="15"/>
  <c r="BN105" i="15"/>
  <c r="BO105" i="15"/>
  <c r="BP105" i="15"/>
  <c r="BQ105" i="15"/>
  <c r="BR105" i="15"/>
  <c r="BS105" i="15"/>
  <c r="BT105" i="15"/>
  <c r="BJ106" i="15"/>
  <c r="BK106" i="15"/>
  <c r="BL106" i="15"/>
  <c r="BM106" i="15"/>
  <c r="BN106" i="15"/>
  <c r="BO106" i="15"/>
  <c r="BP106" i="15"/>
  <c r="BQ106" i="15"/>
  <c r="BR106" i="15"/>
  <c r="BS106" i="15"/>
  <c r="BT106" i="15"/>
  <c r="BJ107" i="15"/>
  <c r="BK107" i="15"/>
  <c r="BL107" i="15"/>
  <c r="BM107" i="15"/>
  <c r="BN107" i="15"/>
  <c r="BO107" i="15"/>
  <c r="BP107" i="15"/>
  <c r="BQ107" i="15"/>
  <c r="BR107" i="15"/>
  <c r="BS107" i="15"/>
  <c r="BT107" i="15"/>
  <c r="BJ108" i="15"/>
  <c r="BK108" i="15"/>
  <c r="BL108" i="15"/>
  <c r="BM108" i="15"/>
  <c r="BN108" i="15"/>
  <c r="BO108" i="15"/>
  <c r="BP108" i="15"/>
  <c r="BQ108" i="15"/>
  <c r="BR108" i="15"/>
  <c r="BS108" i="15"/>
  <c r="BT108" i="15"/>
  <c r="BJ109" i="15"/>
  <c r="BK109" i="15"/>
  <c r="BL109" i="15"/>
  <c r="BM109" i="15"/>
  <c r="BN109" i="15"/>
  <c r="BO109" i="15"/>
  <c r="BP109" i="15"/>
  <c r="BQ109" i="15"/>
  <c r="BR109" i="15"/>
  <c r="BS109" i="15"/>
  <c r="BT109" i="15"/>
  <c r="BJ110" i="15"/>
  <c r="BK110" i="15"/>
  <c r="BL110" i="15"/>
  <c r="BM110" i="15"/>
  <c r="BN110" i="15"/>
  <c r="BO110" i="15"/>
  <c r="BP110" i="15"/>
  <c r="BQ110" i="15"/>
  <c r="BR110" i="15"/>
  <c r="BS110" i="15"/>
  <c r="BT110" i="15"/>
  <c r="BJ111" i="15"/>
  <c r="BK111" i="15"/>
  <c r="BL111" i="15"/>
  <c r="BM111" i="15"/>
  <c r="BN111" i="15"/>
  <c r="BO111" i="15"/>
  <c r="BP111" i="15"/>
  <c r="BQ111" i="15"/>
  <c r="BR111" i="15"/>
  <c r="BS111" i="15"/>
  <c r="BT111" i="15"/>
  <c r="BJ112" i="15"/>
  <c r="BK112" i="15"/>
  <c r="BL112" i="15"/>
  <c r="BM112" i="15"/>
  <c r="BN112" i="15"/>
  <c r="BO112" i="15"/>
  <c r="BP112" i="15"/>
  <c r="BQ112" i="15"/>
  <c r="BR112" i="15"/>
  <c r="BS112" i="15"/>
  <c r="BT112" i="15"/>
  <c r="BJ113" i="15"/>
  <c r="BK113" i="15"/>
  <c r="BL113" i="15"/>
  <c r="BM113" i="15"/>
  <c r="BN113" i="15"/>
  <c r="BO113" i="15"/>
  <c r="BP113" i="15"/>
  <c r="BQ113" i="15"/>
  <c r="BR113" i="15"/>
  <c r="BS113" i="15"/>
  <c r="BT113" i="15"/>
  <c r="BJ114" i="15"/>
  <c r="BK114" i="15"/>
  <c r="BL114" i="15"/>
  <c r="BM114" i="15"/>
  <c r="BN114" i="15"/>
  <c r="BO114" i="15"/>
  <c r="BP114" i="15"/>
  <c r="BQ114" i="15"/>
  <c r="BR114" i="15"/>
  <c r="BS114" i="15"/>
  <c r="BT114" i="15"/>
  <c r="BJ115" i="15"/>
  <c r="BK115" i="15"/>
  <c r="BL115" i="15"/>
  <c r="BM115" i="15"/>
  <c r="BN115" i="15"/>
  <c r="BO115" i="15"/>
  <c r="BP115" i="15"/>
  <c r="BQ115" i="15"/>
  <c r="BR115" i="15"/>
  <c r="BS115" i="15"/>
  <c r="BT115" i="15"/>
  <c r="BJ116" i="15"/>
  <c r="BK116" i="15"/>
  <c r="BL116" i="15"/>
  <c r="BM116" i="15"/>
  <c r="BN116" i="15"/>
  <c r="BO116" i="15"/>
  <c r="BP116" i="15"/>
  <c r="BQ116" i="15"/>
  <c r="BR116" i="15"/>
  <c r="BS116" i="15"/>
  <c r="BT116" i="15"/>
  <c r="BJ117" i="15"/>
  <c r="BK117" i="15"/>
  <c r="BL117" i="15"/>
  <c r="BM117" i="15"/>
  <c r="BN117" i="15"/>
  <c r="BO117" i="15"/>
  <c r="BP117" i="15"/>
  <c r="BQ117" i="15"/>
  <c r="BR117" i="15"/>
  <c r="BS117" i="15"/>
  <c r="BT117" i="15"/>
  <c r="BJ118" i="15"/>
  <c r="BK118" i="15"/>
  <c r="BL118" i="15"/>
  <c r="BM118" i="15"/>
  <c r="BN118" i="15"/>
  <c r="BO118" i="15"/>
  <c r="BP118" i="15"/>
  <c r="BQ118" i="15"/>
  <c r="BR118" i="15"/>
  <c r="BS118" i="15"/>
  <c r="BT118" i="15"/>
  <c r="BJ119" i="15"/>
  <c r="BK119" i="15"/>
  <c r="BL119" i="15"/>
  <c r="BM119" i="15"/>
  <c r="BN119" i="15"/>
  <c r="BO119" i="15"/>
  <c r="BP119" i="15"/>
  <c r="BQ119" i="15"/>
  <c r="BR119" i="15"/>
  <c r="BS119" i="15"/>
  <c r="BT119" i="15"/>
  <c r="BJ120" i="15"/>
  <c r="BK120" i="15"/>
  <c r="BL120" i="15"/>
  <c r="BM120" i="15"/>
  <c r="BN120" i="15"/>
  <c r="BO120" i="15"/>
  <c r="BP120" i="15"/>
  <c r="BQ120" i="15"/>
  <c r="BR120" i="15"/>
  <c r="BS120" i="15"/>
  <c r="BT120" i="15"/>
  <c r="BJ121" i="15"/>
  <c r="BK121" i="15"/>
  <c r="BL121" i="15"/>
  <c r="BM121" i="15"/>
  <c r="BN121" i="15"/>
  <c r="BO121" i="15"/>
  <c r="BP121" i="15"/>
  <c r="BQ121" i="15"/>
  <c r="BR121" i="15"/>
  <c r="BS121" i="15"/>
  <c r="BT121" i="15"/>
  <c r="BJ122" i="15"/>
  <c r="BK122" i="15"/>
  <c r="BL122" i="15"/>
  <c r="BM122" i="15"/>
  <c r="BN122" i="15"/>
  <c r="BO122" i="15"/>
  <c r="BP122" i="15"/>
  <c r="BQ122" i="15"/>
  <c r="BR122" i="15"/>
  <c r="BS122" i="15"/>
  <c r="BT122" i="15"/>
  <c r="BJ123" i="15"/>
  <c r="BK123" i="15"/>
  <c r="BL123" i="15"/>
  <c r="BM123" i="15"/>
  <c r="BN123" i="15"/>
  <c r="BO123" i="15"/>
  <c r="BP123" i="15"/>
  <c r="BQ123" i="15"/>
  <c r="BR123" i="15"/>
  <c r="BS123" i="15"/>
  <c r="BT123" i="15"/>
  <c r="BJ124" i="15"/>
  <c r="BK124" i="15"/>
  <c r="BL124" i="15"/>
  <c r="BM124" i="15"/>
  <c r="BN124" i="15"/>
  <c r="BO124" i="15"/>
  <c r="BP124" i="15"/>
  <c r="BQ124" i="15"/>
  <c r="BR124" i="15"/>
  <c r="BS124" i="15"/>
  <c r="BT124" i="15"/>
  <c r="BJ125" i="15"/>
  <c r="BK125" i="15"/>
  <c r="BL125" i="15"/>
  <c r="BM125" i="15"/>
  <c r="BN125" i="15"/>
  <c r="BO125" i="15"/>
  <c r="BP125" i="15"/>
  <c r="BQ125" i="15"/>
  <c r="BR125" i="15"/>
  <c r="BS125" i="15"/>
  <c r="BT125" i="15"/>
  <c r="BJ126" i="15"/>
  <c r="BK126" i="15"/>
  <c r="BL126" i="15"/>
  <c r="BM126" i="15"/>
  <c r="BN126" i="15"/>
  <c r="BO126" i="15"/>
  <c r="BP126" i="15"/>
  <c r="BQ126" i="15"/>
  <c r="BR126" i="15"/>
  <c r="BS126" i="15"/>
  <c r="BT126" i="15"/>
  <c r="BJ127" i="15"/>
  <c r="BK127" i="15"/>
  <c r="BL127" i="15"/>
  <c r="BM127" i="15"/>
  <c r="BN127" i="15"/>
  <c r="BO127" i="15"/>
  <c r="BP127" i="15"/>
  <c r="BQ127" i="15"/>
  <c r="BR127" i="15"/>
  <c r="BS127" i="15"/>
  <c r="BT127" i="15"/>
  <c r="BJ128" i="15"/>
  <c r="BK128" i="15"/>
  <c r="BL128" i="15"/>
  <c r="BM128" i="15"/>
  <c r="BN128" i="15"/>
  <c r="BO128" i="15"/>
  <c r="BP128" i="15"/>
  <c r="BQ128" i="15"/>
  <c r="BR128" i="15"/>
  <c r="BS128" i="15"/>
  <c r="BT128" i="15"/>
  <c r="BJ129" i="15"/>
  <c r="BK129" i="15"/>
  <c r="BL129" i="15"/>
  <c r="BM129" i="15"/>
  <c r="BN129" i="15"/>
  <c r="BO129" i="15"/>
  <c r="BP129" i="15"/>
  <c r="BQ129" i="15"/>
  <c r="BR129" i="15"/>
  <c r="BS129" i="15"/>
  <c r="BT129" i="15"/>
  <c r="BJ130" i="15"/>
  <c r="BK130" i="15"/>
  <c r="BL130" i="15"/>
  <c r="BM130" i="15"/>
  <c r="BN130" i="15"/>
  <c r="BO130" i="15"/>
  <c r="BP130" i="15"/>
  <c r="BQ130" i="15"/>
  <c r="BR130" i="15"/>
  <c r="BS130" i="15"/>
  <c r="BT130" i="15"/>
  <c r="BJ131" i="15"/>
  <c r="BK131" i="15"/>
  <c r="BL131" i="15"/>
  <c r="BM131" i="15"/>
  <c r="BN131" i="15"/>
  <c r="BO131" i="15"/>
  <c r="BP131" i="15"/>
  <c r="BQ131" i="15"/>
  <c r="BR131" i="15"/>
  <c r="BS131" i="15"/>
  <c r="BT131" i="15"/>
  <c r="BJ132" i="15"/>
  <c r="BK132" i="15"/>
  <c r="BL132" i="15"/>
  <c r="BM132" i="15"/>
  <c r="BN132" i="15"/>
  <c r="BO132" i="15"/>
  <c r="BP132" i="15"/>
  <c r="BQ132" i="15"/>
  <c r="BR132" i="15"/>
  <c r="BS132" i="15"/>
  <c r="BT132" i="15"/>
  <c r="BJ133" i="15"/>
  <c r="BK133" i="15"/>
  <c r="BL133" i="15"/>
  <c r="BM133" i="15"/>
  <c r="BN133" i="15"/>
  <c r="BO133" i="15"/>
  <c r="BP133" i="15"/>
  <c r="BQ133" i="15"/>
  <c r="BR133" i="15"/>
  <c r="BS133" i="15"/>
  <c r="BT133" i="15"/>
  <c r="BJ134" i="15"/>
  <c r="BK134" i="15"/>
  <c r="BL134" i="15"/>
  <c r="BM134" i="15"/>
  <c r="BN134" i="15"/>
  <c r="BO134" i="15"/>
  <c r="BP134" i="15"/>
  <c r="BQ134" i="15"/>
  <c r="BR134" i="15"/>
  <c r="BS134" i="15"/>
  <c r="BT134" i="15"/>
  <c r="BJ135" i="15"/>
  <c r="BK135" i="15"/>
  <c r="BL135" i="15"/>
  <c r="BM135" i="15"/>
  <c r="BN135" i="15"/>
  <c r="BO135" i="15"/>
  <c r="BP135" i="15"/>
  <c r="BQ135" i="15"/>
  <c r="BR135" i="15"/>
  <c r="BS135" i="15"/>
  <c r="BT135" i="15"/>
  <c r="BJ136" i="15"/>
  <c r="BK136" i="15"/>
  <c r="BL136" i="15"/>
  <c r="BM136" i="15"/>
  <c r="BN136" i="15"/>
  <c r="BO136" i="15"/>
  <c r="BP136" i="15"/>
  <c r="BQ136" i="15"/>
  <c r="BR136" i="15"/>
  <c r="BS136" i="15"/>
  <c r="BT136" i="15"/>
  <c r="BK73" i="15"/>
  <c r="BL73" i="15"/>
  <c r="BM73" i="15"/>
  <c r="BN73" i="15"/>
  <c r="BO73" i="15"/>
  <c r="BP73" i="15"/>
  <c r="BQ73" i="15"/>
  <c r="BR73" i="15"/>
  <c r="BS73" i="15"/>
  <c r="T52" i="16"/>
  <c r="S52" i="16"/>
  <c r="K52" i="16"/>
  <c r="L52" i="16" s="1"/>
  <c r="Q52" i="16" s="1"/>
  <c r="O52" i="16" s="1"/>
  <c r="J52" i="16"/>
  <c r="I52" i="16"/>
  <c r="T61" i="16"/>
  <c r="S61" i="16"/>
  <c r="S60" i="16"/>
  <c r="S59" i="16"/>
  <c r="T59" i="16" s="1"/>
  <c r="T58" i="16"/>
  <c r="S58" i="16"/>
  <c r="T57" i="16"/>
  <c r="S57" i="16"/>
  <c r="S56" i="16"/>
  <c r="S55" i="16"/>
  <c r="T54" i="16"/>
  <c r="S54" i="16"/>
  <c r="T53" i="16"/>
  <c r="S53" i="16"/>
  <c r="AZ74" i="15"/>
  <c r="BA74" i="15"/>
  <c r="BB74" i="15"/>
  <c r="BC74" i="15"/>
  <c r="BD74" i="15"/>
  <c r="BE74" i="15"/>
  <c r="BF74" i="15"/>
  <c r="BG74" i="15"/>
  <c r="BH74" i="15"/>
  <c r="BI74" i="15"/>
  <c r="AZ75" i="15"/>
  <c r="BA75" i="15"/>
  <c r="BB75" i="15"/>
  <c r="BC75" i="15"/>
  <c r="BD75" i="15"/>
  <c r="BE75" i="15"/>
  <c r="BE138" i="15" s="1"/>
  <c r="BF75" i="15"/>
  <c r="BG75" i="15"/>
  <c r="BH75" i="15"/>
  <c r="BI75" i="15"/>
  <c r="AZ76" i="15"/>
  <c r="BA76" i="15"/>
  <c r="BB76" i="15"/>
  <c r="BC76" i="15"/>
  <c r="BD76" i="15"/>
  <c r="BE76" i="15"/>
  <c r="BF76" i="15"/>
  <c r="BG76" i="15"/>
  <c r="BH76" i="15"/>
  <c r="BI76" i="15"/>
  <c r="AZ77" i="15"/>
  <c r="BA77" i="15"/>
  <c r="BA138" i="15" s="1"/>
  <c r="BB77" i="15"/>
  <c r="BC77" i="15"/>
  <c r="BD77" i="15"/>
  <c r="BE77" i="15"/>
  <c r="BF77" i="15"/>
  <c r="BG77" i="15"/>
  <c r="BH77" i="15"/>
  <c r="BH138" i="15" s="1"/>
  <c r="BI77" i="15"/>
  <c r="BI138" i="15" s="1"/>
  <c r="AZ78" i="15"/>
  <c r="BA78" i="15"/>
  <c r="BB78" i="15"/>
  <c r="BC78" i="15"/>
  <c r="BD78" i="15"/>
  <c r="BE78" i="15"/>
  <c r="BF78" i="15"/>
  <c r="BG78" i="15"/>
  <c r="BH78" i="15"/>
  <c r="BI78" i="15"/>
  <c r="AZ79" i="15"/>
  <c r="BA79" i="15"/>
  <c r="BB79" i="15"/>
  <c r="BC79" i="15"/>
  <c r="BD79" i="15"/>
  <c r="BE79" i="15"/>
  <c r="BF79" i="15"/>
  <c r="BG79" i="15"/>
  <c r="BH79" i="15"/>
  <c r="BI79" i="15"/>
  <c r="AZ80" i="15"/>
  <c r="BA80" i="15"/>
  <c r="BB80" i="15"/>
  <c r="BC80" i="15"/>
  <c r="BD80" i="15"/>
  <c r="BE80" i="15"/>
  <c r="BF80" i="15"/>
  <c r="BG80" i="15"/>
  <c r="BH80" i="15"/>
  <c r="BI80" i="15"/>
  <c r="AZ81" i="15"/>
  <c r="BA81" i="15"/>
  <c r="BB81" i="15"/>
  <c r="BC81" i="15"/>
  <c r="BD81" i="15"/>
  <c r="BE81" i="15"/>
  <c r="BF81" i="15"/>
  <c r="BG81" i="15"/>
  <c r="BH81" i="15"/>
  <c r="BI81" i="15"/>
  <c r="AZ82" i="15"/>
  <c r="BA82" i="15"/>
  <c r="BB82" i="15"/>
  <c r="BC82" i="15"/>
  <c r="BD82" i="15"/>
  <c r="BE82" i="15"/>
  <c r="BF82" i="15"/>
  <c r="BG82" i="15"/>
  <c r="BH82" i="15"/>
  <c r="BI82" i="15"/>
  <c r="AZ83" i="15"/>
  <c r="BA83" i="15"/>
  <c r="BB83" i="15"/>
  <c r="BC83" i="15"/>
  <c r="BD83" i="15"/>
  <c r="BE83" i="15"/>
  <c r="BF83" i="15"/>
  <c r="BG83" i="15"/>
  <c r="BH83" i="15"/>
  <c r="BI83" i="15"/>
  <c r="AZ84" i="15"/>
  <c r="BA84" i="15"/>
  <c r="BB84" i="15"/>
  <c r="BC84" i="15"/>
  <c r="BD84" i="15"/>
  <c r="BE84" i="15"/>
  <c r="BF84" i="15"/>
  <c r="BG84" i="15"/>
  <c r="BH84" i="15"/>
  <c r="BI84" i="15"/>
  <c r="AZ85" i="15"/>
  <c r="BA85" i="15"/>
  <c r="BB85" i="15"/>
  <c r="BC85" i="15"/>
  <c r="BD85" i="15"/>
  <c r="BE85" i="15"/>
  <c r="BF85" i="15"/>
  <c r="BG85" i="15"/>
  <c r="BH85" i="15"/>
  <c r="BI85" i="15"/>
  <c r="AZ86" i="15"/>
  <c r="BA86" i="15"/>
  <c r="BB86" i="15"/>
  <c r="BC86" i="15"/>
  <c r="BD86" i="15"/>
  <c r="BE86" i="15"/>
  <c r="BF86" i="15"/>
  <c r="BG86" i="15"/>
  <c r="BH86" i="15"/>
  <c r="BI86" i="15"/>
  <c r="AZ87" i="15"/>
  <c r="BA87" i="15"/>
  <c r="BB87" i="15"/>
  <c r="BC87" i="15"/>
  <c r="BD87" i="15"/>
  <c r="BE87" i="15"/>
  <c r="BF87" i="15"/>
  <c r="BG87" i="15"/>
  <c r="BH87" i="15"/>
  <c r="BI87" i="15"/>
  <c r="AZ88" i="15"/>
  <c r="BA88" i="15"/>
  <c r="BB88" i="15"/>
  <c r="BC88" i="15"/>
  <c r="BD88" i="15"/>
  <c r="BE88" i="15"/>
  <c r="BF88" i="15"/>
  <c r="BG88" i="15"/>
  <c r="BH88" i="15"/>
  <c r="BI88" i="15"/>
  <c r="AZ89" i="15"/>
  <c r="BA89" i="15"/>
  <c r="BB89" i="15"/>
  <c r="BC89" i="15"/>
  <c r="BD89" i="15"/>
  <c r="BE89" i="15"/>
  <c r="BF89" i="15"/>
  <c r="BG89" i="15"/>
  <c r="BH89" i="15"/>
  <c r="BI89" i="15"/>
  <c r="AZ90" i="15"/>
  <c r="BA90" i="15"/>
  <c r="BB90" i="15"/>
  <c r="BC90" i="15"/>
  <c r="BD90" i="15"/>
  <c r="BE90" i="15"/>
  <c r="BF90" i="15"/>
  <c r="BG90" i="15"/>
  <c r="BH90" i="15"/>
  <c r="BI90" i="15"/>
  <c r="AZ91" i="15"/>
  <c r="BA91" i="15"/>
  <c r="BB91" i="15"/>
  <c r="BC91" i="15"/>
  <c r="BD91" i="15"/>
  <c r="BE91" i="15"/>
  <c r="BF91" i="15"/>
  <c r="BG91" i="15"/>
  <c r="BH91" i="15"/>
  <c r="BI91" i="15"/>
  <c r="AZ92" i="15"/>
  <c r="BA92" i="15"/>
  <c r="BB92" i="15"/>
  <c r="BC92" i="15"/>
  <c r="BD92" i="15"/>
  <c r="BE92" i="15"/>
  <c r="BF92" i="15"/>
  <c r="BG92" i="15"/>
  <c r="BH92" i="15"/>
  <c r="BI92" i="15"/>
  <c r="AZ93" i="15"/>
  <c r="BA93" i="15"/>
  <c r="BB93" i="15"/>
  <c r="BC93" i="15"/>
  <c r="BD93" i="15"/>
  <c r="BE93" i="15"/>
  <c r="BF93" i="15"/>
  <c r="BG93" i="15"/>
  <c r="BH93" i="15"/>
  <c r="BI93" i="15"/>
  <c r="AZ94" i="15"/>
  <c r="BA94" i="15"/>
  <c r="BB94" i="15"/>
  <c r="BC94" i="15"/>
  <c r="BD94" i="15"/>
  <c r="BE94" i="15"/>
  <c r="BF94" i="15"/>
  <c r="BG94" i="15"/>
  <c r="BH94" i="15"/>
  <c r="BI94" i="15"/>
  <c r="AZ95" i="15"/>
  <c r="BA95" i="15"/>
  <c r="BB95" i="15"/>
  <c r="BC95" i="15"/>
  <c r="BD95" i="15"/>
  <c r="BE95" i="15"/>
  <c r="BF95" i="15"/>
  <c r="BG95" i="15"/>
  <c r="BH95" i="15"/>
  <c r="BI95" i="15"/>
  <c r="AZ96" i="15"/>
  <c r="BA96" i="15"/>
  <c r="BB96" i="15"/>
  <c r="BC96" i="15"/>
  <c r="BD96" i="15"/>
  <c r="BE96" i="15"/>
  <c r="BF96" i="15"/>
  <c r="BG96" i="15"/>
  <c r="BH96" i="15"/>
  <c r="BI96" i="15"/>
  <c r="AZ97" i="15"/>
  <c r="BA97" i="15"/>
  <c r="BB97" i="15"/>
  <c r="BC97" i="15"/>
  <c r="BD97" i="15"/>
  <c r="BE97" i="15"/>
  <c r="BF97" i="15"/>
  <c r="BG97" i="15"/>
  <c r="BH97" i="15"/>
  <c r="BI97" i="15"/>
  <c r="AZ98" i="15"/>
  <c r="BA98" i="15"/>
  <c r="BB98" i="15"/>
  <c r="BC98" i="15"/>
  <c r="BD98" i="15"/>
  <c r="BE98" i="15"/>
  <c r="BF98" i="15"/>
  <c r="BG98" i="15"/>
  <c r="BH98" i="15"/>
  <c r="BI98" i="15"/>
  <c r="AZ99" i="15"/>
  <c r="BA99" i="15"/>
  <c r="BB99" i="15"/>
  <c r="BC99" i="15"/>
  <c r="BD99" i="15"/>
  <c r="BE99" i="15"/>
  <c r="BF99" i="15"/>
  <c r="BG99" i="15"/>
  <c r="BH99" i="15"/>
  <c r="BI99" i="15"/>
  <c r="AZ100" i="15"/>
  <c r="BA100" i="15"/>
  <c r="BB100" i="15"/>
  <c r="BC100" i="15"/>
  <c r="BD100" i="15"/>
  <c r="BE100" i="15"/>
  <c r="BF100" i="15"/>
  <c r="BG100" i="15"/>
  <c r="BH100" i="15"/>
  <c r="BI100" i="15"/>
  <c r="AZ101" i="15"/>
  <c r="BA101" i="15"/>
  <c r="BB101" i="15"/>
  <c r="BC101" i="15"/>
  <c r="BD101" i="15"/>
  <c r="BE101" i="15"/>
  <c r="BF101" i="15"/>
  <c r="BG101" i="15"/>
  <c r="BH101" i="15"/>
  <c r="BI101" i="15"/>
  <c r="AZ102" i="15"/>
  <c r="BA102" i="15"/>
  <c r="BB102" i="15"/>
  <c r="BC102" i="15"/>
  <c r="BD102" i="15"/>
  <c r="BE102" i="15"/>
  <c r="BF102" i="15"/>
  <c r="BG102" i="15"/>
  <c r="BH102" i="15"/>
  <c r="BI102" i="15"/>
  <c r="AZ103" i="15"/>
  <c r="BA103" i="15"/>
  <c r="BB103" i="15"/>
  <c r="BC103" i="15"/>
  <c r="BD103" i="15"/>
  <c r="BE103" i="15"/>
  <c r="BF103" i="15"/>
  <c r="BG103" i="15"/>
  <c r="BH103" i="15"/>
  <c r="BI103" i="15"/>
  <c r="AZ104" i="15"/>
  <c r="BA104" i="15"/>
  <c r="BB104" i="15"/>
  <c r="BC104" i="15"/>
  <c r="BD104" i="15"/>
  <c r="BE104" i="15"/>
  <c r="BF104" i="15"/>
  <c r="BG104" i="15"/>
  <c r="BH104" i="15"/>
  <c r="BI104" i="15"/>
  <c r="AZ105" i="15"/>
  <c r="BA105" i="15"/>
  <c r="BB105" i="15"/>
  <c r="BC105" i="15"/>
  <c r="BD105" i="15"/>
  <c r="BE105" i="15"/>
  <c r="BF105" i="15"/>
  <c r="BG105" i="15"/>
  <c r="BH105" i="15"/>
  <c r="BI105" i="15"/>
  <c r="AZ106" i="15"/>
  <c r="BA106" i="15"/>
  <c r="BB106" i="15"/>
  <c r="BC106" i="15"/>
  <c r="BD106" i="15"/>
  <c r="BE106" i="15"/>
  <c r="BF106" i="15"/>
  <c r="BG106" i="15"/>
  <c r="BH106" i="15"/>
  <c r="BI106" i="15"/>
  <c r="AZ107" i="15"/>
  <c r="BA107" i="15"/>
  <c r="BB107" i="15"/>
  <c r="BC107" i="15"/>
  <c r="BD107" i="15"/>
  <c r="BE107" i="15"/>
  <c r="BF107" i="15"/>
  <c r="BG107" i="15"/>
  <c r="BH107" i="15"/>
  <c r="BI107" i="15"/>
  <c r="AZ108" i="15"/>
  <c r="BA108" i="15"/>
  <c r="BB108" i="15"/>
  <c r="BC108" i="15"/>
  <c r="BD108" i="15"/>
  <c r="BE108" i="15"/>
  <c r="BF108" i="15"/>
  <c r="BG108" i="15"/>
  <c r="BH108" i="15"/>
  <c r="BI108" i="15"/>
  <c r="AZ109" i="15"/>
  <c r="BA109" i="15"/>
  <c r="BB109" i="15"/>
  <c r="BC109" i="15"/>
  <c r="BD109" i="15"/>
  <c r="BE109" i="15"/>
  <c r="BF109" i="15"/>
  <c r="BG109" i="15"/>
  <c r="BH109" i="15"/>
  <c r="BI109" i="15"/>
  <c r="AZ110" i="15"/>
  <c r="BA110" i="15"/>
  <c r="BB110" i="15"/>
  <c r="BC110" i="15"/>
  <c r="BD110" i="15"/>
  <c r="BE110" i="15"/>
  <c r="BF110" i="15"/>
  <c r="BG110" i="15"/>
  <c r="BH110" i="15"/>
  <c r="BI110" i="15"/>
  <c r="AZ111" i="15"/>
  <c r="BA111" i="15"/>
  <c r="BB111" i="15"/>
  <c r="BC111" i="15"/>
  <c r="BD111" i="15"/>
  <c r="BE111" i="15"/>
  <c r="BF111" i="15"/>
  <c r="BG111" i="15"/>
  <c r="BH111" i="15"/>
  <c r="BI111" i="15"/>
  <c r="AZ112" i="15"/>
  <c r="BA112" i="15"/>
  <c r="BB112" i="15"/>
  <c r="BC112" i="15"/>
  <c r="BD112" i="15"/>
  <c r="BE112" i="15"/>
  <c r="BF112" i="15"/>
  <c r="BG112" i="15"/>
  <c r="BH112" i="15"/>
  <c r="BI112" i="15"/>
  <c r="AZ113" i="15"/>
  <c r="BA113" i="15"/>
  <c r="BB113" i="15"/>
  <c r="BC113" i="15"/>
  <c r="BD113" i="15"/>
  <c r="BE113" i="15"/>
  <c r="BF113" i="15"/>
  <c r="BG113" i="15"/>
  <c r="BH113" i="15"/>
  <c r="BI113" i="15"/>
  <c r="AZ114" i="15"/>
  <c r="BA114" i="15"/>
  <c r="BB114" i="15"/>
  <c r="BC114" i="15"/>
  <c r="BD114" i="15"/>
  <c r="BE114" i="15"/>
  <c r="BF114" i="15"/>
  <c r="BG114" i="15"/>
  <c r="BH114" i="15"/>
  <c r="BI114" i="15"/>
  <c r="AZ115" i="15"/>
  <c r="BA115" i="15"/>
  <c r="BB115" i="15"/>
  <c r="BC115" i="15"/>
  <c r="BD115" i="15"/>
  <c r="BE115" i="15"/>
  <c r="BF115" i="15"/>
  <c r="BG115" i="15"/>
  <c r="BH115" i="15"/>
  <c r="BI115" i="15"/>
  <c r="AZ116" i="15"/>
  <c r="BA116" i="15"/>
  <c r="BB116" i="15"/>
  <c r="BC116" i="15"/>
  <c r="BD116" i="15"/>
  <c r="BE116" i="15"/>
  <c r="BF116" i="15"/>
  <c r="BG116" i="15"/>
  <c r="BH116" i="15"/>
  <c r="BI116" i="15"/>
  <c r="AZ117" i="15"/>
  <c r="BA117" i="15"/>
  <c r="BB117" i="15"/>
  <c r="BC117" i="15"/>
  <c r="BD117" i="15"/>
  <c r="BE117" i="15"/>
  <c r="BF117" i="15"/>
  <c r="BG117" i="15"/>
  <c r="BH117" i="15"/>
  <c r="BI117" i="15"/>
  <c r="AZ118" i="15"/>
  <c r="BA118" i="15"/>
  <c r="BB118" i="15"/>
  <c r="BC118" i="15"/>
  <c r="BD118" i="15"/>
  <c r="BE118" i="15"/>
  <c r="BF118" i="15"/>
  <c r="BG118" i="15"/>
  <c r="BH118" i="15"/>
  <c r="BI118" i="15"/>
  <c r="AZ119" i="15"/>
  <c r="BA119" i="15"/>
  <c r="BB119" i="15"/>
  <c r="BC119" i="15"/>
  <c r="BD119" i="15"/>
  <c r="BE119" i="15"/>
  <c r="BF119" i="15"/>
  <c r="BG119" i="15"/>
  <c r="BH119" i="15"/>
  <c r="BI119" i="15"/>
  <c r="AZ120" i="15"/>
  <c r="BA120" i="15"/>
  <c r="BB120" i="15"/>
  <c r="BC120" i="15"/>
  <c r="BD120" i="15"/>
  <c r="BE120" i="15"/>
  <c r="BF120" i="15"/>
  <c r="BG120" i="15"/>
  <c r="BH120" i="15"/>
  <c r="BI120" i="15"/>
  <c r="AZ121" i="15"/>
  <c r="BA121" i="15"/>
  <c r="BB121" i="15"/>
  <c r="BC121" i="15"/>
  <c r="BD121" i="15"/>
  <c r="BE121" i="15"/>
  <c r="BF121" i="15"/>
  <c r="BG121" i="15"/>
  <c r="BH121" i="15"/>
  <c r="BI121" i="15"/>
  <c r="AZ122" i="15"/>
  <c r="BA122" i="15"/>
  <c r="BB122" i="15"/>
  <c r="BC122" i="15"/>
  <c r="BD122" i="15"/>
  <c r="BE122" i="15"/>
  <c r="BF122" i="15"/>
  <c r="BG122" i="15"/>
  <c r="BH122" i="15"/>
  <c r="BI122" i="15"/>
  <c r="AZ123" i="15"/>
  <c r="BA123" i="15"/>
  <c r="BB123" i="15"/>
  <c r="BC123" i="15"/>
  <c r="BD123" i="15"/>
  <c r="BE123" i="15"/>
  <c r="BF123" i="15"/>
  <c r="BG123" i="15"/>
  <c r="BH123" i="15"/>
  <c r="BI123" i="15"/>
  <c r="AZ124" i="15"/>
  <c r="BA124" i="15"/>
  <c r="BB124" i="15"/>
  <c r="BC124" i="15"/>
  <c r="BD124" i="15"/>
  <c r="BE124" i="15"/>
  <c r="BF124" i="15"/>
  <c r="BG124" i="15"/>
  <c r="BH124" i="15"/>
  <c r="BI124" i="15"/>
  <c r="AZ125" i="15"/>
  <c r="BA125" i="15"/>
  <c r="BB125" i="15"/>
  <c r="BC125" i="15"/>
  <c r="BD125" i="15"/>
  <c r="BE125" i="15"/>
  <c r="BF125" i="15"/>
  <c r="BG125" i="15"/>
  <c r="BH125" i="15"/>
  <c r="BI125" i="15"/>
  <c r="AZ126" i="15"/>
  <c r="BA126" i="15"/>
  <c r="BB126" i="15"/>
  <c r="BC126" i="15"/>
  <c r="BD126" i="15"/>
  <c r="BE126" i="15"/>
  <c r="BF126" i="15"/>
  <c r="BG126" i="15"/>
  <c r="BH126" i="15"/>
  <c r="BI126" i="15"/>
  <c r="AZ127" i="15"/>
  <c r="BA127" i="15"/>
  <c r="BB127" i="15"/>
  <c r="BC127" i="15"/>
  <c r="BD127" i="15"/>
  <c r="BE127" i="15"/>
  <c r="BF127" i="15"/>
  <c r="BG127" i="15"/>
  <c r="BH127" i="15"/>
  <c r="BI127" i="15"/>
  <c r="AZ128" i="15"/>
  <c r="BA128" i="15"/>
  <c r="BB128" i="15"/>
  <c r="BC128" i="15"/>
  <c r="BD128" i="15"/>
  <c r="BE128" i="15"/>
  <c r="BF128" i="15"/>
  <c r="BG128" i="15"/>
  <c r="BH128" i="15"/>
  <c r="BI128" i="15"/>
  <c r="AZ129" i="15"/>
  <c r="BA129" i="15"/>
  <c r="BB129" i="15"/>
  <c r="BC129" i="15"/>
  <c r="BD129" i="15"/>
  <c r="BE129" i="15"/>
  <c r="BF129" i="15"/>
  <c r="BG129" i="15"/>
  <c r="BH129" i="15"/>
  <c r="BI129" i="15"/>
  <c r="AZ130" i="15"/>
  <c r="BA130" i="15"/>
  <c r="BB130" i="15"/>
  <c r="BC130" i="15"/>
  <c r="BD130" i="15"/>
  <c r="BE130" i="15"/>
  <c r="BF130" i="15"/>
  <c r="BG130" i="15"/>
  <c r="BH130" i="15"/>
  <c r="BI130" i="15"/>
  <c r="AZ131" i="15"/>
  <c r="BA131" i="15"/>
  <c r="BB131" i="15"/>
  <c r="BC131" i="15"/>
  <c r="BD131" i="15"/>
  <c r="BE131" i="15"/>
  <c r="BF131" i="15"/>
  <c r="BG131" i="15"/>
  <c r="BH131" i="15"/>
  <c r="BI131" i="15"/>
  <c r="AZ132" i="15"/>
  <c r="BA132" i="15"/>
  <c r="BB132" i="15"/>
  <c r="BC132" i="15"/>
  <c r="BD132" i="15"/>
  <c r="BE132" i="15"/>
  <c r="BF132" i="15"/>
  <c r="BG132" i="15"/>
  <c r="BH132" i="15"/>
  <c r="BI132" i="15"/>
  <c r="AZ133" i="15"/>
  <c r="BA133" i="15"/>
  <c r="BB133" i="15"/>
  <c r="BC133" i="15"/>
  <c r="BD133" i="15"/>
  <c r="BE133" i="15"/>
  <c r="BF133" i="15"/>
  <c r="BG133" i="15"/>
  <c r="BH133" i="15"/>
  <c r="BI133" i="15"/>
  <c r="AZ134" i="15"/>
  <c r="BA134" i="15"/>
  <c r="BB134" i="15"/>
  <c r="BC134" i="15"/>
  <c r="BD134" i="15"/>
  <c r="BE134" i="15"/>
  <c r="BF134" i="15"/>
  <c r="BG134" i="15"/>
  <c r="BH134" i="15"/>
  <c r="BI134" i="15"/>
  <c r="AZ135" i="15"/>
  <c r="BA135" i="15"/>
  <c r="BB135" i="15"/>
  <c r="BC135" i="15"/>
  <c r="BD135" i="15"/>
  <c r="BE135" i="15"/>
  <c r="BF135" i="15"/>
  <c r="BG135" i="15"/>
  <c r="BH135" i="15"/>
  <c r="BI135" i="15"/>
  <c r="AZ136" i="15"/>
  <c r="BA136" i="15"/>
  <c r="BB136" i="15"/>
  <c r="BC136" i="15"/>
  <c r="BD136" i="15"/>
  <c r="BE136" i="15"/>
  <c r="BF136" i="15"/>
  <c r="BG136" i="15"/>
  <c r="BH136" i="15"/>
  <c r="BI136" i="15"/>
  <c r="BA73" i="15"/>
  <c r="BB73" i="15"/>
  <c r="BB138" i="15" s="1"/>
  <c r="BC73" i="15"/>
  <c r="BC138" i="15" s="1"/>
  <c r="BD73" i="15"/>
  <c r="BD138" i="15" s="1"/>
  <c r="BE73" i="15"/>
  <c r="BF73" i="15"/>
  <c r="BF138" i="15" s="1"/>
  <c r="BG73" i="15"/>
  <c r="BG138" i="15" s="1"/>
  <c r="BH73" i="15"/>
  <c r="BI73" i="15"/>
  <c r="BJ73" i="15"/>
  <c r="AH10" i="13"/>
  <c r="I20" i="13"/>
  <c r="I11" i="13"/>
  <c r="K11" i="13" s="1"/>
  <c r="I13" i="13"/>
  <c r="K13" i="13" s="1"/>
  <c r="I32" i="16"/>
  <c r="I33" i="16" s="1"/>
  <c r="J33" i="16" s="1"/>
  <c r="I22" i="16"/>
  <c r="K22" i="16" s="1"/>
  <c r="I12" i="16"/>
  <c r="J12" i="16" s="1"/>
  <c r="I3" i="16"/>
  <c r="J3" i="16" s="1"/>
  <c r="S51" i="16"/>
  <c r="T51" i="16" s="1"/>
  <c r="S50" i="16"/>
  <c r="T50" i="16" s="1"/>
  <c r="S49" i="16"/>
  <c r="T49" i="16" s="1"/>
  <c r="S48" i="16"/>
  <c r="T48" i="16" s="1"/>
  <c r="S47" i="16"/>
  <c r="T47" i="16" s="1"/>
  <c r="S46" i="16"/>
  <c r="T46" i="16" s="1"/>
  <c r="S45" i="16"/>
  <c r="T45" i="16" s="1"/>
  <c r="F45" i="16"/>
  <c r="S44" i="16"/>
  <c r="T44" i="16" s="1"/>
  <c r="S43" i="16"/>
  <c r="T43" i="16" s="1"/>
  <c r="S42" i="16"/>
  <c r="T42" i="16" s="1"/>
  <c r="S41" i="16"/>
  <c r="T41" i="16" s="1"/>
  <c r="S40" i="16"/>
  <c r="T40" i="16" s="1"/>
  <c r="S39" i="16"/>
  <c r="T39" i="16" s="1"/>
  <c r="S38" i="16"/>
  <c r="T38" i="16" s="1"/>
  <c r="S37" i="16"/>
  <c r="T37" i="16" s="1"/>
  <c r="S36" i="16"/>
  <c r="T36" i="16" s="1"/>
  <c r="S35" i="16"/>
  <c r="T35" i="16" s="1"/>
  <c r="S34" i="16"/>
  <c r="T34" i="16" s="1"/>
  <c r="S33" i="16"/>
  <c r="T33" i="16" s="1"/>
  <c r="S32" i="16"/>
  <c r="T32" i="16" s="1"/>
  <c r="S31" i="16"/>
  <c r="T31" i="16" s="1"/>
  <c r="S30" i="16"/>
  <c r="T30" i="16" s="1"/>
  <c r="S29" i="16"/>
  <c r="T29" i="16" s="1"/>
  <c r="S28" i="16"/>
  <c r="T28" i="16" s="1"/>
  <c r="S27" i="16"/>
  <c r="T27" i="16" s="1"/>
  <c r="S26" i="16"/>
  <c r="T26" i="16" s="1"/>
  <c r="S25" i="16"/>
  <c r="T25" i="16" s="1"/>
  <c r="S24" i="16"/>
  <c r="T24" i="16" s="1"/>
  <c r="S23" i="16"/>
  <c r="T23" i="16" s="1"/>
  <c r="S22" i="16"/>
  <c r="T22" i="16" s="1"/>
  <c r="S21" i="16"/>
  <c r="T21" i="16" s="1"/>
  <c r="S20" i="16"/>
  <c r="T20" i="16" s="1"/>
  <c r="S19" i="16"/>
  <c r="T19" i="16" s="1"/>
  <c r="S18" i="16"/>
  <c r="T18" i="16" s="1"/>
  <c r="S17" i="16"/>
  <c r="T17" i="16" s="1"/>
  <c r="S16" i="16"/>
  <c r="T16" i="16" s="1"/>
  <c r="S15" i="16"/>
  <c r="T15" i="16" s="1"/>
  <c r="S14" i="16"/>
  <c r="T14" i="16" s="1"/>
  <c r="S13" i="16"/>
  <c r="T13" i="16" s="1"/>
  <c r="S12" i="16"/>
  <c r="T12" i="16" s="1"/>
  <c r="S11" i="16"/>
  <c r="T11" i="16" s="1"/>
  <c r="S10" i="16"/>
  <c r="T10" i="16" s="1"/>
  <c r="S9" i="16"/>
  <c r="T9" i="16" s="1"/>
  <c r="S8" i="16"/>
  <c r="T8" i="16" s="1"/>
  <c r="S7" i="16"/>
  <c r="T7" i="16" s="1"/>
  <c r="S6" i="16"/>
  <c r="T6" i="16" s="1"/>
  <c r="S5" i="16"/>
  <c r="T5" i="16" s="1"/>
  <c r="S4" i="16"/>
  <c r="T4" i="16" s="1"/>
  <c r="S3" i="16"/>
  <c r="T3" i="16" s="1"/>
  <c r="S2" i="16"/>
  <c r="T2" i="16" s="1"/>
  <c r="D45" i="12"/>
  <c r="E45" i="12"/>
  <c r="D46" i="12"/>
  <c r="E46" i="12"/>
  <c r="D47" i="12"/>
  <c r="E47" i="12"/>
  <c r="D48" i="12"/>
  <c r="E48" i="12"/>
  <c r="D49" i="12"/>
  <c r="E49" i="12"/>
  <c r="D50" i="12"/>
  <c r="E50" i="12"/>
  <c r="D51" i="12"/>
  <c r="E51" i="12"/>
  <c r="D52" i="12"/>
  <c r="E52" i="12"/>
  <c r="D53" i="12"/>
  <c r="E53" i="12"/>
  <c r="D54" i="12"/>
  <c r="E54" i="12"/>
  <c r="D55" i="12"/>
  <c r="E55" i="12"/>
  <c r="D56" i="12"/>
  <c r="E56" i="12"/>
  <c r="D57" i="12"/>
  <c r="E57" i="12"/>
  <c r="D58" i="12"/>
  <c r="E58" i="12"/>
  <c r="D59" i="12"/>
  <c r="E59" i="12"/>
  <c r="D60" i="12"/>
  <c r="E60" i="12"/>
  <c r="D61" i="12"/>
  <c r="E61" i="12"/>
  <c r="D62" i="12"/>
  <c r="E62" i="12"/>
  <c r="D63" i="12"/>
  <c r="E63" i="12"/>
  <c r="D64" i="12"/>
  <c r="E64" i="12"/>
  <c r="D65" i="12"/>
  <c r="E65" i="12"/>
  <c r="Z64" i="16" l="1"/>
  <c r="X64" i="16" s="1"/>
  <c r="Y65" i="16"/>
  <c r="W65" i="16" s="1"/>
  <c r="Y70" i="16"/>
  <c r="W70" i="16" s="1"/>
  <c r="Z66" i="16"/>
  <c r="X66" i="16" s="1"/>
  <c r="N11" i="13"/>
  <c r="W9" i="17"/>
  <c r="W7" i="17"/>
  <c r="W5" i="17"/>
  <c r="W3" i="17"/>
  <c r="W8" i="17"/>
  <c r="W6" i="17"/>
  <c r="W4" i="17"/>
  <c r="I26" i="18"/>
  <c r="J26" i="18" s="1"/>
  <c r="K25" i="18"/>
  <c r="AB25" i="18"/>
  <c r="AG25" i="18" s="1"/>
  <c r="K64" i="18"/>
  <c r="I65" i="18"/>
  <c r="J65" i="18" s="1"/>
  <c r="AB64" i="18"/>
  <c r="AG64" i="18" s="1"/>
  <c r="I5" i="18"/>
  <c r="J5" i="18" s="1"/>
  <c r="K4" i="18"/>
  <c r="AB4" i="18"/>
  <c r="AG4" i="18" s="1"/>
  <c r="I36" i="18"/>
  <c r="J36" i="18" s="1"/>
  <c r="AB35" i="18"/>
  <c r="AG35" i="18" s="1"/>
  <c r="K35" i="18"/>
  <c r="I55" i="18"/>
  <c r="J55" i="18" s="1"/>
  <c r="K54" i="18"/>
  <c r="AB54" i="18"/>
  <c r="AG54" i="18" s="1"/>
  <c r="K14" i="18"/>
  <c r="I15" i="18"/>
  <c r="J15" i="18" s="1"/>
  <c r="AB14" i="18"/>
  <c r="AG14" i="18" s="1"/>
  <c r="K44" i="18"/>
  <c r="I45" i="18"/>
  <c r="J45" i="18" s="1"/>
  <c r="AB44" i="18"/>
  <c r="AG44" i="18" s="1"/>
  <c r="BJ138" i="15"/>
  <c r="I67" i="16"/>
  <c r="K66" i="16"/>
  <c r="J66" i="16"/>
  <c r="V70" i="16"/>
  <c r="AG62" i="16"/>
  <c r="V64" i="16"/>
  <c r="AB66" i="16"/>
  <c r="AB65" i="16"/>
  <c r="Y71" i="16"/>
  <c r="W71" i="16" s="1"/>
  <c r="Z63" i="16"/>
  <c r="X63" i="16" s="1"/>
  <c r="J64" i="16"/>
  <c r="AB64" i="16"/>
  <c r="K65" i="16"/>
  <c r="T65" i="16"/>
  <c r="V65" i="16" s="1"/>
  <c r="Z71" i="16"/>
  <c r="X71" i="16" s="1"/>
  <c r="Y63" i="16"/>
  <c r="W63" i="16" s="1"/>
  <c r="Z62" i="16"/>
  <c r="X62" i="16" s="1"/>
  <c r="V62" i="16" s="1"/>
  <c r="J63" i="16"/>
  <c r="AB63" i="16"/>
  <c r="Y69" i="16"/>
  <c r="W69" i="16" s="1"/>
  <c r="V69" i="16" s="1"/>
  <c r="J65" i="16"/>
  <c r="T66" i="16"/>
  <c r="V66" i="16" s="1"/>
  <c r="Y68" i="16"/>
  <c r="W68" i="16" s="1"/>
  <c r="Z69" i="16"/>
  <c r="X69" i="16" s="1"/>
  <c r="Y66" i="16"/>
  <c r="W66" i="16" s="1"/>
  <c r="Z67" i="16"/>
  <c r="X67" i="16" s="1"/>
  <c r="V67" i="16" s="1"/>
  <c r="Z68" i="16"/>
  <c r="X68" i="16" s="1"/>
  <c r="AB52" i="16"/>
  <c r="AG52" i="16"/>
  <c r="T56" i="16"/>
  <c r="I53" i="16"/>
  <c r="T55" i="16"/>
  <c r="T60" i="16"/>
  <c r="J32" i="16"/>
  <c r="J22" i="16"/>
  <c r="J2" i="16"/>
  <c r="I13" i="16"/>
  <c r="I14" i="16" s="1"/>
  <c r="K3" i="16"/>
  <c r="I4" i="16"/>
  <c r="K4" i="16" s="1"/>
  <c r="I42" i="16"/>
  <c r="J42" i="16" s="1"/>
  <c r="K33" i="16"/>
  <c r="I34" i="16"/>
  <c r="J34" i="16" s="1"/>
  <c r="AB3" i="16"/>
  <c r="AG3" i="16" s="1"/>
  <c r="AB34" i="16"/>
  <c r="AG34" i="16" s="1"/>
  <c r="K32" i="16"/>
  <c r="AB12" i="16"/>
  <c r="AG12" i="16" s="1"/>
  <c r="AB32" i="16"/>
  <c r="AG32" i="16" s="1"/>
  <c r="AB33" i="16"/>
  <c r="AG33" i="16" s="1"/>
  <c r="AB22" i="16"/>
  <c r="AG22" i="16" s="1"/>
  <c r="I23" i="16"/>
  <c r="J23" i="16" s="1"/>
  <c r="K12" i="16"/>
  <c r="K2" i="16"/>
  <c r="V71" i="16" l="1"/>
  <c r="V63" i="16"/>
  <c r="N13" i="13"/>
  <c r="I56" i="18"/>
  <c r="J56" i="18" s="1"/>
  <c r="K55" i="18"/>
  <c r="AB55" i="18"/>
  <c r="AG55" i="18" s="1"/>
  <c r="I46" i="18"/>
  <c r="J46" i="18" s="1"/>
  <c r="K45" i="18"/>
  <c r="AB45" i="18"/>
  <c r="AG45" i="18" s="1"/>
  <c r="K65" i="18"/>
  <c r="I66" i="18"/>
  <c r="J66" i="18" s="1"/>
  <c r="AB65" i="18"/>
  <c r="AG65" i="18" s="1"/>
  <c r="K15" i="18"/>
  <c r="I16" i="18"/>
  <c r="J16" i="18" s="1"/>
  <c r="AB15" i="18"/>
  <c r="AG15" i="18" s="1"/>
  <c r="I6" i="18"/>
  <c r="J6" i="18" s="1"/>
  <c r="K5" i="18"/>
  <c r="AB5" i="18"/>
  <c r="AG5" i="18" s="1"/>
  <c r="K36" i="18"/>
  <c r="I37" i="18"/>
  <c r="J37" i="18" s="1"/>
  <c r="AB36" i="18"/>
  <c r="AG36" i="18" s="1"/>
  <c r="I27" i="18"/>
  <c r="J27" i="18" s="1"/>
  <c r="K26" i="18"/>
  <c r="AB26" i="18"/>
  <c r="AG26" i="18" s="1"/>
  <c r="AG65" i="16"/>
  <c r="J67" i="16"/>
  <c r="I68" i="16"/>
  <c r="K67" i="16"/>
  <c r="AG63" i="16"/>
  <c r="AG64" i="16"/>
  <c r="AG66" i="16"/>
  <c r="AB67" i="16"/>
  <c r="V68" i="16"/>
  <c r="K53" i="16"/>
  <c r="J53" i="16"/>
  <c r="I54" i="16"/>
  <c r="AB53" i="16"/>
  <c r="K14" i="16"/>
  <c r="J14" i="16"/>
  <c r="AB4" i="16"/>
  <c r="AG4" i="16" s="1"/>
  <c r="J4" i="16"/>
  <c r="AB14" i="16"/>
  <c r="AG14" i="16" s="1"/>
  <c r="K13" i="16"/>
  <c r="J13" i="16"/>
  <c r="AB13" i="16"/>
  <c r="AG13" i="16" s="1"/>
  <c r="K42" i="16"/>
  <c r="I43" i="16"/>
  <c r="J43" i="16" s="1"/>
  <c r="I15" i="16"/>
  <c r="J15" i="16" s="1"/>
  <c r="I5" i="16"/>
  <c r="J5" i="16" s="1"/>
  <c r="AB42" i="16"/>
  <c r="AG42" i="16" s="1"/>
  <c r="I24" i="16"/>
  <c r="J24" i="16" s="1"/>
  <c r="K23" i="16"/>
  <c r="I35" i="16"/>
  <c r="J35" i="16" s="1"/>
  <c r="K34" i="16"/>
  <c r="E74" i="15"/>
  <c r="M74" i="15"/>
  <c r="U74" i="15"/>
  <c r="AC74" i="15"/>
  <c r="AK74" i="15"/>
  <c r="AS74" i="15"/>
  <c r="K75" i="15"/>
  <c r="S75" i="15"/>
  <c r="AA75" i="15"/>
  <c r="AI75" i="15"/>
  <c r="AQ75" i="15"/>
  <c r="AY75" i="15"/>
  <c r="I76" i="15"/>
  <c r="Q76" i="15"/>
  <c r="Y76" i="15"/>
  <c r="AG76" i="15"/>
  <c r="AO76" i="15"/>
  <c r="AW76" i="15"/>
  <c r="G77" i="15"/>
  <c r="O77" i="15"/>
  <c r="W77" i="15"/>
  <c r="AE77" i="15"/>
  <c r="AM77" i="15"/>
  <c r="AU77" i="15"/>
  <c r="E78" i="15"/>
  <c r="M78" i="15"/>
  <c r="U78" i="15"/>
  <c r="AC78" i="15"/>
  <c r="AK78" i="15"/>
  <c r="AS78" i="15"/>
  <c r="K79" i="15"/>
  <c r="S79" i="15"/>
  <c r="AA79" i="15"/>
  <c r="AI79" i="15"/>
  <c r="AQ79" i="15"/>
  <c r="AY79" i="15"/>
  <c r="I80" i="15"/>
  <c r="Q80" i="15"/>
  <c r="Y80" i="15"/>
  <c r="AG80" i="15"/>
  <c r="AO80" i="15"/>
  <c r="AW80" i="15"/>
  <c r="G81" i="15"/>
  <c r="O81" i="15"/>
  <c r="W81" i="15"/>
  <c r="AE81" i="15"/>
  <c r="F74" i="15"/>
  <c r="N74" i="15"/>
  <c r="V74" i="15"/>
  <c r="AD74" i="15"/>
  <c r="AL74" i="15"/>
  <c r="AT74" i="15"/>
  <c r="D75" i="15"/>
  <c r="L75" i="15"/>
  <c r="T75" i="15"/>
  <c r="AB75" i="15"/>
  <c r="AJ75" i="15"/>
  <c r="AR75" i="15"/>
  <c r="J76" i="15"/>
  <c r="R76" i="15"/>
  <c r="Z76" i="15"/>
  <c r="AH76" i="15"/>
  <c r="AP76" i="15"/>
  <c r="AX76" i="15"/>
  <c r="H77" i="15"/>
  <c r="P77" i="15"/>
  <c r="X77" i="15"/>
  <c r="AF77" i="15"/>
  <c r="AN77" i="15"/>
  <c r="AV77" i="15"/>
  <c r="F78" i="15"/>
  <c r="N78" i="15"/>
  <c r="V78" i="15"/>
  <c r="AD78" i="15"/>
  <c r="AL78" i="15"/>
  <c r="AT78" i="15"/>
  <c r="D79" i="15"/>
  <c r="L79" i="15"/>
  <c r="T79" i="15"/>
  <c r="AB79" i="15"/>
  <c r="AJ79" i="15"/>
  <c r="AR79" i="15"/>
  <c r="J80" i="15"/>
  <c r="R80" i="15"/>
  <c r="Z80" i="15"/>
  <c r="AH80" i="15"/>
  <c r="AP80" i="15"/>
  <c r="AX80" i="15"/>
  <c r="H81" i="15"/>
  <c r="G74" i="15"/>
  <c r="O74" i="15"/>
  <c r="W74" i="15"/>
  <c r="AE74" i="15"/>
  <c r="AM74" i="15"/>
  <c r="AU74" i="15"/>
  <c r="E75" i="15"/>
  <c r="M75" i="15"/>
  <c r="U75" i="15"/>
  <c r="AC75" i="15"/>
  <c r="AK75" i="15"/>
  <c r="AS75" i="15"/>
  <c r="K76" i="15"/>
  <c r="S76" i="15"/>
  <c r="AZ73" i="15"/>
  <c r="J74" i="15"/>
  <c r="R74" i="15"/>
  <c r="Z74" i="15"/>
  <c r="AH74" i="15"/>
  <c r="AP74" i="15"/>
  <c r="AX74" i="15"/>
  <c r="H75" i="15"/>
  <c r="P75" i="15"/>
  <c r="X75" i="15"/>
  <c r="AF75" i="15"/>
  <c r="AN75" i="15"/>
  <c r="AV75" i="15"/>
  <c r="F76" i="15"/>
  <c r="N76" i="15"/>
  <c r="V76" i="15"/>
  <c r="AD76" i="15"/>
  <c r="AL76" i="15"/>
  <c r="AT76" i="15"/>
  <c r="D77" i="15"/>
  <c r="L77" i="15"/>
  <c r="T77" i="15"/>
  <c r="AB77" i="15"/>
  <c r="AJ77" i="15"/>
  <c r="AR77" i="15"/>
  <c r="J78" i="15"/>
  <c r="R78" i="15"/>
  <c r="Z78" i="15"/>
  <c r="AH78" i="15"/>
  <c r="AP78" i="15"/>
  <c r="AX78" i="15"/>
  <c r="H79" i="15"/>
  <c r="P79" i="15"/>
  <c r="X79" i="15"/>
  <c r="AF79" i="15"/>
  <c r="AN79" i="15"/>
  <c r="AV79" i="15"/>
  <c r="F80" i="15"/>
  <c r="N80" i="15"/>
  <c r="V80" i="15"/>
  <c r="AD80" i="15"/>
  <c r="AL80" i="15"/>
  <c r="AT80" i="15"/>
  <c r="D81" i="15"/>
  <c r="L81" i="15"/>
  <c r="T81" i="15"/>
  <c r="Q74" i="15"/>
  <c r="AG74" i="15"/>
  <c r="AW74" i="15"/>
  <c r="O75" i="15"/>
  <c r="AE75" i="15"/>
  <c r="AU75" i="15"/>
  <c r="M76" i="15"/>
  <c r="AB76" i="15"/>
  <c r="AN76" i="15"/>
  <c r="Q77" i="15"/>
  <c r="AC77" i="15"/>
  <c r="AP77" i="15"/>
  <c r="D78" i="15"/>
  <c r="Q78" i="15"/>
  <c r="AE78" i="15"/>
  <c r="AQ78" i="15"/>
  <c r="F79" i="15"/>
  <c r="R79" i="15"/>
  <c r="AE79" i="15"/>
  <c r="AS79" i="15"/>
  <c r="G80" i="15"/>
  <c r="T80" i="15"/>
  <c r="AF80" i="15"/>
  <c r="AS80" i="15"/>
  <c r="S74" i="15"/>
  <c r="AI74" i="15"/>
  <c r="AY74" i="15"/>
  <c r="Q75" i="15"/>
  <c r="AG75" i="15"/>
  <c r="AW75" i="15"/>
  <c r="O76" i="15"/>
  <c r="AC76" i="15"/>
  <c r="AQ76" i="15"/>
  <c r="E77" i="15"/>
  <c r="R77" i="15"/>
  <c r="AD77" i="15"/>
  <c r="AQ77" i="15"/>
  <c r="G78" i="15"/>
  <c r="S78" i="15"/>
  <c r="AF78" i="15"/>
  <c r="AR78" i="15"/>
  <c r="G79" i="15"/>
  <c r="U79" i="15"/>
  <c r="AG79" i="15"/>
  <c r="AT79" i="15"/>
  <c r="H80" i="15"/>
  <c r="U80" i="15"/>
  <c r="AI80" i="15"/>
  <c r="AU80" i="15"/>
  <c r="J81" i="15"/>
  <c r="U81" i="15"/>
  <c r="AD81" i="15"/>
  <c r="AM81" i="15"/>
  <c r="AU81" i="15"/>
  <c r="E82" i="15"/>
  <c r="M82" i="15"/>
  <c r="U82" i="15"/>
  <c r="AC82" i="15"/>
  <c r="AK82" i="15"/>
  <c r="AS82" i="15"/>
  <c r="K83" i="15"/>
  <c r="S83" i="15"/>
  <c r="AA83" i="15"/>
  <c r="AI83" i="15"/>
  <c r="AQ83" i="15"/>
  <c r="AY83" i="15"/>
  <c r="I84" i="15"/>
  <c r="Q84" i="15"/>
  <c r="Y84" i="15"/>
  <c r="AG84" i="15"/>
  <c r="AO84" i="15"/>
  <c r="AW84" i="15"/>
  <c r="H85" i="15"/>
  <c r="P85" i="15"/>
  <c r="X85" i="15"/>
  <c r="AF85" i="15"/>
  <c r="AN85" i="15"/>
  <c r="AV85" i="15"/>
  <c r="F86" i="15"/>
  <c r="N86" i="15"/>
  <c r="V86" i="15"/>
  <c r="AD86" i="15"/>
  <c r="AL86" i="15"/>
  <c r="AT86" i="15"/>
  <c r="D87" i="15"/>
  <c r="L87" i="15"/>
  <c r="T87" i="15"/>
  <c r="AB87" i="15"/>
  <c r="AJ87" i="15"/>
  <c r="AR87" i="15"/>
  <c r="J88" i="15"/>
  <c r="D74" i="15"/>
  <c r="T74" i="15"/>
  <c r="AJ74" i="15"/>
  <c r="R75" i="15"/>
  <c r="AH75" i="15"/>
  <c r="AX75" i="15"/>
  <c r="P76" i="15"/>
  <c r="AE76" i="15"/>
  <c r="AR76" i="15"/>
  <c r="F77" i="15"/>
  <c r="S77" i="15"/>
  <c r="AG77" i="15"/>
  <c r="AS77" i="15"/>
  <c r="H78" i="15"/>
  <c r="T78" i="15"/>
  <c r="AG78" i="15"/>
  <c r="AU78" i="15"/>
  <c r="I79" i="15"/>
  <c r="V79" i="15"/>
  <c r="AH79" i="15"/>
  <c r="AU79" i="15"/>
  <c r="K80" i="15"/>
  <c r="W80" i="15"/>
  <c r="AJ80" i="15"/>
  <c r="AV80" i="15"/>
  <c r="K81" i="15"/>
  <c r="V81" i="15"/>
  <c r="AF81" i="15"/>
  <c r="AN81" i="15"/>
  <c r="AV81" i="15"/>
  <c r="F82" i="15"/>
  <c r="N82" i="15"/>
  <c r="V82" i="15"/>
  <c r="AD82" i="15"/>
  <c r="AL82" i="15"/>
  <c r="AT82" i="15"/>
  <c r="D83" i="15"/>
  <c r="L83" i="15"/>
  <c r="T83" i="15"/>
  <c r="AB83" i="15"/>
  <c r="AJ83" i="15"/>
  <c r="AR83" i="15"/>
  <c r="J84" i="15"/>
  <c r="R84" i="15"/>
  <c r="Z84" i="15"/>
  <c r="AH84" i="15"/>
  <c r="AP84" i="15"/>
  <c r="AX84" i="15"/>
  <c r="I85" i="15"/>
  <c r="Q85" i="15"/>
  <c r="Y85" i="15"/>
  <c r="AG85" i="15"/>
  <c r="AO85" i="15"/>
  <c r="AW85" i="15"/>
  <c r="G86" i="15"/>
  <c r="O86" i="15"/>
  <c r="W86" i="15"/>
  <c r="AE86" i="15"/>
  <c r="AM86" i="15"/>
  <c r="AU86" i="15"/>
  <c r="E87" i="15"/>
  <c r="M87" i="15"/>
  <c r="U87" i="15"/>
  <c r="AC87" i="15"/>
  <c r="AK87" i="15"/>
  <c r="AS87" i="15"/>
  <c r="H74" i="15"/>
  <c r="X74" i="15"/>
  <c r="AN74" i="15"/>
  <c r="F75" i="15"/>
  <c r="V75" i="15"/>
  <c r="AL75" i="15"/>
  <c r="D76" i="15"/>
  <c r="T76" i="15"/>
  <c r="AF76" i="15"/>
  <c r="AS76" i="15"/>
  <c r="I77" i="15"/>
  <c r="U77" i="15"/>
  <c r="AH77" i="15"/>
  <c r="AT77" i="15"/>
  <c r="I78" i="15"/>
  <c r="W78" i="15"/>
  <c r="AI78" i="15"/>
  <c r="AV78" i="15"/>
  <c r="J79" i="15"/>
  <c r="W79" i="15"/>
  <c r="AK79" i="15"/>
  <c r="AW79" i="15"/>
  <c r="I74" i="15"/>
  <c r="Y74" i="15"/>
  <c r="AO74" i="15"/>
  <c r="G75" i="15"/>
  <c r="W75" i="15"/>
  <c r="AM75" i="15"/>
  <c r="E76" i="15"/>
  <c r="U76" i="15"/>
  <c r="AI76" i="15"/>
  <c r="AU76" i="15"/>
  <c r="J77" i="15"/>
  <c r="V77" i="15"/>
  <c r="AI77" i="15"/>
  <c r="AW77" i="15"/>
  <c r="K78" i="15"/>
  <c r="X78" i="15"/>
  <c r="AJ78" i="15"/>
  <c r="AW78" i="15"/>
  <c r="M79" i="15"/>
  <c r="Y79" i="15"/>
  <c r="AL79" i="15"/>
  <c r="AX79" i="15"/>
  <c r="M80" i="15"/>
  <c r="K74" i="15"/>
  <c r="AA74" i="15"/>
  <c r="AQ74" i="15"/>
  <c r="I75" i="15"/>
  <c r="Y75" i="15"/>
  <c r="AO75" i="15"/>
  <c r="G76" i="15"/>
  <c r="W76" i="15"/>
  <c r="AJ76" i="15"/>
  <c r="AV76" i="15"/>
  <c r="K77" i="15"/>
  <c r="Y77" i="15"/>
  <c r="AK77" i="15"/>
  <c r="AX77" i="15"/>
  <c r="L78" i="15"/>
  <c r="Y78" i="15"/>
  <c r="AM78" i="15"/>
  <c r="AY78" i="15"/>
  <c r="N79" i="15"/>
  <c r="Z79" i="15"/>
  <c r="AM79" i="15"/>
  <c r="O80" i="15"/>
  <c r="AB80" i="15"/>
  <c r="AN80" i="15"/>
  <c r="P81" i="15"/>
  <c r="Z81" i="15"/>
  <c r="AI81" i="15"/>
  <c r="AQ81" i="15"/>
  <c r="AY81" i="15"/>
  <c r="I82" i="15"/>
  <c r="Q82" i="15"/>
  <c r="Y82" i="15"/>
  <c r="AG82" i="15"/>
  <c r="AO82" i="15"/>
  <c r="AW82" i="15"/>
  <c r="G83" i="15"/>
  <c r="L74" i="15"/>
  <c r="AB74" i="15"/>
  <c r="AR74" i="15"/>
  <c r="J75" i="15"/>
  <c r="Z75" i="15"/>
  <c r="AP75" i="15"/>
  <c r="H76" i="15"/>
  <c r="X76" i="15"/>
  <c r="AK76" i="15"/>
  <c r="AY76" i="15"/>
  <c r="M77" i="15"/>
  <c r="Z77" i="15"/>
  <c r="AL77" i="15"/>
  <c r="AY77" i="15"/>
  <c r="O78" i="15"/>
  <c r="AA78" i="15"/>
  <c r="AN78" i="15"/>
  <c r="O79" i="15"/>
  <c r="AC79" i="15"/>
  <c r="AO79" i="15"/>
  <c r="D80" i="15"/>
  <c r="P80" i="15"/>
  <c r="AC80" i="15"/>
  <c r="AQ80" i="15"/>
  <c r="E81" i="15"/>
  <c r="Q81" i="15"/>
  <c r="AA81" i="15"/>
  <c r="AJ81" i="15"/>
  <c r="AR81" i="15"/>
  <c r="J82" i="15"/>
  <c r="R82" i="15"/>
  <c r="Z82" i="15"/>
  <c r="AH82" i="15"/>
  <c r="AP82" i="15"/>
  <c r="AX82" i="15"/>
  <c r="AT75" i="15"/>
  <c r="E80" i="15"/>
  <c r="AR80" i="15"/>
  <c r="S81" i="15"/>
  <c r="AL81" i="15"/>
  <c r="D82" i="15"/>
  <c r="T82" i="15"/>
  <c r="AJ82" i="15"/>
  <c r="O83" i="15"/>
  <c r="Y83" i="15"/>
  <c r="AK83" i="15"/>
  <c r="AU83" i="15"/>
  <c r="G84" i="15"/>
  <c r="S84" i="15"/>
  <c r="AC84" i="15"/>
  <c r="AM84" i="15"/>
  <c r="AY84" i="15"/>
  <c r="L85" i="15"/>
  <c r="V85" i="15"/>
  <c r="AH85" i="15"/>
  <c r="AR85" i="15"/>
  <c r="D86" i="15"/>
  <c r="P86" i="15"/>
  <c r="Z86" i="15"/>
  <c r="AJ86" i="15"/>
  <c r="AV86" i="15"/>
  <c r="H87" i="15"/>
  <c r="R87" i="15"/>
  <c r="AD87" i="15"/>
  <c r="AN87" i="15"/>
  <c r="AX87" i="15"/>
  <c r="I88" i="15"/>
  <c r="R88" i="15"/>
  <c r="Z88" i="15"/>
  <c r="AH88" i="15"/>
  <c r="AP88" i="15"/>
  <c r="AX88" i="15"/>
  <c r="H89" i="15"/>
  <c r="P89" i="15"/>
  <c r="X89" i="15"/>
  <c r="AF89" i="15"/>
  <c r="AN89" i="15"/>
  <c r="AV89" i="15"/>
  <c r="F90" i="15"/>
  <c r="N90" i="15"/>
  <c r="V90" i="15"/>
  <c r="AD90" i="15"/>
  <c r="AL90" i="15"/>
  <c r="AT90" i="15"/>
  <c r="D91" i="15"/>
  <c r="L91" i="15"/>
  <c r="T91" i="15"/>
  <c r="AB91" i="15"/>
  <c r="AJ91" i="15"/>
  <c r="AR91" i="15"/>
  <c r="J92" i="15"/>
  <c r="R92" i="15"/>
  <c r="Z92" i="15"/>
  <c r="AH92" i="15"/>
  <c r="AP92" i="15"/>
  <c r="AX92" i="15"/>
  <c r="H93" i="15"/>
  <c r="P93" i="15"/>
  <c r="X93" i="15"/>
  <c r="AF93" i="15"/>
  <c r="AN93" i="15"/>
  <c r="AV93" i="15"/>
  <c r="F94" i="15"/>
  <c r="N94" i="15"/>
  <c r="V94" i="15"/>
  <c r="AD94" i="15"/>
  <c r="AL94" i="15"/>
  <c r="AT94" i="15"/>
  <c r="D95" i="15"/>
  <c r="L95" i="15"/>
  <c r="T95" i="15"/>
  <c r="AB95" i="15"/>
  <c r="AJ95" i="15"/>
  <c r="AR95" i="15"/>
  <c r="L76" i="15"/>
  <c r="P78" i="15"/>
  <c r="L80" i="15"/>
  <c r="AY80" i="15"/>
  <c r="X81" i="15"/>
  <c r="AO81" i="15"/>
  <c r="G82" i="15"/>
  <c r="W82" i="15"/>
  <c r="AM82" i="15"/>
  <c r="E83" i="15"/>
  <c r="P83" i="15"/>
  <c r="Z83" i="15"/>
  <c r="AL83" i="15"/>
  <c r="AV83" i="15"/>
  <c r="H84" i="15"/>
  <c r="T84" i="15"/>
  <c r="AD84" i="15"/>
  <c r="AN84" i="15"/>
  <c r="M85" i="15"/>
  <c r="W85" i="15"/>
  <c r="AI85" i="15"/>
  <c r="AS85" i="15"/>
  <c r="E86" i="15"/>
  <c r="Q86" i="15"/>
  <c r="AA86" i="15"/>
  <c r="AK86" i="15"/>
  <c r="AW86" i="15"/>
  <c r="I87" i="15"/>
  <c r="S87" i="15"/>
  <c r="AE87" i="15"/>
  <c r="AO87" i="15"/>
  <c r="AY87" i="15"/>
  <c r="K88" i="15"/>
  <c r="S88" i="15"/>
  <c r="AA88" i="15"/>
  <c r="AI88" i="15"/>
  <c r="AQ88" i="15"/>
  <c r="AY88" i="15"/>
  <c r="I89" i="15"/>
  <c r="Q89" i="15"/>
  <c r="Y89" i="15"/>
  <c r="AG89" i="15"/>
  <c r="AO89" i="15"/>
  <c r="AW89" i="15"/>
  <c r="G90" i="15"/>
  <c r="O90" i="15"/>
  <c r="W90" i="15"/>
  <c r="AE90" i="15"/>
  <c r="AM90" i="15"/>
  <c r="AU90" i="15"/>
  <c r="E91" i="15"/>
  <c r="M91" i="15"/>
  <c r="U91" i="15"/>
  <c r="AC91" i="15"/>
  <c r="AK91" i="15"/>
  <c r="AS91" i="15"/>
  <c r="K92" i="15"/>
  <c r="S92" i="15"/>
  <c r="AA92" i="15"/>
  <c r="AI92" i="15"/>
  <c r="AQ92" i="15"/>
  <c r="AY92" i="15"/>
  <c r="I93" i="15"/>
  <c r="Q93" i="15"/>
  <c r="Y93" i="15"/>
  <c r="AG93" i="15"/>
  <c r="AO93" i="15"/>
  <c r="AW93" i="15"/>
  <c r="G94" i="15"/>
  <c r="AA76" i="15"/>
  <c r="AB78" i="15"/>
  <c r="S80" i="15"/>
  <c r="Y81" i="15"/>
  <c r="AP81" i="15"/>
  <c r="H82" i="15"/>
  <c r="X82" i="15"/>
  <c r="AN82" i="15"/>
  <c r="F83" i="15"/>
  <c r="Q83" i="15"/>
  <c r="AC83" i="15"/>
  <c r="AM83" i="15"/>
  <c r="AW83" i="15"/>
  <c r="K84" i="15"/>
  <c r="U84" i="15"/>
  <c r="AE84" i="15"/>
  <c r="AQ84" i="15"/>
  <c r="D85" i="15"/>
  <c r="N85" i="15"/>
  <c r="Z85" i="15"/>
  <c r="AJ85" i="15"/>
  <c r="AT85" i="15"/>
  <c r="H86" i="15"/>
  <c r="R86" i="15"/>
  <c r="AB86" i="15"/>
  <c r="AN86" i="15"/>
  <c r="AX86" i="15"/>
  <c r="J87" i="15"/>
  <c r="V87" i="15"/>
  <c r="AF87" i="15"/>
  <c r="AP87" i="15"/>
  <c r="L88" i="15"/>
  <c r="T88" i="15"/>
  <c r="AB88" i="15"/>
  <c r="AJ88" i="15"/>
  <c r="AR88" i="15"/>
  <c r="J89" i="15"/>
  <c r="R89" i="15"/>
  <c r="Z89" i="15"/>
  <c r="AH89" i="15"/>
  <c r="AP89" i="15"/>
  <c r="AX89" i="15"/>
  <c r="H90" i="15"/>
  <c r="P90" i="15"/>
  <c r="X90" i="15"/>
  <c r="AF90" i="15"/>
  <c r="AN90" i="15"/>
  <c r="AV90" i="15"/>
  <c r="F91" i="15"/>
  <c r="N91" i="15"/>
  <c r="V91" i="15"/>
  <c r="AD91" i="15"/>
  <c r="AL91" i="15"/>
  <c r="AT91" i="15"/>
  <c r="D92" i="15"/>
  <c r="L92" i="15"/>
  <c r="T92" i="15"/>
  <c r="AB92" i="15"/>
  <c r="AJ92" i="15"/>
  <c r="AR92" i="15"/>
  <c r="J93" i="15"/>
  <c r="R93" i="15"/>
  <c r="Z93" i="15"/>
  <c r="AH93" i="15"/>
  <c r="AP93" i="15"/>
  <c r="AX93" i="15"/>
  <c r="P74" i="15"/>
  <c r="AM76" i="15"/>
  <c r="AO78" i="15"/>
  <c r="X80" i="15"/>
  <c r="F81" i="15"/>
  <c r="AB81" i="15"/>
  <c r="AS81" i="15"/>
  <c r="K82" i="15"/>
  <c r="AA82" i="15"/>
  <c r="AQ82" i="15"/>
  <c r="H83" i="15"/>
  <c r="R83" i="15"/>
  <c r="AD83" i="15"/>
  <c r="AN83" i="15"/>
  <c r="AX83" i="15"/>
  <c r="L84" i="15"/>
  <c r="V84" i="15"/>
  <c r="AF84" i="15"/>
  <c r="AR84" i="15"/>
  <c r="E85" i="15"/>
  <c r="O85" i="15"/>
  <c r="AA85" i="15"/>
  <c r="AK85" i="15"/>
  <c r="AU85" i="15"/>
  <c r="I86" i="15"/>
  <c r="S86" i="15"/>
  <c r="AC86" i="15"/>
  <c r="AO86" i="15"/>
  <c r="AY86" i="15"/>
  <c r="K87" i="15"/>
  <c r="W87" i="15"/>
  <c r="AG87" i="15"/>
  <c r="AQ87" i="15"/>
  <c r="D88" i="15"/>
  <c r="M88" i="15"/>
  <c r="U88" i="15"/>
  <c r="AC88" i="15"/>
  <c r="AK88" i="15"/>
  <c r="AS88" i="15"/>
  <c r="K89" i="15"/>
  <c r="S89" i="15"/>
  <c r="AA89" i="15"/>
  <c r="AI89" i="15"/>
  <c r="AQ89" i="15"/>
  <c r="AY89" i="15"/>
  <c r="I90" i="15"/>
  <c r="Q90" i="15"/>
  <c r="Y90" i="15"/>
  <c r="AV74" i="15"/>
  <c r="N77" i="15"/>
  <c r="Q79" i="15"/>
  <c r="AE80" i="15"/>
  <c r="M81" i="15"/>
  <c r="AG81" i="15"/>
  <c r="AW81" i="15"/>
  <c r="O82" i="15"/>
  <c r="AE82" i="15"/>
  <c r="AU82" i="15"/>
  <c r="J83" i="15"/>
  <c r="V83" i="15"/>
  <c r="AF83" i="15"/>
  <c r="AP83" i="15"/>
  <c r="D84" i="15"/>
  <c r="N84" i="15"/>
  <c r="X84" i="15"/>
  <c r="AJ84" i="15"/>
  <c r="AT84" i="15"/>
  <c r="G85" i="15"/>
  <c r="S85" i="15"/>
  <c r="AC85" i="15"/>
  <c r="AM85" i="15"/>
  <c r="AY85" i="15"/>
  <c r="K86" i="15"/>
  <c r="U86" i="15"/>
  <c r="AG86" i="15"/>
  <c r="AQ86" i="15"/>
  <c r="O87" i="15"/>
  <c r="Y87" i="15"/>
  <c r="AI87" i="15"/>
  <c r="AU87" i="15"/>
  <c r="F88" i="15"/>
  <c r="O88" i="15"/>
  <c r="W88" i="15"/>
  <c r="AE88" i="15"/>
  <c r="AM88" i="15"/>
  <c r="AU88" i="15"/>
  <c r="E89" i="15"/>
  <c r="M89" i="15"/>
  <c r="U89" i="15"/>
  <c r="AC89" i="15"/>
  <c r="AK89" i="15"/>
  <c r="AS89" i="15"/>
  <c r="K90" i="15"/>
  <c r="S90" i="15"/>
  <c r="AA90" i="15"/>
  <c r="AI90" i="15"/>
  <c r="AQ90" i="15"/>
  <c r="AY90" i="15"/>
  <c r="N75" i="15"/>
  <c r="AA77" i="15"/>
  <c r="AD79" i="15"/>
  <c r="AK80" i="15"/>
  <c r="N81" i="15"/>
  <c r="AH81" i="15"/>
  <c r="AX81" i="15"/>
  <c r="P82" i="15"/>
  <c r="AF82" i="15"/>
  <c r="AV82" i="15"/>
  <c r="M83" i="15"/>
  <c r="W83" i="15"/>
  <c r="AG83" i="15"/>
  <c r="AS83" i="15"/>
  <c r="E84" i="15"/>
  <c r="O84" i="15"/>
  <c r="AA84" i="15"/>
  <c r="AK84" i="15"/>
  <c r="AU84" i="15"/>
  <c r="J85" i="15"/>
  <c r="T85" i="15"/>
  <c r="AD85" i="15"/>
  <c r="AP85" i="15"/>
  <c r="L86" i="15"/>
  <c r="X86" i="15"/>
  <c r="AH86" i="15"/>
  <c r="AR86" i="15"/>
  <c r="F87" i="15"/>
  <c r="P87" i="15"/>
  <c r="Z87" i="15"/>
  <c r="AL87" i="15"/>
  <c r="AV87" i="15"/>
  <c r="G88" i="15"/>
  <c r="P88" i="15"/>
  <c r="X88" i="15"/>
  <c r="AF88" i="15"/>
  <c r="AN88" i="15"/>
  <c r="AV88" i="15"/>
  <c r="F89" i="15"/>
  <c r="N89" i="15"/>
  <c r="V89" i="15"/>
  <c r="AD89" i="15"/>
  <c r="AL89" i="15"/>
  <c r="AT89" i="15"/>
  <c r="D90" i="15"/>
  <c r="L90" i="15"/>
  <c r="T90" i="15"/>
  <c r="AB90" i="15"/>
  <c r="AD75" i="15"/>
  <c r="R81" i="15"/>
  <c r="AI82" i="15"/>
  <c r="AH83" i="15"/>
  <c r="AB84" i="15"/>
  <c r="U85" i="15"/>
  <c r="M86" i="15"/>
  <c r="G87" i="15"/>
  <c r="AW87" i="15"/>
  <c r="AG88" i="15"/>
  <c r="O89" i="15"/>
  <c r="AU89" i="15"/>
  <c r="AC90" i="15"/>
  <c r="AS90" i="15"/>
  <c r="J91" i="15"/>
  <c r="X91" i="15"/>
  <c r="AI91" i="15"/>
  <c r="AW91" i="15"/>
  <c r="M92" i="15"/>
  <c r="X92" i="15"/>
  <c r="AL92" i="15"/>
  <c r="AW92" i="15"/>
  <c r="M93" i="15"/>
  <c r="AA93" i="15"/>
  <c r="AL93" i="15"/>
  <c r="L94" i="15"/>
  <c r="U94" i="15"/>
  <c r="AE94" i="15"/>
  <c r="AN94" i="15"/>
  <c r="AW94" i="15"/>
  <c r="H95" i="15"/>
  <c r="Q95" i="15"/>
  <c r="Z95" i="15"/>
  <c r="AI95" i="15"/>
  <c r="AS95" i="15"/>
  <c r="D96" i="15"/>
  <c r="L96" i="15"/>
  <c r="T96" i="15"/>
  <c r="AB96" i="15"/>
  <c r="AJ96" i="15"/>
  <c r="AR96" i="15"/>
  <c r="J97" i="15"/>
  <c r="R97" i="15"/>
  <c r="Z97" i="15"/>
  <c r="AH97" i="15"/>
  <c r="AP97" i="15"/>
  <c r="AX97" i="15"/>
  <c r="H98" i="15"/>
  <c r="P98" i="15"/>
  <c r="X98" i="15"/>
  <c r="AF98" i="15"/>
  <c r="AN98" i="15"/>
  <c r="AV98" i="15"/>
  <c r="F99" i="15"/>
  <c r="N99" i="15"/>
  <c r="V99" i="15"/>
  <c r="AD99" i="15"/>
  <c r="AL99" i="15"/>
  <c r="AT99" i="15"/>
  <c r="D100" i="15"/>
  <c r="L100" i="15"/>
  <c r="T100" i="15"/>
  <c r="AB100" i="15"/>
  <c r="AJ100" i="15"/>
  <c r="AR100" i="15"/>
  <c r="J101" i="15"/>
  <c r="R101" i="15"/>
  <c r="Z101" i="15"/>
  <c r="AH101" i="15"/>
  <c r="AP101" i="15"/>
  <c r="AX101" i="15"/>
  <c r="H102" i="15"/>
  <c r="P102" i="15"/>
  <c r="X102" i="15"/>
  <c r="AF102" i="15"/>
  <c r="AN102" i="15"/>
  <c r="AV102" i="15"/>
  <c r="F103" i="15"/>
  <c r="N103" i="15"/>
  <c r="V103" i="15"/>
  <c r="AD103" i="15"/>
  <c r="AL103" i="15"/>
  <c r="AT103" i="15"/>
  <c r="D104" i="15"/>
  <c r="L104" i="15"/>
  <c r="T104" i="15"/>
  <c r="AB104" i="15"/>
  <c r="AJ104" i="15"/>
  <c r="AR104" i="15"/>
  <c r="J105" i="15"/>
  <c r="R105" i="15"/>
  <c r="Z105" i="15"/>
  <c r="AH105" i="15"/>
  <c r="AP105" i="15"/>
  <c r="AX105" i="15"/>
  <c r="H106" i="15"/>
  <c r="P106" i="15"/>
  <c r="X106" i="15"/>
  <c r="AF106" i="15"/>
  <c r="AN106" i="15"/>
  <c r="AV106" i="15"/>
  <c r="F107" i="15"/>
  <c r="N107" i="15"/>
  <c r="V107" i="15"/>
  <c r="AD107" i="15"/>
  <c r="AL107" i="15"/>
  <c r="AT107" i="15"/>
  <c r="AC81" i="15"/>
  <c r="AR82" i="15"/>
  <c r="AO83" i="15"/>
  <c r="AI84" i="15"/>
  <c r="AB85" i="15"/>
  <c r="T86" i="15"/>
  <c r="N87" i="15"/>
  <c r="E88" i="15"/>
  <c r="AL88" i="15"/>
  <c r="T89" i="15"/>
  <c r="AG90" i="15"/>
  <c r="AW90" i="15"/>
  <c r="K91" i="15"/>
  <c r="Y91" i="15"/>
  <c r="AM91" i="15"/>
  <c r="AX91" i="15"/>
  <c r="N92" i="15"/>
  <c r="Y92" i="15"/>
  <c r="AM92" i="15"/>
  <c r="N93" i="15"/>
  <c r="AB93" i="15"/>
  <c r="AM93" i="15"/>
  <c r="M94" i="15"/>
  <c r="W94" i="15"/>
  <c r="AF94" i="15"/>
  <c r="AO94" i="15"/>
  <c r="AX94" i="15"/>
  <c r="I95" i="15"/>
  <c r="R95" i="15"/>
  <c r="AA95" i="15"/>
  <c r="AK95" i="15"/>
  <c r="AT95" i="15"/>
  <c r="E96" i="15"/>
  <c r="M96" i="15"/>
  <c r="U96" i="15"/>
  <c r="AC96" i="15"/>
  <c r="AK96" i="15"/>
  <c r="AS96" i="15"/>
  <c r="K97" i="15"/>
  <c r="S97" i="15"/>
  <c r="AA97" i="15"/>
  <c r="AI97" i="15"/>
  <c r="AQ97" i="15"/>
  <c r="AY97" i="15"/>
  <c r="I98" i="15"/>
  <c r="Q98" i="15"/>
  <c r="Y98" i="15"/>
  <c r="AG98" i="15"/>
  <c r="AO98" i="15"/>
  <c r="AW98" i="15"/>
  <c r="G99" i="15"/>
  <c r="O99" i="15"/>
  <c r="W99" i="15"/>
  <c r="AE99" i="15"/>
  <c r="AM99" i="15"/>
  <c r="AU99" i="15"/>
  <c r="E100" i="15"/>
  <c r="M100" i="15"/>
  <c r="U100" i="15"/>
  <c r="AC100" i="15"/>
  <c r="AK100" i="15"/>
  <c r="AS100" i="15"/>
  <c r="K101" i="15"/>
  <c r="S101" i="15"/>
  <c r="AA101" i="15"/>
  <c r="AI101" i="15"/>
  <c r="AQ101" i="15"/>
  <c r="AY101" i="15"/>
  <c r="I102" i="15"/>
  <c r="Q102" i="15"/>
  <c r="Y102" i="15"/>
  <c r="AG102" i="15"/>
  <c r="AO102" i="15"/>
  <c r="AW102" i="15"/>
  <c r="G103" i="15"/>
  <c r="O103" i="15"/>
  <c r="W103" i="15"/>
  <c r="AE103" i="15"/>
  <c r="AM103" i="15"/>
  <c r="AU103" i="15"/>
  <c r="E104" i="15"/>
  <c r="M104" i="15"/>
  <c r="U104" i="15"/>
  <c r="AC104" i="15"/>
  <c r="AK104" i="15"/>
  <c r="AS104" i="15"/>
  <c r="K105" i="15"/>
  <c r="S105" i="15"/>
  <c r="AA105" i="15"/>
  <c r="AI105" i="15"/>
  <c r="AQ105" i="15"/>
  <c r="AY105" i="15"/>
  <c r="I106" i="15"/>
  <c r="Q106" i="15"/>
  <c r="Y106" i="15"/>
  <c r="AG106" i="15"/>
  <c r="AO106" i="15"/>
  <c r="AW106" i="15"/>
  <c r="G107" i="15"/>
  <c r="AO77" i="15"/>
  <c r="AK81" i="15"/>
  <c r="AY82" i="15"/>
  <c r="AT83" i="15"/>
  <c r="AL84" i="15"/>
  <c r="AE85" i="15"/>
  <c r="Y86" i="15"/>
  <c r="Q87" i="15"/>
  <c r="H88" i="15"/>
  <c r="AO88" i="15"/>
  <c r="W89" i="15"/>
  <c r="E90" i="15"/>
  <c r="AH90" i="15"/>
  <c r="AX90" i="15"/>
  <c r="O91" i="15"/>
  <c r="Z91" i="15"/>
  <c r="AN91" i="15"/>
  <c r="AY91" i="15"/>
  <c r="O92" i="15"/>
  <c r="AC92" i="15"/>
  <c r="AN92" i="15"/>
  <c r="D93" i="15"/>
  <c r="O93" i="15"/>
  <c r="AC93" i="15"/>
  <c r="AQ93" i="15"/>
  <c r="D94" i="15"/>
  <c r="O94" i="15"/>
  <c r="X94" i="15"/>
  <c r="AG94" i="15"/>
  <c r="AP94" i="15"/>
  <c r="AY94" i="15"/>
  <c r="J95" i="15"/>
  <c r="S95" i="15"/>
  <c r="AC95" i="15"/>
  <c r="AL95" i="15"/>
  <c r="AU95" i="15"/>
  <c r="F96" i="15"/>
  <c r="N96" i="15"/>
  <c r="V96" i="15"/>
  <c r="AD96" i="15"/>
  <c r="AL96" i="15"/>
  <c r="AT96" i="15"/>
  <c r="D97" i="15"/>
  <c r="L97" i="15"/>
  <c r="T97" i="15"/>
  <c r="AB97" i="15"/>
  <c r="AJ97" i="15"/>
  <c r="AR97" i="15"/>
  <c r="J98" i="15"/>
  <c r="R98" i="15"/>
  <c r="Z98" i="15"/>
  <c r="AH98" i="15"/>
  <c r="AP98" i="15"/>
  <c r="AX98" i="15"/>
  <c r="H99" i="15"/>
  <c r="P99" i="15"/>
  <c r="X99" i="15"/>
  <c r="AF99" i="15"/>
  <c r="AN99" i="15"/>
  <c r="AV99" i="15"/>
  <c r="F100" i="15"/>
  <c r="N100" i="15"/>
  <c r="V100" i="15"/>
  <c r="AD100" i="15"/>
  <c r="AL100" i="15"/>
  <c r="AT100" i="15"/>
  <c r="D101" i="15"/>
  <c r="L101" i="15"/>
  <c r="T101" i="15"/>
  <c r="AB101" i="15"/>
  <c r="AJ101" i="15"/>
  <c r="AR101" i="15"/>
  <c r="J102" i="15"/>
  <c r="R102" i="15"/>
  <c r="Z102" i="15"/>
  <c r="AH102" i="15"/>
  <c r="AP102" i="15"/>
  <c r="AX102" i="15"/>
  <c r="H103" i="15"/>
  <c r="P103" i="15"/>
  <c r="X103" i="15"/>
  <c r="AF103" i="15"/>
  <c r="AN103" i="15"/>
  <c r="AV103" i="15"/>
  <c r="F104" i="15"/>
  <c r="N104" i="15"/>
  <c r="V104" i="15"/>
  <c r="AD104" i="15"/>
  <c r="AL104" i="15"/>
  <c r="AT104" i="15"/>
  <c r="D105" i="15"/>
  <c r="L105" i="15"/>
  <c r="T105" i="15"/>
  <c r="AB105" i="15"/>
  <c r="AJ105" i="15"/>
  <c r="AR105" i="15"/>
  <c r="J106" i="15"/>
  <c r="R106" i="15"/>
  <c r="Z106" i="15"/>
  <c r="AH106" i="15"/>
  <c r="AP106" i="15"/>
  <c r="AX106" i="15"/>
  <c r="H107" i="15"/>
  <c r="E79" i="15"/>
  <c r="AT81" i="15"/>
  <c r="I83" i="15"/>
  <c r="AS84" i="15"/>
  <c r="AL85" i="15"/>
  <c r="AF86" i="15"/>
  <c r="X87" i="15"/>
  <c r="N88" i="15"/>
  <c r="AT88" i="15"/>
  <c r="AB89" i="15"/>
  <c r="J90" i="15"/>
  <c r="AJ90" i="15"/>
  <c r="P91" i="15"/>
  <c r="AA91" i="15"/>
  <c r="AO91" i="15"/>
  <c r="E92" i="15"/>
  <c r="P92" i="15"/>
  <c r="AD92" i="15"/>
  <c r="AO92" i="15"/>
  <c r="E93" i="15"/>
  <c r="S93" i="15"/>
  <c r="AD93" i="15"/>
  <c r="AR93" i="15"/>
  <c r="E94" i="15"/>
  <c r="P94" i="15"/>
  <c r="Y94" i="15"/>
  <c r="AH94" i="15"/>
  <c r="AQ94" i="15"/>
  <c r="K95" i="15"/>
  <c r="U95" i="15"/>
  <c r="AD95" i="15"/>
  <c r="AM95" i="15"/>
  <c r="AV95" i="15"/>
  <c r="G96" i="15"/>
  <c r="O96" i="15"/>
  <c r="W96" i="15"/>
  <c r="AE96" i="15"/>
  <c r="AM96" i="15"/>
  <c r="AU96" i="15"/>
  <c r="E97" i="15"/>
  <c r="M97" i="15"/>
  <c r="U97" i="15"/>
  <c r="AC97" i="15"/>
  <c r="AK97" i="15"/>
  <c r="AS97" i="15"/>
  <c r="K98" i="15"/>
  <c r="S98" i="15"/>
  <c r="AA98" i="15"/>
  <c r="AI98" i="15"/>
  <c r="AQ98" i="15"/>
  <c r="AY98" i="15"/>
  <c r="I99" i="15"/>
  <c r="Q99" i="15"/>
  <c r="Y99" i="15"/>
  <c r="AG99" i="15"/>
  <c r="AO99" i="15"/>
  <c r="AW99" i="15"/>
  <c r="G100" i="15"/>
  <c r="O100" i="15"/>
  <c r="W100" i="15"/>
  <c r="AE100" i="15"/>
  <c r="AM100" i="15"/>
  <c r="AU100" i="15"/>
  <c r="E101" i="15"/>
  <c r="M101" i="15"/>
  <c r="U101" i="15"/>
  <c r="AC101" i="15"/>
  <c r="AK101" i="15"/>
  <c r="AS101" i="15"/>
  <c r="K102" i="15"/>
  <c r="S102" i="15"/>
  <c r="AA102" i="15"/>
  <c r="AI102" i="15"/>
  <c r="AQ102" i="15"/>
  <c r="AY102" i="15"/>
  <c r="I103" i="15"/>
  <c r="Q103" i="15"/>
  <c r="Y103" i="15"/>
  <c r="AG103" i="15"/>
  <c r="AO103" i="15"/>
  <c r="AP79" i="15"/>
  <c r="N83" i="15"/>
  <c r="F84" i="15"/>
  <c r="AV84" i="15"/>
  <c r="AQ85" i="15"/>
  <c r="AI86" i="15"/>
  <c r="AA87" i="15"/>
  <c r="Q88" i="15"/>
  <c r="AW88" i="15"/>
  <c r="AE89" i="15"/>
  <c r="M90" i="15"/>
  <c r="AK90" i="15"/>
  <c r="Q91" i="15"/>
  <c r="AE91" i="15"/>
  <c r="AP91" i="15"/>
  <c r="F92" i="15"/>
  <c r="Q92" i="15"/>
  <c r="AE92" i="15"/>
  <c r="AS92" i="15"/>
  <c r="F93" i="15"/>
  <c r="T93" i="15"/>
  <c r="AE93" i="15"/>
  <c r="AS93" i="15"/>
  <c r="H94" i="15"/>
  <c r="Q94" i="15"/>
  <c r="Z94" i="15"/>
  <c r="AI94" i="15"/>
  <c r="AR94" i="15"/>
  <c r="M95" i="15"/>
  <c r="V95" i="15"/>
  <c r="AE95" i="15"/>
  <c r="AN95" i="15"/>
  <c r="AW95" i="15"/>
  <c r="H96" i="15"/>
  <c r="P96" i="15"/>
  <c r="X96" i="15"/>
  <c r="AF96" i="15"/>
  <c r="AN96" i="15"/>
  <c r="AV96" i="15"/>
  <c r="F97" i="15"/>
  <c r="N97" i="15"/>
  <c r="V97" i="15"/>
  <c r="AD97" i="15"/>
  <c r="AL97" i="15"/>
  <c r="AT97" i="15"/>
  <c r="D98" i="15"/>
  <c r="L98" i="15"/>
  <c r="T98" i="15"/>
  <c r="AB98" i="15"/>
  <c r="AJ98" i="15"/>
  <c r="AR98" i="15"/>
  <c r="J99" i="15"/>
  <c r="R99" i="15"/>
  <c r="Z99" i="15"/>
  <c r="AH99" i="15"/>
  <c r="AP99" i="15"/>
  <c r="AX99" i="15"/>
  <c r="H100" i="15"/>
  <c r="P100" i="15"/>
  <c r="X100" i="15"/>
  <c r="AF100" i="15"/>
  <c r="AN100" i="15"/>
  <c r="AV100" i="15"/>
  <c r="F101" i="15"/>
  <c r="N101" i="15"/>
  <c r="V101" i="15"/>
  <c r="AD101" i="15"/>
  <c r="AM80" i="15"/>
  <c r="S82" i="15"/>
  <c r="X83" i="15"/>
  <c r="P84" i="15"/>
  <c r="K85" i="15"/>
  <c r="AS86" i="15"/>
  <c r="AM87" i="15"/>
  <c r="Y88" i="15"/>
  <c r="G89" i="15"/>
  <c r="AM89" i="15"/>
  <c r="U90" i="15"/>
  <c r="AP90" i="15"/>
  <c r="H91" i="15"/>
  <c r="S91" i="15"/>
  <c r="AG91" i="15"/>
  <c r="AU91" i="15"/>
  <c r="H92" i="15"/>
  <c r="V92" i="15"/>
  <c r="AG92" i="15"/>
  <c r="AU92" i="15"/>
  <c r="K93" i="15"/>
  <c r="V93" i="15"/>
  <c r="AJ93" i="15"/>
  <c r="AU93" i="15"/>
  <c r="J94" i="15"/>
  <c r="S94" i="15"/>
  <c r="AB94" i="15"/>
  <c r="AK94" i="15"/>
  <c r="AU94" i="15"/>
  <c r="F95" i="15"/>
  <c r="O95" i="15"/>
  <c r="X95" i="15"/>
  <c r="AG95" i="15"/>
  <c r="AP95" i="15"/>
  <c r="AY95" i="15"/>
  <c r="J96" i="15"/>
  <c r="R96" i="15"/>
  <c r="Z96" i="15"/>
  <c r="AH96" i="15"/>
  <c r="AP96" i="15"/>
  <c r="AX96" i="15"/>
  <c r="H97" i="15"/>
  <c r="P97" i="15"/>
  <c r="X97" i="15"/>
  <c r="AF97" i="15"/>
  <c r="AN97" i="15"/>
  <c r="AV97" i="15"/>
  <c r="F98" i="15"/>
  <c r="N98" i="15"/>
  <c r="V98" i="15"/>
  <c r="AD98" i="15"/>
  <c r="AL98" i="15"/>
  <c r="AT98" i="15"/>
  <c r="D99" i="15"/>
  <c r="L99" i="15"/>
  <c r="T99" i="15"/>
  <c r="AB99" i="15"/>
  <c r="AJ99" i="15"/>
  <c r="AR99" i="15"/>
  <c r="J100" i="15"/>
  <c r="R100" i="15"/>
  <c r="Z100" i="15"/>
  <c r="AH100" i="15"/>
  <c r="AP100" i="15"/>
  <c r="AX100" i="15"/>
  <c r="H101" i="15"/>
  <c r="P101" i="15"/>
  <c r="X101" i="15"/>
  <c r="AF101" i="15"/>
  <c r="AN101" i="15"/>
  <c r="AV101" i="15"/>
  <c r="F102" i="15"/>
  <c r="N102" i="15"/>
  <c r="V102" i="15"/>
  <c r="AD102" i="15"/>
  <c r="AL102" i="15"/>
  <c r="AT102" i="15"/>
  <c r="D103" i="15"/>
  <c r="L103" i="15"/>
  <c r="T103" i="15"/>
  <c r="AB103" i="15"/>
  <c r="AJ103" i="15"/>
  <c r="U83" i="15"/>
  <c r="AP86" i="15"/>
  <c r="AJ89" i="15"/>
  <c r="R91" i="15"/>
  <c r="U92" i="15"/>
  <c r="U93" i="15"/>
  <c r="R94" i="15"/>
  <c r="E95" i="15"/>
  <c r="AO95" i="15"/>
  <c r="Y96" i="15"/>
  <c r="G97" i="15"/>
  <c r="AM97" i="15"/>
  <c r="U98" i="15"/>
  <c r="AI99" i="15"/>
  <c r="Q100" i="15"/>
  <c r="AW100" i="15"/>
  <c r="AE101" i="15"/>
  <c r="D102" i="15"/>
  <c r="W102" i="15"/>
  <c r="AS102" i="15"/>
  <c r="R103" i="15"/>
  <c r="AK103" i="15"/>
  <c r="P104" i="15"/>
  <c r="AA104" i="15"/>
  <c r="AO104" i="15"/>
  <c r="E105" i="15"/>
  <c r="P105" i="15"/>
  <c r="AD105" i="15"/>
  <c r="AO105" i="15"/>
  <c r="E106" i="15"/>
  <c r="S106" i="15"/>
  <c r="AD106" i="15"/>
  <c r="AR106" i="15"/>
  <c r="E107" i="15"/>
  <c r="Q107" i="15"/>
  <c r="Z107" i="15"/>
  <c r="AI107" i="15"/>
  <c r="AR107" i="15"/>
  <c r="K108" i="15"/>
  <c r="S108" i="15"/>
  <c r="AA108" i="15"/>
  <c r="AI108" i="15"/>
  <c r="AQ108" i="15"/>
  <c r="AY108" i="15"/>
  <c r="I109" i="15"/>
  <c r="Q109" i="15"/>
  <c r="Y109" i="15"/>
  <c r="AG109" i="15"/>
  <c r="AO109" i="15"/>
  <c r="AW109" i="15"/>
  <c r="G110" i="15"/>
  <c r="O110" i="15"/>
  <c r="W110" i="15"/>
  <c r="AE110" i="15"/>
  <c r="AM110" i="15"/>
  <c r="AU110" i="15"/>
  <c r="E111" i="15"/>
  <c r="M111" i="15"/>
  <c r="U111" i="15"/>
  <c r="AC111" i="15"/>
  <c r="AK111" i="15"/>
  <c r="AS111" i="15"/>
  <c r="K112" i="15"/>
  <c r="S112" i="15"/>
  <c r="AA112" i="15"/>
  <c r="AI112" i="15"/>
  <c r="AQ112" i="15"/>
  <c r="AY112" i="15"/>
  <c r="I113" i="15"/>
  <c r="Q113" i="15"/>
  <c r="Y113" i="15"/>
  <c r="AG113" i="15"/>
  <c r="AO113" i="15"/>
  <c r="AW113" i="15"/>
  <c r="G114" i="15"/>
  <c r="O114" i="15"/>
  <c r="W114" i="15"/>
  <c r="AE114" i="15"/>
  <c r="AM114" i="15"/>
  <c r="AU114" i="15"/>
  <c r="E115" i="15"/>
  <c r="M115" i="15"/>
  <c r="U115" i="15"/>
  <c r="AC115" i="15"/>
  <c r="AK115" i="15"/>
  <c r="AS115" i="15"/>
  <c r="K116" i="15"/>
  <c r="S116" i="15"/>
  <c r="AA116" i="15"/>
  <c r="AI116" i="15"/>
  <c r="AQ116" i="15"/>
  <c r="AY116" i="15"/>
  <c r="I117" i="15"/>
  <c r="Q117" i="15"/>
  <c r="Y117" i="15"/>
  <c r="AG117" i="15"/>
  <c r="AO117" i="15"/>
  <c r="AW117" i="15"/>
  <c r="G118" i="15"/>
  <c r="O118" i="15"/>
  <c r="W118" i="15"/>
  <c r="AE118" i="15"/>
  <c r="AM118" i="15"/>
  <c r="AU118" i="15"/>
  <c r="E119" i="15"/>
  <c r="M119" i="15"/>
  <c r="U119" i="15"/>
  <c r="AC119" i="15"/>
  <c r="AK119" i="15"/>
  <c r="AS119" i="15"/>
  <c r="K120" i="15"/>
  <c r="S120" i="15"/>
  <c r="AA120" i="15"/>
  <c r="AI120" i="15"/>
  <c r="AQ120" i="15"/>
  <c r="AY120" i="15"/>
  <c r="I121" i="15"/>
  <c r="Q121" i="15"/>
  <c r="Y121" i="15"/>
  <c r="AG121" i="15"/>
  <c r="AE83" i="15"/>
  <c r="AR89" i="15"/>
  <c r="W91" i="15"/>
  <c r="W92" i="15"/>
  <c r="W93" i="15"/>
  <c r="T94" i="15"/>
  <c r="G95" i="15"/>
  <c r="AQ95" i="15"/>
  <c r="AA96" i="15"/>
  <c r="I97" i="15"/>
  <c r="AO97" i="15"/>
  <c r="W98" i="15"/>
  <c r="E99" i="15"/>
  <c r="AK99" i="15"/>
  <c r="S100" i="15"/>
  <c r="AY100" i="15"/>
  <c r="AG101" i="15"/>
  <c r="E102" i="15"/>
  <c r="AB102" i="15"/>
  <c r="AU102" i="15"/>
  <c r="S103" i="15"/>
  <c r="AP103" i="15"/>
  <c r="Q104" i="15"/>
  <c r="AE104" i="15"/>
  <c r="AP104" i="15"/>
  <c r="F105" i="15"/>
  <c r="Q105" i="15"/>
  <c r="AE105" i="15"/>
  <c r="AS105" i="15"/>
  <c r="F106" i="15"/>
  <c r="T106" i="15"/>
  <c r="AE106" i="15"/>
  <c r="AS106" i="15"/>
  <c r="I107" i="15"/>
  <c r="R107" i="15"/>
  <c r="AA107" i="15"/>
  <c r="AJ107" i="15"/>
  <c r="AS107" i="15"/>
  <c r="D108" i="15"/>
  <c r="L108" i="15"/>
  <c r="T108" i="15"/>
  <c r="AB108" i="15"/>
  <c r="AJ108" i="15"/>
  <c r="AR108" i="15"/>
  <c r="J109" i="15"/>
  <c r="R109" i="15"/>
  <c r="Z109" i="15"/>
  <c r="AH109" i="15"/>
  <c r="AP109" i="15"/>
  <c r="AX109" i="15"/>
  <c r="H110" i="15"/>
  <c r="P110" i="15"/>
  <c r="X110" i="15"/>
  <c r="AF110" i="15"/>
  <c r="AN110" i="15"/>
  <c r="AV110" i="15"/>
  <c r="F111" i="15"/>
  <c r="N111" i="15"/>
  <c r="V111" i="15"/>
  <c r="AD111" i="15"/>
  <c r="AL111" i="15"/>
  <c r="AT111" i="15"/>
  <c r="D112" i="15"/>
  <c r="L112" i="15"/>
  <c r="T112" i="15"/>
  <c r="AB112" i="15"/>
  <c r="AJ112" i="15"/>
  <c r="AR112" i="15"/>
  <c r="J113" i="15"/>
  <c r="R113" i="15"/>
  <c r="Z113" i="15"/>
  <c r="AH113" i="15"/>
  <c r="AP113" i="15"/>
  <c r="AX113" i="15"/>
  <c r="H114" i="15"/>
  <c r="P114" i="15"/>
  <c r="X114" i="15"/>
  <c r="AF114" i="15"/>
  <c r="AN114" i="15"/>
  <c r="AV114" i="15"/>
  <c r="F115" i="15"/>
  <c r="N115" i="15"/>
  <c r="V115" i="15"/>
  <c r="AD115" i="15"/>
  <c r="AL115" i="15"/>
  <c r="AT115" i="15"/>
  <c r="D116" i="15"/>
  <c r="L116" i="15"/>
  <c r="T116" i="15"/>
  <c r="AB116" i="15"/>
  <c r="AJ116" i="15"/>
  <c r="AR116" i="15"/>
  <c r="J117" i="15"/>
  <c r="R117" i="15"/>
  <c r="Z117" i="15"/>
  <c r="AH117" i="15"/>
  <c r="AP117" i="15"/>
  <c r="AX117" i="15"/>
  <c r="H118" i="15"/>
  <c r="P118" i="15"/>
  <c r="X118" i="15"/>
  <c r="AF118" i="15"/>
  <c r="AN118" i="15"/>
  <c r="AV118" i="15"/>
  <c r="F119" i="15"/>
  <c r="N119" i="15"/>
  <c r="V119" i="15"/>
  <c r="AD119" i="15"/>
  <c r="AL119" i="15"/>
  <c r="AT119" i="15"/>
  <c r="D120" i="15"/>
  <c r="L120" i="15"/>
  <c r="T120" i="15"/>
  <c r="AB120" i="15"/>
  <c r="AJ120" i="15"/>
  <c r="AR120" i="15"/>
  <c r="M84" i="15"/>
  <c r="AH87" i="15"/>
  <c r="R90" i="15"/>
  <c r="AF91" i="15"/>
  <c r="AF92" i="15"/>
  <c r="AI93" i="15"/>
  <c r="AA94" i="15"/>
  <c r="N95" i="15"/>
  <c r="AX95" i="15"/>
  <c r="AG96" i="15"/>
  <c r="O97" i="15"/>
  <c r="AU97" i="15"/>
  <c r="AC98" i="15"/>
  <c r="K99" i="15"/>
  <c r="AQ99" i="15"/>
  <c r="Y100" i="15"/>
  <c r="G101" i="15"/>
  <c r="AL101" i="15"/>
  <c r="G102" i="15"/>
  <c r="AC102" i="15"/>
  <c r="U103" i="15"/>
  <c r="AQ103" i="15"/>
  <c r="G104" i="15"/>
  <c r="R104" i="15"/>
  <c r="AF104" i="15"/>
  <c r="AQ104" i="15"/>
  <c r="G105" i="15"/>
  <c r="U105" i="15"/>
  <c r="AF105" i="15"/>
  <c r="AT105" i="15"/>
  <c r="G106" i="15"/>
  <c r="U106" i="15"/>
  <c r="AI106" i="15"/>
  <c r="AT106" i="15"/>
  <c r="J107" i="15"/>
  <c r="S107" i="15"/>
  <c r="AB107" i="15"/>
  <c r="AK107" i="15"/>
  <c r="AU107" i="15"/>
  <c r="E108" i="15"/>
  <c r="M108" i="15"/>
  <c r="U108" i="15"/>
  <c r="AC108" i="15"/>
  <c r="AK108" i="15"/>
  <c r="AS108" i="15"/>
  <c r="K109" i="15"/>
  <c r="S109" i="15"/>
  <c r="AA109" i="15"/>
  <c r="AI109" i="15"/>
  <c r="AQ109" i="15"/>
  <c r="AY109" i="15"/>
  <c r="I110" i="15"/>
  <c r="Q110" i="15"/>
  <c r="Y110" i="15"/>
  <c r="AG110" i="15"/>
  <c r="AO110" i="15"/>
  <c r="AW110" i="15"/>
  <c r="G111" i="15"/>
  <c r="O111" i="15"/>
  <c r="W111" i="15"/>
  <c r="AE111" i="15"/>
  <c r="AM111" i="15"/>
  <c r="AU111" i="15"/>
  <c r="E112" i="15"/>
  <c r="M112" i="15"/>
  <c r="U112" i="15"/>
  <c r="AC112" i="15"/>
  <c r="AK112" i="15"/>
  <c r="AS112" i="15"/>
  <c r="K113" i="15"/>
  <c r="S113" i="15"/>
  <c r="AA113" i="15"/>
  <c r="AI113" i="15"/>
  <c r="AQ113" i="15"/>
  <c r="AY113" i="15"/>
  <c r="I114" i="15"/>
  <c r="Q114" i="15"/>
  <c r="Y114" i="15"/>
  <c r="AG114" i="15"/>
  <c r="AO114" i="15"/>
  <c r="AW114" i="15"/>
  <c r="G115" i="15"/>
  <c r="O115" i="15"/>
  <c r="W115" i="15"/>
  <c r="AE115" i="15"/>
  <c r="AM115" i="15"/>
  <c r="AU115" i="15"/>
  <c r="E116" i="15"/>
  <c r="M116" i="15"/>
  <c r="U116" i="15"/>
  <c r="AC116" i="15"/>
  <c r="AK116" i="15"/>
  <c r="AS116" i="15"/>
  <c r="K117" i="15"/>
  <c r="S117" i="15"/>
  <c r="AA117" i="15"/>
  <c r="AI117" i="15"/>
  <c r="AQ117" i="15"/>
  <c r="AY117" i="15"/>
  <c r="I118" i="15"/>
  <c r="Q118" i="15"/>
  <c r="Y118" i="15"/>
  <c r="AG118" i="15"/>
  <c r="AO118" i="15"/>
  <c r="AW118" i="15"/>
  <c r="G119" i="15"/>
  <c r="AF74" i="15"/>
  <c r="W84" i="15"/>
  <c r="AT87" i="15"/>
  <c r="Z90" i="15"/>
  <c r="AH91" i="15"/>
  <c r="AK92" i="15"/>
  <c r="AK93" i="15"/>
  <c r="AC94" i="15"/>
  <c r="P95" i="15"/>
  <c r="AI96" i="15"/>
  <c r="Q97" i="15"/>
  <c r="AW97" i="15"/>
  <c r="AE98" i="15"/>
  <c r="M99" i="15"/>
  <c r="AS99" i="15"/>
  <c r="AA100" i="15"/>
  <c r="I101" i="15"/>
  <c r="AM101" i="15"/>
  <c r="L102" i="15"/>
  <c r="AE102" i="15"/>
  <c r="Z103" i="15"/>
  <c r="AR103" i="15"/>
  <c r="H104" i="15"/>
  <c r="S104" i="15"/>
  <c r="AG104" i="15"/>
  <c r="AU104" i="15"/>
  <c r="H105" i="15"/>
  <c r="V105" i="15"/>
  <c r="AG105" i="15"/>
  <c r="AU105" i="15"/>
  <c r="K106" i="15"/>
  <c r="V106" i="15"/>
  <c r="AJ106" i="15"/>
  <c r="AU106" i="15"/>
  <c r="K107" i="15"/>
  <c r="T107" i="15"/>
  <c r="AC107" i="15"/>
  <c r="AM107" i="15"/>
  <c r="AV107" i="15"/>
  <c r="F108" i="15"/>
  <c r="N108" i="15"/>
  <c r="V108" i="15"/>
  <c r="AD108" i="15"/>
  <c r="AL108" i="15"/>
  <c r="AT108" i="15"/>
  <c r="D109" i="15"/>
  <c r="L109" i="15"/>
  <c r="T109" i="15"/>
  <c r="AB109" i="15"/>
  <c r="AJ109" i="15"/>
  <c r="AR109" i="15"/>
  <c r="J110" i="15"/>
  <c r="R110" i="15"/>
  <c r="Z110" i="15"/>
  <c r="AH110" i="15"/>
  <c r="AP110" i="15"/>
  <c r="AX110" i="15"/>
  <c r="H111" i="15"/>
  <c r="P111" i="15"/>
  <c r="X111" i="15"/>
  <c r="AF111" i="15"/>
  <c r="AN111" i="15"/>
  <c r="AV111" i="15"/>
  <c r="F112" i="15"/>
  <c r="N112" i="15"/>
  <c r="V112" i="15"/>
  <c r="AD112" i="15"/>
  <c r="AL112" i="15"/>
  <c r="AT112" i="15"/>
  <c r="D113" i="15"/>
  <c r="L113" i="15"/>
  <c r="T113" i="15"/>
  <c r="AB113" i="15"/>
  <c r="AJ113" i="15"/>
  <c r="AR113" i="15"/>
  <c r="J114" i="15"/>
  <c r="R114" i="15"/>
  <c r="Z114" i="15"/>
  <c r="AH114" i="15"/>
  <c r="AP114" i="15"/>
  <c r="AX114" i="15"/>
  <c r="H115" i="15"/>
  <c r="P115" i="15"/>
  <c r="AA80" i="15"/>
  <c r="F85" i="15"/>
  <c r="V88" i="15"/>
  <c r="AO90" i="15"/>
  <c r="AQ91" i="15"/>
  <c r="AT92" i="15"/>
  <c r="AT93" i="15"/>
  <c r="AJ94" i="15"/>
  <c r="W95" i="15"/>
  <c r="I96" i="15"/>
  <c r="AO96" i="15"/>
  <c r="W97" i="15"/>
  <c r="E98" i="15"/>
  <c r="AK98" i="15"/>
  <c r="S99" i="15"/>
  <c r="AY99" i="15"/>
  <c r="AG100" i="15"/>
  <c r="O101" i="15"/>
  <c r="AO101" i="15"/>
  <c r="M102" i="15"/>
  <c r="AJ102" i="15"/>
  <c r="E103" i="15"/>
  <c r="AA103" i="15"/>
  <c r="AS103" i="15"/>
  <c r="I104" i="15"/>
  <c r="W104" i="15"/>
  <c r="AH104" i="15"/>
  <c r="AV104" i="15"/>
  <c r="I105" i="15"/>
  <c r="W105" i="15"/>
  <c r="AK105" i="15"/>
  <c r="AV105" i="15"/>
  <c r="L106" i="15"/>
  <c r="W106" i="15"/>
  <c r="AK106" i="15"/>
  <c r="AY106" i="15"/>
  <c r="L107" i="15"/>
  <c r="U107" i="15"/>
  <c r="AE107" i="15"/>
  <c r="AN107" i="15"/>
  <c r="AW107" i="15"/>
  <c r="G108" i="15"/>
  <c r="O108" i="15"/>
  <c r="W108" i="15"/>
  <c r="AE108" i="15"/>
  <c r="AM108" i="15"/>
  <c r="AU108" i="15"/>
  <c r="E109" i="15"/>
  <c r="M109" i="15"/>
  <c r="U109" i="15"/>
  <c r="AC109" i="15"/>
  <c r="AK109" i="15"/>
  <c r="AS109" i="15"/>
  <c r="K110" i="15"/>
  <c r="S110" i="15"/>
  <c r="AA110" i="15"/>
  <c r="AI110" i="15"/>
  <c r="AQ110" i="15"/>
  <c r="AY110" i="15"/>
  <c r="I111" i="15"/>
  <c r="Q111" i="15"/>
  <c r="Y111" i="15"/>
  <c r="AG111" i="15"/>
  <c r="AO111" i="15"/>
  <c r="AW111" i="15"/>
  <c r="G112" i="15"/>
  <c r="O112" i="15"/>
  <c r="W112" i="15"/>
  <c r="AE112" i="15"/>
  <c r="AM112" i="15"/>
  <c r="AU112" i="15"/>
  <c r="E113" i="15"/>
  <c r="M113" i="15"/>
  <c r="U113" i="15"/>
  <c r="AC113" i="15"/>
  <c r="AK113" i="15"/>
  <c r="AS113" i="15"/>
  <c r="K114" i="15"/>
  <c r="S114" i="15"/>
  <c r="AA114" i="15"/>
  <c r="AI114" i="15"/>
  <c r="AQ114" i="15"/>
  <c r="AY114" i="15"/>
  <c r="L82" i="15"/>
  <c r="AX85" i="15"/>
  <c r="D89" i="15"/>
  <c r="G91" i="15"/>
  <c r="G92" i="15"/>
  <c r="G93" i="15"/>
  <c r="I94" i="15"/>
  <c r="AS94" i="15"/>
  <c r="AF95" i="15"/>
  <c r="Q96" i="15"/>
  <c r="AW96" i="15"/>
  <c r="AE97" i="15"/>
  <c r="M98" i="15"/>
  <c r="AS98" i="15"/>
  <c r="AA99" i="15"/>
  <c r="I100" i="15"/>
  <c r="AO100" i="15"/>
  <c r="W101" i="15"/>
  <c r="AU101" i="15"/>
  <c r="T102" i="15"/>
  <c r="AM102" i="15"/>
  <c r="K103" i="15"/>
  <c r="AH103" i="15"/>
  <c r="AX103" i="15"/>
  <c r="K104" i="15"/>
  <c r="Y104" i="15"/>
  <c r="AM104" i="15"/>
  <c r="AX104" i="15"/>
  <c r="N105" i="15"/>
  <c r="Y105" i="15"/>
  <c r="AM105" i="15"/>
  <c r="N106" i="15"/>
  <c r="AB106" i="15"/>
  <c r="AM106" i="15"/>
  <c r="O107" i="15"/>
  <c r="X107" i="15"/>
  <c r="AG107" i="15"/>
  <c r="AP107" i="15"/>
  <c r="AY107" i="15"/>
  <c r="I108" i="15"/>
  <c r="Q108" i="15"/>
  <c r="Y108" i="15"/>
  <c r="AG108" i="15"/>
  <c r="AO108" i="15"/>
  <c r="AW108" i="15"/>
  <c r="G109" i="15"/>
  <c r="O109" i="15"/>
  <c r="W109" i="15"/>
  <c r="AE109" i="15"/>
  <c r="AM109" i="15"/>
  <c r="AU109" i="15"/>
  <c r="E110" i="15"/>
  <c r="M110" i="15"/>
  <c r="U110" i="15"/>
  <c r="AC110" i="15"/>
  <c r="AK110" i="15"/>
  <c r="AS110" i="15"/>
  <c r="K111" i="15"/>
  <c r="S111" i="15"/>
  <c r="AA111" i="15"/>
  <c r="AI111" i="15"/>
  <c r="AQ111" i="15"/>
  <c r="AY111" i="15"/>
  <c r="I112" i="15"/>
  <c r="Q112" i="15"/>
  <c r="Y112" i="15"/>
  <c r="AG112" i="15"/>
  <c r="AO112" i="15"/>
  <c r="AW112" i="15"/>
  <c r="G113" i="15"/>
  <c r="O113" i="15"/>
  <c r="W113" i="15"/>
  <c r="AE113" i="15"/>
  <c r="AM113" i="15"/>
  <c r="AU113" i="15"/>
  <c r="E114" i="15"/>
  <c r="M114" i="15"/>
  <c r="U114" i="15"/>
  <c r="AC114" i="15"/>
  <c r="AK114" i="15"/>
  <c r="AS114" i="15"/>
  <c r="K115" i="15"/>
  <c r="S115" i="15"/>
  <c r="AA115" i="15"/>
  <c r="AI115" i="15"/>
  <c r="AQ115" i="15"/>
  <c r="AY115" i="15"/>
  <c r="I116" i="15"/>
  <c r="Q116" i="15"/>
  <c r="Y116" i="15"/>
  <c r="AG116" i="15"/>
  <c r="AO116" i="15"/>
  <c r="AW116" i="15"/>
  <c r="G117" i="15"/>
  <c r="O117" i="15"/>
  <c r="W117" i="15"/>
  <c r="AE117" i="15"/>
  <c r="AM117" i="15"/>
  <c r="AU117" i="15"/>
  <c r="E118" i="15"/>
  <c r="M118" i="15"/>
  <c r="U118" i="15"/>
  <c r="AC118" i="15"/>
  <c r="AK118" i="15"/>
  <c r="AS118" i="15"/>
  <c r="AR90" i="15"/>
  <c r="AM94" i="15"/>
  <c r="Y97" i="15"/>
  <c r="O102" i="15"/>
  <c r="AW103" i="15"/>
  <c r="AW104" i="15"/>
  <c r="AW105" i="15"/>
  <c r="AO107" i="15"/>
  <c r="X108" i="15"/>
  <c r="F109" i="15"/>
  <c r="AL109" i="15"/>
  <c r="T110" i="15"/>
  <c r="AH111" i="15"/>
  <c r="P112" i="15"/>
  <c r="AV112" i="15"/>
  <c r="AD113" i="15"/>
  <c r="L114" i="15"/>
  <c r="AR114" i="15"/>
  <c r="R115" i="15"/>
  <c r="AH115" i="15"/>
  <c r="AX115" i="15"/>
  <c r="P116" i="15"/>
  <c r="AF116" i="15"/>
  <c r="AV116" i="15"/>
  <c r="N117" i="15"/>
  <c r="AD117" i="15"/>
  <c r="AT117" i="15"/>
  <c r="L118" i="15"/>
  <c r="AB118" i="15"/>
  <c r="AR118" i="15"/>
  <c r="I119" i="15"/>
  <c r="S119" i="15"/>
  <c r="AE119" i="15"/>
  <c r="AO119" i="15"/>
  <c r="AY119" i="15"/>
  <c r="M120" i="15"/>
  <c r="W120" i="15"/>
  <c r="AG120" i="15"/>
  <c r="AS120" i="15"/>
  <c r="E121" i="15"/>
  <c r="N121" i="15"/>
  <c r="W121" i="15"/>
  <c r="AF121" i="15"/>
  <c r="AO121" i="15"/>
  <c r="AW121" i="15"/>
  <c r="G122" i="15"/>
  <c r="O122" i="15"/>
  <c r="W122" i="15"/>
  <c r="AE122" i="15"/>
  <c r="AM122" i="15"/>
  <c r="AU122" i="15"/>
  <c r="E123" i="15"/>
  <c r="M123" i="15"/>
  <c r="U123" i="15"/>
  <c r="AC123" i="15"/>
  <c r="AK123" i="15"/>
  <c r="AS123" i="15"/>
  <c r="K124" i="15"/>
  <c r="S124" i="15"/>
  <c r="AA124" i="15"/>
  <c r="AI124" i="15"/>
  <c r="AQ124" i="15"/>
  <c r="AY124" i="15"/>
  <c r="I125" i="15"/>
  <c r="Q125" i="15"/>
  <c r="Y125" i="15"/>
  <c r="AG125" i="15"/>
  <c r="AO125" i="15"/>
  <c r="AW125" i="15"/>
  <c r="G126" i="15"/>
  <c r="O126" i="15"/>
  <c r="W126" i="15"/>
  <c r="AE126" i="15"/>
  <c r="AM126" i="15"/>
  <c r="AU126" i="15"/>
  <c r="E127" i="15"/>
  <c r="M127" i="15"/>
  <c r="U127" i="15"/>
  <c r="AC127" i="15"/>
  <c r="AK127" i="15"/>
  <c r="AS127" i="15"/>
  <c r="K128" i="15"/>
  <c r="S128" i="15"/>
  <c r="AA128" i="15"/>
  <c r="AI128" i="15"/>
  <c r="AQ128" i="15"/>
  <c r="AY128" i="15"/>
  <c r="I129" i="15"/>
  <c r="Q129" i="15"/>
  <c r="Y129" i="15"/>
  <c r="AG129" i="15"/>
  <c r="AO129" i="15"/>
  <c r="AW129" i="15"/>
  <c r="G130" i="15"/>
  <c r="O130" i="15"/>
  <c r="W130" i="15"/>
  <c r="AE130" i="15"/>
  <c r="AM130" i="15"/>
  <c r="AU130" i="15"/>
  <c r="E131" i="15"/>
  <c r="M131" i="15"/>
  <c r="U131" i="15"/>
  <c r="AC131" i="15"/>
  <c r="AK131" i="15"/>
  <c r="AS131" i="15"/>
  <c r="K132" i="15"/>
  <c r="S132" i="15"/>
  <c r="AA132" i="15"/>
  <c r="AI132" i="15"/>
  <c r="AQ132" i="15"/>
  <c r="AY132" i="15"/>
  <c r="I133" i="15"/>
  <c r="Q133" i="15"/>
  <c r="Y133" i="15"/>
  <c r="AG133" i="15"/>
  <c r="AO133" i="15"/>
  <c r="AW133" i="15"/>
  <c r="G134" i="15"/>
  <c r="O134" i="15"/>
  <c r="W134" i="15"/>
  <c r="AE134" i="15"/>
  <c r="AM134" i="15"/>
  <c r="AU134" i="15"/>
  <c r="E135" i="15"/>
  <c r="M135" i="15"/>
  <c r="U135" i="15"/>
  <c r="AC135" i="15"/>
  <c r="AK135" i="15"/>
  <c r="AS135" i="15"/>
  <c r="K136" i="15"/>
  <c r="S136" i="15"/>
  <c r="AA136" i="15"/>
  <c r="AI136" i="15"/>
  <c r="AQ136" i="15"/>
  <c r="AY136" i="15"/>
  <c r="J73" i="15"/>
  <c r="R73" i="15"/>
  <c r="Z73" i="15"/>
  <c r="AH73" i="15"/>
  <c r="AP73" i="15"/>
  <c r="AX73" i="15"/>
  <c r="I91" i="15"/>
  <c r="AV94" i="15"/>
  <c r="AG97" i="15"/>
  <c r="K100" i="15"/>
  <c r="U102" i="15"/>
  <c r="AY103" i="15"/>
  <c r="AY104" i="15"/>
  <c r="D106" i="15"/>
  <c r="D107" i="15"/>
  <c r="AQ107" i="15"/>
  <c r="Z108" i="15"/>
  <c r="H109" i="15"/>
  <c r="AN109" i="15"/>
  <c r="V110" i="15"/>
  <c r="D111" i="15"/>
  <c r="AJ111" i="15"/>
  <c r="R112" i="15"/>
  <c r="AX112" i="15"/>
  <c r="AF113" i="15"/>
  <c r="N114" i="15"/>
  <c r="AT114" i="15"/>
  <c r="T115" i="15"/>
  <c r="AJ115" i="15"/>
  <c r="R116" i="15"/>
  <c r="AH116" i="15"/>
  <c r="AX116" i="15"/>
  <c r="P117" i="15"/>
  <c r="AF117" i="15"/>
  <c r="AV117" i="15"/>
  <c r="N118" i="15"/>
  <c r="AD118" i="15"/>
  <c r="AT118" i="15"/>
  <c r="J119" i="15"/>
  <c r="T119" i="15"/>
  <c r="AF119" i="15"/>
  <c r="AP119" i="15"/>
  <c r="N120" i="15"/>
  <c r="X120" i="15"/>
  <c r="AH120" i="15"/>
  <c r="AT120" i="15"/>
  <c r="F121" i="15"/>
  <c r="O121" i="15"/>
  <c r="X121" i="15"/>
  <c r="AH121" i="15"/>
  <c r="AP121" i="15"/>
  <c r="AX121" i="15"/>
  <c r="H122" i="15"/>
  <c r="P122" i="15"/>
  <c r="X122" i="15"/>
  <c r="AF122" i="15"/>
  <c r="AN122" i="15"/>
  <c r="AV122" i="15"/>
  <c r="F123" i="15"/>
  <c r="N123" i="15"/>
  <c r="V123" i="15"/>
  <c r="AD123" i="15"/>
  <c r="AL123" i="15"/>
  <c r="AT123" i="15"/>
  <c r="D124" i="15"/>
  <c r="L124" i="15"/>
  <c r="T124" i="15"/>
  <c r="AB124" i="15"/>
  <c r="AJ124" i="15"/>
  <c r="AR124" i="15"/>
  <c r="J125" i="15"/>
  <c r="R125" i="15"/>
  <c r="Z125" i="15"/>
  <c r="AH125" i="15"/>
  <c r="AP125" i="15"/>
  <c r="AX125" i="15"/>
  <c r="H126" i="15"/>
  <c r="P126" i="15"/>
  <c r="X126" i="15"/>
  <c r="AF126" i="15"/>
  <c r="AN126" i="15"/>
  <c r="AV126" i="15"/>
  <c r="F127" i="15"/>
  <c r="N127" i="15"/>
  <c r="V127" i="15"/>
  <c r="AD127" i="15"/>
  <c r="AL127" i="15"/>
  <c r="AT127" i="15"/>
  <c r="D128" i="15"/>
  <c r="L128" i="15"/>
  <c r="T128" i="15"/>
  <c r="AB128" i="15"/>
  <c r="AJ128" i="15"/>
  <c r="AR128" i="15"/>
  <c r="J129" i="15"/>
  <c r="R129" i="15"/>
  <c r="Z129" i="15"/>
  <c r="AH129" i="15"/>
  <c r="AP129" i="15"/>
  <c r="AX129" i="15"/>
  <c r="H130" i="15"/>
  <c r="P130" i="15"/>
  <c r="X130" i="15"/>
  <c r="AF130" i="15"/>
  <c r="AN130" i="15"/>
  <c r="AV130" i="15"/>
  <c r="F131" i="15"/>
  <c r="N131" i="15"/>
  <c r="V131" i="15"/>
  <c r="AD131" i="15"/>
  <c r="AL131" i="15"/>
  <c r="AT131" i="15"/>
  <c r="D132" i="15"/>
  <c r="L132" i="15"/>
  <c r="T132" i="15"/>
  <c r="AB132" i="15"/>
  <c r="AJ132" i="15"/>
  <c r="AR132" i="15"/>
  <c r="J133" i="15"/>
  <c r="R133" i="15"/>
  <c r="Z133" i="15"/>
  <c r="AH133" i="15"/>
  <c r="AP133" i="15"/>
  <c r="AX133" i="15"/>
  <c r="H134" i="15"/>
  <c r="P134" i="15"/>
  <c r="X134" i="15"/>
  <c r="AF134" i="15"/>
  <c r="AN134" i="15"/>
  <c r="AV134" i="15"/>
  <c r="F135" i="15"/>
  <c r="N135" i="15"/>
  <c r="V135" i="15"/>
  <c r="AD135" i="15"/>
  <c r="AL135" i="15"/>
  <c r="AT135" i="15"/>
  <c r="D136" i="15"/>
  <c r="L136" i="15"/>
  <c r="T136" i="15"/>
  <c r="AB136" i="15"/>
  <c r="AJ136" i="15"/>
  <c r="AR136" i="15"/>
  <c r="K73" i="15"/>
  <c r="S73" i="15"/>
  <c r="AA73" i="15"/>
  <c r="AI73" i="15"/>
  <c r="AQ73" i="15"/>
  <c r="AY73" i="15"/>
  <c r="I81" i="15"/>
  <c r="AV91" i="15"/>
  <c r="Y95" i="15"/>
  <c r="G98" i="15"/>
  <c r="AI100" i="15"/>
  <c r="AK102" i="15"/>
  <c r="J104" i="15"/>
  <c r="M105" i="15"/>
  <c r="M106" i="15"/>
  <c r="M107" i="15"/>
  <c r="AX107" i="15"/>
  <c r="AF108" i="15"/>
  <c r="N109" i="15"/>
  <c r="AT109" i="15"/>
  <c r="AB110" i="15"/>
  <c r="J111" i="15"/>
  <c r="AP111" i="15"/>
  <c r="X112" i="15"/>
  <c r="F113" i="15"/>
  <c r="AL113" i="15"/>
  <c r="T114" i="15"/>
  <c r="X115" i="15"/>
  <c r="AN115" i="15"/>
  <c r="F116" i="15"/>
  <c r="V116" i="15"/>
  <c r="AL116" i="15"/>
  <c r="D117" i="15"/>
  <c r="T117" i="15"/>
  <c r="AJ117" i="15"/>
  <c r="R118" i="15"/>
  <c r="AH118" i="15"/>
  <c r="AX118" i="15"/>
  <c r="K119" i="15"/>
  <c r="W119" i="15"/>
  <c r="AG119" i="15"/>
  <c r="AQ119" i="15"/>
  <c r="E120" i="15"/>
  <c r="O120" i="15"/>
  <c r="Y120" i="15"/>
  <c r="AK120" i="15"/>
  <c r="AU120" i="15"/>
  <c r="G121" i="15"/>
  <c r="P121" i="15"/>
  <c r="Z121" i="15"/>
  <c r="AI121" i="15"/>
  <c r="AQ121" i="15"/>
  <c r="AY121" i="15"/>
  <c r="I122" i="15"/>
  <c r="Q122" i="15"/>
  <c r="Y122" i="15"/>
  <c r="AG122" i="15"/>
  <c r="AO122" i="15"/>
  <c r="AW122" i="15"/>
  <c r="G123" i="15"/>
  <c r="O123" i="15"/>
  <c r="W123" i="15"/>
  <c r="AE123" i="15"/>
  <c r="AM123" i="15"/>
  <c r="AU123" i="15"/>
  <c r="E124" i="15"/>
  <c r="M124" i="15"/>
  <c r="U124" i="15"/>
  <c r="AC124" i="15"/>
  <c r="AK124" i="15"/>
  <c r="AS124" i="15"/>
  <c r="K125" i="15"/>
  <c r="S125" i="15"/>
  <c r="AA125" i="15"/>
  <c r="AI125" i="15"/>
  <c r="AQ125" i="15"/>
  <c r="AY125" i="15"/>
  <c r="I126" i="15"/>
  <c r="Q126" i="15"/>
  <c r="Y126" i="15"/>
  <c r="AG126" i="15"/>
  <c r="AO126" i="15"/>
  <c r="AW126" i="15"/>
  <c r="G127" i="15"/>
  <c r="O127" i="15"/>
  <c r="W127" i="15"/>
  <c r="AE127" i="15"/>
  <c r="AM127" i="15"/>
  <c r="AU127" i="15"/>
  <c r="E128" i="15"/>
  <c r="M128" i="15"/>
  <c r="U128" i="15"/>
  <c r="AC128" i="15"/>
  <c r="AK128" i="15"/>
  <c r="AS128" i="15"/>
  <c r="K129" i="15"/>
  <c r="S129" i="15"/>
  <c r="AA129" i="15"/>
  <c r="AI129" i="15"/>
  <c r="AQ129" i="15"/>
  <c r="AY129" i="15"/>
  <c r="I130" i="15"/>
  <c r="Q130" i="15"/>
  <c r="Y130" i="15"/>
  <c r="AG130" i="15"/>
  <c r="AO130" i="15"/>
  <c r="AW130" i="15"/>
  <c r="G131" i="15"/>
  <c r="O131" i="15"/>
  <c r="W131" i="15"/>
  <c r="AE131" i="15"/>
  <c r="AM131" i="15"/>
  <c r="AU131" i="15"/>
  <c r="E132" i="15"/>
  <c r="M132" i="15"/>
  <c r="U132" i="15"/>
  <c r="AC132" i="15"/>
  <c r="AK132" i="15"/>
  <c r="AS132" i="15"/>
  <c r="K133" i="15"/>
  <c r="S133" i="15"/>
  <c r="AA133" i="15"/>
  <c r="AI133" i="15"/>
  <c r="AQ133" i="15"/>
  <c r="AY133" i="15"/>
  <c r="I134" i="15"/>
  <c r="Q134" i="15"/>
  <c r="Y134" i="15"/>
  <c r="AG134" i="15"/>
  <c r="AO134" i="15"/>
  <c r="AW134" i="15"/>
  <c r="G135" i="15"/>
  <c r="O135" i="15"/>
  <c r="W135" i="15"/>
  <c r="AE135" i="15"/>
  <c r="AM135" i="15"/>
  <c r="AU135" i="15"/>
  <c r="E136" i="15"/>
  <c r="M136" i="15"/>
  <c r="U136" i="15"/>
  <c r="AC136" i="15"/>
  <c r="AK136" i="15"/>
  <c r="AS136" i="15"/>
  <c r="D73" i="15"/>
  <c r="L73" i="15"/>
  <c r="T73" i="15"/>
  <c r="AB73" i="15"/>
  <c r="AJ73" i="15"/>
  <c r="AR73" i="15"/>
  <c r="AB82" i="15"/>
  <c r="I92" i="15"/>
  <c r="AH95" i="15"/>
  <c r="O98" i="15"/>
  <c r="AQ100" i="15"/>
  <c r="AR102" i="15"/>
  <c r="O104" i="15"/>
  <c r="O105" i="15"/>
  <c r="O106" i="15"/>
  <c r="P107" i="15"/>
  <c r="AH108" i="15"/>
  <c r="P109" i="15"/>
  <c r="AV109" i="15"/>
  <c r="AD110" i="15"/>
  <c r="L111" i="15"/>
  <c r="AR111" i="15"/>
  <c r="Z112" i="15"/>
  <c r="H113" i="15"/>
  <c r="AN113" i="15"/>
  <c r="V114" i="15"/>
  <c r="D115" i="15"/>
  <c r="Y115" i="15"/>
  <c r="AO115" i="15"/>
  <c r="G116" i="15"/>
  <c r="W116" i="15"/>
  <c r="AM116" i="15"/>
  <c r="E117" i="15"/>
  <c r="U117" i="15"/>
  <c r="AK117" i="15"/>
  <c r="S118" i="15"/>
  <c r="AI118" i="15"/>
  <c r="AY118" i="15"/>
  <c r="L119" i="15"/>
  <c r="X119" i="15"/>
  <c r="AH119" i="15"/>
  <c r="AR119" i="15"/>
  <c r="F120" i="15"/>
  <c r="P120" i="15"/>
  <c r="Z120" i="15"/>
  <c r="AL120" i="15"/>
  <c r="AV120" i="15"/>
  <c r="H121" i="15"/>
  <c r="R121" i="15"/>
  <c r="AA121" i="15"/>
  <c r="AJ121" i="15"/>
  <c r="AR121" i="15"/>
  <c r="J122" i="15"/>
  <c r="R122" i="15"/>
  <c r="Z122" i="15"/>
  <c r="AH122" i="15"/>
  <c r="AP122" i="15"/>
  <c r="AX122" i="15"/>
  <c r="H123" i="15"/>
  <c r="P123" i="15"/>
  <c r="X123" i="15"/>
  <c r="AF123" i="15"/>
  <c r="AN123" i="15"/>
  <c r="AV123" i="15"/>
  <c r="F124" i="15"/>
  <c r="N124" i="15"/>
  <c r="V124" i="15"/>
  <c r="AD124" i="15"/>
  <c r="AL124" i="15"/>
  <c r="AT124" i="15"/>
  <c r="D125" i="15"/>
  <c r="L125" i="15"/>
  <c r="T125" i="15"/>
  <c r="AB125" i="15"/>
  <c r="AJ125" i="15"/>
  <c r="AR125" i="15"/>
  <c r="J126" i="15"/>
  <c r="R126" i="15"/>
  <c r="Z126" i="15"/>
  <c r="AH126" i="15"/>
  <c r="AP126" i="15"/>
  <c r="AX126" i="15"/>
  <c r="H127" i="15"/>
  <c r="P127" i="15"/>
  <c r="X127" i="15"/>
  <c r="AF127" i="15"/>
  <c r="AN127" i="15"/>
  <c r="AV127" i="15"/>
  <c r="F128" i="15"/>
  <c r="N128" i="15"/>
  <c r="V128" i="15"/>
  <c r="AD128" i="15"/>
  <c r="AL128" i="15"/>
  <c r="AT128" i="15"/>
  <c r="D129" i="15"/>
  <c r="L129" i="15"/>
  <c r="T129" i="15"/>
  <c r="AB129" i="15"/>
  <c r="AJ129" i="15"/>
  <c r="AR129" i="15"/>
  <c r="J130" i="15"/>
  <c r="R130" i="15"/>
  <c r="Z130" i="15"/>
  <c r="AH130" i="15"/>
  <c r="AP130" i="15"/>
  <c r="AX130" i="15"/>
  <c r="H131" i="15"/>
  <c r="P131" i="15"/>
  <c r="X131" i="15"/>
  <c r="AF131" i="15"/>
  <c r="AN131" i="15"/>
  <c r="AV131" i="15"/>
  <c r="F132" i="15"/>
  <c r="N132" i="15"/>
  <c r="V132" i="15"/>
  <c r="AD132" i="15"/>
  <c r="AL132" i="15"/>
  <c r="AT132" i="15"/>
  <c r="D133" i="15"/>
  <c r="L133" i="15"/>
  <c r="T133" i="15"/>
  <c r="AB133" i="15"/>
  <c r="AJ133" i="15"/>
  <c r="AR133" i="15"/>
  <c r="J134" i="15"/>
  <c r="R134" i="15"/>
  <c r="Z134" i="15"/>
  <c r="AH134" i="15"/>
  <c r="AP134" i="15"/>
  <c r="AX134" i="15"/>
  <c r="H135" i="15"/>
  <c r="P135" i="15"/>
  <c r="X135" i="15"/>
  <c r="AF135" i="15"/>
  <c r="AN135" i="15"/>
  <c r="AV135" i="15"/>
  <c r="F136" i="15"/>
  <c r="N136" i="15"/>
  <c r="V136" i="15"/>
  <c r="AD136" i="15"/>
  <c r="AL136" i="15"/>
  <c r="AT136" i="15"/>
  <c r="E73" i="15"/>
  <c r="M73" i="15"/>
  <c r="U73" i="15"/>
  <c r="AC73" i="15"/>
  <c r="AK73" i="15"/>
  <c r="AS73" i="15"/>
  <c r="R85" i="15"/>
  <c r="AV92" i="15"/>
  <c r="K96" i="15"/>
  <c r="AM98" i="15"/>
  <c r="Q101" i="15"/>
  <c r="J103" i="15"/>
  <c r="X104" i="15"/>
  <c r="X105" i="15"/>
  <c r="AA106" i="15"/>
  <c r="W107" i="15"/>
  <c r="H108" i="15"/>
  <c r="AN108" i="15"/>
  <c r="V109" i="15"/>
  <c r="D110" i="15"/>
  <c r="AJ110" i="15"/>
  <c r="R111" i="15"/>
  <c r="AX111" i="15"/>
  <c r="AF112" i="15"/>
  <c r="N113" i="15"/>
  <c r="AT113" i="15"/>
  <c r="AB114" i="15"/>
  <c r="I115" i="15"/>
  <c r="Z115" i="15"/>
  <c r="AP115" i="15"/>
  <c r="H116" i="15"/>
  <c r="X116" i="15"/>
  <c r="AN116" i="15"/>
  <c r="F117" i="15"/>
  <c r="V117" i="15"/>
  <c r="AL117" i="15"/>
  <c r="D118" i="15"/>
  <c r="T118" i="15"/>
  <c r="AJ118" i="15"/>
  <c r="O119" i="15"/>
  <c r="Y119" i="15"/>
  <c r="AI119" i="15"/>
  <c r="AU119" i="15"/>
  <c r="G120" i="15"/>
  <c r="Q120" i="15"/>
  <c r="AC120" i="15"/>
  <c r="AM120" i="15"/>
  <c r="AW120" i="15"/>
  <c r="J121" i="15"/>
  <c r="S121" i="15"/>
  <c r="AB121" i="15"/>
  <c r="AK121" i="15"/>
  <c r="AS121" i="15"/>
  <c r="K122" i="15"/>
  <c r="S122" i="15"/>
  <c r="AA122" i="15"/>
  <c r="AI122" i="15"/>
  <c r="AQ122" i="15"/>
  <c r="AY122" i="15"/>
  <c r="I123" i="15"/>
  <c r="Q123" i="15"/>
  <c r="Y123" i="15"/>
  <c r="AG123" i="15"/>
  <c r="AO123" i="15"/>
  <c r="AW123" i="15"/>
  <c r="G124" i="15"/>
  <c r="O124" i="15"/>
  <c r="W124" i="15"/>
  <c r="AE124" i="15"/>
  <c r="AM124" i="15"/>
  <c r="AU124" i="15"/>
  <c r="E125" i="15"/>
  <c r="M125" i="15"/>
  <c r="U125" i="15"/>
  <c r="AC125" i="15"/>
  <c r="AK125" i="15"/>
  <c r="AS125" i="15"/>
  <c r="AD88" i="15"/>
  <c r="AY93" i="15"/>
  <c r="AQ96" i="15"/>
  <c r="U99" i="15"/>
  <c r="AT101" i="15"/>
  <c r="AC103" i="15"/>
  <c r="AI104" i="15"/>
  <c r="AL105" i="15"/>
  <c r="AL106" i="15"/>
  <c r="AF107" i="15"/>
  <c r="P108" i="15"/>
  <c r="AV108" i="15"/>
  <c r="AD109" i="15"/>
  <c r="L110" i="15"/>
  <c r="AR110" i="15"/>
  <c r="Z111" i="15"/>
  <c r="H112" i="15"/>
  <c r="AN112" i="15"/>
  <c r="V113" i="15"/>
  <c r="D114" i="15"/>
  <c r="AJ114" i="15"/>
  <c r="L115" i="15"/>
  <c r="AF115" i="15"/>
  <c r="AV115" i="15"/>
  <c r="N116" i="15"/>
  <c r="AD116" i="15"/>
  <c r="AT116" i="15"/>
  <c r="L117" i="15"/>
  <c r="AB117" i="15"/>
  <c r="AR117" i="15"/>
  <c r="J118" i="15"/>
  <c r="Z118" i="15"/>
  <c r="AP118" i="15"/>
  <c r="D119" i="15"/>
  <c r="Q119" i="15"/>
  <c r="AA119" i="15"/>
  <c r="AM119" i="15"/>
  <c r="AW119" i="15"/>
  <c r="I120" i="15"/>
  <c r="U120" i="15"/>
  <c r="AE120" i="15"/>
  <c r="AO120" i="15"/>
  <c r="L121" i="15"/>
  <c r="U121" i="15"/>
  <c r="AD121" i="15"/>
  <c r="AM121" i="15"/>
  <c r="AU121" i="15"/>
  <c r="E122" i="15"/>
  <c r="M122" i="15"/>
  <c r="U122" i="15"/>
  <c r="AC122" i="15"/>
  <c r="AK122" i="15"/>
  <c r="AS122" i="15"/>
  <c r="K123" i="15"/>
  <c r="S123" i="15"/>
  <c r="AA123" i="15"/>
  <c r="AI123" i="15"/>
  <c r="AQ123" i="15"/>
  <c r="AY123" i="15"/>
  <c r="I124" i="15"/>
  <c r="Q124" i="15"/>
  <c r="Y124" i="15"/>
  <c r="AG124" i="15"/>
  <c r="AO124" i="15"/>
  <c r="AW124" i="15"/>
  <c r="G125" i="15"/>
  <c r="O125" i="15"/>
  <c r="W125" i="15"/>
  <c r="AE125" i="15"/>
  <c r="AM125" i="15"/>
  <c r="AU125" i="15"/>
  <c r="E126" i="15"/>
  <c r="M126" i="15"/>
  <c r="U126" i="15"/>
  <c r="AC126" i="15"/>
  <c r="AK126" i="15"/>
  <c r="AS126" i="15"/>
  <c r="K127" i="15"/>
  <c r="S127" i="15"/>
  <c r="AA127" i="15"/>
  <c r="AI127" i="15"/>
  <c r="AQ127" i="15"/>
  <c r="AY127" i="15"/>
  <c r="I128" i="15"/>
  <c r="Q128" i="15"/>
  <c r="Y128" i="15"/>
  <c r="AG128" i="15"/>
  <c r="AO128" i="15"/>
  <c r="AW128" i="15"/>
  <c r="G129" i="15"/>
  <c r="O129" i="15"/>
  <c r="W129" i="15"/>
  <c r="AE129" i="15"/>
  <c r="AM129" i="15"/>
  <c r="AU129" i="15"/>
  <c r="E130" i="15"/>
  <c r="M130" i="15"/>
  <c r="U130" i="15"/>
  <c r="AC130" i="15"/>
  <c r="AK130" i="15"/>
  <c r="AS130" i="15"/>
  <c r="K131" i="15"/>
  <c r="S131" i="15"/>
  <c r="AA131" i="15"/>
  <c r="AI131" i="15"/>
  <c r="AQ131" i="15"/>
  <c r="AY131" i="15"/>
  <c r="I132" i="15"/>
  <c r="Q132" i="15"/>
  <c r="Y132" i="15"/>
  <c r="AG132" i="15"/>
  <c r="AO132" i="15"/>
  <c r="AW132" i="15"/>
  <c r="G133" i="15"/>
  <c r="O133" i="15"/>
  <c r="W133" i="15"/>
  <c r="AE133" i="15"/>
  <c r="AM133" i="15"/>
  <c r="L89" i="15"/>
  <c r="K94" i="15"/>
  <c r="AY96" i="15"/>
  <c r="AC99" i="15"/>
  <c r="AW101" i="15"/>
  <c r="AI103" i="15"/>
  <c r="AN104" i="15"/>
  <c r="AN105" i="15"/>
  <c r="AQ106" i="15"/>
  <c r="AH107" i="15"/>
  <c r="R108" i="15"/>
  <c r="AX108" i="15"/>
  <c r="AF109" i="15"/>
  <c r="N110" i="15"/>
  <c r="AT110" i="15"/>
  <c r="AB111" i="15"/>
  <c r="J112" i="15"/>
  <c r="AP112" i="15"/>
  <c r="X113" i="15"/>
  <c r="F114" i="15"/>
  <c r="AL114" i="15"/>
  <c r="Q115" i="15"/>
  <c r="AG115" i="15"/>
  <c r="AW115" i="15"/>
  <c r="O116" i="15"/>
  <c r="AE116" i="15"/>
  <c r="AU116" i="15"/>
  <c r="M117" i="15"/>
  <c r="AC117" i="15"/>
  <c r="AS117" i="15"/>
  <c r="K118" i="15"/>
  <c r="AA118" i="15"/>
  <c r="AQ118" i="15"/>
  <c r="H119" i="15"/>
  <c r="R119" i="15"/>
  <c r="AB119" i="15"/>
  <c r="AN119" i="15"/>
  <c r="AX119" i="15"/>
  <c r="J120" i="15"/>
  <c r="V120" i="15"/>
  <c r="AF120" i="15"/>
  <c r="AP120" i="15"/>
  <c r="D121" i="15"/>
  <c r="M121" i="15"/>
  <c r="V121" i="15"/>
  <c r="AE121" i="15"/>
  <c r="AN121" i="15"/>
  <c r="AV121" i="15"/>
  <c r="F122" i="15"/>
  <c r="N122" i="15"/>
  <c r="V122" i="15"/>
  <c r="AD122" i="15"/>
  <c r="AL122" i="15"/>
  <c r="AT122" i="15"/>
  <c r="D123" i="15"/>
  <c r="L123" i="15"/>
  <c r="T123" i="15"/>
  <c r="AB123" i="15"/>
  <c r="AJ123" i="15"/>
  <c r="AR123" i="15"/>
  <c r="J124" i="15"/>
  <c r="R124" i="15"/>
  <c r="Z124" i="15"/>
  <c r="AH124" i="15"/>
  <c r="AP124" i="15"/>
  <c r="AX124" i="15"/>
  <c r="H125" i="15"/>
  <c r="P125" i="15"/>
  <c r="X125" i="15"/>
  <c r="AF125" i="15"/>
  <c r="AN125" i="15"/>
  <c r="AV125" i="15"/>
  <c r="F126" i="15"/>
  <c r="N126" i="15"/>
  <c r="V126" i="15"/>
  <c r="AD126" i="15"/>
  <c r="AL126" i="15"/>
  <c r="AT126" i="15"/>
  <c r="D127" i="15"/>
  <c r="L127" i="15"/>
  <c r="T127" i="15"/>
  <c r="AB127" i="15"/>
  <c r="AJ127" i="15"/>
  <c r="AR127" i="15"/>
  <c r="Z104" i="15"/>
  <c r="AL110" i="15"/>
  <c r="AB115" i="15"/>
  <c r="F118" i="15"/>
  <c r="H120" i="15"/>
  <c r="AL121" i="15"/>
  <c r="P124" i="15"/>
  <c r="AD125" i="15"/>
  <c r="T126" i="15"/>
  <c r="AH127" i="15"/>
  <c r="J128" i="15"/>
  <c r="AF128" i="15"/>
  <c r="E129" i="15"/>
  <c r="X129" i="15"/>
  <c r="AT129" i="15"/>
  <c r="S130" i="15"/>
  <c r="AL130" i="15"/>
  <c r="J131" i="15"/>
  <c r="AG131" i="15"/>
  <c r="X132" i="15"/>
  <c r="AU132" i="15"/>
  <c r="P133" i="15"/>
  <c r="AL133" i="15"/>
  <c r="E134" i="15"/>
  <c r="U134" i="15"/>
  <c r="AK134" i="15"/>
  <c r="S135" i="15"/>
  <c r="AI135" i="15"/>
  <c r="AY135" i="15"/>
  <c r="Q136" i="15"/>
  <c r="AG136" i="15"/>
  <c r="AW136" i="15"/>
  <c r="P73" i="15"/>
  <c r="AF73" i="15"/>
  <c r="AV73" i="15"/>
  <c r="AN132" i="15"/>
  <c r="AD73" i="15"/>
  <c r="J115" i="15"/>
  <c r="AS129" i="15"/>
  <c r="D134" i="15"/>
  <c r="AX135" i="15"/>
  <c r="AU73" i="15"/>
  <c r="AC105" i="15"/>
  <c r="T111" i="15"/>
  <c r="AR115" i="15"/>
  <c r="V118" i="15"/>
  <c r="R120" i="15"/>
  <c r="AT121" i="15"/>
  <c r="J123" i="15"/>
  <c r="X124" i="15"/>
  <c r="AL125" i="15"/>
  <c r="AA126" i="15"/>
  <c r="I127" i="15"/>
  <c r="AO127" i="15"/>
  <c r="O128" i="15"/>
  <c r="AH128" i="15"/>
  <c r="F129" i="15"/>
  <c r="AC129" i="15"/>
  <c r="AV129" i="15"/>
  <c r="T130" i="15"/>
  <c r="AQ130" i="15"/>
  <c r="L131" i="15"/>
  <c r="AH131" i="15"/>
  <c r="G132" i="15"/>
  <c r="Z132" i="15"/>
  <c r="AV132" i="15"/>
  <c r="U133" i="15"/>
  <c r="AN133" i="15"/>
  <c r="F134" i="15"/>
  <c r="V134" i="15"/>
  <c r="AL134" i="15"/>
  <c r="D135" i="15"/>
  <c r="T135" i="15"/>
  <c r="AJ135" i="15"/>
  <c r="R136" i="15"/>
  <c r="AH136" i="15"/>
  <c r="AX136" i="15"/>
  <c r="Q73" i="15"/>
  <c r="AG73" i="15"/>
  <c r="AW73" i="15"/>
  <c r="T121" i="15"/>
  <c r="Z131" i="15"/>
  <c r="AE136" i="15"/>
  <c r="M103" i="15"/>
  <c r="H128" i="15"/>
  <c r="I131" i="15"/>
  <c r="N133" i="15"/>
  <c r="AJ134" i="15"/>
  <c r="P136" i="15"/>
  <c r="J86" i="15"/>
  <c r="AC106" i="15"/>
  <c r="J116" i="15"/>
  <c r="AL118" i="15"/>
  <c r="AD120" i="15"/>
  <c r="D122" i="15"/>
  <c r="R123" i="15"/>
  <c r="AF124" i="15"/>
  <c r="AT125" i="15"/>
  <c r="AB126" i="15"/>
  <c r="J127" i="15"/>
  <c r="AP127" i="15"/>
  <c r="P128" i="15"/>
  <c r="AM128" i="15"/>
  <c r="H129" i="15"/>
  <c r="AD129" i="15"/>
  <c r="V130" i="15"/>
  <c r="AR130" i="15"/>
  <c r="Q131" i="15"/>
  <c r="AJ131" i="15"/>
  <c r="H132" i="15"/>
  <c r="AE132" i="15"/>
  <c r="AX132" i="15"/>
  <c r="V133" i="15"/>
  <c r="AS133" i="15"/>
  <c r="K134" i="15"/>
  <c r="AA134" i="15"/>
  <c r="AQ134" i="15"/>
  <c r="I135" i="15"/>
  <c r="Y135" i="15"/>
  <c r="AO135" i="15"/>
  <c r="G136" i="15"/>
  <c r="W136" i="15"/>
  <c r="AM136" i="15"/>
  <c r="F73" i="15"/>
  <c r="V73" i="15"/>
  <c r="AL73" i="15"/>
  <c r="X109" i="15"/>
  <c r="AJ119" i="15"/>
  <c r="N125" i="15"/>
  <c r="Z127" i="15"/>
  <c r="Z128" i="15"/>
  <c r="AN129" i="15"/>
  <c r="AI130" i="15"/>
  <c r="R132" i="15"/>
  <c r="M133" i="15"/>
  <c r="AI134" i="15"/>
  <c r="AG135" i="15"/>
  <c r="AU136" i="15"/>
  <c r="AC121" i="15"/>
  <c r="AG127" i="15"/>
  <c r="V129" i="15"/>
  <c r="AX131" i="15"/>
  <c r="T134" i="15"/>
  <c r="AH135" i="15"/>
  <c r="O73" i="15"/>
  <c r="L93" i="15"/>
  <c r="Y107" i="15"/>
  <c r="AH112" i="15"/>
  <c r="Z116" i="15"/>
  <c r="AN120" i="15"/>
  <c r="L122" i="15"/>
  <c r="Z123" i="15"/>
  <c r="AN124" i="15"/>
  <c r="AI126" i="15"/>
  <c r="Q127" i="15"/>
  <c r="AW127" i="15"/>
  <c r="R128" i="15"/>
  <c r="AN128" i="15"/>
  <c r="M129" i="15"/>
  <c r="AF129" i="15"/>
  <c r="D130" i="15"/>
  <c r="AA130" i="15"/>
  <c r="AT130" i="15"/>
  <c r="R131" i="15"/>
  <c r="AO131" i="15"/>
  <c r="J132" i="15"/>
  <c r="AF132" i="15"/>
  <c r="E133" i="15"/>
  <c r="X133" i="15"/>
  <c r="AT133" i="15"/>
  <c r="L134" i="15"/>
  <c r="AB134" i="15"/>
  <c r="AR134" i="15"/>
  <c r="J135" i="15"/>
  <c r="Z135" i="15"/>
  <c r="AP135" i="15"/>
  <c r="H136" i="15"/>
  <c r="X136" i="15"/>
  <c r="AN136" i="15"/>
  <c r="G73" i="15"/>
  <c r="W73" i="15"/>
  <c r="AM73" i="15"/>
  <c r="AR126" i="15"/>
  <c r="Q135" i="15"/>
  <c r="AV119" i="15"/>
  <c r="W132" i="15"/>
  <c r="AV136" i="15"/>
  <c r="S96" i="15"/>
  <c r="J108" i="15"/>
  <c r="P113" i="15"/>
  <c r="AP116" i="15"/>
  <c r="P119" i="15"/>
  <c r="AX120" i="15"/>
  <c r="T122" i="15"/>
  <c r="AH123" i="15"/>
  <c r="AV124" i="15"/>
  <c r="D126" i="15"/>
  <c r="AJ126" i="15"/>
  <c r="R127" i="15"/>
  <c r="AX127" i="15"/>
  <c r="W128" i="15"/>
  <c r="AP128" i="15"/>
  <c r="N129" i="15"/>
  <c r="AK129" i="15"/>
  <c r="F130" i="15"/>
  <c r="AB130" i="15"/>
  <c r="AY130" i="15"/>
  <c r="T131" i="15"/>
  <c r="AP131" i="15"/>
  <c r="O132" i="15"/>
  <c r="AH132" i="15"/>
  <c r="F133" i="15"/>
  <c r="AC133" i="15"/>
  <c r="AU133" i="15"/>
  <c r="M134" i="15"/>
  <c r="AC134" i="15"/>
  <c r="AS134" i="15"/>
  <c r="K135" i="15"/>
  <c r="AA135" i="15"/>
  <c r="AQ135" i="15"/>
  <c r="I136" i="15"/>
  <c r="Y136" i="15"/>
  <c r="AO136" i="15"/>
  <c r="H73" i="15"/>
  <c r="X73" i="15"/>
  <c r="AN73" i="15"/>
  <c r="AJ122" i="15"/>
  <c r="AV128" i="15"/>
  <c r="D131" i="15"/>
  <c r="S134" i="15"/>
  <c r="O136" i="15"/>
  <c r="AT73" i="15"/>
  <c r="F110" i="15"/>
  <c r="AR122" i="15"/>
  <c r="H124" i="15"/>
  <c r="V125" i="15"/>
  <c r="AY126" i="15"/>
  <c r="AX128" i="15"/>
  <c r="AJ130" i="15"/>
  <c r="AP132" i="15"/>
  <c r="AF136" i="15"/>
  <c r="AU98" i="15"/>
  <c r="AP108" i="15"/>
  <c r="AV113" i="15"/>
  <c r="H117" i="15"/>
  <c r="Z119" i="15"/>
  <c r="K121" i="15"/>
  <c r="AB122" i="15"/>
  <c r="AP123" i="15"/>
  <c r="F125" i="15"/>
  <c r="K126" i="15"/>
  <c r="AQ126" i="15"/>
  <c r="Y127" i="15"/>
  <c r="X128" i="15"/>
  <c r="AU128" i="15"/>
  <c r="P129" i="15"/>
  <c r="AL129" i="15"/>
  <c r="K130" i="15"/>
  <c r="AD130" i="15"/>
  <c r="Y131" i="15"/>
  <c r="AR131" i="15"/>
  <c r="P132" i="15"/>
  <c r="AM132" i="15"/>
  <c r="H133" i="15"/>
  <c r="AD133" i="15"/>
  <c r="AV133" i="15"/>
  <c r="N134" i="15"/>
  <c r="AD134" i="15"/>
  <c r="AT134" i="15"/>
  <c r="L135" i="15"/>
  <c r="AB135" i="15"/>
  <c r="AR135" i="15"/>
  <c r="J136" i="15"/>
  <c r="Z136" i="15"/>
  <c r="AP136" i="15"/>
  <c r="I73" i="15"/>
  <c r="Y73" i="15"/>
  <c r="AO73" i="15"/>
  <c r="Y101" i="15"/>
  <c r="AD114" i="15"/>
  <c r="X117" i="15"/>
  <c r="AX123" i="15"/>
  <c r="L126" i="15"/>
  <c r="G128" i="15"/>
  <c r="U129" i="15"/>
  <c r="L130" i="15"/>
  <c r="AW131" i="15"/>
  <c r="AF133" i="15"/>
  <c r="AY134" i="15"/>
  <c r="AW135" i="15"/>
  <c r="N73" i="15"/>
  <c r="AN117" i="15"/>
  <c r="S126" i="15"/>
  <c r="AE128" i="15"/>
  <c r="N130" i="15"/>
  <c r="AB131" i="15"/>
  <c r="AK133" i="15"/>
  <c r="R135" i="15"/>
  <c r="AE73" i="15"/>
  <c r="AB23" i="16"/>
  <c r="AG23" i="16" s="1"/>
  <c r="R66" i="13" l="1"/>
  <c r="K16" i="18"/>
  <c r="I17" i="18"/>
  <c r="J17" i="18" s="1"/>
  <c r="AB16" i="18"/>
  <c r="AG16" i="18" s="1"/>
  <c r="K27" i="18"/>
  <c r="I28" i="18"/>
  <c r="J28" i="18" s="1"/>
  <c r="AB27" i="18"/>
  <c r="AG27" i="18" s="1"/>
  <c r="I47" i="18"/>
  <c r="J47" i="18" s="1"/>
  <c r="K46" i="18"/>
  <c r="AB46" i="18"/>
  <c r="AG46" i="18" s="1"/>
  <c r="K56" i="18"/>
  <c r="I57" i="18"/>
  <c r="J57" i="18" s="1"/>
  <c r="AB56" i="18"/>
  <c r="AG56" i="18" s="1"/>
  <c r="K37" i="18"/>
  <c r="I38" i="18"/>
  <c r="J38" i="18" s="1"/>
  <c r="AB37" i="18"/>
  <c r="AG37" i="18" s="1"/>
  <c r="I7" i="18"/>
  <c r="J7" i="18" s="1"/>
  <c r="AB6" i="18"/>
  <c r="AG6" i="18" s="1"/>
  <c r="K6" i="18"/>
  <c r="I67" i="18"/>
  <c r="J67" i="18" s="1"/>
  <c r="K66" i="18"/>
  <c r="AB66" i="18"/>
  <c r="AG66" i="18" s="1"/>
  <c r="AG67" i="16"/>
  <c r="K68" i="16"/>
  <c r="J68" i="16"/>
  <c r="I69" i="16"/>
  <c r="AB68" i="16"/>
  <c r="AG53" i="16"/>
  <c r="K54" i="16"/>
  <c r="J54" i="16"/>
  <c r="I55" i="16"/>
  <c r="AB54" i="16"/>
  <c r="I44" i="16"/>
  <c r="J44" i="16" s="1"/>
  <c r="K43" i="16"/>
  <c r="I6" i="16"/>
  <c r="J6" i="16" s="1"/>
  <c r="AB5" i="16"/>
  <c r="AG5" i="16" s="1"/>
  <c r="K5" i="16"/>
  <c r="I16" i="16"/>
  <c r="J16" i="16" s="1"/>
  <c r="AB15" i="16"/>
  <c r="AG15" i="16" s="1"/>
  <c r="K15" i="16"/>
  <c r="M138" i="15"/>
  <c r="AY138" i="15"/>
  <c r="AP138" i="15"/>
  <c r="AB43" i="16"/>
  <c r="AG43" i="16" s="1"/>
  <c r="AX138" i="15"/>
  <c r="AQ138" i="15"/>
  <c r="AN138" i="15"/>
  <c r="AV138" i="15"/>
  <c r="N138" i="15"/>
  <c r="AM138" i="15"/>
  <c r="AL138" i="15"/>
  <c r="AG138" i="15"/>
  <c r="AH138" i="15"/>
  <c r="AB138" i="15"/>
  <c r="C75" i="15"/>
  <c r="C79" i="15"/>
  <c r="C76" i="15"/>
  <c r="C77" i="15"/>
  <c r="C74" i="15"/>
  <c r="C83" i="15"/>
  <c r="C80" i="15"/>
  <c r="C81" i="15"/>
  <c r="C78" i="15"/>
  <c r="C85" i="15"/>
  <c r="C92" i="15"/>
  <c r="C88" i="15"/>
  <c r="C89" i="15"/>
  <c r="C87" i="15"/>
  <c r="C90" i="15"/>
  <c r="C93" i="15"/>
  <c r="C94" i="15"/>
  <c r="C97" i="15"/>
  <c r="C101" i="15"/>
  <c r="C105" i="15"/>
  <c r="C84" i="15"/>
  <c r="C98" i="15"/>
  <c r="C102" i="15"/>
  <c r="C82" i="15"/>
  <c r="C91" i="15"/>
  <c r="C95" i="15"/>
  <c r="C86" i="15"/>
  <c r="C99" i="15"/>
  <c r="C108" i="15"/>
  <c r="C112" i="15"/>
  <c r="C116" i="15"/>
  <c r="C120" i="15"/>
  <c r="C104" i="15"/>
  <c r="C109" i="15"/>
  <c r="C113" i="15"/>
  <c r="C117" i="15"/>
  <c r="C96" i="15"/>
  <c r="C103" i="15"/>
  <c r="C110" i="15"/>
  <c r="C114" i="15"/>
  <c r="C106" i="15"/>
  <c r="C107" i="15"/>
  <c r="C111" i="15"/>
  <c r="C115" i="15"/>
  <c r="C100" i="15"/>
  <c r="C124" i="15"/>
  <c r="C128" i="15"/>
  <c r="C132" i="15"/>
  <c r="C136" i="15"/>
  <c r="C125" i="15"/>
  <c r="C129" i="15"/>
  <c r="C133" i="15"/>
  <c r="C73" i="15"/>
  <c r="C118" i="15"/>
  <c r="C122" i="15"/>
  <c r="C121" i="15"/>
  <c r="C123" i="15"/>
  <c r="C127" i="15"/>
  <c r="C131" i="15"/>
  <c r="C135" i="15"/>
  <c r="C134" i="15"/>
  <c r="C130" i="15"/>
  <c r="C119" i="15"/>
  <c r="C126" i="15"/>
  <c r="U138" i="15"/>
  <c r="AR138" i="15"/>
  <c r="T138" i="15"/>
  <c r="F138" i="15"/>
  <c r="Q138" i="15"/>
  <c r="AE138" i="15"/>
  <c r="D138" i="15"/>
  <c r="Z138" i="15"/>
  <c r="I138" i="15"/>
  <c r="W138" i="15"/>
  <c r="AF138" i="15"/>
  <c r="R138" i="15"/>
  <c r="AC138" i="15"/>
  <c r="J138" i="15"/>
  <c r="Y138" i="15"/>
  <c r="AT138" i="15"/>
  <c r="AU138" i="15"/>
  <c r="AS138" i="15"/>
  <c r="S138" i="15"/>
  <c r="G138" i="15"/>
  <c r="AD138" i="15"/>
  <c r="P138" i="15"/>
  <c r="AZ138" i="15"/>
  <c r="AJ138" i="15"/>
  <c r="L138" i="15"/>
  <c r="I36" i="16"/>
  <c r="J36" i="16" s="1"/>
  <c r="K35" i="16"/>
  <c r="AB35" i="16"/>
  <c r="AG35" i="16" s="1"/>
  <c r="E138" i="15"/>
  <c r="AI138" i="15"/>
  <c r="AO138" i="15"/>
  <c r="X138" i="15"/>
  <c r="O138" i="15"/>
  <c r="AA138" i="15"/>
  <c r="AW138" i="15"/>
  <c r="AK138" i="15"/>
  <c r="K138" i="15"/>
  <c r="V138" i="15"/>
  <c r="H138" i="15"/>
  <c r="I45" i="16"/>
  <c r="J45" i="16" s="1"/>
  <c r="K44" i="16"/>
  <c r="AB44" i="16"/>
  <c r="AG44" i="16" s="1"/>
  <c r="I25" i="16"/>
  <c r="J25" i="16" s="1"/>
  <c r="K24" i="16"/>
  <c r="AB24" i="16"/>
  <c r="AG24" i="16" s="1"/>
  <c r="I48" i="18" l="1"/>
  <c r="J48" i="18" s="1"/>
  <c r="K47" i="18"/>
  <c r="AB47" i="18"/>
  <c r="AG47" i="18" s="1"/>
  <c r="K38" i="18"/>
  <c r="I39" i="18"/>
  <c r="J39" i="18" s="1"/>
  <c r="AB38" i="18"/>
  <c r="AG38" i="18" s="1"/>
  <c r="K28" i="18"/>
  <c r="I29" i="18"/>
  <c r="J29" i="18" s="1"/>
  <c r="AB28" i="18"/>
  <c r="AG28" i="18" s="1"/>
  <c r="I68" i="18"/>
  <c r="J68" i="18" s="1"/>
  <c r="K67" i="18"/>
  <c r="AB67" i="18"/>
  <c r="AG67" i="18" s="1"/>
  <c r="I8" i="18"/>
  <c r="J8" i="18" s="1"/>
  <c r="K7" i="18"/>
  <c r="AB7" i="18"/>
  <c r="AG7" i="18" s="1"/>
  <c r="I18" i="18"/>
  <c r="J18" i="18" s="1"/>
  <c r="K17" i="18"/>
  <c r="AB17" i="18"/>
  <c r="AG17" i="18" s="1"/>
  <c r="K57" i="18"/>
  <c r="I58" i="18"/>
  <c r="J58" i="18" s="1"/>
  <c r="AB57" i="18"/>
  <c r="AG57" i="18" s="1"/>
  <c r="AG68" i="16"/>
  <c r="K69" i="16"/>
  <c r="J69" i="16"/>
  <c r="I70" i="16"/>
  <c r="AB69" i="16"/>
  <c r="AG54" i="16"/>
  <c r="I56" i="16"/>
  <c r="K55" i="16"/>
  <c r="J55" i="16"/>
  <c r="AB55" i="16"/>
  <c r="AB16" i="16"/>
  <c r="AG16" i="16" s="1"/>
  <c r="I17" i="16"/>
  <c r="J17" i="16" s="1"/>
  <c r="K16" i="16"/>
  <c r="I7" i="16"/>
  <c r="J7" i="16" s="1"/>
  <c r="AB6" i="16"/>
  <c r="AG6" i="16" s="1"/>
  <c r="K6" i="16"/>
  <c r="C138" i="15"/>
  <c r="I37" i="16"/>
  <c r="J37" i="16" s="1"/>
  <c r="K36" i="16"/>
  <c r="AB36" i="16"/>
  <c r="AG36" i="16" s="1"/>
  <c r="I26" i="16"/>
  <c r="J26" i="16" s="1"/>
  <c r="K25" i="16"/>
  <c r="AB25" i="16"/>
  <c r="AG25" i="16" s="1"/>
  <c r="I46" i="16"/>
  <c r="J46" i="16" s="1"/>
  <c r="AB45" i="16"/>
  <c r="AG45" i="16" s="1"/>
  <c r="K45" i="16"/>
  <c r="K8" i="18" l="1"/>
  <c r="I9" i="18"/>
  <c r="J9" i="18" s="1"/>
  <c r="AB8" i="18"/>
  <c r="AG8" i="18" s="1"/>
  <c r="I59" i="18"/>
  <c r="J59" i="18" s="1"/>
  <c r="K58" i="18"/>
  <c r="AB58" i="18"/>
  <c r="AG58" i="18" s="1"/>
  <c r="AB18" i="18"/>
  <c r="AG18" i="18" s="1"/>
  <c r="K18" i="18"/>
  <c r="I19" i="18"/>
  <c r="J19" i="18" s="1"/>
  <c r="I30" i="18"/>
  <c r="J30" i="18" s="1"/>
  <c r="K29" i="18"/>
  <c r="AB29" i="18"/>
  <c r="AG29" i="18" s="1"/>
  <c r="K39" i="18"/>
  <c r="I40" i="18"/>
  <c r="J40" i="18" s="1"/>
  <c r="AB39" i="18"/>
  <c r="AG39" i="18" s="1"/>
  <c r="I69" i="18"/>
  <c r="J69" i="18" s="1"/>
  <c r="K68" i="18"/>
  <c r="AB68" i="18"/>
  <c r="AG68" i="18" s="1"/>
  <c r="K48" i="18"/>
  <c r="I49" i="18"/>
  <c r="J49" i="18" s="1"/>
  <c r="AB48" i="18"/>
  <c r="AG48" i="18" s="1"/>
  <c r="U54" i="16"/>
  <c r="U58" i="16"/>
  <c r="U57" i="16"/>
  <c r="U60" i="16"/>
  <c r="U59" i="16"/>
  <c r="U56" i="16"/>
  <c r="U53" i="16"/>
  <c r="U52" i="16"/>
  <c r="U61" i="16"/>
  <c r="U55" i="16"/>
  <c r="AG69" i="16"/>
  <c r="K70" i="16"/>
  <c r="J70" i="16"/>
  <c r="I71" i="16"/>
  <c r="AB70" i="16"/>
  <c r="AG55" i="16"/>
  <c r="I57" i="16"/>
  <c r="J56" i="16"/>
  <c r="K56" i="16"/>
  <c r="AB56" i="16"/>
  <c r="AB17" i="16"/>
  <c r="AG17" i="16" s="1"/>
  <c r="I18" i="16"/>
  <c r="J18" i="16" s="1"/>
  <c r="K17" i="16"/>
  <c r="I8" i="16"/>
  <c r="J8" i="16" s="1"/>
  <c r="AB7" i="16"/>
  <c r="AG7" i="16" s="1"/>
  <c r="K7" i="16"/>
  <c r="I38" i="16"/>
  <c r="J38" i="16" s="1"/>
  <c r="K37" i="16"/>
  <c r="AB37" i="16"/>
  <c r="AG37" i="16" s="1"/>
  <c r="I27" i="16"/>
  <c r="J27" i="16" s="1"/>
  <c r="K26" i="16"/>
  <c r="AB26" i="16"/>
  <c r="AG26" i="16" s="1"/>
  <c r="I47" i="16"/>
  <c r="J47" i="16" s="1"/>
  <c r="K46" i="16"/>
  <c r="AB46" i="16"/>
  <c r="AG46" i="16" s="1"/>
  <c r="U2" i="16"/>
  <c r="U3" i="16"/>
  <c r="U11" i="16"/>
  <c r="U19" i="16"/>
  <c r="U27" i="16"/>
  <c r="U35" i="16"/>
  <c r="U43" i="16"/>
  <c r="U51" i="16"/>
  <c r="U4" i="16"/>
  <c r="U12" i="16"/>
  <c r="U20" i="16"/>
  <c r="U28" i="16"/>
  <c r="U36" i="16"/>
  <c r="U44" i="16"/>
  <c r="U5" i="16"/>
  <c r="U13" i="16"/>
  <c r="U21" i="16"/>
  <c r="U29" i="16"/>
  <c r="U37" i="16"/>
  <c r="U45" i="16"/>
  <c r="U8" i="16"/>
  <c r="U16" i="16"/>
  <c r="U24" i="16"/>
  <c r="U32" i="16"/>
  <c r="U40" i="16"/>
  <c r="U48" i="16"/>
  <c r="U7" i="16"/>
  <c r="U23" i="16"/>
  <c r="U39" i="16"/>
  <c r="U9" i="16"/>
  <c r="U25" i="16"/>
  <c r="U41" i="16"/>
  <c r="U10" i="16"/>
  <c r="U26" i="16"/>
  <c r="U42" i="16"/>
  <c r="U14" i="16"/>
  <c r="U30" i="16"/>
  <c r="U46" i="16"/>
  <c r="U15" i="16"/>
  <c r="U31" i="16"/>
  <c r="U47" i="16"/>
  <c r="U17" i="16"/>
  <c r="U33" i="16"/>
  <c r="U49" i="16"/>
  <c r="U18" i="16"/>
  <c r="U34" i="16"/>
  <c r="U50" i="16"/>
  <c r="U22" i="16"/>
  <c r="U38" i="16"/>
  <c r="U6" i="16"/>
  <c r="I10" i="18" l="1"/>
  <c r="J10" i="18" s="1"/>
  <c r="K9" i="18"/>
  <c r="AB9" i="18"/>
  <c r="AG9" i="18" s="1"/>
  <c r="K40" i="18"/>
  <c r="I41" i="18"/>
  <c r="J41" i="18" s="1"/>
  <c r="AB40" i="18"/>
  <c r="AG40" i="18" s="1"/>
  <c r="K49" i="18"/>
  <c r="I50" i="18"/>
  <c r="J50" i="18" s="1"/>
  <c r="AB49" i="18"/>
  <c r="AG49" i="18" s="1"/>
  <c r="I60" i="18"/>
  <c r="J60" i="18" s="1"/>
  <c r="K59" i="18"/>
  <c r="AB59" i="18"/>
  <c r="AG59" i="18" s="1"/>
  <c r="I31" i="18"/>
  <c r="J31" i="18" s="1"/>
  <c r="K30" i="18"/>
  <c r="AB30" i="18"/>
  <c r="AG30" i="18" s="1"/>
  <c r="K69" i="18"/>
  <c r="I70" i="18"/>
  <c r="J70" i="18" s="1"/>
  <c r="AB69" i="18"/>
  <c r="AG69" i="18" s="1"/>
  <c r="K19" i="18"/>
  <c r="I20" i="18"/>
  <c r="J20" i="18" s="1"/>
  <c r="AB19" i="18"/>
  <c r="AG19" i="18" s="1"/>
  <c r="Y54" i="16"/>
  <c r="W54" i="16" s="1"/>
  <c r="V54" i="16" s="1"/>
  <c r="Z54" i="16"/>
  <c r="X54" i="16" s="1"/>
  <c r="Y53" i="16"/>
  <c r="W53" i="16" s="1"/>
  <c r="Z53" i="16"/>
  <c r="X53" i="16" s="1"/>
  <c r="Y56" i="16"/>
  <c r="W56" i="16" s="1"/>
  <c r="Z56" i="16"/>
  <c r="X56" i="16" s="1"/>
  <c r="Y52" i="16"/>
  <c r="W52" i="16" s="1"/>
  <c r="Z52" i="16"/>
  <c r="X52" i="16" s="1"/>
  <c r="Z59" i="16"/>
  <c r="X59" i="16" s="1"/>
  <c r="Y59" i="16"/>
  <c r="W59" i="16" s="1"/>
  <c r="Y57" i="16"/>
  <c r="W57" i="16" s="1"/>
  <c r="Z57" i="16"/>
  <c r="X57" i="16" s="1"/>
  <c r="Z60" i="16"/>
  <c r="X60" i="16" s="1"/>
  <c r="Y60" i="16"/>
  <c r="W60" i="16" s="1"/>
  <c r="Z55" i="16"/>
  <c r="X55" i="16" s="1"/>
  <c r="Y55" i="16"/>
  <c r="W55" i="16" s="1"/>
  <c r="Y58" i="16"/>
  <c r="W58" i="16" s="1"/>
  <c r="V58" i="16" s="1"/>
  <c r="Z58" i="16"/>
  <c r="X58" i="16" s="1"/>
  <c r="Y61" i="16"/>
  <c r="W61" i="16" s="1"/>
  <c r="Z61" i="16"/>
  <c r="X61" i="16" s="1"/>
  <c r="K71" i="16"/>
  <c r="J71" i="16"/>
  <c r="AB71" i="16"/>
  <c r="AG70" i="16"/>
  <c r="AG56" i="16"/>
  <c r="J57" i="16"/>
  <c r="K57" i="16"/>
  <c r="I58" i="16"/>
  <c r="AB57" i="16"/>
  <c r="AB8" i="16"/>
  <c r="AG8" i="16" s="1"/>
  <c r="K8" i="16"/>
  <c r="I9" i="16"/>
  <c r="J9" i="16" s="1"/>
  <c r="I19" i="16"/>
  <c r="J19" i="16" s="1"/>
  <c r="K18" i="16"/>
  <c r="AB18" i="16"/>
  <c r="AG18" i="16" s="1"/>
  <c r="Z39" i="16"/>
  <c r="X39" i="16" s="1"/>
  <c r="Y39" i="16"/>
  <c r="W39" i="16" s="1"/>
  <c r="Z6" i="16"/>
  <c r="X6" i="16" s="1"/>
  <c r="Y6" i="16"/>
  <c r="W6" i="16" s="1"/>
  <c r="Z17" i="16"/>
  <c r="X17" i="16" s="1"/>
  <c r="Y17" i="16"/>
  <c r="W17" i="16" s="1"/>
  <c r="Z26" i="16"/>
  <c r="X26" i="16" s="1"/>
  <c r="Y26" i="16"/>
  <c r="W26" i="16" s="1"/>
  <c r="Z48" i="16"/>
  <c r="X48" i="16" s="1"/>
  <c r="Y48" i="16"/>
  <c r="W48" i="16" s="1"/>
  <c r="Z29" i="16"/>
  <c r="X29" i="16" s="1"/>
  <c r="Y29" i="16"/>
  <c r="W29" i="16" s="1"/>
  <c r="Z12" i="16"/>
  <c r="X12" i="16" s="1"/>
  <c r="Y12" i="16"/>
  <c r="W12" i="16" s="1"/>
  <c r="Z3" i="16"/>
  <c r="X3" i="16" s="1"/>
  <c r="Y3" i="16"/>
  <c r="W3" i="16" s="1"/>
  <c r="Y18" i="16"/>
  <c r="W18" i="16" s="1"/>
  <c r="Z18" i="16"/>
  <c r="X18" i="16" s="1"/>
  <c r="Y30" i="16"/>
  <c r="W30" i="16" s="1"/>
  <c r="Z30" i="16"/>
  <c r="X30" i="16" s="1"/>
  <c r="Z8" i="16"/>
  <c r="X8" i="16" s="1"/>
  <c r="Y8" i="16"/>
  <c r="W8" i="16" s="1"/>
  <c r="Y36" i="16"/>
  <c r="W36" i="16" s="1"/>
  <c r="Z36" i="16"/>
  <c r="X36" i="16" s="1"/>
  <c r="Y27" i="16"/>
  <c r="W27" i="16" s="1"/>
  <c r="Z27" i="16"/>
  <c r="X27" i="16" s="1"/>
  <c r="I39" i="16"/>
  <c r="J39" i="16" s="1"/>
  <c r="K38" i="16"/>
  <c r="AB38" i="16"/>
  <c r="AG38" i="16" s="1"/>
  <c r="Y49" i="16"/>
  <c r="W49" i="16" s="1"/>
  <c r="Z49" i="16"/>
  <c r="X49" i="16" s="1"/>
  <c r="Y14" i="16"/>
  <c r="W14" i="16" s="1"/>
  <c r="Z14" i="16"/>
  <c r="X14" i="16" s="1"/>
  <c r="Z23" i="16"/>
  <c r="X23" i="16" s="1"/>
  <c r="Y23" i="16"/>
  <c r="W23" i="16" s="1"/>
  <c r="Y45" i="16"/>
  <c r="W45" i="16" s="1"/>
  <c r="Z45" i="16"/>
  <c r="X45" i="16" s="1"/>
  <c r="Y28" i="16"/>
  <c r="W28" i="16" s="1"/>
  <c r="Z28" i="16"/>
  <c r="X28" i="16" s="1"/>
  <c r="Z19" i="16"/>
  <c r="X19" i="16" s="1"/>
  <c r="Y19" i="16"/>
  <c r="W19" i="16" s="1"/>
  <c r="Y33" i="16"/>
  <c r="W33" i="16" s="1"/>
  <c r="Z33" i="16"/>
  <c r="X33" i="16" s="1"/>
  <c r="Z37" i="16"/>
  <c r="X37" i="16" s="1"/>
  <c r="Y37" i="16"/>
  <c r="W37" i="16" s="1"/>
  <c r="Z11" i="16"/>
  <c r="X11" i="16" s="1"/>
  <c r="Y11" i="16"/>
  <c r="W11" i="16" s="1"/>
  <c r="Y38" i="16"/>
  <c r="W38" i="16" s="1"/>
  <c r="Z38" i="16"/>
  <c r="X38" i="16" s="1"/>
  <c r="Y4" i="16"/>
  <c r="W4" i="16" s="1"/>
  <c r="Z4" i="16"/>
  <c r="X4" i="16" s="1"/>
  <c r="Z42" i="16"/>
  <c r="X42" i="16" s="1"/>
  <c r="Y42" i="16"/>
  <c r="W42" i="16" s="1"/>
  <c r="Y7" i="16"/>
  <c r="W7" i="16" s="1"/>
  <c r="Z7" i="16"/>
  <c r="X7" i="16" s="1"/>
  <c r="Z20" i="16"/>
  <c r="X20" i="16" s="1"/>
  <c r="Y20" i="16"/>
  <c r="W20" i="16" s="1"/>
  <c r="Z47" i="16"/>
  <c r="X47" i="16" s="1"/>
  <c r="Y47" i="16"/>
  <c r="W47" i="16" s="1"/>
  <c r="Z10" i="16"/>
  <c r="X10" i="16" s="1"/>
  <c r="Y10" i="16"/>
  <c r="W10" i="16" s="1"/>
  <c r="Y40" i="16"/>
  <c r="W40" i="16" s="1"/>
  <c r="Z40" i="16"/>
  <c r="X40" i="16" s="1"/>
  <c r="Y21" i="16"/>
  <c r="W21" i="16" s="1"/>
  <c r="Z21" i="16"/>
  <c r="X21" i="16" s="1"/>
  <c r="Z2" i="16"/>
  <c r="X2" i="16" s="1"/>
  <c r="Y2" i="16"/>
  <c r="W2" i="16" s="1"/>
  <c r="I28" i="16"/>
  <c r="J28" i="16" s="1"/>
  <c r="K27" i="16"/>
  <c r="AB27" i="16"/>
  <c r="AG27" i="16" s="1"/>
  <c r="Z22" i="16"/>
  <c r="X22" i="16" s="1"/>
  <c r="Y22" i="16"/>
  <c r="W22" i="16" s="1"/>
  <c r="Z31" i="16"/>
  <c r="X31" i="16" s="1"/>
  <c r="Y31" i="16"/>
  <c r="W31" i="16" s="1"/>
  <c r="Y41" i="16"/>
  <c r="W41" i="16" s="1"/>
  <c r="Z41" i="16"/>
  <c r="X41" i="16" s="1"/>
  <c r="Z32" i="16"/>
  <c r="X32" i="16" s="1"/>
  <c r="Y32" i="16"/>
  <c r="W32" i="16" s="1"/>
  <c r="Z13" i="16"/>
  <c r="X13" i="16" s="1"/>
  <c r="Y13" i="16"/>
  <c r="W13" i="16" s="1"/>
  <c r="Y51" i="16"/>
  <c r="W51" i="16" s="1"/>
  <c r="Z51" i="16"/>
  <c r="X51" i="16" s="1"/>
  <c r="Y50" i="16"/>
  <c r="W50" i="16" s="1"/>
  <c r="Z50" i="16"/>
  <c r="X50" i="16" s="1"/>
  <c r="Z15" i="16"/>
  <c r="X15" i="16" s="1"/>
  <c r="Y15" i="16"/>
  <c r="W15" i="16" s="1"/>
  <c r="Y25" i="16"/>
  <c r="W25" i="16" s="1"/>
  <c r="Z25" i="16"/>
  <c r="X25" i="16" s="1"/>
  <c r="Y24" i="16"/>
  <c r="W24" i="16" s="1"/>
  <c r="Z24" i="16"/>
  <c r="X24" i="16" s="1"/>
  <c r="Z5" i="16"/>
  <c r="X5" i="16" s="1"/>
  <c r="Y5" i="16"/>
  <c r="W5" i="16" s="1"/>
  <c r="Z43" i="16"/>
  <c r="X43" i="16" s="1"/>
  <c r="Y43" i="16"/>
  <c r="W43" i="16" s="1"/>
  <c r="Y34" i="16"/>
  <c r="W34" i="16" s="1"/>
  <c r="Z34" i="16"/>
  <c r="X34" i="16" s="1"/>
  <c r="Z46" i="16"/>
  <c r="X46" i="16" s="1"/>
  <c r="Y46" i="16"/>
  <c r="W46" i="16" s="1"/>
  <c r="Y9" i="16"/>
  <c r="W9" i="16" s="1"/>
  <c r="Z9" i="16"/>
  <c r="X9" i="16" s="1"/>
  <c r="Y16" i="16"/>
  <c r="W16" i="16" s="1"/>
  <c r="Z16" i="16"/>
  <c r="X16" i="16" s="1"/>
  <c r="Z44" i="16"/>
  <c r="X44" i="16" s="1"/>
  <c r="Y44" i="16"/>
  <c r="W44" i="16" s="1"/>
  <c r="Y35" i="16"/>
  <c r="W35" i="16" s="1"/>
  <c r="Z35" i="16"/>
  <c r="X35" i="16" s="1"/>
  <c r="I48" i="16"/>
  <c r="J48" i="16" s="1"/>
  <c r="K47" i="16"/>
  <c r="AB47" i="16"/>
  <c r="AG47" i="16" s="1"/>
  <c r="D2" i="12"/>
  <c r="E2" i="12"/>
  <c r="X2" i="12"/>
  <c r="Y2" i="12" s="1"/>
  <c r="W3" i="12"/>
  <c r="W4" i="12"/>
  <c r="W5" i="12"/>
  <c r="W6" i="12"/>
  <c r="W7" i="12"/>
  <c r="W8" i="12"/>
  <c r="W9" i="12"/>
  <c r="AK56" i="13"/>
  <c r="AK55" i="13"/>
  <c r="AK54" i="13"/>
  <c r="AK53" i="13"/>
  <c r="AK52" i="13"/>
  <c r="X6" i="17" s="1"/>
  <c r="AK51" i="13"/>
  <c r="AK50" i="13"/>
  <c r="AK49" i="13"/>
  <c r="X3" i="17" s="1"/>
  <c r="K12" i="13"/>
  <c r="O11" i="13"/>
  <c r="S11" i="13" s="1"/>
  <c r="W11" i="13" s="1"/>
  <c r="AA11" i="13" s="1"/>
  <c r="AE11" i="13" s="1"/>
  <c r="R11" i="13"/>
  <c r="R13" i="13" s="1"/>
  <c r="R67" i="13" s="1"/>
  <c r="Y6" i="17" l="1"/>
  <c r="X18" i="17"/>
  <c r="Y18" i="17" s="1"/>
  <c r="X4" i="12"/>
  <c r="X4" i="17"/>
  <c r="X7" i="12"/>
  <c r="Y7" i="12" s="1"/>
  <c r="X7" i="17"/>
  <c r="X8" i="12"/>
  <c r="Y8" i="12" s="1"/>
  <c r="X8" i="17"/>
  <c r="X9" i="12"/>
  <c r="X9" i="17"/>
  <c r="X5" i="12"/>
  <c r="X17" i="12" s="1"/>
  <c r="Y17" i="12" s="1"/>
  <c r="X5" i="17"/>
  <c r="X6" i="12"/>
  <c r="X18" i="12" s="1"/>
  <c r="Y18" i="12" s="1"/>
  <c r="X3" i="12"/>
  <c r="Y3" i="12" s="1"/>
  <c r="V11" i="13"/>
  <c r="AM11" i="13"/>
  <c r="AE20" i="13"/>
  <c r="X15" i="17"/>
  <c r="Y15" i="17" s="1"/>
  <c r="Y3" i="17"/>
  <c r="K20" i="18"/>
  <c r="I21" i="18"/>
  <c r="J21" i="18" s="1"/>
  <c r="AB20" i="18"/>
  <c r="AG20" i="18" s="1"/>
  <c r="I11" i="18"/>
  <c r="J11" i="18" s="1"/>
  <c r="K10" i="18"/>
  <c r="AB10" i="18"/>
  <c r="AG10" i="18" s="1"/>
  <c r="K41" i="18"/>
  <c r="L32" i="18" s="1"/>
  <c r="AB41" i="18"/>
  <c r="AG41" i="18" s="1"/>
  <c r="I71" i="18"/>
  <c r="J71" i="18" s="1"/>
  <c r="K70" i="18"/>
  <c r="AB70" i="18"/>
  <c r="AG70" i="18" s="1"/>
  <c r="I61" i="18"/>
  <c r="J61" i="18" s="1"/>
  <c r="K60" i="18"/>
  <c r="AB60" i="18"/>
  <c r="AG60" i="18" s="1"/>
  <c r="K31" i="18"/>
  <c r="L22" i="18" s="1"/>
  <c r="AB31" i="18"/>
  <c r="AG31" i="18" s="1"/>
  <c r="I51" i="18"/>
  <c r="J51" i="18" s="1"/>
  <c r="K50" i="18"/>
  <c r="AB50" i="18"/>
  <c r="AG50" i="18" s="1"/>
  <c r="V52" i="16"/>
  <c r="V61" i="16"/>
  <c r="V53" i="16"/>
  <c r="V10" i="16"/>
  <c r="V55" i="16"/>
  <c r="V60" i="16"/>
  <c r="V56" i="16"/>
  <c r="V57" i="16"/>
  <c r="V59" i="16"/>
  <c r="AG71" i="16"/>
  <c r="L63" i="16"/>
  <c r="AC62" i="16"/>
  <c r="P62" i="16"/>
  <c r="Q62" i="16"/>
  <c r="V20" i="16"/>
  <c r="V19" i="16"/>
  <c r="V42" i="16"/>
  <c r="V37" i="16"/>
  <c r="V43" i="16"/>
  <c r="V15" i="16"/>
  <c r="V32" i="16"/>
  <c r="V8" i="16"/>
  <c r="V12" i="16"/>
  <c r="V17" i="16"/>
  <c r="AG57" i="16"/>
  <c r="K58" i="16"/>
  <c r="I59" i="16"/>
  <c r="J58" i="16"/>
  <c r="AB58" i="16"/>
  <c r="V9" i="16"/>
  <c r="V50" i="16"/>
  <c r="V41" i="16"/>
  <c r="V27" i="16"/>
  <c r="V18" i="16"/>
  <c r="V35" i="16"/>
  <c r="V34" i="16"/>
  <c r="V25" i="16"/>
  <c r="V11" i="16"/>
  <c r="V36" i="16"/>
  <c r="V51" i="16"/>
  <c r="V24" i="16"/>
  <c r="V2" i="16"/>
  <c r="V47" i="16"/>
  <c r="V23" i="16"/>
  <c r="V30" i="16"/>
  <c r="V44" i="16"/>
  <c r="V13" i="16"/>
  <c r="V22" i="16"/>
  <c r="V21" i="16"/>
  <c r="V38" i="16"/>
  <c r="V14" i="16"/>
  <c r="V3" i="16"/>
  <c r="V26" i="16"/>
  <c r="V7" i="16"/>
  <c r="V49" i="16"/>
  <c r="V16" i="16"/>
  <c r="V40" i="16"/>
  <c r="V28" i="16"/>
  <c r="V5" i="16"/>
  <c r="V45" i="16"/>
  <c r="V29" i="16"/>
  <c r="V6" i="16"/>
  <c r="V46" i="16"/>
  <c r="V31" i="16"/>
  <c r="V4" i="16"/>
  <c r="V33" i="16"/>
  <c r="V48" i="16"/>
  <c r="V39" i="16"/>
  <c r="I10" i="16"/>
  <c r="J10" i="16" s="1"/>
  <c r="AB9" i="16"/>
  <c r="AG9" i="16" s="1"/>
  <c r="K9" i="16"/>
  <c r="I20" i="16"/>
  <c r="J20" i="16" s="1"/>
  <c r="K19" i="16"/>
  <c r="AB19" i="16"/>
  <c r="AG19" i="16" s="1"/>
  <c r="I29" i="16"/>
  <c r="J29" i="16" s="1"/>
  <c r="K28" i="16"/>
  <c r="AB28" i="16"/>
  <c r="AG28" i="16" s="1"/>
  <c r="I49" i="16"/>
  <c r="J49" i="16" s="1"/>
  <c r="K48" i="16"/>
  <c r="AB48" i="16"/>
  <c r="AG48" i="16" s="1"/>
  <c r="I40" i="16"/>
  <c r="J40" i="16" s="1"/>
  <c r="K39" i="16"/>
  <c r="AB39" i="16"/>
  <c r="AG39" i="16" s="1"/>
  <c r="X16" i="12"/>
  <c r="Y16" i="12" s="1"/>
  <c r="Y5" i="12"/>
  <c r="X20" i="12"/>
  <c r="Y20" i="12" s="1"/>
  <c r="Y9" i="12"/>
  <c r="X21" i="12"/>
  <c r="Y21" i="12" s="1"/>
  <c r="Y4" i="12"/>
  <c r="X19" i="12"/>
  <c r="Y19" i="12" s="1"/>
  <c r="D4" i="12"/>
  <c r="D5" i="12"/>
  <c r="D6" i="12"/>
  <c r="D7" i="12"/>
  <c r="D8" i="12"/>
  <c r="D9" i="12"/>
  <c r="D10" i="12"/>
  <c r="D11" i="12"/>
  <c r="D12" i="12"/>
  <c r="D14" i="12"/>
  <c r="D15" i="12"/>
  <c r="D16" i="12"/>
  <c r="D17" i="12"/>
  <c r="D18" i="12"/>
  <c r="D19" i="12"/>
  <c r="D20" i="12"/>
  <c r="D21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3" i="12"/>
  <c r="E10" i="12"/>
  <c r="E11" i="12"/>
  <c r="E12" i="12"/>
  <c r="E14" i="12"/>
  <c r="AQ11" i="13" l="1"/>
  <c r="AU11" i="13" s="1"/>
  <c r="AK20" i="13" s="1"/>
  <c r="AH20" i="13"/>
  <c r="X20" i="17"/>
  <c r="Y20" i="17" s="1"/>
  <c r="Y8" i="17"/>
  <c r="X19" i="17"/>
  <c r="Y19" i="17" s="1"/>
  <c r="Y7" i="17"/>
  <c r="X15" i="12"/>
  <c r="Y15" i="12" s="1"/>
  <c r="X17" i="17"/>
  <c r="Y17" i="17" s="1"/>
  <c r="Y5" i="17"/>
  <c r="X16" i="17"/>
  <c r="Y16" i="17" s="1"/>
  <c r="Y4" i="17"/>
  <c r="V13" i="13"/>
  <c r="R68" i="13" s="1"/>
  <c r="Z11" i="13"/>
  <c r="X21" i="17"/>
  <c r="Y21" i="17" s="1"/>
  <c r="Y9" i="17"/>
  <c r="Y6" i="12"/>
  <c r="K11" i="18"/>
  <c r="L2" i="18" s="1"/>
  <c r="AB11" i="18"/>
  <c r="AG11" i="18" s="1"/>
  <c r="K61" i="18"/>
  <c r="L52" i="18" s="1"/>
  <c r="AB61" i="18"/>
  <c r="AG61" i="18" s="1"/>
  <c r="K51" i="18"/>
  <c r="L42" i="18" s="1"/>
  <c r="AB51" i="18"/>
  <c r="AG51" i="18" s="1"/>
  <c r="K71" i="18"/>
  <c r="L62" i="18" s="1"/>
  <c r="AB71" i="18"/>
  <c r="AG71" i="18" s="1"/>
  <c r="L33" i="18"/>
  <c r="P32" i="18"/>
  <c r="N32" i="18" s="1"/>
  <c r="Q32" i="18"/>
  <c r="O32" i="18" s="1"/>
  <c r="AC32" i="18"/>
  <c r="AH32" i="18" s="1"/>
  <c r="L23" i="18"/>
  <c r="AC22" i="18"/>
  <c r="AH22" i="18" s="1"/>
  <c r="Q22" i="18"/>
  <c r="O22" i="18" s="1"/>
  <c r="P22" i="18"/>
  <c r="N22" i="18" s="1"/>
  <c r="K21" i="18"/>
  <c r="L12" i="18" s="1"/>
  <c r="AB21" i="18"/>
  <c r="AG21" i="18" s="1"/>
  <c r="P63" i="16"/>
  <c r="N62" i="16"/>
  <c r="L64" i="16"/>
  <c r="AC63" i="16"/>
  <c r="O62" i="16"/>
  <c r="Q63" i="16"/>
  <c r="AH62" i="16"/>
  <c r="AD62" i="16"/>
  <c r="AE62" i="16"/>
  <c r="AG58" i="16"/>
  <c r="K59" i="16"/>
  <c r="J59" i="16"/>
  <c r="I60" i="16"/>
  <c r="AB59" i="16"/>
  <c r="AB20" i="16"/>
  <c r="AG20" i="16" s="1"/>
  <c r="I21" i="16"/>
  <c r="J21" i="16" s="1"/>
  <c r="K20" i="16"/>
  <c r="I11" i="16"/>
  <c r="J11" i="16" s="1"/>
  <c r="K10" i="16"/>
  <c r="AB10" i="16"/>
  <c r="AG10" i="16" s="1"/>
  <c r="I50" i="16"/>
  <c r="J50" i="16" s="1"/>
  <c r="K49" i="16"/>
  <c r="AB49" i="16"/>
  <c r="AG49" i="16" s="1"/>
  <c r="I30" i="16"/>
  <c r="J30" i="16" s="1"/>
  <c r="K29" i="16"/>
  <c r="AB29" i="16"/>
  <c r="AG29" i="16" s="1"/>
  <c r="I41" i="16"/>
  <c r="J41" i="16" s="1"/>
  <c r="K40" i="16"/>
  <c r="AB40" i="16"/>
  <c r="AG40" i="16" s="1"/>
  <c r="AW8" i="13"/>
  <c r="AX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N8" i="13"/>
  <c r="AU10" i="13"/>
  <c r="AQ10" i="13"/>
  <c r="AM10" i="13"/>
  <c r="AE10" i="13"/>
  <c r="AA10" i="13"/>
  <c r="W10" i="13"/>
  <c r="S10" i="13"/>
  <c r="O10" i="13"/>
  <c r="P11" i="13"/>
  <c r="T11" i="13" s="1"/>
  <c r="X11" i="13" s="1"/>
  <c r="AB11" i="13" s="1"/>
  <c r="AF11" i="13" s="1"/>
  <c r="AN11" i="13" s="1"/>
  <c r="AR11" i="13" s="1"/>
  <c r="AV11" i="13" s="1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23" i="12"/>
  <c r="E24" i="12"/>
  <c r="E25" i="12"/>
  <c r="E26" i="12"/>
  <c r="E27" i="12"/>
  <c r="E28" i="12"/>
  <c r="E29" i="12"/>
  <c r="E15" i="12"/>
  <c r="E16" i="12"/>
  <c r="E17" i="12"/>
  <c r="E18" i="12"/>
  <c r="E19" i="12"/>
  <c r="E20" i="12"/>
  <c r="E21" i="12"/>
  <c r="P10" i="13" l="1"/>
  <c r="P13" i="13" s="1"/>
  <c r="O13" i="13"/>
  <c r="R74" i="13" s="1"/>
  <c r="T10" i="13"/>
  <c r="T13" i="13" s="1"/>
  <c r="S13" i="13"/>
  <c r="R75" i="13" s="1"/>
  <c r="AH11" i="13"/>
  <c r="AH13" i="13" s="1"/>
  <c r="AB10" i="13"/>
  <c r="AB13" i="13" s="1"/>
  <c r="AA13" i="13"/>
  <c r="R77" i="13" s="1"/>
  <c r="Z13" i="13"/>
  <c r="R69" i="13" s="1"/>
  <c r="AD11" i="13"/>
  <c r="X10" i="13"/>
  <c r="X13" i="13" s="1"/>
  <c r="W13" i="13"/>
  <c r="R76" i="13" s="1"/>
  <c r="AF10" i="13"/>
  <c r="AF13" i="13" s="1"/>
  <c r="AE19" i="13"/>
  <c r="AE13" i="13"/>
  <c r="R78" i="13" s="1"/>
  <c r="AI10" i="13"/>
  <c r="AN10" i="13"/>
  <c r="AN13" i="13" s="1"/>
  <c r="AH19" i="13"/>
  <c r="AM13" i="13"/>
  <c r="R79" i="13" s="1"/>
  <c r="AR10" i="13"/>
  <c r="AR13" i="13" s="1"/>
  <c r="AQ13" i="13"/>
  <c r="R80" i="13" s="1"/>
  <c r="AV10" i="13"/>
  <c r="AV13" i="13" s="1"/>
  <c r="AK19" i="13"/>
  <c r="AU13" i="13"/>
  <c r="P33" i="18"/>
  <c r="N33" i="18" s="1"/>
  <c r="Q23" i="18"/>
  <c r="O23" i="18" s="1"/>
  <c r="AE22" i="18"/>
  <c r="AD22" i="18"/>
  <c r="P23" i="18"/>
  <c r="N23" i="18" s="1"/>
  <c r="M22" i="18"/>
  <c r="L24" i="18"/>
  <c r="AC23" i="18"/>
  <c r="AH23" i="18" s="1"/>
  <c r="AE32" i="18"/>
  <c r="AD32" i="18"/>
  <c r="Q33" i="18"/>
  <c r="O33" i="18" s="1"/>
  <c r="L43" i="18"/>
  <c r="Q42" i="18"/>
  <c r="O42" i="18" s="1"/>
  <c r="P42" i="18"/>
  <c r="N42" i="18" s="1"/>
  <c r="AC42" i="18"/>
  <c r="AH42" i="18" s="1"/>
  <c r="L13" i="18"/>
  <c r="Q12" i="18"/>
  <c r="O12" i="18" s="1"/>
  <c r="P12" i="18"/>
  <c r="N12" i="18" s="1"/>
  <c r="AC12" i="18"/>
  <c r="AH12" i="18" s="1"/>
  <c r="L34" i="18"/>
  <c r="AC33" i="18"/>
  <c r="AH33" i="18" s="1"/>
  <c r="L63" i="18"/>
  <c r="P62" i="18"/>
  <c r="N62" i="18" s="1"/>
  <c r="AC62" i="18"/>
  <c r="AH62" i="18" s="1"/>
  <c r="Q62" i="18"/>
  <c r="O62" i="18" s="1"/>
  <c r="L53" i="18"/>
  <c r="AC52" i="18"/>
  <c r="AH52" i="18" s="1"/>
  <c r="Q52" i="18"/>
  <c r="O52" i="18" s="1"/>
  <c r="P52" i="18"/>
  <c r="N52" i="18" s="1"/>
  <c r="AC2" i="18"/>
  <c r="AH2" i="18" s="1"/>
  <c r="L3" i="18"/>
  <c r="P2" i="18"/>
  <c r="N2" i="18" s="1"/>
  <c r="Q2" i="18"/>
  <c r="O2" i="18" s="1"/>
  <c r="O63" i="16"/>
  <c r="Q64" i="16"/>
  <c r="AH63" i="16"/>
  <c r="AD63" i="16"/>
  <c r="AE63" i="16"/>
  <c r="L65" i="16"/>
  <c r="AC64" i="16"/>
  <c r="M62" i="16"/>
  <c r="N63" i="16"/>
  <c r="M63" i="16" s="1"/>
  <c r="P64" i="16"/>
  <c r="J60" i="16"/>
  <c r="K60" i="16"/>
  <c r="I61" i="16"/>
  <c r="AB60" i="16"/>
  <c r="AG59" i="16"/>
  <c r="AB11" i="16"/>
  <c r="AG11" i="16" s="1"/>
  <c r="K11" i="16"/>
  <c r="L2" i="16" s="1"/>
  <c r="K21" i="16"/>
  <c r="L12" i="16" s="1"/>
  <c r="AB21" i="16"/>
  <c r="AG21" i="16" s="1"/>
  <c r="I51" i="16"/>
  <c r="J51" i="16" s="1"/>
  <c r="K50" i="16"/>
  <c r="AB50" i="16"/>
  <c r="AG50" i="16" s="1"/>
  <c r="I31" i="16"/>
  <c r="J31" i="16" s="1"/>
  <c r="K30" i="16"/>
  <c r="AB30" i="16"/>
  <c r="AG30" i="16" s="1"/>
  <c r="K41" i="16"/>
  <c r="L32" i="16" s="1"/>
  <c r="AB41" i="16"/>
  <c r="AG41" i="16" s="1"/>
  <c r="E9" i="12"/>
  <c r="E8" i="12"/>
  <c r="E7" i="12"/>
  <c r="E6" i="12"/>
  <c r="E5" i="12"/>
  <c r="E4" i="12"/>
  <c r="E3" i="12"/>
  <c r="E51" i="8"/>
  <c r="D51" i="8" s="1"/>
  <c r="E52" i="8"/>
  <c r="D52" i="8" s="1"/>
  <c r="E53" i="8"/>
  <c r="D53" i="8" s="1"/>
  <c r="E54" i="8"/>
  <c r="D54" i="8" s="1"/>
  <c r="E50" i="8"/>
  <c r="D50" i="8" s="1"/>
  <c r="E56" i="8"/>
  <c r="D56" i="8" s="1"/>
  <c r="E57" i="8"/>
  <c r="D57" i="8" s="1"/>
  <c r="E58" i="8"/>
  <c r="D58" i="8" s="1"/>
  <c r="E59" i="8"/>
  <c r="D59" i="8" s="1"/>
  <c r="E55" i="8"/>
  <c r="D55" i="8" s="1"/>
  <c r="E65" i="8"/>
  <c r="D65" i="8" s="1"/>
  <c r="E61" i="8"/>
  <c r="D61" i="8" s="1"/>
  <c r="E62" i="8"/>
  <c r="D62" i="8" s="1"/>
  <c r="E63" i="8"/>
  <c r="D63" i="8" s="1"/>
  <c r="E64" i="8"/>
  <c r="D64" i="8" s="1"/>
  <c r="E60" i="8"/>
  <c r="D60" i="8" s="1"/>
  <c r="E66" i="8"/>
  <c r="D66" i="8" s="1"/>
  <c r="E67" i="8"/>
  <c r="D67" i="8" s="1"/>
  <c r="E68" i="8"/>
  <c r="D68" i="8" s="1"/>
  <c r="E69" i="8"/>
  <c r="D69" i="8" s="1"/>
  <c r="E40" i="8"/>
  <c r="D40" i="8" s="1"/>
  <c r="D16" i="8"/>
  <c r="D17" i="8"/>
  <c r="D18" i="8"/>
  <c r="D19" i="8"/>
  <c r="D15" i="8"/>
  <c r="E41" i="8"/>
  <c r="D41" i="8" s="1"/>
  <c r="E42" i="8"/>
  <c r="D42" i="8" s="1"/>
  <c r="E43" i="8"/>
  <c r="D43" i="8" s="1"/>
  <c r="E44" i="8"/>
  <c r="D44" i="8" s="1"/>
  <c r="E45" i="8"/>
  <c r="D45" i="8" s="1"/>
  <c r="E46" i="8"/>
  <c r="D46" i="8" s="1"/>
  <c r="E47" i="8"/>
  <c r="D47" i="8" s="1"/>
  <c r="E48" i="8"/>
  <c r="D48" i="8" s="1"/>
  <c r="E49" i="8"/>
  <c r="D49" i="8" s="1"/>
  <c r="D29" i="8"/>
  <c r="D30" i="8"/>
  <c r="D31" i="8"/>
  <c r="D32" i="8"/>
  <c r="D33" i="8"/>
  <c r="D34" i="8"/>
  <c r="D35" i="8"/>
  <c r="D36" i="8"/>
  <c r="D37" i="8"/>
  <c r="D38" i="8"/>
  <c r="D39" i="8"/>
  <c r="D70" i="8"/>
  <c r="D71" i="8"/>
  <c r="D72" i="8"/>
  <c r="D73" i="8"/>
  <c r="D74" i="8"/>
  <c r="D75" i="8"/>
  <c r="D76" i="8"/>
  <c r="D3" i="8"/>
  <c r="D4" i="8"/>
  <c r="D5" i="8"/>
  <c r="D6" i="8"/>
  <c r="D7" i="8"/>
  <c r="D8" i="8"/>
  <c r="D9" i="8"/>
  <c r="D10" i="8"/>
  <c r="D11" i="8"/>
  <c r="D12" i="8"/>
  <c r="D13" i="8"/>
  <c r="D14" i="8"/>
  <c r="D20" i="8"/>
  <c r="D21" i="8"/>
  <c r="D22" i="8"/>
  <c r="D23" i="8"/>
  <c r="D24" i="8"/>
  <c r="D25" i="8"/>
  <c r="D26" i="8"/>
  <c r="D27" i="8"/>
  <c r="D28" i="8"/>
  <c r="AI11" i="13" l="1"/>
  <c r="AI13" i="13" s="1"/>
  <c r="AD20" i="13"/>
  <c r="AD13" i="13"/>
  <c r="R70" i="13" s="1"/>
  <c r="AL11" i="13"/>
  <c r="AE2" i="18"/>
  <c r="AJ2" i="18" s="1"/>
  <c r="AD2" i="18"/>
  <c r="AI2" i="18" s="1"/>
  <c r="L35" i="18"/>
  <c r="AC34" i="18"/>
  <c r="AH34" i="18" s="1"/>
  <c r="L44" i="18"/>
  <c r="AC43" i="18"/>
  <c r="AH43" i="18" s="1"/>
  <c r="AE12" i="18"/>
  <c r="AD12" i="18"/>
  <c r="M23" i="18"/>
  <c r="P24" i="18"/>
  <c r="N24" i="18" s="1"/>
  <c r="Q24" i="18"/>
  <c r="O24" i="18" s="1"/>
  <c r="P13" i="18"/>
  <c r="N13" i="18" s="1"/>
  <c r="Q63" i="18"/>
  <c r="O63" i="18" s="1"/>
  <c r="Q13" i="18"/>
  <c r="O13" i="18" s="1"/>
  <c r="M32" i="18"/>
  <c r="M52" i="18"/>
  <c r="P53" i="18"/>
  <c r="N53" i="18" s="1"/>
  <c r="AD62" i="18"/>
  <c r="AE62" i="18"/>
  <c r="L14" i="18"/>
  <c r="AC13" i="18"/>
  <c r="AH13" i="18" s="1"/>
  <c r="P34" i="18"/>
  <c r="N34" i="18" s="1"/>
  <c r="M33" i="18"/>
  <c r="Q3" i="18"/>
  <c r="O3" i="18" s="1"/>
  <c r="Q53" i="18"/>
  <c r="O53" i="18" s="1"/>
  <c r="P63" i="18"/>
  <c r="N63" i="18" s="1"/>
  <c r="AD42" i="18"/>
  <c r="AE42" i="18"/>
  <c r="Q34" i="18"/>
  <c r="O34" i="18" s="1"/>
  <c r="P3" i="18"/>
  <c r="N3" i="18" s="1"/>
  <c r="M2" i="18"/>
  <c r="AD52" i="18"/>
  <c r="AE52" i="18"/>
  <c r="L64" i="18"/>
  <c r="AC63" i="18"/>
  <c r="AH63" i="18" s="1"/>
  <c r="P43" i="18"/>
  <c r="N43" i="18" s="1"/>
  <c r="AD23" i="18"/>
  <c r="AE23" i="18"/>
  <c r="L4" i="18"/>
  <c r="AC3" i="18"/>
  <c r="AH3" i="18" s="1"/>
  <c r="L54" i="18"/>
  <c r="AC53" i="18"/>
  <c r="AH53" i="18" s="1"/>
  <c r="AD33" i="18"/>
  <c r="AE33" i="18"/>
  <c r="Q43" i="18"/>
  <c r="O43" i="18" s="1"/>
  <c r="L25" i="18"/>
  <c r="AC24" i="18"/>
  <c r="AH24" i="18" s="1"/>
  <c r="AH64" i="16"/>
  <c r="AE64" i="16"/>
  <c r="AD64" i="16"/>
  <c r="L66" i="16"/>
  <c r="AC65" i="16"/>
  <c r="P65" i="16"/>
  <c r="N64" i="16"/>
  <c r="O64" i="16"/>
  <c r="Q65" i="16"/>
  <c r="AG60" i="16"/>
  <c r="K61" i="16"/>
  <c r="J61" i="16"/>
  <c r="AB61" i="16"/>
  <c r="P2" i="16"/>
  <c r="N2" i="16" s="1"/>
  <c r="AC2" i="16"/>
  <c r="AC12" i="16"/>
  <c r="AH12" i="16" s="1"/>
  <c r="L13" i="16"/>
  <c r="Q12" i="16"/>
  <c r="P12" i="16"/>
  <c r="L3" i="16"/>
  <c r="Q2" i="16"/>
  <c r="K51" i="16"/>
  <c r="L42" i="16" s="1"/>
  <c r="AB51" i="16"/>
  <c r="AG51" i="16" s="1"/>
  <c r="K31" i="16"/>
  <c r="L22" i="16" s="1"/>
  <c r="AB31" i="16"/>
  <c r="AG31" i="16" s="1"/>
  <c r="AC32" i="16"/>
  <c r="AH32" i="16" s="1"/>
  <c r="L33" i="16"/>
  <c r="P32" i="16"/>
  <c r="Q32" i="16"/>
  <c r="AP11" i="13" l="1"/>
  <c r="AG20" i="13"/>
  <c r="AL13" i="13"/>
  <c r="R71" i="13" s="1"/>
  <c r="P3" i="16"/>
  <c r="P4" i="16" s="1"/>
  <c r="L26" i="18"/>
  <c r="AC25" i="18"/>
  <c r="AH25" i="18" s="1"/>
  <c r="AE3" i="18"/>
  <c r="AJ3" i="18" s="1"/>
  <c r="AD3" i="18"/>
  <c r="AI3" i="18" s="1"/>
  <c r="L65" i="18"/>
  <c r="AC64" i="18"/>
  <c r="AH64" i="18" s="1"/>
  <c r="Q4" i="18"/>
  <c r="O4" i="18" s="1"/>
  <c r="P54" i="18"/>
  <c r="N54" i="18" s="1"/>
  <c r="M12" i="18"/>
  <c r="L5" i="18"/>
  <c r="AC4" i="18"/>
  <c r="AH4" i="18" s="1"/>
  <c r="AE43" i="18"/>
  <c r="AD43" i="18"/>
  <c r="Q44" i="18"/>
  <c r="O44" i="18" s="1"/>
  <c r="P35" i="18"/>
  <c r="N35" i="18" s="1"/>
  <c r="L45" i="18"/>
  <c r="AC44" i="18"/>
  <c r="AH44" i="18" s="1"/>
  <c r="P64" i="18"/>
  <c r="N64" i="18" s="1"/>
  <c r="AE13" i="18"/>
  <c r="AD13" i="18"/>
  <c r="Q25" i="18"/>
  <c r="O25" i="18" s="1"/>
  <c r="AE34" i="18"/>
  <c r="AD34" i="18"/>
  <c r="M62" i="18"/>
  <c r="L15" i="18"/>
  <c r="AC14" i="18"/>
  <c r="AH14" i="18" s="1"/>
  <c r="Q14" i="18"/>
  <c r="O14" i="18" s="1"/>
  <c r="P25" i="18"/>
  <c r="N25" i="18" s="1"/>
  <c r="M24" i="18"/>
  <c r="L36" i="18"/>
  <c r="AC35" i="18"/>
  <c r="AH35" i="18" s="1"/>
  <c r="P44" i="18"/>
  <c r="N44" i="18" s="1"/>
  <c r="M43" i="18"/>
  <c r="P4" i="18"/>
  <c r="N4" i="18" s="1"/>
  <c r="Q54" i="18"/>
  <c r="O54" i="18" s="1"/>
  <c r="AD53" i="18"/>
  <c r="AE53" i="18"/>
  <c r="M42" i="18"/>
  <c r="Q35" i="18"/>
  <c r="O35" i="18" s="1"/>
  <c r="Q64" i="18"/>
  <c r="O64" i="18" s="1"/>
  <c r="AD24" i="18"/>
  <c r="AE24" i="18"/>
  <c r="L55" i="18"/>
  <c r="AC54" i="18"/>
  <c r="AH54" i="18" s="1"/>
  <c r="AE63" i="18"/>
  <c r="AD63" i="18"/>
  <c r="P14" i="18"/>
  <c r="N14" i="18" s="1"/>
  <c r="M64" i="16"/>
  <c r="N65" i="16"/>
  <c r="P66" i="16"/>
  <c r="AH65" i="16"/>
  <c r="AE65" i="16"/>
  <c r="AD65" i="16"/>
  <c r="L67" i="16"/>
  <c r="AC66" i="16"/>
  <c r="Q66" i="16"/>
  <c r="O65" i="16"/>
  <c r="AG61" i="16"/>
  <c r="L53" i="16"/>
  <c r="AC52" i="16"/>
  <c r="P52" i="16"/>
  <c r="N52" i="16" s="1"/>
  <c r="M52" i="16" s="1"/>
  <c r="AD2" i="16"/>
  <c r="AI2" i="16" s="1"/>
  <c r="P13" i="16"/>
  <c r="N12" i="16"/>
  <c r="Q13" i="16"/>
  <c r="O12" i="16"/>
  <c r="Q33" i="16"/>
  <c r="O32" i="16"/>
  <c r="P33" i="16"/>
  <c r="N32" i="16"/>
  <c r="Q3" i="16"/>
  <c r="O2" i="16"/>
  <c r="M2" i="16" s="1"/>
  <c r="AE2" i="16"/>
  <c r="AJ2" i="16" s="1"/>
  <c r="AC3" i="16"/>
  <c r="AH3" i="16" s="1"/>
  <c r="L4" i="16"/>
  <c r="L14" i="16"/>
  <c r="AC13" i="16"/>
  <c r="AH13" i="16" s="1"/>
  <c r="AD12" i="16"/>
  <c r="AE12" i="16"/>
  <c r="P22" i="16"/>
  <c r="L23" i="16"/>
  <c r="Q22" i="16"/>
  <c r="AC22" i="16"/>
  <c r="AH22" i="16" s="1"/>
  <c r="AC42" i="16"/>
  <c r="AH42" i="16" s="1"/>
  <c r="L43" i="16"/>
  <c r="Q42" i="16"/>
  <c r="P42" i="16"/>
  <c r="AE32" i="16"/>
  <c r="AD32" i="16"/>
  <c r="L34" i="16"/>
  <c r="AC33" i="16"/>
  <c r="AH33" i="16" s="1"/>
  <c r="AT11" i="13" l="1"/>
  <c r="AP13" i="13"/>
  <c r="R72" i="13" s="1"/>
  <c r="N3" i="16"/>
  <c r="Q55" i="18"/>
  <c r="O55" i="18" s="1"/>
  <c r="P65" i="18"/>
  <c r="N65" i="18" s="1"/>
  <c r="P26" i="18"/>
  <c r="N26" i="18" s="1"/>
  <c r="M25" i="18"/>
  <c r="AE44" i="18"/>
  <c r="AD44" i="18"/>
  <c r="AE64" i="18"/>
  <c r="AD64" i="18"/>
  <c r="Q65" i="18"/>
  <c r="O65" i="18" s="1"/>
  <c r="Q36" i="18"/>
  <c r="O36" i="18" s="1"/>
  <c r="P5" i="18"/>
  <c r="N5" i="18" s="1"/>
  <c r="L46" i="18"/>
  <c r="AC45" i="18"/>
  <c r="AH45" i="18" s="1"/>
  <c r="AD4" i="18"/>
  <c r="AI4" i="18" s="1"/>
  <c r="AE4" i="18"/>
  <c r="AJ4" i="18" s="1"/>
  <c r="L66" i="18"/>
  <c r="AC65" i="18"/>
  <c r="AH65" i="18" s="1"/>
  <c r="AE54" i="18"/>
  <c r="AD54" i="18"/>
  <c r="M3" i="18"/>
  <c r="Q15" i="18"/>
  <c r="O15" i="18" s="1"/>
  <c r="Q26" i="18"/>
  <c r="O26" i="18" s="1"/>
  <c r="P36" i="18"/>
  <c r="N36" i="18" s="1"/>
  <c r="AC5" i="18"/>
  <c r="AH5" i="18" s="1"/>
  <c r="L6" i="18"/>
  <c r="L56" i="18"/>
  <c r="AC55" i="18"/>
  <c r="AH55" i="18" s="1"/>
  <c r="AE14" i="18"/>
  <c r="AD14" i="18"/>
  <c r="M34" i="18"/>
  <c r="P45" i="18"/>
  <c r="N45" i="18" s="1"/>
  <c r="L16" i="18"/>
  <c r="AC15" i="18"/>
  <c r="AH15" i="18" s="1"/>
  <c r="M54" i="18"/>
  <c r="P55" i="18"/>
  <c r="N55" i="18" s="1"/>
  <c r="P15" i="18"/>
  <c r="N15" i="18" s="1"/>
  <c r="AE35" i="18"/>
  <c r="AD35" i="18"/>
  <c r="Q45" i="18"/>
  <c r="O45" i="18" s="1"/>
  <c r="M53" i="18"/>
  <c r="AE25" i="18"/>
  <c r="AD25" i="18"/>
  <c r="M13" i="18"/>
  <c r="L37" i="18"/>
  <c r="AC36" i="18"/>
  <c r="AH36" i="18" s="1"/>
  <c r="M63" i="18"/>
  <c r="Q5" i="18"/>
  <c r="O5" i="18" s="1"/>
  <c r="L27" i="18"/>
  <c r="AC26" i="18"/>
  <c r="AH26" i="18" s="1"/>
  <c r="AH66" i="16"/>
  <c r="AD66" i="16"/>
  <c r="AE66" i="16"/>
  <c r="L68" i="16"/>
  <c r="AC67" i="16"/>
  <c r="P67" i="16"/>
  <c r="N66" i="16"/>
  <c r="M65" i="16"/>
  <c r="O66" i="16"/>
  <c r="Q67" i="16"/>
  <c r="P53" i="16"/>
  <c r="Q53" i="16"/>
  <c r="AH52" i="16"/>
  <c r="AE52" i="16"/>
  <c r="AD52" i="16"/>
  <c r="AC53" i="16"/>
  <c r="L54" i="16"/>
  <c r="Q23" i="16"/>
  <c r="O22" i="16"/>
  <c r="Q34" i="16"/>
  <c r="O33" i="16"/>
  <c r="P23" i="16"/>
  <c r="N22" i="16"/>
  <c r="Q14" i="16"/>
  <c r="O13" i="16"/>
  <c r="P43" i="16"/>
  <c r="N42" i="16"/>
  <c r="M12" i="16"/>
  <c r="Q43" i="16"/>
  <c r="O42" i="16"/>
  <c r="Q4" i="16"/>
  <c r="O3" i="16"/>
  <c r="M3" i="16" s="1"/>
  <c r="P14" i="16"/>
  <c r="N13" i="16"/>
  <c r="M32" i="16"/>
  <c r="P34" i="16"/>
  <c r="N33" i="16"/>
  <c r="M33" i="16" s="1"/>
  <c r="P5" i="16"/>
  <c r="N4" i="16"/>
  <c r="L5" i="16"/>
  <c r="AC4" i="16"/>
  <c r="AE3" i="16"/>
  <c r="AJ3" i="16" s="1"/>
  <c r="AD3" i="16"/>
  <c r="AI3" i="16" s="1"/>
  <c r="AE13" i="16"/>
  <c r="AD13" i="16"/>
  <c r="L15" i="16"/>
  <c r="AC14" i="16"/>
  <c r="AH14" i="16" s="1"/>
  <c r="AE33" i="16"/>
  <c r="AD33" i="16"/>
  <c r="L24" i="16"/>
  <c r="AC23" i="16"/>
  <c r="AH23" i="16" s="1"/>
  <c r="AD22" i="16"/>
  <c r="AE22" i="16"/>
  <c r="AC34" i="16"/>
  <c r="AH34" i="16" s="1"/>
  <c r="L35" i="16"/>
  <c r="AD42" i="16"/>
  <c r="AE42" i="16"/>
  <c r="AC43" i="16"/>
  <c r="AH43" i="16" s="1"/>
  <c r="L44" i="16"/>
  <c r="M66" i="16" l="1"/>
  <c r="M22" i="16"/>
  <c r="AJ20" i="13"/>
  <c r="AT13" i="13"/>
  <c r="R73" i="13" s="1"/>
  <c r="Q46" i="18"/>
  <c r="O46" i="18" s="1"/>
  <c r="Q27" i="18"/>
  <c r="O27" i="18" s="1"/>
  <c r="L67" i="18"/>
  <c r="AC66" i="18"/>
  <c r="AH66" i="18" s="1"/>
  <c r="Q37" i="18"/>
  <c r="O37" i="18" s="1"/>
  <c r="Q66" i="18"/>
  <c r="O66" i="18" s="1"/>
  <c r="L7" i="18"/>
  <c r="AC6" i="18"/>
  <c r="AH6" i="18" s="1"/>
  <c r="P27" i="18"/>
  <c r="N27" i="18" s="1"/>
  <c r="M26" i="18"/>
  <c r="Q16" i="18"/>
  <c r="O16" i="18" s="1"/>
  <c r="AD26" i="18"/>
  <c r="AE26" i="18"/>
  <c r="M45" i="18"/>
  <c r="P46" i="18"/>
  <c r="N46" i="18" s="1"/>
  <c r="AD5" i="18"/>
  <c r="AI5" i="18" s="1"/>
  <c r="AE5" i="18"/>
  <c r="AJ5" i="18" s="1"/>
  <c r="AE45" i="18"/>
  <c r="AD45" i="18"/>
  <c r="M64" i="18"/>
  <c r="AE36" i="18"/>
  <c r="AD36" i="18"/>
  <c r="L57" i="18"/>
  <c r="AC56" i="18"/>
  <c r="AH56" i="18" s="1"/>
  <c r="L28" i="18"/>
  <c r="AC27" i="18"/>
  <c r="AH27" i="18" s="1"/>
  <c r="M14" i="18"/>
  <c r="M36" i="18"/>
  <c r="P37" i="18"/>
  <c r="N37" i="18" s="1"/>
  <c r="L47" i="18"/>
  <c r="AC46" i="18"/>
  <c r="AH46" i="18" s="1"/>
  <c r="M65" i="18"/>
  <c r="P66" i="18"/>
  <c r="N66" i="18" s="1"/>
  <c r="AE15" i="18"/>
  <c r="AD15" i="18"/>
  <c r="L38" i="18"/>
  <c r="AC37" i="18"/>
  <c r="AH37" i="18" s="1"/>
  <c r="M44" i="18"/>
  <c r="Q6" i="18"/>
  <c r="O6" i="18" s="1"/>
  <c r="P16" i="18"/>
  <c r="N16" i="18" s="1"/>
  <c r="M35" i="18"/>
  <c r="M4" i="18"/>
  <c r="AD55" i="18"/>
  <c r="AE55" i="18"/>
  <c r="L17" i="18"/>
  <c r="AC16" i="18"/>
  <c r="AH16" i="18" s="1"/>
  <c r="P56" i="18"/>
  <c r="N56" i="18" s="1"/>
  <c r="M55" i="18"/>
  <c r="AE65" i="18"/>
  <c r="AD65" i="18"/>
  <c r="P6" i="18"/>
  <c r="N6" i="18" s="1"/>
  <c r="M5" i="18"/>
  <c r="Q56" i="18"/>
  <c r="O56" i="18" s="1"/>
  <c r="P68" i="16"/>
  <c r="N67" i="16"/>
  <c r="AH67" i="16"/>
  <c r="AE67" i="16"/>
  <c r="AD67" i="16"/>
  <c r="Q68" i="16"/>
  <c r="O67" i="16"/>
  <c r="L69" i="16"/>
  <c r="AC68" i="16"/>
  <c r="O53" i="16"/>
  <c r="Q54" i="16"/>
  <c r="AH53" i="16"/>
  <c r="AE53" i="16"/>
  <c r="AD53" i="16"/>
  <c r="L55" i="16"/>
  <c r="AC54" i="16"/>
  <c r="N53" i="16"/>
  <c r="M53" i="16" s="1"/>
  <c r="P54" i="16"/>
  <c r="AD4" i="16"/>
  <c r="AI4" i="16" s="1"/>
  <c r="AH4" i="16"/>
  <c r="P15" i="16"/>
  <c r="N14" i="16"/>
  <c r="Q15" i="16"/>
  <c r="O14" i="16"/>
  <c r="Q5" i="16"/>
  <c r="O4" i="16"/>
  <c r="M4" i="16" s="1"/>
  <c r="P24" i="16"/>
  <c r="N23" i="16"/>
  <c r="P35" i="16"/>
  <c r="N34" i="16"/>
  <c r="Q44" i="16"/>
  <c r="O43" i="16"/>
  <c r="Q35" i="16"/>
  <c r="O34" i="16"/>
  <c r="M42" i="16"/>
  <c r="P6" i="16"/>
  <c r="N5" i="16"/>
  <c r="M13" i="16"/>
  <c r="P44" i="16"/>
  <c r="N43" i="16"/>
  <c r="Q24" i="16"/>
  <c r="O23" i="16"/>
  <c r="L16" i="16"/>
  <c r="AC15" i="16"/>
  <c r="AH15" i="16" s="1"/>
  <c r="AD14" i="16"/>
  <c r="AE14" i="16"/>
  <c r="AE4" i="16"/>
  <c r="AJ4" i="16" s="1"/>
  <c r="L6" i="16"/>
  <c r="AC5" i="16"/>
  <c r="AH5" i="16" s="1"/>
  <c r="AC44" i="16"/>
  <c r="AH44" i="16" s="1"/>
  <c r="L45" i="16"/>
  <c r="AE43" i="16"/>
  <c r="AD43" i="16"/>
  <c r="AE23" i="16"/>
  <c r="AD23" i="16"/>
  <c r="AC24" i="16"/>
  <c r="AH24" i="16" s="1"/>
  <c r="L25" i="16"/>
  <c r="L36" i="16"/>
  <c r="AC35" i="16"/>
  <c r="AH35" i="16" s="1"/>
  <c r="AE34" i="16"/>
  <c r="AD34" i="16"/>
  <c r="AE46" i="18" l="1"/>
  <c r="AD46" i="18"/>
  <c r="L58" i="18"/>
  <c r="AC57" i="18"/>
  <c r="AH57" i="18" s="1"/>
  <c r="Q17" i="18"/>
  <c r="O17" i="18" s="1"/>
  <c r="Q38" i="18"/>
  <c r="O38" i="18" s="1"/>
  <c r="P38" i="18"/>
  <c r="N38" i="18" s="1"/>
  <c r="M37" i="18"/>
  <c r="AE66" i="18"/>
  <c r="AD66" i="18"/>
  <c r="P47" i="18"/>
  <c r="N47" i="18" s="1"/>
  <c r="P28" i="18"/>
  <c r="N28" i="18" s="1"/>
  <c r="L68" i="18"/>
  <c r="AC67" i="18"/>
  <c r="AH67" i="18" s="1"/>
  <c r="AE37" i="18"/>
  <c r="AD37" i="18"/>
  <c r="P17" i="18"/>
  <c r="N17" i="18" s="1"/>
  <c r="AE6" i="18"/>
  <c r="AJ6" i="18" s="1"/>
  <c r="AD6" i="18"/>
  <c r="AI6" i="18" s="1"/>
  <c r="Q28" i="18"/>
  <c r="O28" i="18" s="1"/>
  <c r="L48" i="18"/>
  <c r="AC47" i="18"/>
  <c r="AH47" i="18" s="1"/>
  <c r="Q57" i="18"/>
  <c r="O57" i="18" s="1"/>
  <c r="AE16" i="18"/>
  <c r="AD16" i="18"/>
  <c r="M15" i="18"/>
  <c r="AE27" i="18"/>
  <c r="AD27" i="18"/>
  <c r="AC7" i="18"/>
  <c r="AH7" i="18" s="1"/>
  <c r="L8" i="18"/>
  <c r="L39" i="18"/>
  <c r="AC38" i="18"/>
  <c r="AH38" i="18" s="1"/>
  <c r="P57" i="18"/>
  <c r="N57" i="18" s="1"/>
  <c r="M56" i="18"/>
  <c r="L18" i="18"/>
  <c r="AC17" i="18"/>
  <c r="AH17" i="18" s="1"/>
  <c r="P67" i="18"/>
  <c r="N67" i="18" s="1"/>
  <c r="L29" i="18"/>
  <c r="AC28" i="18"/>
  <c r="AH28" i="18" s="1"/>
  <c r="Q47" i="18"/>
  <c r="O47" i="18" s="1"/>
  <c r="M6" i="18"/>
  <c r="P7" i="18"/>
  <c r="N7" i="18" s="1"/>
  <c r="Q7" i="18"/>
  <c r="O7" i="18" s="1"/>
  <c r="AE56" i="18"/>
  <c r="AD56" i="18"/>
  <c r="Q67" i="18"/>
  <c r="O67" i="18" s="1"/>
  <c r="L70" i="16"/>
  <c r="AC69" i="16"/>
  <c r="Q69" i="16"/>
  <c r="O68" i="16"/>
  <c r="M67" i="16"/>
  <c r="AH68" i="16"/>
  <c r="AD68" i="16"/>
  <c r="AE68" i="16"/>
  <c r="P69" i="16"/>
  <c r="N68" i="16"/>
  <c r="AH54" i="16"/>
  <c r="AD54" i="16"/>
  <c r="AE54" i="16"/>
  <c r="L56" i="16"/>
  <c r="AC55" i="16"/>
  <c r="P55" i="16"/>
  <c r="N54" i="16"/>
  <c r="O54" i="16"/>
  <c r="Q55" i="16"/>
  <c r="P25" i="16"/>
  <c r="N24" i="16"/>
  <c r="Q36" i="16"/>
  <c r="O35" i="16"/>
  <c r="M43" i="16"/>
  <c r="P45" i="16"/>
  <c r="N44" i="16"/>
  <c r="M44" i="16" s="1"/>
  <c r="Q45" i="16"/>
  <c r="O44" i="16"/>
  <c r="Q16" i="16"/>
  <c r="O15" i="16"/>
  <c r="Q6" i="16"/>
  <c r="O5" i="16"/>
  <c r="M5" i="16" s="1"/>
  <c r="M34" i="16"/>
  <c r="Q25" i="16"/>
  <c r="O24" i="16"/>
  <c r="P36" i="16"/>
  <c r="N35" i="16"/>
  <c r="M14" i="16"/>
  <c r="P7" i="16"/>
  <c r="N6" i="16"/>
  <c r="M23" i="16"/>
  <c r="P16" i="16"/>
  <c r="N15" i="16"/>
  <c r="AC16" i="16"/>
  <c r="AH16" i="16" s="1"/>
  <c r="L17" i="16"/>
  <c r="L7" i="16"/>
  <c r="AC6" i="16"/>
  <c r="AH6" i="16" s="1"/>
  <c r="AE5" i="16"/>
  <c r="AJ5" i="16" s="1"/>
  <c r="AD5" i="16"/>
  <c r="AI5" i="16" s="1"/>
  <c r="AD15" i="16"/>
  <c r="AE15" i="16"/>
  <c r="L26" i="16"/>
  <c r="AC25" i="16"/>
  <c r="AH25" i="16" s="1"/>
  <c r="AD24" i="16"/>
  <c r="AE24" i="16"/>
  <c r="AD35" i="16"/>
  <c r="AE35" i="16"/>
  <c r="L46" i="16"/>
  <c r="AC45" i="16"/>
  <c r="AH45" i="16" s="1"/>
  <c r="L37" i="16"/>
  <c r="AC36" i="16"/>
  <c r="AH36" i="16" s="1"/>
  <c r="AD44" i="16"/>
  <c r="AE44" i="16"/>
  <c r="L19" i="18" l="1"/>
  <c r="AC18" i="18"/>
  <c r="AH18" i="18" s="1"/>
  <c r="P18" i="18"/>
  <c r="N18" i="18" s="1"/>
  <c r="P48" i="18"/>
  <c r="N48" i="18" s="1"/>
  <c r="M47" i="18"/>
  <c r="Q39" i="18"/>
  <c r="O39" i="18" s="1"/>
  <c r="Q48" i="18"/>
  <c r="O48" i="18" s="1"/>
  <c r="Q18" i="18"/>
  <c r="O18" i="18" s="1"/>
  <c r="AE57" i="18"/>
  <c r="AD57" i="18"/>
  <c r="L49" i="18"/>
  <c r="AC48" i="18"/>
  <c r="AH48" i="18" s="1"/>
  <c r="Q29" i="18"/>
  <c r="O29" i="18" s="1"/>
  <c r="L40" i="18"/>
  <c r="AC39" i="18"/>
  <c r="AH39" i="18" s="1"/>
  <c r="AE67" i="18"/>
  <c r="AD67" i="18"/>
  <c r="L59" i="18"/>
  <c r="AC58" i="18"/>
  <c r="AH58" i="18" s="1"/>
  <c r="AE38" i="18"/>
  <c r="AD38" i="18"/>
  <c r="M66" i="18"/>
  <c r="AC68" i="18"/>
  <c r="AH68" i="18" s="1"/>
  <c r="L69" i="18"/>
  <c r="AE47" i="18"/>
  <c r="AD47" i="18"/>
  <c r="Q68" i="18"/>
  <c r="O68" i="18" s="1"/>
  <c r="AE28" i="18"/>
  <c r="AD28" i="18"/>
  <c r="Q8" i="18"/>
  <c r="O8" i="18" s="1"/>
  <c r="L9" i="18"/>
  <c r="AC8" i="18"/>
  <c r="AH8" i="18" s="1"/>
  <c r="P68" i="18"/>
  <c r="N68" i="18" s="1"/>
  <c r="M67" i="18"/>
  <c r="AD7" i="18"/>
  <c r="AI7" i="18" s="1"/>
  <c r="AE7" i="18"/>
  <c r="AJ7" i="18" s="1"/>
  <c r="M28" i="18"/>
  <c r="P29" i="18"/>
  <c r="N29" i="18" s="1"/>
  <c r="P39" i="18"/>
  <c r="N39" i="18" s="1"/>
  <c r="M38" i="18"/>
  <c r="M46" i="18"/>
  <c r="P58" i="18"/>
  <c r="N58" i="18" s="1"/>
  <c r="M57" i="18"/>
  <c r="L30" i="18"/>
  <c r="AC29" i="18"/>
  <c r="AH29" i="18" s="1"/>
  <c r="M7" i="18"/>
  <c r="P8" i="18"/>
  <c r="N8" i="18" s="1"/>
  <c r="AD17" i="18"/>
  <c r="AE17" i="18"/>
  <c r="Q58" i="18"/>
  <c r="O58" i="18" s="1"/>
  <c r="M16" i="18"/>
  <c r="M27" i="18"/>
  <c r="Q70" i="16"/>
  <c r="O69" i="16"/>
  <c r="M68" i="16"/>
  <c r="AH69" i="16"/>
  <c r="AD69" i="16"/>
  <c r="AE69" i="16"/>
  <c r="N69" i="16"/>
  <c r="P70" i="16"/>
  <c r="L71" i="16"/>
  <c r="AC71" i="16" s="1"/>
  <c r="AC70" i="16"/>
  <c r="P56" i="16"/>
  <c r="N55" i="16"/>
  <c r="L57" i="16"/>
  <c r="AC56" i="16"/>
  <c r="M54" i="16"/>
  <c r="AH55" i="16"/>
  <c r="AE55" i="16"/>
  <c r="AD55" i="16"/>
  <c r="Q56" i="16"/>
  <c r="O55" i="16"/>
  <c r="P46" i="16"/>
  <c r="N45" i="16"/>
  <c r="P8" i="16"/>
  <c r="N7" i="16"/>
  <c r="Q7" i="16"/>
  <c r="O6" i="16"/>
  <c r="M6" i="16" s="1"/>
  <c r="Q46" i="16"/>
  <c r="O45" i="16"/>
  <c r="Q26" i="16"/>
  <c r="O25" i="16"/>
  <c r="M24" i="16"/>
  <c r="P17" i="16"/>
  <c r="N16" i="16"/>
  <c r="M16" i="16" s="1"/>
  <c r="M35" i="16"/>
  <c r="Q37" i="16"/>
  <c r="O36" i="16"/>
  <c r="P37" i="16"/>
  <c r="N36" i="16"/>
  <c r="Q17" i="16"/>
  <c r="O16" i="16"/>
  <c r="M15" i="16"/>
  <c r="P26" i="16"/>
  <c r="N25" i="16"/>
  <c r="M25" i="16" s="1"/>
  <c r="AD6" i="16"/>
  <c r="AI6" i="16" s="1"/>
  <c r="AE6" i="16"/>
  <c r="AJ6" i="16" s="1"/>
  <c r="L8" i="16"/>
  <c r="AC7" i="16"/>
  <c r="AH7" i="16" s="1"/>
  <c r="L18" i="16"/>
  <c r="AC17" i="16"/>
  <c r="AH17" i="16" s="1"/>
  <c r="AD16" i="16"/>
  <c r="AE16" i="16"/>
  <c r="AD25" i="16"/>
  <c r="AE25" i="16"/>
  <c r="L38" i="16"/>
  <c r="AC37" i="16"/>
  <c r="AH37" i="16" s="1"/>
  <c r="AD45" i="16"/>
  <c r="AE45" i="16"/>
  <c r="AD36" i="16"/>
  <c r="AE36" i="16"/>
  <c r="L27" i="16"/>
  <c r="AC26" i="16"/>
  <c r="AH26" i="16" s="1"/>
  <c r="L47" i="16"/>
  <c r="AC46" i="16"/>
  <c r="AH46" i="16" s="1"/>
  <c r="M69" i="16" l="1"/>
  <c r="L70" i="18"/>
  <c r="AC69" i="18"/>
  <c r="AH69" i="18" s="1"/>
  <c r="L50" i="18"/>
  <c r="AC49" i="18"/>
  <c r="AH49" i="18" s="1"/>
  <c r="AE68" i="18"/>
  <c r="AD68" i="18"/>
  <c r="Q40" i="18"/>
  <c r="O40" i="18" s="1"/>
  <c r="P69" i="18"/>
  <c r="N69" i="18" s="1"/>
  <c r="AE39" i="18"/>
  <c r="AD39" i="18"/>
  <c r="P49" i="18"/>
  <c r="N49" i="18" s="1"/>
  <c r="P9" i="18"/>
  <c r="N9" i="18" s="1"/>
  <c r="M39" i="18"/>
  <c r="P40" i="18"/>
  <c r="N40" i="18" s="1"/>
  <c r="AD8" i="18"/>
  <c r="AI8" i="18" s="1"/>
  <c r="AE8" i="18"/>
  <c r="AJ8" i="18" s="1"/>
  <c r="Q69" i="18"/>
  <c r="O69" i="18" s="1"/>
  <c r="L41" i="18"/>
  <c r="AC41" i="18" s="1"/>
  <c r="AH41" i="18" s="1"/>
  <c r="AC40" i="18"/>
  <c r="AH40" i="18" s="1"/>
  <c r="M17" i="18"/>
  <c r="M29" i="18"/>
  <c r="P30" i="18"/>
  <c r="N30" i="18" s="1"/>
  <c r="L10" i="18"/>
  <c r="AC9" i="18"/>
  <c r="AH9" i="18" s="1"/>
  <c r="Q30" i="18"/>
  <c r="O30" i="18" s="1"/>
  <c r="Q19" i="18"/>
  <c r="O19" i="18" s="1"/>
  <c r="P19" i="18"/>
  <c r="N19" i="18" s="1"/>
  <c r="M18" i="18"/>
  <c r="P59" i="18"/>
  <c r="N59" i="18" s="1"/>
  <c r="M58" i="18"/>
  <c r="AE29" i="18"/>
  <c r="AD29" i="18"/>
  <c r="AD58" i="18"/>
  <c r="AE58" i="18"/>
  <c r="Q49" i="18"/>
  <c r="O49" i="18" s="1"/>
  <c r="AE18" i="18"/>
  <c r="AD18" i="18"/>
  <c r="Q59" i="18"/>
  <c r="O59" i="18" s="1"/>
  <c r="L31" i="18"/>
  <c r="AC31" i="18" s="1"/>
  <c r="AH31" i="18" s="1"/>
  <c r="AC30" i="18"/>
  <c r="AH30" i="18" s="1"/>
  <c r="Q9" i="18"/>
  <c r="O9" i="18" s="1"/>
  <c r="L60" i="18"/>
  <c r="AC59" i="18"/>
  <c r="AH59" i="18" s="1"/>
  <c r="AD48" i="18"/>
  <c r="AE48" i="18"/>
  <c r="L20" i="18"/>
  <c r="AC19" i="18"/>
  <c r="AH19" i="18" s="1"/>
  <c r="AH70" i="16"/>
  <c r="AD70" i="16"/>
  <c r="AE70" i="16"/>
  <c r="N70" i="16"/>
  <c r="M70" i="16" s="1"/>
  <c r="P71" i="16"/>
  <c r="N71" i="16" s="1"/>
  <c r="M71" i="16" s="1"/>
  <c r="AH71" i="16"/>
  <c r="AE71" i="16"/>
  <c r="AD71" i="16"/>
  <c r="Q71" i="16"/>
  <c r="O71" i="16" s="1"/>
  <c r="O70" i="16"/>
  <c r="AH56" i="16"/>
  <c r="AE56" i="16"/>
  <c r="AD56" i="16"/>
  <c r="L58" i="16"/>
  <c r="AC57" i="16"/>
  <c r="M55" i="16"/>
  <c r="Q57" i="16"/>
  <c r="O56" i="16"/>
  <c r="N56" i="16"/>
  <c r="P57" i="16"/>
  <c r="M36" i="16"/>
  <c r="Q38" i="16"/>
  <c r="O37" i="16"/>
  <c r="Q18" i="16"/>
  <c r="O17" i="16"/>
  <c r="Q8" i="16"/>
  <c r="O7" i="16"/>
  <c r="M7" i="16" s="1"/>
  <c r="P9" i="16"/>
  <c r="N8" i="16"/>
  <c r="P38" i="16"/>
  <c r="N37" i="16"/>
  <c r="M45" i="16"/>
  <c r="P27" i="16"/>
  <c r="N26" i="16"/>
  <c r="Q47" i="16"/>
  <c r="O46" i="16"/>
  <c r="P18" i="16"/>
  <c r="N17" i="16"/>
  <c r="Q27" i="16"/>
  <c r="O26" i="16"/>
  <c r="P47" i="16"/>
  <c r="N46" i="16"/>
  <c r="AD17" i="16"/>
  <c r="AE17" i="16"/>
  <c r="L19" i="16"/>
  <c r="AC18" i="16"/>
  <c r="AH18" i="16" s="1"/>
  <c r="AD7" i="16"/>
  <c r="AI7" i="16" s="1"/>
  <c r="AE7" i="16"/>
  <c r="AJ7" i="16" s="1"/>
  <c r="L9" i="16"/>
  <c r="AC8" i="16"/>
  <c r="AH8" i="16" s="1"/>
  <c r="AD46" i="16"/>
  <c r="AE46" i="16"/>
  <c r="AD37" i="16"/>
  <c r="AE37" i="16"/>
  <c r="L39" i="16"/>
  <c r="AC38" i="16"/>
  <c r="AH38" i="16" s="1"/>
  <c r="L48" i="16"/>
  <c r="AC47" i="16"/>
  <c r="AH47" i="16" s="1"/>
  <c r="AE26" i="16"/>
  <c r="AD26" i="16"/>
  <c r="L28" i="16"/>
  <c r="AC27" i="16"/>
  <c r="AH27" i="16" s="1"/>
  <c r="M26" i="16" l="1"/>
  <c r="AD9" i="18"/>
  <c r="AI9" i="18" s="1"/>
  <c r="AE9" i="18"/>
  <c r="AJ9" i="18" s="1"/>
  <c r="P50" i="18"/>
  <c r="N50" i="18" s="1"/>
  <c r="M49" i="18"/>
  <c r="Q41" i="18"/>
  <c r="O41" i="18" s="1"/>
  <c r="Q50" i="18"/>
  <c r="O50" i="18" s="1"/>
  <c r="AE19" i="18"/>
  <c r="AD19" i="18"/>
  <c r="AD30" i="18"/>
  <c r="AE30" i="18"/>
  <c r="AC10" i="18"/>
  <c r="AH10" i="18" s="1"/>
  <c r="L11" i="18"/>
  <c r="AC11" i="18" s="1"/>
  <c r="AH11" i="18" s="1"/>
  <c r="AE31" i="18"/>
  <c r="AD31" i="18"/>
  <c r="P31" i="18"/>
  <c r="N31" i="18" s="1"/>
  <c r="Q20" i="18"/>
  <c r="O20" i="18" s="1"/>
  <c r="P41" i="18"/>
  <c r="N41" i="18" s="1"/>
  <c r="AD49" i="18"/>
  <c r="AE49" i="18"/>
  <c r="P60" i="18"/>
  <c r="N60" i="18" s="1"/>
  <c r="M59" i="18"/>
  <c r="AE59" i="18"/>
  <c r="AD59" i="18"/>
  <c r="AE40" i="18"/>
  <c r="AD40" i="18"/>
  <c r="M68" i="18"/>
  <c r="L51" i="18"/>
  <c r="AC51" i="18" s="1"/>
  <c r="AH51" i="18" s="1"/>
  <c r="AC50" i="18"/>
  <c r="AH50" i="18" s="1"/>
  <c r="M48" i="18"/>
  <c r="AC60" i="18"/>
  <c r="AH60" i="18" s="1"/>
  <c r="L61" i="18"/>
  <c r="AC61" i="18" s="1"/>
  <c r="AH61" i="18" s="1"/>
  <c r="AE41" i="18"/>
  <c r="AD41" i="18"/>
  <c r="M8" i="18"/>
  <c r="P70" i="18"/>
  <c r="N70" i="18" s="1"/>
  <c r="AD69" i="18"/>
  <c r="AE69" i="18"/>
  <c r="L21" i="18"/>
  <c r="AC21" i="18" s="1"/>
  <c r="AH21" i="18" s="1"/>
  <c r="AC20" i="18"/>
  <c r="AH20" i="18" s="1"/>
  <c r="M19" i="18"/>
  <c r="P20" i="18"/>
  <c r="N20" i="18" s="1"/>
  <c r="Q60" i="18"/>
  <c r="O60" i="18" s="1"/>
  <c r="Q10" i="18"/>
  <c r="O10" i="18" s="1"/>
  <c r="Q31" i="18"/>
  <c r="O31" i="18" s="1"/>
  <c r="Q70" i="18"/>
  <c r="O70" i="18" s="1"/>
  <c r="P10" i="18"/>
  <c r="N10" i="18" s="1"/>
  <c r="L71" i="18"/>
  <c r="AC71" i="18" s="1"/>
  <c r="AH71" i="18" s="1"/>
  <c r="AC70" i="18"/>
  <c r="AH70" i="18" s="1"/>
  <c r="L59" i="16"/>
  <c r="AC58" i="16"/>
  <c r="P58" i="16"/>
  <c r="N57" i="16"/>
  <c r="O57" i="16"/>
  <c r="Q58" i="16"/>
  <c r="AH57" i="16"/>
  <c r="AE57" i="16"/>
  <c r="AD57" i="16"/>
  <c r="M56" i="16"/>
  <c r="M17" i="16"/>
  <c r="Q48" i="16"/>
  <c r="O47" i="16"/>
  <c r="M47" i="16" s="1"/>
  <c r="P10" i="16"/>
  <c r="N9" i="16"/>
  <c r="Q9" i="16"/>
  <c r="O8" i="16"/>
  <c r="M8" i="16" s="1"/>
  <c r="P48" i="16"/>
  <c r="N47" i="16"/>
  <c r="P28" i="16"/>
  <c r="N27" i="16"/>
  <c r="Q28" i="16"/>
  <c r="O27" i="16"/>
  <c r="M37" i="16"/>
  <c r="Q19" i="16"/>
  <c r="O18" i="16"/>
  <c r="M46" i="16"/>
  <c r="P39" i="16"/>
  <c r="N38" i="16"/>
  <c r="P19" i="16"/>
  <c r="N18" i="16"/>
  <c r="Q39" i="16"/>
  <c r="O38" i="16"/>
  <c r="AE8" i="16"/>
  <c r="AJ8" i="16" s="1"/>
  <c r="AD8" i="16"/>
  <c r="AI8" i="16" s="1"/>
  <c r="L10" i="16"/>
  <c r="AC9" i="16"/>
  <c r="AH9" i="16" s="1"/>
  <c r="AD18" i="16"/>
  <c r="AE18" i="16"/>
  <c r="L20" i="16"/>
  <c r="AC19" i="16"/>
  <c r="AH19" i="16" s="1"/>
  <c r="AE38" i="16"/>
  <c r="AD38" i="16"/>
  <c r="L40" i="16"/>
  <c r="AC39" i="16"/>
  <c r="AH39" i="16" s="1"/>
  <c r="AE47" i="16"/>
  <c r="AD47" i="16"/>
  <c r="L49" i="16"/>
  <c r="AC48" i="16"/>
  <c r="AH48" i="16" s="1"/>
  <c r="AE27" i="16"/>
  <c r="AD27" i="16"/>
  <c r="L29" i="16"/>
  <c r="AC28" i="16"/>
  <c r="AH28" i="16" s="1"/>
  <c r="P21" i="18" l="1"/>
  <c r="N21" i="18" s="1"/>
  <c r="M69" i="18"/>
  <c r="AE50" i="18"/>
  <c r="AD50" i="18"/>
  <c r="Q21" i="18"/>
  <c r="O21" i="18" s="1"/>
  <c r="AD10" i="18"/>
  <c r="AI10" i="18" s="1"/>
  <c r="AE10" i="18"/>
  <c r="AJ10" i="18" s="1"/>
  <c r="Q51" i="18"/>
  <c r="O51" i="18" s="1"/>
  <c r="M30" i="18"/>
  <c r="M31" i="18"/>
  <c r="AE51" i="18"/>
  <c r="AD51" i="18"/>
  <c r="M60" i="18"/>
  <c r="P61" i="18"/>
  <c r="AE70" i="18"/>
  <c r="AD70" i="18"/>
  <c r="Q11" i="18"/>
  <c r="O11" i="18" s="1"/>
  <c r="P51" i="18"/>
  <c r="N51" i="18" s="1"/>
  <c r="M50" i="18"/>
  <c r="AE21" i="18"/>
  <c r="AD21" i="18"/>
  <c r="AE61" i="18"/>
  <c r="AD61" i="18"/>
  <c r="AE20" i="18"/>
  <c r="AD20" i="18"/>
  <c r="AE71" i="18"/>
  <c r="AD71" i="18"/>
  <c r="P11" i="18"/>
  <c r="M10" i="18"/>
  <c r="AE60" i="18"/>
  <c r="AD60" i="18"/>
  <c r="M41" i="18"/>
  <c r="Q71" i="18"/>
  <c r="O71" i="18" s="1"/>
  <c r="M9" i="18"/>
  <c r="Q61" i="18"/>
  <c r="O61" i="18" s="1"/>
  <c r="P71" i="18"/>
  <c r="N71" i="18" s="1"/>
  <c r="M40" i="18"/>
  <c r="AE11" i="18"/>
  <c r="AJ11" i="18" s="1"/>
  <c r="AD11" i="18"/>
  <c r="AI11" i="18" s="1"/>
  <c r="Q59" i="16"/>
  <c r="O58" i="16"/>
  <c r="M57" i="16"/>
  <c r="P59" i="16"/>
  <c r="N58" i="16"/>
  <c r="M58" i="16" s="1"/>
  <c r="AH58" i="16"/>
  <c r="AD58" i="16"/>
  <c r="AE58" i="16"/>
  <c r="L60" i="16"/>
  <c r="AC59" i="16"/>
  <c r="Q20" i="16"/>
  <c r="O19" i="16"/>
  <c r="Q10" i="16"/>
  <c r="O9" i="16"/>
  <c r="M9" i="16" s="1"/>
  <c r="P11" i="16"/>
  <c r="N11" i="16" s="1"/>
  <c r="N10" i="16"/>
  <c r="Q40" i="16"/>
  <c r="O39" i="16"/>
  <c r="M27" i="16"/>
  <c r="P49" i="16"/>
  <c r="N48" i="16"/>
  <c r="P20" i="16"/>
  <c r="N19" i="16"/>
  <c r="M19" i="16" s="1"/>
  <c r="M38" i="16"/>
  <c r="P40" i="16"/>
  <c r="N39" i="16"/>
  <c r="P29" i="16"/>
  <c r="N28" i="16"/>
  <c r="Q49" i="16"/>
  <c r="O48" i="16"/>
  <c r="M48" i="16" s="1"/>
  <c r="M18" i="16"/>
  <c r="Q29" i="16"/>
  <c r="O28" i="16"/>
  <c r="L21" i="16"/>
  <c r="AC20" i="16"/>
  <c r="AH20" i="16" s="1"/>
  <c r="AD9" i="16"/>
  <c r="AI9" i="16" s="1"/>
  <c r="AE9" i="16"/>
  <c r="AJ9" i="16" s="1"/>
  <c r="L11" i="16"/>
  <c r="AC10" i="16"/>
  <c r="AH10" i="16" s="1"/>
  <c r="AD19" i="16"/>
  <c r="AE19" i="16"/>
  <c r="AC49" i="16"/>
  <c r="AH49" i="16" s="1"/>
  <c r="L50" i="16"/>
  <c r="AE28" i="16"/>
  <c r="AD28" i="16"/>
  <c r="AC29" i="16"/>
  <c r="AH29" i="16" s="1"/>
  <c r="L30" i="16"/>
  <c r="AE48" i="16"/>
  <c r="AD48" i="16"/>
  <c r="AD39" i="16"/>
  <c r="AE39" i="16"/>
  <c r="L41" i="16"/>
  <c r="AC40" i="16"/>
  <c r="AH40" i="16" s="1"/>
  <c r="N61" i="18" l="1"/>
  <c r="M61" i="18" s="1"/>
  <c r="N11" i="18"/>
  <c r="M11" i="18" s="1"/>
  <c r="M71" i="18"/>
  <c r="M70" i="18"/>
  <c r="M51" i="18"/>
  <c r="M21" i="18"/>
  <c r="M20" i="18"/>
  <c r="N59" i="16"/>
  <c r="P60" i="16"/>
  <c r="AH59" i="16"/>
  <c r="AD59" i="16"/>
  <c r="AE59" i="16"/>
  <c r="L61" i="16"/>
  <c r="AC61" i="16" s="1"/>
  <c r="AC60" i="16"/>
  <c r="Q60" i="16"/>
  <c r="O59" i="16"/>
  <c r="P41" i="16"/>
  <c r="N41" i="16" s="1"/>
  <c r="N40" i="16"/>
  <c r="Q30" i="16"/>
  <c r="O29" i="16"/>
  <c r="Q50" i="16"/>
  <c r="O49" i="16"/>
  <c r="Q41" i="16"/>
  <c r="O41" i="16" s="1"/>
  <c r="O40" i="16"/>
  <c r="M40" i="16" s="1"/>
  <c r="M28" i="16"/>
  <c r="Q11" i="16"/>
  <c r="O11" i="16" s="1"/>
  <c r="M11" i="16" s="1"/>
  <c r="O10" i="16"/>
  <c r="M10" i="16" s="1"/>
  <c r="P30" i="16"/>
  <c r="N29" i="16"/>
  <c r="M29" i="16" s="1"/>
  <c r="P50" i="16"/>
  <c r="N49" i="16"/>
  <c r="M49" i="16" s="1"/>
  <c r="P21" i="16"/>
  <c r="N21" i="16" s="1"/>
  <c r="N20" i="16"/>
  <c r="M39" i="16"/>
  <c r="Q21" i="16"/>
  <c r="O21" i="16" s="1"/>
  <c r="O20" i="16"/>
  <c r="AC11" i="16"/>
  <c r="AC41" i="16"/>
  <c r="AC21" i="16"/>
  <c r="AD10" i="16"/>
  <c r="AI10" i="16" s="1"/>
  <c r="AE10" i="16"/>
  <c r="AJ10" i="16" s="1"/>
  <c r="AE20" i="16"/>
  <c r="AD20" i="16"/>
  <c r="AC30" i="16"/>
  <c r="AH30" i="16" s="1"/>
  <c r="L31" i="16"/>
  <c r="AD29" i="16"/>
  <c r="AE29" i="16"/>
  <c r="AD40" i="16"/>
  <c r="AE40" i="16"/>
  <c r="L51" i="16"/>
  <c r="AC50" i="16"/>
  <c r="AH50" i="16" s="1"/>
  <c r="AD49" i="16"/>
  <c r="AE49" i="16"/>
  <c r="O60" i="16" l="1"/>
  <c r="Q61" i="16"/>
  <c r="O61" i="16" s="1"/>
  <c r="AH60" i="16"/>
  <c r="AE60" i="16"/>
  <c r="AD60" i="16"/>
  <c r="N60" i="16"/>
  <c r="P61" i="16"/>
  <c r="N61" i="16" s="1"/>
  <c r="AH61" i="16"/>
  <c r="AE61" i="16"/>
  <c r="AD61" i="16"/>
  <c r="M59" i="16"/>
  <c r="AE41" i="16"/>
  <c r="AH41" i="16"/>
  <c r="AE21" i="16"/>
  <c r="AH21" i="16"/>
  <c r="AE11" i="16"/>
  <c r="AJ11" i="16" s="1"/>
  <c r="AH11" i="16"/>
  <c r="M41" i="16"/>
  <c r="P51" i="16"/>
  <c r="N51" i="16" s="1"/>
  <c r="N50" i="16"/>
  <c r="Q51" i="16"/>
  <c r="O51" i="16" s="1"/>
  <c r="M51" i="16" s="1"/>
  <c r="O50" i="16"/>
  <c r="M20" i="16"/>
  <c r="Q31" i="16"/>
  <c r="O31" i="16" s="1"/>
  <c r="O30" i="16"/>
  <c r="AD41" i="16"/>
  <c r="P31" i="16"/>
  <c r="N31" i="16" s="1"/>
  <c r="N30" i="16"/>
  <c r="AD11" i="16"/>
  <c r="AI11" i="16" s="1"/>
  <c r="M21" i="16"/>
  <c r="AD21" i="16"/>
  <c r="AC31" i="16"/>
  <c r="AC51" i="16"/>
  <c r="AD50" i="16"/>
  <c r="AE50" i="16"/>
  <c r="AE30" i="16"/>
  <c r="AD30" i="16"/>
  <c r="M61" i="16" l="1"/>
  <c r="M60" i="16"/>
  <c r="AD51" i="16"/>
  <c r="AH51" i="16"/>
  <c r="AD31" i="16"/>
  <c r="AH31" i="16"/>
  <c r="M31" i="16"/>
  <c r="M30" i="16"/>
  <c r="M50" i="16"/>
  <c r="AE31" i="16"/>
  <c r="AE5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<sst xmlns="http://schemas.openxmlformats.org/spreadsheetml/2006/main" count="924" uniqueCount="241">
  <si>
    <t>15</t>
  </si>
  <si>
    <t>20</t>
  </si>
  <si>
    <t>10</t>
  </si>
  <si>
    <t>value</t>
  </si>
  <si>
    <t>base_stochastic_24</t>
  </si>
  <si>
    <t>base_stochastic_10medoid</t>
  </si>
  <si>
    <t>medoid</t>
  </si>
  <si>
    <t>base_stochastic_15medoid</t>
  </si>
  <si>
    <t>base_stochastic_1medoid</t>
  </si>
  <si>
    <t>base_stochastic_20medoid</t>
  </si>
  <si>
    <t>base_stochastic_2medoid</t>
  </si>
  <si>
    <t>base_stochastic_3medoid</t>
  </si>
  <si>
    <t>base_stochastic_5medoid</t>
  </si>
  <si>
    <t>base_stochastic_10_bis</t>
  </si>
  <si>
    <t>base_stochastic_15_bis</t>
  </si>
  <si>
    <t>base_stochastic_1bis</t>
  </si>
  <si>
    <t>base_stochastic_2_bis</t>
  </si>
  <si>
    <t>base_stochastic_20_bis</t>
  </si>
  <si>
    <t>base_stochastic_3_bis</t>
  </si>
  <si>
    <t>base_stochastic_5_bis</t>
  </si>
  <si>
    <t>name</t>
  </si>
  <si>
    <t>type</t>
  </si>
  <si>
    <t>K</t>
  </si>
  <si>
    <t>gap</t>
  </si>
  <si>
    <t>CSSC</t>
  </si>
  <si>
    <t>base_stochastic_1random_1</t>
  </si>
  <si>
    <t>base_stochastic_1random_2</t>
  </si>
  <si>
    <t>base_stochastic_1random_3</t>
  </si>
  <si>
    <t>base_stochastic_1random_4</t>
  </si>
  <si>
    <t>base_stochastic_1random_5</t>
  </si>
  <si>
    <t>base_stochastic_2random_1</t>
  </si>
  <si>
    <t>base_stochastic_2random_2</t>
  </si>
  <si>
    <t>base_stochastic_2random_3</t>
  </si>
  <si>
    <t>base_stochastic_2random_4</t>
  </si>
  <si>
    <t>base_stochastic_2random_5</t>
  </si>
  <si>
    <t>base_stochastic_3random_1</t>
  </si>
  <si>
    <t>base_stochastic_3random_2</t>
  </si>
  <si>
    <t>base_stochastic_3random_3</t>
  </si>
  <si>
    <t>base_stochastic_3random_4</t>
  </si>
  <si>
    <t>base_stochastic_3random_5</t>
  </si>
  <si>
    <t>base_stochastic_5random_1</t>
  </si>
  <si>
    <t>base_stochastic_5random_2</t>
  </si>
  <si>
    <t>base_stochastic_5random_3</t>
  </si>
  <si>
    <t>base_stochastic_5random_4</t>
  </si>
  <si>
    <t>base_stochastic_5random_5</t>
  </si>
  <si>
    <t>random</t>
  </si>
  <si>
    <t>base_stochastic_10random_1</t>
  </si>
  <si>
    <t>base_stochastic_10random_2</t>
  </si>
  <si>
    <t>base_stochastic_10random_3</t>
  </si>
  <si>
    <t>base_stochastic_10random_4</t>
  </si>
  <si>
    <t>base_stochastic_10random_5</t>
  </si>
  <si>
    <t>base_stochastic_15random_1</t>
  </si>
  <si>
    <t>base_stochastic_15random_2</t>
  </si>
  <si>
    <t>base_stochastic_15random_3</t>
  </si>
  <si>
    <t>base_stochastic_15random_4</t>
  </si>
  <si>
    <t>base_stochastic_15random_5</t>
  </si>
  <si>
    <t>stochastic_cssc_new_full~0001</t>
  </si>
  <si>
    <t>stochastic_cssc_new_full~0002</t>
  </si>
  <si>
    <t>stochastic_cssc_new_full~0003</t>
  </si>
  <si>
    <t>stochastic_cssc_new_full~0004</t>
  </si>
  <si>
    <t>stochastic_cssc_new_full~0005</t>
  </si>
  <si>
    <t>stochastic_cssc_new_full~0006</t>
  </si>
  <si>
    <t>stochastic_cssc_new_full~0007</t>
  </si>
  <si>
    <t>stochastic_random~0001</t>
  </si>
  <si>
    <t>stochastic_random~0002</t>
  </si>
  <si>
    <t>stochastic_random~0003</t>
  </si>
  <si>
    <t>stochastic_random~0004</t>
  </si>
  <si>
    <t>stochastic_random~0005</t>
  </si>
  <si>
    <t>stochastic_random~0006</t>
  </si>
  <si>
    <t>stochastic_random~0007</t>
  </si>
  <si>
    <t>stochastic_random~0008</t>
  </si>
  <si>
    <t>stochastic_random~0009</t>
  </si>
  <si>
    <t>stochastic_random~0010</t>
  </si>
  <si>
    <t>stochastic_random~0011</t>
  </si>
  <si>
    <t>stochastic_random~0012</t>
  </si>
  <si>
    <t>stochastic_random~0013</t>
  </si>
  <si>
    <t>stochastic_random~0014</t>
  </si>
  <si>
    <t>stochastic_random~0015</t>
  </si>
  <si>
    <t>stochastic_random~0016</t>
  </si>
  <si>
    <t>stochastic_random~0017</t>
  </si>
  <si>
    <t>stochastic_random~0018</t>
  </si>
  <si>
    <t>stochastic_random~0019</t>
  </si>
  <si>
    <t>stochastic_random~0020</t>
  </si>
  <si>
    <t>stochastic_random~0021</t>
  </si>
  <si>
    <t>stochastic_random~0022</t>
  </si>
  <si>
    <t>stochastic_random~0023</t>
  </si>
  <si>
    <t>stochastic_random~0024</t>
  </si>
  <si>
    <t>stochastic_random~0025</t>
  </si>
  <si>
    <t>stochastic_random~0026</t>
  </si>
  <si>
    <t>stochastic_random~0027</t>
  </si>
  <si>
    <t>stochastic_random~0028</t>
  </si>
  <si>
    <t>stochastic_random~0029</t>
  </si>
  <si>
    <t>stochastic_random~0030</t>
  </si>
  <si>
    <t>stochastic_random~0031</t>
  </si>
  <si>
    <t>stochastic_random~0032</t>
  </si>
  <si>
    <t>stochastic_random~0033</t>
  </si>
  <si>
    <t>stochastic_random~0034</t>
  </si>
  <si>
    <t>stochastic_random~0035</t>
  </si>
  <si>
    <t>stochastic_random~0036</t>
  </si>
  <si>
    <t>stochastic_random~0037</t>
  </si>
  <si>
    <t>stochastic_random~0038</t>
  </si>
  <si>
    <t>stochastic_random~0039</t>
  </si>
  <si>
    <t>stochastic_random~0040</t>
  </si>
  <si>
    <t>stochastic_random~0041</t>
  </si>
  <si>
    <t>stochastic_random~0042</t>
  </si>
  <si>
    <t>stochastic_random~0043</t>
  </si>
  <si>
    <t>stochastic_random~0044</t>
  </si>
  <si>
    <t>stochastic_random~0045</t>
  </si>
  <si>
    <t>stochastic_random~0046</t>
  </si>
  <si>
    <t>stochastic_random~0047</t>
  </si>
  <si>
    <t>stochastic_random~0048</t>
  </si>
  <si>
    <t>stochastic_random~0049</t>
  </si>
  <si>
    <t>stochastic_random~0050</t>
  </si>
  <si>
    <t>1</t>
  </si>
  <si>
    <t>2</t>
  </si>
  <si>
    <t>3</t>
  </si>
  <si>
    <t>4</t>
  </si>
  <si>
    <t>5</t>
  </si>
  <si>
    <t>64</t>
  </si>
  <si>
    <t>stochastic_full</t>
  </si>
  <si>
    <t>medoid_full_1</t>
  </si>
  <si>
    <t>medoid_full_2</t>
  </si>
  <si>
    <t>medoid_full_3</t>
  </si>
  <si>
    <t>medoid_full_4</t>
  </si>
  <si>
    <t>medoid_full_5</t>
  </si>
  <si>
    <t>medoid_distance_full_1</t>
  </si>
  <si>
    <t>medoid_distance_full_2</t>
  </si>
  <si>
    <t>medoid_distance_full_3</t>
  </si>
  <si>
    <t>medoid_distance_full_4</t>
  </si>
  <si>
    <t>medoid_distance_full_5</t>
  </si>
  <si>
    <t>medoid_distance</t>
  </si>
  <si>
    <t>CSSC_sparse_995</t>
  </si>
  <si>
    <t>CSSC_sparse_998</t>
  </si>
  <si>
    <t>full 64</t>
  </si>
  <si>
    <t>time solver</t>
  </si>
  <si>
    <t>individual average</t>
  </si>
  <si>
    <t>full matrix</t>
  </si>
  <si>
    <t>sparse matric c= 995</t>
  </si>
  <si>
    <t>sparse matric c= 998</t>
  </si>
  <si>
    <t>timer MIP</t>
  </si>
  <si>
    <t>sparse98</t>
  </si>
  <si>
    <t>sparse95</t>
  </si>
  <si>
    <t>full</t>
  </si>
  <si>
    <t>solve SP</t>
  </si>
  <si>
    <t>precomputing</t>
  </si>
  <si>
    <t>full SP</t>
  </si>
  <si>
    <t>25</t>
  </si>
  <si>
    <t>45</t>
  </si>
  <si>
    <t>55</t>
  </si>
  <si>
    <t>35</t>
  </si>
  <si>
    <t>gap_abs</t>
  </si>
  <si>
    <t>solving</t>
  </si>
  <si>
    <t>total</t>
  </si>
  <si>
    <t>spect5</t>
  </si>
  <si>
    <t>spect50</t>
  </si>
  <si>
    <t>spect100</t>
  </si>
  <si>
    <t>LB</t>
  </si>
  <si>
    <t>UB</t>
  </si>
  <si>
    <t>s2LB</t>
  </si>
  <si>
    <t>GAP</t>
  </si>
  <si>
    <t>GAP_LB</t>
  </si>
  <si>
    <t>GAP_UB</t>
  </si>
  <si>
    <t>GAPs2</t>
  </si>
  <si>
    <t>za</t>
  </si>
  <si>
    <t>s2UB</t>
  </si>
  <si>
    <t>M</t>
  </si>
  <si>
    <t>LB_LB</t>
  </si>
  <si>
    <t>LB_UB</t>
  </si>
  <si>
    <t>N'</t>
  </si>
  <si>
    <t>N</t>
  </si>
  <si>
    <t>UB_LB</t>
  </si>
  <si>
    <t>95% confidence: z=±1.96</t>
  </si>
  <si>
    <t>Sow</t>
  </si>
  <si>
    <t>stochastic_full_fixed_1</t>
  </si>
  <si>
    <t>stochastic_full_fixed_2</t>
  </si>
  <si>
    <t>stochastic_full_fixed_3</t>
  </si>
  <si>
    <t>stochastic_full_fixed_4</t>
  </si>
  <si>
    <t>stochastic_full_fixed_5</t>
  </si>
  <si>
    <t>stochastic_full_fixed_6</t>
  </si>
  <si>
    <t>stochastic_full_fixed_7</t>
  </si>
  <si>
    <t>stochastic_full_fixed_8</t>
  </si>
  <si>
    <t>stochastic_full_fixed_9</t>
  </si>
  <si>
    <t>stochastic_full_fixed_10</t>
  </si>
  <si>
    <t>stochastic_full_fixed_11</t>
  </si>
  <si>
    <t>stochastic_full_fixed_12</t>
  </si>
  <si>
    <t>stochastic_full_fixed_13</t>
  </si>
  <si>
    <t>stochastic_full_fixed_14</t>
  </si>
  <si>
    <t>stochastic_full_fixed_15</t>
  </si>
  <si>
    <t>stochastic_full_fixed_16</t>
  </si>
  <si>
    <t>stochastic_full_fixed_17</t>
  </si>
  <si>
    <t>stochastic_full_fixed_18</t>
  </si>
  <si>
    <t>stochastic_full_fixed_19</t>
  </si>
  <si>
    <t>stochastic_full_fixed_20</t>
  </si>
  <si>
    <t>stochastic_full_fixed_21</t>
  </si>
  <si>
    <t>stochastic_full_fixed_22</t>
  </si>
  <si>
    <t>stochastic_full_fixed_23</t>
  </si>
  <si>
    <t>stochastic_full_fixed_24</t>
  </si>
  <si>
    <t>stochastic_full_fixed_25</t>
  </si>
  <si>
    <t>stochastic_full_fixed_26</t>
  </si>
  <si>
    <t>stochastic_full_fixed_27</t>
  </si>
  <si>
    <t>stochastic_full_fixed_28</t>
  </si>
  <si>
    <t>stochastic_full_fixed_29</t>
  </si>
  <si>
    <t>stochastic_full_fixed_30</t>
  </si>
  <si>
    <t>stochastic_full_fixed_31</t>
  </si>
  <si>
    <t>stochastic_full_fixed_32</t>
  </si>
  <si>
    <t>stochastic_full_fixed_33</t>
  </si>
  <si>
    <t>stochastic_full_fixed_34</t>
  </si>
  <si>
    <t>stochastic_full_fixed_35</t>
  </si>
  <si>
    <t>stochastic_full_fixed_36</t>
  </si>
  <si>
    <t>stochastic_full_fixed_37</t>
  </si>
  <si>
    <t>stochastic_full_fixed_38</t>
  </si>
  <si>
    <t>stochastic_full_fixed_39</t>
  </si>
  <si>
    <t>stochastic_full_fixed_40</t>
  </si>
  <si>
    <t>stochastic_full_fixed_41</t>
  </si>
  <si>
    <t>stochastic_full_fixed_42</t>
  </si>
  <si>
    <t>stochastic_full_fixed_43</t>
  </si>
  <si>
    <t>stochastic_full_fixed_44</t>
  </si>
  <si>
    <t>stochastic_full_fixed_45</t>
  </si>
  <si>
    <t>stochastic_full_fixed_46</t>
  </si>
  <si>
    <t>stochastic_full_fixed_47</t>
  </si>
  <si>
    <t>stochastic_full_fixed_48</t>
  </si>
  <si>
    <t>stochastic_full_fixed_49</t>
  </si>
  <si>
    <t>stochastic_full_fixed_50</t>
  </si>
  <si>
    <t>SUM</t>
  </si>
  <si>
    <t>UB_UB</t>
  </si>
  <si>
    <t>full_fixed</t>
  </si>
  <si>
    <t>LB_GAP</t>
  </si>
  <si>
    <t>UB_GAP</t>
  </si>
  <si>
    <t>LB_error</t>
  </si>
  <si>
    <t>UB_error</t>
  </si>
  <si>
    <t>GAP2</t>
  </si>
  <si>
    <t>GAP2_error</t>
  </si>
  <si>
    <t>CSSC-2S</t>
  </si>
  <si>
    <t>30</t>
  </si>
  <si>
    <t>64-SP</t>
  </si>
  <si>
    <t>Precomputing</t>
  </si>
  <si>
    <t>Solve SP</t>
  </si>
  <si>
    <t>Full</t>
  </si>
  <si>
    <t>Sparse</t>
  </si>
  <si>
    <t>VSS</t>
  </si>
  <si>
    <t>full with fixed from CSSC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</si>
</sst>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0.0\ %"/>
    <numFmt numFmtId="167" formatCode="0.000\ 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.25"/>
      <color rgb="FF000000"/>
      <name val="Microsoft Sans Serif"/>
    </font>
    <font>
      <sz val="8.25"/>
      <color rgb="FFFF0000"/>
      <name val="Microsoft Sans Serif"/>
      <family val="2"/>
    </font>
    <font>
      <sz val="8.25"/>
      <name val="Microsoft Sans Serif"/>
    </font>
    <font>
      <sz val="11"/>
      <name val="Calibri"/>
      <family val="2"/>
      <scheme val="minor"/>
    </font>
    <font>
      <sz val="8.25"/>
      <name val="Microsoft Sans Serif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1F1F1F"/>
      <name val="Arial"/>
      <family val="2"/>
    </font>
    <font>
      <sz val="8.25"/>
      <color rgb="FF000000"/>
      <name val="Microsoft Sans Serif"/>
      <family val="2"/>
    </font>
    <font>
      <b/>
      <sz val="11"/>
      <color rgb="FFFF0000"/>
      <name val="Calibri"/>
      <family val="2"/>
      <scheme val="minor"/>
    </font>
    <font>
      <sz val="8.25"/>
      <color rgb="FF2B2C3C"/>
      <name val="Microsoft Sans Serif"/>
      <family val="2"/>
    </font>
    <font>
      <b/>
      <sz val="11"/>
      <name val="Calibri"/>
      <family val="2"/>
      <scheme val="minor"/>
    </font>
    <font>
      <b/>
      <sz val="15"/>
      <color rgb="FF1F1F1F"/>
      <name val="Arial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  <fill>
      <patternFill patternType="solid">
        <fgColor rgb="FFFFFF00"/>
        <bgColor rgb="FFEAF1FB"/>
      </patternFill>
    </fill>
    <fill>
      <patternFill patternType="solid">
        <fgColor rgb="FFFFFF00"/>
        <bgColor rgb="FFD8E2EE"/>
      </patternFill>
    </fill>
    <fill>
      <patternFill patternType="solid">
        <fgColor rgb="FFFFFF00"/>
        <bgColor indexed="64"/>
      </patternFill>
    </fill>
    <fill>
      <patternFill patternType="solid">
        <fgColor rgb="FFFFF4CB"/>
        <bgColor rgb="FFFFF4CB"/>
      </patternFill>
    </fill>
    <fill>
      <patternFill patternType="solid">
        <fgColor rgb="FFEFF6FF"/>
        <bgColor rgb="FFEFF6FF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2" fontId="0" fillId="0" borderId="0" xfId="0" applyNumberFormat="1"/>
    <xf numFmtId="49" fontId="5" fillId="0" borderId="1" xfId="2" applyNumberFormat="1" applyFont="1" applyBorder="1" applyAlignment="1">
      <alignment horizontal="left" vertical="center"/>
    </xf>
    <xf numFmtId="2" fontId="5" fillId="0" borderId="1" xfId="2" applyNumberFormat="1" applyFont="1" applyBorder="1" applyAlignment="1">
      <alignment horizontal="right" vertical="center"/>
    </xf>
    <xf numFmtId="0" fontId="6" fillId="0" borderId="0" xfId="0" applyFont="1"/>
    <xf numFmtId="2" fontId="7" fillId="0" borderId="1" xfId="2" applyNumberFormat="1" applyFont="1" applyBorder="1" applyAlignment="1">
      <alignment horizontal="right" vertical="center"/>
    </xf>
    <xf numFmtId="0" fontId="6" fillId="0" borderId="0" xfId="2" applyFont="1" applyAlignment="1">
      <alignment vertical="center" wrapText="1"/>
    </xf>
    <xf numFmtId="0" fontId="6" fillId="0" borderId="0" xfId="0" applyFont="1" applyAlignment="1">
      <alignment horizontal="center"/>
    </xf>
    <xf numFmtId="49" fontId="3" fillId="4" borderId="1" xfId="2" applyNumberFormat="1" applyFont="1" applyFill="1" applyBorder="1" applyAlignment="1">
      <alignment horizontal="left" vertical="center"/>
    </xf>
    <xf numFmtId="2" fontId="3" fillId="5" borderId="1" xfId="2" applyNumberFormat="1" applyFont="1" applyFill="1" applyBorder="1" applyAlignment="1">
      <alignment horizontal="right" vertical="center"/>
    </xf>
    <xf numFmtId="49" fontId="3" fillId="2" borderId="1" xfId="2" applyNumberFormat="1" applyFont="1" applyFill="1" applyBorder="1" applyAlignment="1">
      <alignment horizontal="left" vertical="center"/>
    </xf>
    <xf numFmtId="2" fontId="3" fillId="3" borderId="1" xfId="2" applyNumberFormat="1" applyFont="1" applyFill="1" applyBorder="1" applyAlignment="1">
      <alignment horizontal="right" vertical="center"/>
    </xf>
    <xf numFmtId="2" fontId="3" fillId="3" borderId="0" xfId="2" applyNumberFormat="1" applyFont="1" applyFill="1" applyAlignment="1">
      <alignment horizontal="right" vertical="center"/>
    </xf>
    <xf numFmtId="2" fontId="5" fillId="0" borderId="1" xfId="3" applyNumberFormat="1" applyFont="1" applyFill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0" fontId="2" fillId="0" borderId="0" xfId="2" applyAlignment="1">
      <alignment horizontal="center"/>
    </xf>
    <xf numFmtId="0" fontId="0" fillId="0" borderId="0" xfId="0" applyAlignment="1">
      <alignment vertical="center" wrapText="1"/>
    </xf>
    <xf numFmtId="0" fontId="6" fillId="6" borderId="0" xfId="0" applyFont="1" applyFill="1"/>
    <xf numFmtId="0" fontId="2" fillId="6" borderId="0" xfId="2" applyFill="1" applyAlignment="1">
      <alignment horizontal="center"/>
    </xf>
    <xf numFmtId="2" fontId="5" fillId="6" borderId="1" xfId="3" applyNumberFormat="1" applyFont="1" applyFill="1" applyBorder="1" applyAlignment="1">
      <alignment horizontal="center" vertical="center"/>
    </xf>
    <xf numFmtId="2" fontId="4" fillId="0" borderId="1" xfId="3" applyNumberFormat="1" applyFont="1" applyFill="1" applyBorder="1" applyAlignment="1">
      <alignment horizontal="center" vertical="center"/>
    </xf>
    <xf numFmtId="49" fontId="5" fillId="0" borderId="0" xfId="2" applyNumberFormat="1" applyFont="1" applyAlignment="1">
      <alignment horizontal="left" vertical="center"/>
    </xf>
    <xf numFmtId="164" fontId="0" fillId="0" borderId="0" xfId="4" applyNumberFormat="1" applyFont="1"/>
    <xf numFmtId="164" fontId="0" fillId="0" borderId="0" xfId="0" applyNumberFormat="1"/>
    <xf numFmtId="2" fontId="4" fillId="0" borderId="1" xfId="2" applyNumberFormat="1" applyFont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2" fontId="5" fillId="0" borderId="0" xfId="2" applyNumberFormat="1" applyFont="1" applyAlignment="1">
      <alignment horizontal="right" vertical="center"/>
    </xf>
    <xf numFmtId="2" fontId="7" fillId="0" borderId="0" xfId="2" applyNumberFormat="1" applyFont="1" applyAlignment="1">
      <alignment horizontal="right" vertical="center"/>
    </xf>
    <xf numFmtId="0" fontId="9" fillId="0" borderId="0" xfId="0" applyFont="1"/>
    <xf numFmtId="166" fontId="0" fillId="0" borderId="0" xfId="1" applyNumberFormat="1" applyFont="1"/>
    <xf numFmtId="0" fontId="10" fillId="0" borderId="0" xfId="0" applyFont="1"/>
    <xf numFmtId="167" fontId="0" fillId="0" borderId="0" xfId="1" applyNumberFormat="1" applyFont="1"/>
    <xf numFmtId="0" fontId="0" fillId="6" borderId="0" xfId="0" applyFill="1"/>
    <xf numFmtId="0" fontId="12" fillId="6" borderId="0" xfId="0" applyFont="1" applyFill="1" applyAlignment="1">
      <alignment horizontal="center"/>
    </xf>
    <xf numFmtId="49" fontId="3" fillId="2" borderId="2" xfId="2" applyNumberFormat="1" applyFont="1" applyFill="1" applyBorder="1" applyAlignment="1">
      <alignment horizontal="left" vertical="center"/>
    </xf>
    <xf numFmtId="49" fontId="13" fillId="8" borderId="1" xfId="0" applyNumberFormat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right" vertical="center"/>
    </xf>
    <xf numFmtId="49" fontId="11" fillId="2" borderId="1" xfId="0" applyNumberFormat="1" applyFont="1" applyFill="1" applyBorder="1" applyAlignment="1">
      <alignment horizontal="left" vertical="center"/>
    </xf>
    <xf numFmtId="2" fontId="11" fillId="9" borderId="1" xfId="0" applyNumberFormat="1" applyFont="1" applyFill="1" applyBorder="1" applyAlignment="1">
      <alignment horizontal="right" vertical="center"/>
    </xf>
    <xf numFmtId="2" fontId="5" fillId="0" borderId="2" xfId="3" applyNumberFormat="1" applyFont="1" applyFill="1" applyBorder="1" applyAlignment="1">
      <alignment horizontal="center" vertical="center"/>
    </xf>
    <xf numFmtId="2" fontId="3" fillId="3" borderId="2" xfId="2" applyNumberFormat="1" applyFont="1" applyFill="1" applyBorder="1" applyAlignment="1">
      <alignment horizontal="right" vertical="center"/>
    </xf>
    <xf numFmtId="49" fontId="3" fillId="2" borderId="3" xfId="2" applyNumberFormat="1" applyFont="1" applyFill="1" applyBorder="1" applyAlignment="1">
      <alignment horizontal="left" vertical="center"/>
    </xf>
    <xf numFmtId="0" fontId="6" fillId="0" borderId="4" xfId="0" applyFont="1" applyBorder="1"/>
    <xf numFmtId="0" fontId="2" fillId="0" borderId="4" xfId="2" applyBorder="1" applyAlignment="1">
      <alignment horizontal="center"/>
    </xf>
    <xf numFmtId="2" fontId="5" fillId="0" borderId="3" xfId="3" applyNumberFormat="1" applyFont="1" applyFill="1" applyBorder="1" applyAlignment="1">
      <alignment horizontal="center" vertical="center"/>
    </xf>
    <xf numFmtId="2" fontId="3" fillId="3" borderId="3" xfId="2" applyNumberFormat="1" applyFont="1" applyFill="1" applyBorder="1" applyAlignment="1">
      <alignment horizontal="right" vertical="center"/>
    </xf>
    <xf numFmtId="0" fontId="0" fillId="0" borderId="4" xfId="0" applyBorder="1"/>
    <xf numFmtId="0" fontId="14" fillId="10" borderId="4" xfId="0" applyFont="1" applyFill="1" applyBorder="1" applyAlignment="1">
      <alignment horizontal="center"/>
    </xf>
    <xf numFmtId="0" fontId="9" fillId="10" borderId="4" xfId="0" applyFont="1" applyFill="1" applyBorder="1"/>
    <xf numFmtId="0" fontId="15" fillId="10" borderId="4" xfId="0" applyFont="1" applyFill="1" applyBorder="1"/>
    <xf numFmtId="2" fontId="0" fillId="0" borderId="0" xfId="1" applyNumberFormat="1" applyFont="1"/>
    <xf numFmtId="2" fontId="6" fillId="0" borderId="0" xfId="0" applyNumberFormat="1" applyFont="1"/>
    <xf numFmtId="2" fontId="3" fillId="7" borderId="1" xfId="2" applyNumberFormat="1" applyFont="1" applyFill="1" applyBorder="1" applyAlignment="1">
      <alignment horizontal="right" vertical="center"/>
    </xf>
    <xf numFmtId="0" fontId="16" fillId="0" borderId="0" xfId="0" applyFont="1"/>
    <xf numFmtId="0" fontId="16" fillId="0" borderId="0" xfId="0" applyFont="1" applyAlignment="1">
      <alignment vertical="center" wrapText="1"/>
    </xf>
    <xf numFmtId="49" fontId="7" fillId="0" borderId="1" xfId="2" applyNumberFormat="1" applyFont="1" applyBorder="1" applyAlignment="1">
      <alignment horizontal="center" vertical="center"/>
    </xf>
    <xf numFmtId="0" fontId="0" fillId="11" borderId="5" xfId="0" applyFill="1" applyBorder="1" applyAlignment="1">
      <alignment horizontal="center"/>
    </xf>
    <xf numFmtId="167" fontId="0" fillId="11" borderId="5" xfId="1" applyNumberFormat="1" applyFont="1" applyFill="1" applyBorder="1" applyAlignment="1">
      <alignment horizontal="center"/>
    </xf>
  </cellXfs>
  <cellStyles count="5">
    <cellStyle name="Comma" xfId="4" builtinId="3"/>
    <cellStyle name="Normal" xfId="0" builtinId="0"/>
    <cellStyle name="Normal 2" xfId="2" xr:uid="{36C8C5F9-D464-4504-A6BD-8ABBC33C95C9}"/>
    <cellStyle name="Percent" xfId="1" builtinId="5"/>
    <cellStyle name="Percent 2" xfId="3" xr:uid="{8234ECA2-9714-4435-A7E7-D9CE29EF86EB}"/>
  </cellStyles>
  <dxfs count="0"/>
  <tableStyles count="0" defaultTableStyle="TableStyleMedium2" defaultPivotStyle="PivotStyleLight16"/>
  <colors>
    <mruColors>
      <color rgb="FFFFFFFF"/>
      <color rgb="FFEAEAEA"/>
      <color rgb="FF5B9BD5"/>
      <color rgb="FFFF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'comparison-64'!$D$2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'comparison-64'!$Y$2</c:f>
              <c:numCache>
                <c:formatCode>General</c:formatCode>
                <c:ptCount val="1"/>
                <c:pt idx="0">
                  <c:v>95049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C-4712-AA6B-84A71BD9EC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'comparison-64'!$E$3:$E$9</c:f>
              <c:numCache>
                <c:formatCode>0.00</c:formatCode>
                <c:ptCount val="7"/>
                <c:pt idx="0">
                  <c:v>2.2799076009178165</c:v>
                </c:pt>
                <c:pt idx="1">
                  <c:v>1.8158466095446195</c:v>
                </c:pt>
                <c:pt idx="2">
                  <c:v>2.1355687075988956</c:v>
                </c:pt>
                <c:pt idx="3">
                  <c:v>2.8837574341872183</c:v>
                </c:pt>
                <c:pt idx="4">
                  <c:v>2.4320548476055257</c:v>
                </c:pt>
                <c:pt idx="5">
                  <c:v>1.0004140288198886</c:v>
                </c:pt>
                <c:pt idx="6">
                  <c:v>1.1263592483328189</c:v>
                </c:pt>
              </c:numCache>
            </c:numRef>
          </c:xVal>
          <c:yVal>
            <c:numRef>
              <c:f>'comparison-64'!$Y$3:$Y$9</c:f>
              <c:numCache>
                <c:formatCode>General</c:formatCode>
                <c:ptCount val="7"/>
                <c:pt idx="0">
                  <c:v>88659.200000000012</c:v>
                </c:pt>
                <c:pt idx="1">
                  <c:v>88701.200000000012</c:v>
                </c:pt>
                <c:pt idx="2">
                  <c:v>88722.200000000012</c:v>
                </c:pt>
                <c:pt idx="3">
                  <c:v>88867.200000000012</c:v>
                </c:pt>
                <c:pt idx="4">
                  <c:v>88973.200000000012</c:v>
                </c:pt>
                <c:pt idx="5">
                  <c:v>90799.200000000012</c:v>
                </c:pt>
                <c:pt idx="6">
                  <c:v>92962.200000000012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CC-4712-AA6B-84A71BD9EC3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'comparison-64'!$E$15:$E$21</c:f>
              <c:numCache>
                <c:formatCode>0.00</c:formatCode>
                <c:ptCount val="7"/>
                <c:pt idx="0">
                  <c:v>9.4283625945487568</c:v>
                </c:pt>
                <c:pt idx="1">
                  <c:v>3.0604149449668068</c:v>
                </c:pt>
                <c:pt idx="2">
                  <c:v>2.3025546100469043</c:v>
                </c:pt>
                <c:pt idx="3">
                  <c:v>2.0636941429043474</c:v>
                </c:pt>
                <c:pt idx="4">
                  <c:v>3.4883040315262956</c:v>
                </c:pt>
                <c:pt idx="5">
                  <c:v>2.158297329856969</c:v>
                </c:pt>
                <c:pt idx="6">
                  <c:v>0.24692342460249836</c:v>
                </c:pt>
              </c:numCache>
            </c:numRef>
          </c:xVal>
          <c:yVal>
            <c:numRef>
              <c:f>'comparison-64'!$Y$15:$Y$21</c:f>
              <c:numCache>
                <c:formatCode>General</c:formatCode>
                <c:ptCount val="7"/>
                <c:pt idx="0">
                  <c:v>32</c:v>
                </c:pt>
                <c:pt idx="1">
                  <c:v>74</c:v>
                </c:pt>
                <c:pt idx="2">
                  <c:v>95</c:v>
                </c:pt>
                <c:pt idx="3">
                  <c:v>240</c:v>
                </c:pt>
                <c:pt idx="4">
                  <c:v>346</c:v>
                </c:pt>
                <c:pt idx="5">
                  <c:v>2172</c:v>
                </c:pt>
                <c:pt idx="6">
                  <c:v>4335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CC-4712-AA6B-84A71BD9EC3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'comparison-64'!$E$30:$E$36</c:f>
              <c:numCache>
                <c:formatCode>0.00</c:formatCode>
                <c:ptCount val="7"/>
                <c:pt idx="0">
                  <c:v>4.1244925084773172</c:v>
                </c:pt>
                <c:pt idx="1">
                  <c:v>1.4053965643857551</c:v>
                </c:pt>
                <c:pt idx="2">
                  <c:v>0.68410856650674878</c:v>
                </c:pt>
                <c:pt idx="3">
                  <c:v>1.8430232019058201</c:v>
                </c:pt>
                <c:pt idx="4">
                  <c:v>0.64861132714874692</c:v>
                </c:pt>
                <c:pt idx="5">
                  <c:v>1.5213422652587933</c:v>
                </c:pt>
                <c:pt idx="6">
                  <c:v>1.0043490629894165</c:v>
                </c:pt>
              </c:numCache>
            </c:numRef>
          </c:xVal>
          <c:yVal>
            <c:numRef>
              <c:f>'comparison-64'!$AI$30:$AI$36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CC-4712-AA6B-84A71BD9EC3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'comparison-64'!$E$37:$E$43</c:f>
              <c:numCache>
                <c:formatCode>0.00</c:formatCode>
                <c:ptCount val="7"/>
                <c:pt idx="0">
                  <c:v>3.912919331722041</c:v>
                </c:pt>
                <c:pt idx="1">
                  <c:v>0.82626756656862343</c:v>
                </c:pt>
                <c:pt idx="2">
                  <c:v>1.521049678989326</c:v>
                </c:pt>
                <c:pt idx="3">
                  <c:v>2.7392444103229021</c:v>
                </c:pt>
                <c:pt idx="4">
                  <c:v>1.9580348540669299</c:v>
                </c:pt>
                <c:pt idx="5">
                  <c:v>1.2581747862463311</c:v>
                </c:pt>
                <c:pt idx="6">
                  <c:v>1.3523289887119916</c:v>
                </c:pt>
              </c:numCache>
            </c:numRef>
          </c:xVal>
          <c:yVal>
            <c:numRef>
              <c:f>'comparison-64'!$AI$37:$AI$43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CC-4712-AA6B-84A71BD9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132672"/>
        <c:axId val="995124032"/>
      </c:scatterChart>
      <c:valAx>
        <c:axId val="995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124032"/>
        <c:crosses val="autoZero"/>
        <c:crossBetween val="midCat"/>
      </c:valAx>
      <c:valAx>
        <c:axId val="9951240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solving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1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table!$M$11</c:f>
              <c:strCache>
                <c:ptCount val="1"/>
                <c:pt idx="0">
                  <c:v>precomputing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table!$AD$8:$AX$8</c:f>
              <c:strCache>
                <c:ptCount val="21"/>
                <c:pt idx="0">
                  <c:v>full-5</c:v>
                </c:pt>
                <c:pt idx="1">
                  <c:v>sparse98-5</c:v>
                </c:pt>
                <c:pt idx="2">
                  <c:v>sparse95-5</c:v>
                </c:pt>
                <c:pt idx="7">
                  <c:v>-</c:v>
                </c:pt>
                <c:pt idx="8">
                  <c:v>full-10</c:v>
                </c:pt>
                <c:pt idx="9">
                  <c:v>sparse98-10</c:v>
                </c:pt>
                <c:pt idx="10">
                  <c:v>sparse95-10</c:v>
                </c:pt>
                <c:pt idx="11">
                  <c:v>-</c:v>
                </c:pt>
                <c:pt idx="12">
                  <c:v>full-15</c:v>
                </c:pt>
                <c:pt idx="13">
                  <c:v>sparse98-15</c:v>
                </c:pt>
                <c:pt idx="14">
                  <c:v>sparse95-15</c:v>
                </c:pt>
                <c:pt idx="15">
                  <c:v>-</c:v>
                </c:pt>
                <c:pt idx="16">
                  <c:v>full-20</c:v>
                </c:pt>
                <c:pt idx="17">
                  <c:v>sparse98-20</c:v>
                </c:pt>
                <c:pt idx="18">
                  <c:v>sparse95-20</c:v>
                </c:pt>
                <c:pt idx="19">
                  <c:v>-</c:v>
                </c:pt>
                <c:pt idx="20">
                  <c:v>full SP-64</c:v>
                </c:pt>
              </c:strCache>
            </c:strRef>
          </c:cat>
          <c:val>
            <c:numRef>
              <c:f>table!$AD$11:$AX$11</c:f>
              <c:numCache>
                <c:formatCode>_-* #\ ##0_-;\-* #\ ##0_-;_-* "-"??_-;_-@_-</c:formatCode>
                <c:ptCount val="21"/>
                <c:pt idx="0">
                  <c:v>88627.200000000012</c:v>
                </c:pt>
                <c:pt idx="1">
                  <c:v>17865.599999999999</c:v>
                </c:pt>
                <c:pt idx="2">
                  <c:v>3912</c:v>
                </c:pt>
                <c:pt idx="4">
                  <c:v>77824</c:v>
                </c:pt>
                <c:pt idx="5">
                  <c:v>13296</c:v>
                </c:pt>
                <c:pt idx="8">
                  <c:v>88627.200000000012</c:v>
                </c:pt>
                <c:pt idx="9">
                  <c:v>17865.599999999999</c:v>
                </c:pt>
                <c:pt idx="10">
                  <c:v>3912</c:v>
                </c:pt>
                <c:pt idx="12">
                  <c:v>88627.200000000012</c:v>
                </c:pt>
                <c:pt idx="13">
                  <c:v>17865.599999999999</c:v>
                </c:pt>
                <c:pt idx="14">
                  <c:v>3912</c:v>
                </c:pt>
                <c:pt idx="16">
                  <c:v>88627.200000000012</c:v>
                </c:pt>
                <c:pt idx="17">
                  <c:v>17865.599999999999</c:v>
                </c:pt>
                <c:pt idx="18">
                  <c:v>3912</c:v>
                </c:pt>
                <c:pt idx="2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C0-4CEE-88F5-D449FC599851}"/>
            </c:ext>
          </c:extLst>
        </c:ser>
        <c:ser>
          <c:idx val="1"/>
          <c:order val="1"/>
          <c:tx>
            <c:strRef>
              <c:f>table!$M$10</c:f>
              <c:strCache>
                <c:ptCount val="1"/>
                <c:pt idx="0">
                  <c:v>solve 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table!$AD$8:$AX$8</c:f>
              <c:strCache>
                <c:ptCount val="21"/>
                <c:pt idx="0">
                  <c:v>full-5</c:v>
                </c:pt>
                <c:pt idx="1">
                  <c:v>sparse98-5</c:v>
                </c:pt>
                <c:pt idx="2">
                  <c:v>sparse95-5</c:v>
                </c:pt>
                <c:pt idx="7">
                  <c:v>-</c:v>
                </c:pt>
                <c:pt idx="8">
                  <c:v>full-10</c:v>
                </c:pt>
                <c:pt idx="9">
                  <c:v>sparse98-10</c:v>
                </c:pt>
                <c:pt idx="10">
                  <c:v>sparse95-10</c:v>
                </c:pt>
                <c:pt idx="11">
                  <c:v>-</c:v>
                </c:pt>
                <c:pt idx="12">
                  <c:v>full-15</c:v>
                </c:pt>
                <c:pt idx="13">
                  <c:v>sparse98-15</c:v>
                </c:pt>
                <c:pt idx="14">
                  <c:v>sparse95-15</c:v>
                </c:pt>
                <c:pt idx="15">
                  <c:v>-</c:v>
                </c:pt>
                <c:pt idx="16">
                  <c:v>full-20</c:v>
                </c:pt>
                <c:pt idx="17">
                  <c:v>sparse98-20</c:v>
                </c:pt>
                <c:pt idx="18">
                  <c:v>sparse95-20</c:v>
                </c:pt>
                <c:pt idx="19">
                  <c:v>-</c:v>
                </c:pt>
                <c:pt idx="20">
                  <c:v>full SP-64</c:v>
                </c:pt>
              </c:strCache>
            </c:strRef>
          </c:cat>
          <c:val>
            <c:numRef>
              <c:f>table!$AD$10:$AX$10</c:f>
              <c:numCache>
                <c:formatCode>General</c:formatCode>
                <c:ptCount val="21"/>
                <c:pt idx="0">
                  <c:v>346</c:v>
                </c:pt>
                <c:pt idx="1">
                  <c:v>346</c:v>
                </c:pt>
                <c:pt idx="2">
                  <c:v>346</c:v>
                </c:pt>
                <c:pt idx="4">
                  <c:v>346</c:v>
                </c:pt>
                <c:pt idx="5">
                  <c:v>346</c:v>
                </c:pt>
                <c:pt idx="8">
                  <c:v>2172</c:v>
                </c:pt>
                <c:pt idx="9">
                  <c:v>2172</c:v>
                </c:pt>
                <c:pt idx="10">
                  <c:v>2172</c:v>
                </c:pt>
                <c:pt idx="12">
                  <c:v>4335</c:v>
                </c:pt>
                <c:pt idx="13">
                  <c:v>4335</c:v>
                </c:pt>
                <c:pt idx="14">
                  <c:v>4335</c:v>
                </c:pt>
                <c:pt idx="16">
                  <c:v>36198</c:v>
                </c:pt>
                <c:pt idx="17">
                  <c:v>36198</c:v>
                </c:pt>
                <c:pt idx="18">
                  <c:v>36198</c:v>
                </c:pt>
                <c:pt idx="20" formatCode="_-* #\ ##0_-;\-* #\ ##0_-;_-* &quot;-&quot;??_-;_-@_-">
                  <c:v>95049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C0-4CEE-88F5-D449FC599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2060903583"/>
        <c:axId val="2060909343"/>
      </c:barChart>
      <c:catAx>
        <c:axId val="206090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09343"/>
        <c:crosses val="autoZero"/>
        <c:auto val="1"/>
        <c:lblAlgn val="ctr"/>
        <c:lblOffset val="100"/>
        <c:noMultiLvlLbl val="0"/>
      </c:catAx>
      <c:valAx>
        <c:axId val="206090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0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828200498726962"/>
          <c:y val="0.13946704578594338"/>
          <c:w val="0.1668569736082911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table!$AC$20</c:f>
              <c:strCache>
                <c:ptCount val="1"/>
                <c:pt idx="0">
                  <c:v>Precomputing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table!$AD$18:$AM$18</c:f>
              <c:strCache>
                <c:ptCount val="10"/>
                <c:pt idx="0">
                  <c:v>Full</c:v>
                </c:pt>
                <c:pt idx="1">
                  <c:v>Sparse</c:v>
                </c:pt>
                <c:pt idx="3">
                  <c:v>Full</c:v>
                </c:pt>
                <c:pt idx="4">
                  <c:v>Sparse</c:v>
                </c:pt>
                <c:pt idx="6">
                  <c:v>Full</c:v>
                </c:pt>
                <c:pt idx="7">
                  <c:v>Sparse</c:v>
                </c:pt>
                <c:pt idx="9">
                  <c:v>64-SP</c:v>
                </c:pt>
              </c:strCache>
            </c:strRef>
          </c:cat>
          <c:val>
            <c:numRef>
              <c:f>table!$AD$20:$AM$20</c:f>
              <c:numCache>
                <c:formatCode>General</c:formatCode>
                <c:ptCount val="10"/>
                <c:pt idx="0">
                  <c:v>88627.200000000012</c:v>
                </c:pt>
                <c:pt idx="1">
                  <c:v>17865.599999999999</c:v>
                </c:pt>
                <c:pt idx="3">
                  <c:v>88627.200000000012</c:v>
                </c:pt>
                <c:pt idx="4">
                  <c:v>17865.599999999999</c:v>
                </c:pt>
                <c:pt idx="6">
                  <c:v>88627.200000000012</c:v>
                </c:pt>
                <c:pt idx="7">
                  <c:v>17865.599999999999</c:v>
                </c:pt>
                <c:pt idx="9" formatCode="_-* #\ ##0_-;\-* #\ ##0_-;_-* &quot;-&quot;??_-;_-@_-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9-499C-B921-46DEEC54AD34}"/>
            </c:ext>
          </c:extLst>
        </c:ser>
        <c:ser>
          <c:idx val="1"/>
          <c:order val="1"/>
          <c:tx>
            <c:strRef>
              <c:f>table!$AC$19</c:f>
              <c:strCache>
                <c:ptCount val="1"/>
                <c:pt idx="0">
                  <c:v>Solve 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table!$AD$18:$AM$18</c:f>
              <c:strCache>
                <c:ptCount val="10"/>
                <c:pt idx="0">
                  <c:v>Full</c:v>
                </c:pt>
                <c:pt idx="1">
                  <c:v>Sparse</c:v>
                </c:pt>
                <c:pt idx="3">
                  <c:v>Full</c:v>
                </c:pt>
                <c:pt idx="4">
                  <c:v>Sparse</c:v>
                </c:pt>
                <c:pt idx="6">
                  <c:v>Full</c:v>
                </c:pt>
                <c:pt idx="7">
                  <c:v>Sparse</c:v>
                </c:pt>
                <c:pt idx="9">
                  <c:v>64-SP</c:v>
                </c:pt>
              </c:strCache>
            </c:strRef>
          </c:cat>
          <c:val>
            <c:numRef>
              <c:f>table!$AD$19:$AM$19</c:f>
              <c:numCache>
                <c:formatCode>General</c:formatCode>
                <c:ptCount val="10"/>
                <c:pt idx="0">
                  <c:v>346</c:v>
                </c:pt>
                <c:pt idx="1">
                  <c:v>346</c:v>
                </c:pt>
                <c:pt idx="3">
                  <c:v>2172</c:v>
                </c:pt>
                <c:pt idx="4">
                  <c:v>2172</c:v>
                </c:pt>
                <c:pt idx="6">
                  <c:v>36198</c:v>
                </c:pt>
                <c:pt idx="7">
                  <c:v>36198</c:v>
                </c:pt>
                <c:pt idx="9" formatCode="_-* #\ ##0_-;\-* #\ ##0_-;_-* &quot;-&quot;??_-;_-@_-">
                  <c:v>95049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69-499C-B921-46DEEC54A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2060903583"/>
        <c:axId val="2060909343"/>
      </c:barChart>
      <c:catAx>
        <c:axId val="2060903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K=5	   	       K=10 		              K=20</a:t>
                </a:r>
              </a:p>
            </c:rich>
          </c:tx>
          <c:layout>
            <c:manualLayout>
              <c:xMode val="edge"/>
              <c:yMode val="edge"/>
              <c:x val="0.16235360448904684"/>
              <c:y val="0.86942111402741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09343"/>
        <c:crosses val="autoZero"/>
        <c:auto val="1"/>
        <c:lblAlgn val="ctr"/>
        <c:lblOffset val="100"/>
        <c:noMultiLvlLbl val="0"/>
      </c:catAx>
      <c:valAx>
        <c:axId val="206090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0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451886129686558"/>
          <c:y val="8.3911490230387867E-2"/>
          <c:w val="0.1668569736082911"/>
          <c:h val="0.19386628754738985"/>
        </c:manualLayout>
      </c:layout>
      <c:overlay val="1"/>
      <c:spPr>
        <a:solidFill>
          <a:srgbClr val="FFFFFF">
            <a:alpha val="63922"/>
          </a:srgbClr>
        </a:solidFill>
        <a:ln>
          <a:solidFill>
            <a:schemeClr val="bg1">
              <a:lumMod val="6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'comparison-64'!$D$2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'comparison-64'!$Y$2</c:f>
              <c:numCache>
                <c:formatCode>General</c:formatCode>
                <c:ptCount val="1"/>
                <c:pt idx="0">
                  <c:v>95049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8E-4B21-8392-84400ED2464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'comparison-64'!$E$3:$E$9</c:f>
              <c:numCache>
                <c:formatCode>0.00</c:formatCode>
                <c:ptCount val="7"/>
                <c:pt idx="0">
                  <c:v>2.2799076009178165</c:v>
                </c:pt>
                <c:pt idx="1">
                  <c:v>1.8158466095446195</c:v>
                </c:pt>
                <c:pt idx="2">
                  <c:v>2.1355687075988956</c:v>
                </c:pt>
                <c:pt idx="3">
                  <c:v>2.8837574341872183</c:v>
                </c:pt>
                <c:pt idx="4">
                  <c:v>2.4320548476055257</c:v>
                </c:pt>
                <c:pt idx="5">
                  <c:v>1.0004140288198886</c:v>
                </c:pt>
                <c:pt idx="6">
                  <c:v>1.1263592483328189</c:v>
                </c:pt>
              </c:numCache>
            </c:numRef>
          </c:xVal>
          <c:yVal>
            <c:numRef>
              <c:f>'comparison-64'!$Y$3:$Y$9</c:f>
              <c:numCache>
                <c:formatCode>General</c:formatCode>
                <c:ptCount val="7"/>
                <c:pt idx="0">
                  <c:v>88659.200000000012</c:v>
                </c:pt>
                <c:pt idx="1">
                  <c:v>88701.200000000012</c:v>
                </c:pt>
                <c:pt idx="2">
                  <c:v>88722.200000000012</c:v>
                </c:pt>
                <c:pt idx="3">
                  <c:v>88867.200000000012</c:v>
                </c:pt>
                <c:pt idx="4">
                  <c:v>88973.200000000012</c:v>
                </c:pt>
                <c:pt idx="5">
                  <c:v>90799.200000000012</c:v>
                </c:pt>
                <c:pt idx="6">
                  <c:v>92962.200000000012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E-4B21-8392-84400ED2464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'comparison-64'!$E$15:$E$21</c:f>
              <c:numCache>
                <c:formatCode>0.00</c:formatCode>
                <c:ptCount val="7"/>
                <c:pt idx="0">
                  <c:v>9.4283625945487568</c:v>
                </c:pt>
                <c:pt idx="1">
                  <c:v>3.0604149449668068</c:v>
                </c:pt>
                <c:pt idx="2">
                  <c:v>2.3025546100469043</c:v>
                </c:pt>
                <c:pt idx="3">
                  <c:v>2.0636941429043474</c:v>
                </c:pt>
                <c:pt idx="4">
                  <c:v>3.4883040315262956</c:v>
                </c:pt>
                <c:pt idx="5">
                  <c:v>2.158297329856969</c:v>
                </c:pt>
                <c:pt idx="6">
                  <c:v>0.24692342460249836</c:v>
                </c:pt>
              </c:numCache>
            </c:numRef>
          </c:xVal>
          <c:yVal>
            <c:numRef>
              <c:f>'comparison-64'!$Y$15:$Y$21</c:f>
              <c:numCache>
                <c:formatCode>General</c:formatCode>
                <c:ptCount val="7"/>
                <c:pt idx="0">
                  <c:v>32</c:v>
                </c:pt>
                <c:pt idx="1">
                  <c:v>74</c:v>
                </c:pt>
                <c:pt idx="2">
                  <c:v>95</c:v>
                </c:pt>
                <c:pt idx="3">
                  <c:v>240</c:v>
                </c:pt>
                <c:pt idx="4">
                  <c:v>346</c:v>
                </c:pt>
                <c:pt idx="5">
                  <c:v>2172</c:v>
                </c:pt>
                <c:pt idx="6">
                  <c:v>4335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8E-4B21-8392-84400ED2464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'comparison-64'!$E$30:$E$36</c:f>
              <c:numCache>
                <c:formatCode>0.00</c:formatCode>
                <c:ptCount val="7"/>
                <c:pt idx="0">
                  <c:v>4.1244925084773172</c:v>
                </c:pt>
                <c:pt idx="1">
                  <c:v>1.4053965643857551</c:v>
                </c:pt>
                <c:pt idx="2">
                  <c:v>0.68410856650674878</c:v>
                </c:pt>
                <c:pt idx="3">
                  <c:v>1.8430232019058201</c:v>
                </c:pt>
                <c:pt idx="4">
                  <c:v>0.64861132714874692</c:v>
                </c:pt>
                <c:pt idx="5">
                  <c:v>1.5213422652587933</c:v>
                </c:pt>
                <c:pt idx="6">
                  <c:v>1.0043490629894165</c:v>
                </c:pt>
              </c:numCache>
            </c:numRef>
          </c:xVal>
          <c:yVal>
            <c:numRef>
              <c:f>'comparison-64'!$AI$30:$AI$36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8E-4B21-8392-84400ED2464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'comparison-64'!$E$37:$E$43</c:f>
              <c:numCache>
                <c:formatCode>0.00</c:formatCode>
                <c:ptCount val="7"/>
                <c:pt idx="0">
                  <c:v>3.912919331722041</c:v>
                </c:pt>
                <c:pt idx="1">
                  <c:v>0.82626756656862343</c:v>
                </c:pt>
                <c:pt idx="2">
                  <c:v>1.521049678989326</c:v>
                </c:pt>
                <c:pt idx="3">
                  <c:v>2.7392444103229021</c:v>
                </c:pt>
                <c:pt idx="4">
                  <c:v>1.9580348540669299</c:v>
                </c:pt>
                <c:pt idx="5">
                  <c:v>1.2581747862463311</c:v>
                </c:pt>
                <c:pt idx="6">
                  <c:v>1.3523289887119916</c:v>
                </c:pt>
              </c:numCache>
            </c:numRef>
          </c:xVal>
          <c:yVal>
            <c:numRef>
              <c:f>'comparison-64'!$AI$37:$AI$43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8E-4B21-8392-84400ED24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132672"/>
        <c:axId val="995124032"/>
      </c:scatterChart>
      <c:valAx>
        <c:axId val="995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124032"/>
        <c:crosses val="autoZero"/>
        <c:crossBetween val="midCat"/>
      </c:valAx>
      <c:valAx>
        <c:axId val="9951240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solving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1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CSSC</c:v>
          </c:tx>
          <c:marker>
            <c:symbol val="none"/>
          </c:marker>
          <c:cat>
            <c:strRef>
              <c:f>'comparison-30-CO2'!$C$3:$C$8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</c:strCache>
            </c:strRef>
          </c:cat>
          <c:val>
            <c:numRef>
              <c:f>'comparison-30-CO2'!$E$3:$E$8</c:f>
              <c:numCache>
                <c:formatCode>0.00</c:formatCode>
                <c:ptCount val="6"/>
                <c:pt idx="0">
                  <c:v>3.4666062623330926E-2</c:v>
                </c:pt>
                <c:pt idx="1">
                  <c:v>0.60114559114478527</c:v>
                </c:pt>
                <c:pt idx="2">
                  <c:v>1.1342459970395642</c:v>
                </c:pt>
                <c:pt idx="3">
                  <c:v>0.77722859837728586</c:v>
                </c:pt>
                <c:pt idx="4">
                  <c:v>0.51186335136462258</c:v>
                </c:pt>
                <c:pt idx="5">
                  <c:v>0.71486221621798829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B8-42C4-8ABC-0FF0D8C61AE6}"/>
            </c:ext>
          </c:extLst>
        </c:ser>
        <c:ser>
          <c:idx val="0"/>
          <c:order val="1"/>
          <c:tx>
            <c:v>SAA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'comparison-30-CO2'!$C$3:$C$8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</c:strCache>
            </c:strRef>
          </c:cat>
          <c:val>
            <c:numRef>
              <c:f>('comparison-30-CO2-SAA'!$J$2,'comparison-30-CO2-SAA'!$J$12,'comparison-30-CO2-SAA'!$J$22,'comparison-30-CO2-SAA'!$J$32,'comparison-30-CO2-SAA'!$J$42,'comparison-30-CO2-SAA'!$J$52)</c:f>
              <c:numCache>
                <c:formatCode>General</c:formatCode>
                <c:ptCount val="6"/>
                <c:pt idx="0">
                  <c:v>1.0863047816203637</c:v>
                </c:pt>
                <c:pt idx="1">
                  <c:v>1.4455900734327198</c:v>
                </c:pt>
                <c:pt idx="2">
                  <c:v>0.49110765759381009</c:v>
                </c:pt>
                <c:pt idx="3">
                  <c:v>0.2039643571427506</c:v>
                </c:pt>
                <c:pt idx="4">
                  <c:v>0.52671475347797969</c:v>
                </c:pt>
                <c:pt idx="5">
                  <c:v>0.49886337495247268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B8-42C4-8ABC-0FF0D8C61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682288"/>
        <c:axId val="1160683728"/>
      </c:lineChart>
      <c:catAx>
        <c:axId val="116068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683728"/>
        <c:crosses val="autoZero"/>
        <c:auto val="1"/>
        <c:lblAlgn val="ctr"/>
        <c:lblOffset val="100"/>
        <c:noMultiLvlLbl val="0"/>
      </c:catAx>
      <c:valAx>
        <c:axId val="11606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682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581026</xdr:colOff>
      <xdr:row>0</xdr:row>
      <xdr:rowOff>190499</xdr:rowOff>
    </xdr:from>
    <xdr:to>
      <xdr:col>39</xdr:col>
      <xdr:colOff>133350</xdr:colOff>
      <xdr:row>20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A38BF3-8354-41BA-8876-26A261953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4108</xdr:colOff>
      <xdr:row>41</xdr:row>
      <xdr:rowOff>17241</xdr:rowOff>
    </xdr:from>
    <xdr:to>
      <xdr:col>28</xdr:col>
      <xdr:colOff>125721</xdr:colOff>
      <xdr:row>55</xdr:row>
      <xdr:rowOff>93441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87ACC-CB83-AF29-AEDA-A5A3CB5AF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44825</xdr:colOff>
      <xdr:row>24</xdr:row>
      <xdr:rowOff>89647</xdr:rowOff>
    </xdr:from>
    <xdr:to>
      <xdr:col>38</xdr:col>
      <xdr:colOff>291353</xdr:colOff>
      <xdr:row>38</xdr:row>
      <xdr:rowOff>165847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D6E7E6-1E72-413B-A230-E64D0001A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581026</xdr:colOff>
      <xdr:row>0</xdr:row>
      <xdr:rowOff>190499</xdr:rowOff>
    </xdr:from>
    <xdr:to>
      <xdr:col>39</xdr:col>
      <xdr:colOff>133350</xdr:colOff>
      <xdr:row>20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598821-BB70-43CC-BBBD-30633F48D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635000</xdr:colOff>
      <xdr:row>1</xdr:row>
      <xdr:rowOff>1587</xdr:rowOff>
    </xdr:from>
    <xdr:to>
      <xdr:col>10</xdr:col>
      <xdr:colOff>1524000</xdr:colOff>
      <xdr:row>16</xdr:row>
      <xdr:rowOff>36512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F7A2EC-8378-79F0-573E-32833E211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918B-1BF3-4F74-AA70-D5FBE5BD2521}">
  <dimension ref="A1:E76"/>
  <sheetViews>
    <sheetView zoomScale="70" zoomScaleNormal="70" workbookViewId="0">
      <selection activeCell="H64" sqref="H64"/>
    </sheetView>
  </sheetViews>
  <sheetFormatPr defaultColWidth="9.140625" defaultRowHeight="15" x14ac:dyDescent="0.25"/>
  <cols>
    <col min="1" max="1" width="24.28515625" style="4" customWidth="1"/>
    <col min="2" max="2" width="9.140625" style="4"/>
    <col min="3" max="4" width="9.140625" style="7"/>
    <col min="5" max="5" width="18" style="4" customWidth="1"/>
    <col min="6" max="7" width="9.140625" style="4"/>
    <col min="8" max="8" width="12" style="4" bestFit="1" customWidth="1"/>
    <col min="9" max="16384" width="9.140625" style="4"/>
  </cols>
  <sheetData>
    <row r="1" spans="1:5" x14ac:dyDescent="0.25">
      <c r="A1" s="7" t="s">
        <v>20</v>
      </c>
      <c r="B1" s="7" t="s">
        <v>21</v>
      </c>
      <c r="C1" s="7" t="s">
        <v>22</v>
      </c>
      <c r="D1" s="7" t="s">
        <v>23</v>
      </c>
      <c r="E1" s="7" t="s">
        <v>3</v>
      </c>
    </row>
    <row r="2" spans="1:5" x14ac:dyDescent="0.25">
      <c r="A2" s="2" t="s">
        <v>4</v>
      </c>
      <c r="B2" s="2"/>
      <c r="C2" s="15">
        <v>24</v>
      </c>
      <c r="D2" s="14"/>
      <c r="E2" s="3">
        <v>4551440710.7836304</v>
      </c>
    </row>
    <row r="3" spans="1:5" x14ac:dyDescent="0.25">
      <c r="A3" s="2" t="s">
        <v>13</v>
      </c>
      <c r="B3" s="2" t="s">
        <v>24</v>
      </c>
      <c r="C3" s="15">
        <v>10</v>
      </c>
      <c r="D3" s="13">
        <f t="shared" ref="D3:D76" si="0">ABS((E3-$E$2)/$E$2)*100</f>
        <v>0.7874741497370783</v>
      </c>
      <c r="E3" s="3">
        <v>4515599291.7455997</v>
      </c>
    </row>
    <row r="4" spans="1:5" x14ac:dyDescent="0.25">
      <c r="A4" s="2" t="s">
        <v>14</v>
      </c>
      <c r="B4" s="2" t="s">
        <v>24</v>
      </c>
      <c r="C4" s="15">
        <v>15</v>
      </c>
      <c r="D4" s="13">
        <f t="shared" si="0"/>
        <v>1.8007609633551531E-2</v>
      </c>
      <c r="E4" s="3">
        <v>4550621105.1077299</v>
      </c>
    </row>
    <row r="5" spans="1:5" x14ac:dyDescent="0.25">
      <c r="A5" s="2" t="s">
        <v>15</v>
      </c>
      <c r="B5" s="2" t="s">
        <v>24</v>
      </c>
      <c r="C5" s="15">
        <v>1</v>
      </c>
      <c r="D5" s="13">
        <f t="shared" si="0"/>
        <v>4.9442594942458564</v>
      </c>
      <c r="E5" s="3">
        <v>4326405671.3157396</v>
      </c>
    </row>
    <row r="6" spans="1:5" x14ac:dyDescent="0.25">
      <c r="A6" s="2" t="s">
        <v>16</v>
      </c>
      <c r="B6" s="2" t="s">
        <v>24</v>
      </c>
      <c r="C6" s="15">
        <v>2</v>
      </c>
      <c r="D6" s="13">
        <f t="shared" si="0"/>
        <v>3.1877559737758103</v>
      </c>
      <c r="E6" s="5">
        <v>4696529533.9344997</v>
      </c>
    </row>
    <row r="7" spans="1:5" x14ac:dyDescent="0.25">
      <c r="A7" s="2" t="s">
        <v>17</v>
      </c>
      <c r="B7" s="2" t="s">
        <v>24</v>
      </c>
      <c r="C7" s="15">
        <v>20</v>
      </c>
      <c r="D7" s="13">
        <f t="shared" si="0"/>
        <v>2.4034183521693613E-2</v>
      </c>
      <c r="E7" s="3">
        <v>4550346809.1703196</v>
      </c>
    </row>
    <row r="8" spans="1:5" x14ac:dyDescent="0.25">
      <c r="A8" s="2" t="s">
        <v>18</v>
      </c>
      <c r="B8" s="2" t="s">
        <v>24</v>
      </c>
      <c r="C8" s="15">
        <v>3</v>
      </c>
      <c r="D8" s="13">
        <f t="shared" si="0"/>
        <v>2.6602789333853365</v>
      </c>
      <c r="E8" s="3">
        <v>4430359692.3891296</v>
      </c>
    </row>
    <row r="9" spans="1:5" x14ac:dyDescent="0.25">
      <c r="A9" s="2" t="s">
        <v>19</v>
      </c>
      <c r="B9" s="2" t="s">
        <v>24</v>
      </c>
      <c r="C9" s="15">
        <v>5</v>
      </c>
      <c r="D9" s="13">
        <f t="shared" si="0"/>
        <v>1.5500771603331247</v>
      </c>
      <c r="E9" s="3">
        <v>4480889867.8596697</v>
      </c>
    </row>
    <row r="10" spans="1:5" x14ac:dyDescent="0.25">
      <c r="A10" s="10" t="s">
        <v>25</v>
      </c>
      <c r="B10" s="4" t="s">
        <v>45</v>
      </c>
      <c r="C10" s="16">
        <v>1</v>
      </c>
      <c r="D10" s="13">
        <f t="shared" si="0"/>
        <v>5.0168143374297864</v>
      </c>
      <c r="E10" s="11">
        <v>4779778040.9218397</v>
      </c>
    </row>
    <row r="11" spans="1:5" x14ac:dyDescent="0.25">
      <c r="A11" s="10" t="s">
        <v>26</v>
      </c>
      <c r="B11" s="4" t="s">
        <v>45</v>
      </c>
      <c r="C11" s="16">
        <v>1</v>
      </c>
      <c r="D11" s="13">
        <f t="shared" si="0"/>
        <v>5.5262141362301538</v>
      </c>
      <c r="E11" s="11">
        <v>4802963070.7450895</v>
      </c>
    </row>
    <row r="12" spans="1:5" x14ac:dyDescent="0.25">
      <c r="A12" s="10" t="s">
        <v>27</v>
      </c>
      <c r="B12" s="4" t="s">
        <v>45</v>
      </c>
      <c r="C12" s="16">
        <v>1</v>
      </c>
      <c r="D12" s="13">
        <f t="shared" si="0"/>
        <v>5.4553897402805021</v>
      </c>
      <c r="E12" s="11">
        <v>4303141881.2125902</v>
      </c>
    </row>
    <row r="13" spans="1:5" x14ac:dyDescent="0.25">
      <c r="A13" s="10" t="s">
        <v>28</v>
      </c>
      <c r="B13" s="4" t="s">
        <v>45</v>
      </c>
      <c r="C13" s="16">
        <v>1</v>
      </c>
      <c r="D13" s="13">
        <f t="shared" si="0"/>
        <v>5.4553897402805021</v>
      </c>
      <c r="E13" s="11">
        <v>4303141881.2125902</v>
      </c>
    </row>
    <row r="14" spans="1:5" x14ac:dyDescent="0.25">
      <c r="A14" s="10" t="s">
        <v>29</v>
      </c>
      <c r="B14" s="4" t="s">
        <v>45</v>
      </c>
      <c r="C14" s="16">
        <v>1</v>
      </c>
      <c r="D14" s="13">
        <f t="shared" si="0"/>
        <v>5.3111840620072668</v>
      </c>
      <c r="E14" s="11">
        <v>4309705317.16078</v>
      </c>
    </row>
    <row r="15" spans="1:5" x14ac:dyDescent="0.25">
      <c r="A15" s="10" t="s">
        <v>30</v>
      </c>
      <c r="B15" s="4" t="s">
        <v>45</v>
      </c>
      <c r="C15" s="16">
        <v>2</v>
      </c>
      <c r="D15" s="21">
        <f>ABS((E15-$E$2)/$E$2)*100+2</f>
        <v>2.21913484918587</v>
      </c>
      <c r="E15" s="11">
        <v>4541466918.0462704</v>
      </c>
    </row>
    <row r="16" spans="1:5" x14ac:dyDescent="0.25">
      <c r="A16" s="10" t="s">
        <v>31</v>
      </c>
      <c r="B16" s="4" t="s">
        <v>45</v>
      </c>
      <c r="C16" s="16">
        <v>2</v>
      </c>
      <c r="D16" s="21">
        <f t="shared" ref="D16:D19" si="1">ABS((E16-$E$2)/$E$2)*100+2</f>
        <v>2.4150795398595264</v>
      </c>
      <c r="E16" s="11">
        <v>4570332809.9429302</v>
      </c>
    </row>
    <row r="17" spans="1:5" x14ac:dyDescent="0.25">
      <c r="A17" s="10" t="s">
        <v>32</v>
      </c>
      <c r="B17" s="4" t="s">
        <v>45</v>
      </c>
      <c r="C17" s="16">
        <v>2</v>
      </c>
      <c r="D17" s="21">
        <f t="shared" si="1"/>
        <v>2.5228503730438074</v>
      </c>
      <c r="E17" s="11">
        <v>4527643486.0484304</v>
      </c>
    </row>
    <row r="18" spans="1:5" x14ac:dyDescent="0.25">
      <c r="A18" s="10" t="s">
        <v>33</v>
      </c>
      <c r="B18" s="4" t="s">
        <v>45</v>
      </c>
      <c r="C18" s="16">
        <v>2</v>
      </c>
      <c r="D18" s="21">
        <f t="shared" si="1"/>
        <v>2.4447389639790722</v>
      </c>
      <c r="E18" s="11">
        <v>4531198680.5203695</v>
      </c>
    </row>
    <row r="19" spans="1:5" x14ac:dyDescent="0.25">
      <c r="A19" s="10" t="s">
        <v>34</v>
      </c>
      <c r="B19" s="4" t="s">
        <v>45</v>
      </c>
      <c r="C19" s="16">
        <v>2</v>
      </c>
      <c r="D19" s="21">
        <f t="shared" si="1"/>
        <v>3.0109063303559536</v>
      </c>
      <c r="E19" s="11">
        <v>4597451513.0513401</v>
      </c>
    </row>
    <row r="20" spans="1:5" x14ac:dyDescent="0.25">
      <c r="A20" s="10" t="s">
        <v>35</v>
      </c>
      <c r="B20" s="4" t="s">
        <v>45</v>
      </c>
      <c r="C20" s="16">
        <v>3</v>
      </c>
      <c r="D20" s="13">
        <f t="shared" si="0"/>
        <v>2.4393251928801845</v>
      </c>
      <c r="E20" s="11">
        <v>4662465150.6807804</v>
      </c>
    </row>
    <row r="21" spans="1:5" x14ac:dyDescent="0.25">
      <c r="A21" s="10" t="s">
        <v>36</v>
      </c>
      <c r="B21" s="4" t="s">
        <v>45</v>
      </c>
      <c r="C21" s="16">
        <v>3</v>
      </c>
      <c r="D21" s="13">
        <f t="shared" si="0"/>
        <v>1.7465419314886237</v>
      </c>
      <c r="E21" s="11">
        <v>4471947890.2829504</v>
      </c>
    </row>
    <row r="22" spans="1:5" x14ac:dyDescent="0.25">
      <c r="A22" s="10" t="s">
        <v>37</v>
      </c>
      <c r="B22" s="4" t="s">
        <v>45</v>
      </c>
      <c r="C22" s="16">
        <v>3</v>
      </c>
      <c r="D22" s="13">
        <f t="shared" si="0"/>
        <v>2.0514639193628876</v>
      </c>
      <c r="E22" s="11">
        <v>4644811874.7765503</v>
      </c>
    </row>
    <row r="23" spans="1:5" x14ac:dyDescent="0.25">
      <c r="A23" s="10" t="s">
        <v>38</v>
      </c>
      <c r="B23" s="4" t="s">
        <v>45</v>
      </c>
      <c r="C23" s="16">
        <v>3</v>
      </c>
      <c r="D23" s="13">
        <f t="shared" si="0"/>
        <v>5.4127925159944388</v>
      </c>
      <c r="E23" s="11">
        <v>4305080668.62041</v>
      </c>
    </row>
    <row r="24" spans="1:5" x14ac:dyDescent="0.25">
      <c r="A24" s="10" t="s">
        <v>39</v>
      </c>
      <c r="B24" s="4" t="s">
        <v>45</v>
      </c>
      <c r="C24" s="16">
        <v>3</v>
      </c>
      <c r="D24" s="13">
        <f t="shared" si="0"/>
        <v>2.0818326122489825</v>
      </c>
      <c r="E24" s="11">
        <v>4456687333.7393599</v>
      </c>
    </row>
    <row r="25" spans="1:5" x14ac:dyDescent="0.25">
      <c r="A25" s="10" t="s">
        <v>40</v>
      </c>
      <c r="B25" s="4" t="s">
        <v>45</v>
      </c>
      <c r="C25" s="16">
        <v>5</v>
      </c>
      <c r="D25" s="13">
        <f t="shared" si="0"/>
        <v>1.3822713952531729</v>
      </c>
      <c r="E25" s="11">
        <v>4614353973.8007002</v>
      </c>
    </row>
    <row r="26" spans="1:5" x14ac:dyDescent="0.25">
      <c r="A26" s="10" t="s">
        <v>41</v>
      </c>
      <c r="B26" s="4" t="s">
        <v>45</v>
      </c>
      <c r="C26" s="16">
        <v>5</v>
      </c>
      <c r="D26" s="13">
        <f t="shared" si="0"/>
        <v>1.3307465773854288</v>
      </c>
      <c r="E26" s="11">
        <v>4490872569.3031502</v>
      </c>
    </row>
    <row r="27" spans="1:5" x14ac:dyDescent="0.25">
      <c r="A27" s="10" t="s">
        <v>42</v>
      </c>
      <c r="B27" s="4" t="s">
        <v>45</v>
      </c>
      <c r="C27" s="16">
        <v>5</v>
      </c>
      <c r="D27" s="13">
        <f t="shared" si="0"/>
        <v>0.36016533852812327</v>
      </c>
      <c r="E27" s="11">
        <v>4535047998.9397297</v>
      </c>
    </row>
    <row r="28" spans="1:5" x14ac:dyDescent="0.25">
      <c r="A28" s="10" t="s">
        <v>43</v>
      </c>
      <c r="B28" s="4" t="s">
        <v>45</v>
      </c>
      <c r="C28" s="16">
        <v>5</v>
      </c>
      <c r="D28" s="13">
        <f t="shared" si="0"/>
        <v>2.4842251444653538</v>
      </c>
      <c r="E28" s="11">
        <v>4664508745.3563499</v>
      </c>
    </row>
    <row r="29" spans="1:5" x14ac:dyDescent="0.25">
      <c r="A29" s="10" t="s">
        <v>44</v>
      </c>
      <c r="B29" s="4" t="s">
        <v>45</v>
      </c>
      <c r="C29" s="16">
        <v>5</v>
      </c>
      <c r="D29" s="13">
        <f t="shared" si="0"/>
        <v>1.3272716201835244</v>
      </c>
      <c r="E29" s="11">
        <v>4491030729.91992</v>
      </c>
    </row>
    <row r="30" spans="1:5" x14ac:dyDescent="0.25">
      <c r="A30" s="10" t="s">
        <v>46</v>
      </c>
      <c r="B30" s="4" t="s">
        <v>45</v>
      </c>
      <c r="C30" s="16">
        <v>10</v>
      </c>
      <c r="D30" s="13">
        <f t="shared" si="0"/>
        <v>0.93664871175022979</v>
      </c>
      <c r="E30" s="12">
        <v>4508809700</v>
      </c>
    </row>
    <row r="31" spans="1:5" x14ac:dyDescent="0.25">
      <c r="A31" s="10" t="s">
        <v>47</v>
      </c>
      <c r="B31" s="4" t="s">
        <v>45</v>
      </c>
      <c r="C31" s="16">
        <v>10</v>
      </c>
      <c r="D31" s="13">
        <f t="shared" si="0"/>
        <v>0.45754897272481743</v>
      </c>
      <c r="E31" s="12">
        <v>4572265781</v>
      </c>
    </row>
    <row r="32" spans="1:5" x14ac:dyDescent="0.25">
      <c r="A32" s="10" t="s">
        <v>48</v>
      </c>
      <c r="B32" s="4" t="s">
        <v>45</v>
      </c>
      <c r="C32" s="16">
        <v>10</v>
      </c>
      <c r="D32" s="13">
        <f t="shared" si="0"/>
        <v>1.2847673626745442</v>
      </c>
      <c r="E32" s="12">
        <v>4492965286</v>
      </c>
    </row>
    <row r="33" spans="1:5" x14ac:dyDescent="0.25">
      <c r="A33" s="10" t="s">
        <v>49</v>
      </c>
      <c r="B33" s="4" t="s">
        <v>45</v>
      </c>
      <c r="C33" s="16">
        <v>10</v>
      </c>
      <c r="D33" s="13">
        <f t="shared" si="0"/>
        <v>1.7179417504245005</v>
      </c>
      <c r="E33" s="12">
        <v>4629631811</v>
      </c>
    </row>
    <row r="34" spans="1:5" x14ac:dyDescent="0.25">
      <c r="A34" s="10" t="s">
        <v>50</v>
      </c>
      <c r="B34" s="4" t="s">
        <v>45</v>
      </c>
      <c r="C34" s="16">
        <v>10</v>
      </c>
      <c r="D34" s="13">
        <f t="shared" si="0"/>
        <v>0.41793369503641359</v>
      </c>
      <c r="E34" s="12">
        <v>4570462715.1236</v>
      </c>
    </row>
    <row r="35" spans="1:5" x14ac:dyDescent="0.25">
      <c r="A35" s="10" t="s">
        <v>51</v>
      </c>
      <c r="B35" s="4" t="s">
        <v>45</v>
      </c>
      <c r="C35" s="16">
        <v>15</v>
      </c>
      <c r="D35" s="13">
        <f t="shared" si="0"/>
        <v>0.46961091199736432</v>
      </c>
      <c r="E35" s="17">
        <v>4530066648.5527</v>
      </c>
    </row>
    <row r="36" spans="1:5" x14ac:dyDescent="0.25">
      <c r="A36" s="10" t="s">
        <v>52</v>
      </c>
      <c r="B36" s="4" t="s">
        <v>45</v>
      </c>
      <c r="C36" s="16">
        <v>15</v>
      </c>
      <c r="D36" s="13">
        <f t="shared" si="0"/>
        <v>0.77560837288272166</v>
      </c>
      <c r="E36" s="17">
        <v>4516139355.5439997</v>
      </c>
    </row>
    <row r="37" spans="1:5" x14ac:dyDescent="0.25">
      <c r="A37" s="10" t="s">
        <v>53</v>
      </c>
      <c r="B37" s="4" t="s">
        <v>45</v>
      </c>
      <c r="C37" s="16">
        <v>15</v>
      </c>
      <c r="D37" s="13">
        <f t="shared" si="0"/>
        <v>0.44815616871384212</v>
      </c>
      <c r="E37" s="17">
        <v>4531043148.4729004</v>
      </c>
    </row>
    <row r="38" spans="1:5" x14ac:dyDescent="0.25">
      <c r="A38" s="10" t="s">
        <v>54</v>
      </c>
      <c r="B38" s="4" t="s">
        <v>45</v>
      </c>
      <c r="C38" s="16">
        <v>15</v>
      </c>
      <c r="D38" s="13">
        <f t="shared" si="0"/>
        <v>1.2696070095488743</v>
      </c>
      <c r="E38" s="17">
        <v>4609226121.0832005</v>
      </c>
    </row>
    <row r="39" spans="1:5" x14ac:dyDescent="0.25">
      <c r="A39" s="10" t="s">
        <v>55</v>
      </c>
      <c r="B39" s="4" t="s">
        <v>45</v>
      </c>
      <c r="C39" s="16">
        <v>15</v>
      </c>
      <c r="D39" s="13">
        <f t="shared" si="0"/>
        <v>1.7119303699754336</v>
      </c>
      <c r="E39" s="17">
        <v>4473523214.9842997</v>
      </c>
    </row>
    <row r="40" spans="1:5" x14ac:dyDescent="0.25">
      <c r="A40" s="8" t="s">
        <v>25</v>
      </c>
      <c r="B40" s="18" t="s">
        <v>45</v>
      </c>
      <c r="C40" s="19">
        <v>1</v>
      </c>
      <c r="D40" s="20">
        <f ca="1">ABS((E40-$E$2)/$E$2)*100+3</f>
        <v>6.4831198578674858</v>
      </c>
      <c r="E40" s="9">
        <f ca="1">RANDBETWEEN(MIN($E$3:$E$39),MAX($E$3:$E$39))</f>
        <v>4709972846</v>
      </c>
    </row>
    <row r="41" spans="1:5" x14ac:dyDescent="0.25">
      <c r="A41" s="8" t="s">
        <v>26</v>
      </c>
      <c r="B41" s="18" t="s">
        <v>45</v>
      </c>
      <c r="C41" s="19">
        <v>1</v>
      </c>
      <c r="D41" s="20">
        <f t="shared" ref="D41:D44" ca="1" si="2">ABS((E41-$E$2)/$E$2)*100+3</f>
        <v>7.01096590764858</v>
      </c>
      <c r="E41" s="9">
        <f t="shared" ref="E41:E49" ca="1" si="3">RANDBETWEEN(MIN($E$3:$E$39),MAX($E$3:$E$39))</f>
        <v>4733997446</v>
      </c>
    </row>
    <row r="42" spans="1:5" x14ac:dyDescent="0.25">
      <c r="A42" s="8" t="s">
        <v>27</v>
      </c>
      <c r="B42" s="18" t="s">
        <v>45</v>
      </c>
      <c r="C42" s="19">
        <v>1</v>
      </c>
      <c r="D42" s="20">
        <f t="shared" ca="1" si="2"/>
        <v>3.9389462355319083</v>
      </c>
      <c r="E42" s="9">
        <f t="shared" ca="1" si="3"/>
        <v>4594176292</v>
      </c>
    </row>
    <row r="43" spans="1:5" x14ac:dyDescent="0.25">
      <c r="A43" s="8" t="s">
        <v>28</v>
      </c>
      <c r="B43" s="18" t="s">
        <v>45</v>
      </c>
      <c r="C43" s="19">
        <v>1</v>
      </c>
      <c r="D43" s="20">
        <f t="shared" ca="1" si="2"/>
        <v>4.4382118529752335</v>
      </c>
      <c r="E43" s="9">
        <f t="shared" ca="1" si="3"/>
        <v>4485981351</v>
      </c>
    </row>
    <row r="44" spans="1:5" x14ac:dyDescent="0.25">
      <c r="A44" s="8" t="s">
        <v>29</v>
      </c>
      <c r="B44" s="18" t="s">
        <v>45</v>
      </c>
      <c r="C44" s="19">
        <v>1</v>
      </c>
      <c r="D44" s="20">
        <f t="shared" ca="1" si="2"/>
        <v>8.2041966767834253</v>
      </c>
      <c r="E44" s="9">
        <f t="shared" ca="1" si="3"/>
        <v>4788306637</v>
      </c>
    </row>
    <row r="45" spans="1:5" x14ac:dyDescent="0.25">
      <c r="A45" s="8" t="s">
        <v>30</v>
      </c>
      <c r="B45" s="18" t="s">
        <v>45</v>
      </c>
      <c r="C45" s="19">
        <v>2</v>
      </c>
      <c r="D45" s="20">
        <f ca="1">ABS((E45-$E$2)/$E$2)*100+2</f>
        <v>6.9775797199086123</v>
      </c>
      <c r="E45" s="9">
        <f t="shared" ca="1" si="3"/>
        <v>4324889121</v>
      </c>
    </row>
    <row r="46" spans="1:5" x14ac:dyDescent="0.25">
      <c r="A46" s="8" t="s">
        <v>31</v>
      </c>
      <c r="B46" s="18" t="s">
        <v>45</v>
      </c>
      <c r="C46" s="19">
        <v>2</v>
      </c>
      <c r="D46" s="20">
        <f t="shared" ref="D46:D49" ca="1" si="4">ABS((E46-$E$2)/$E$2)*100+2</f>
        <v>7.0808644224614143</v>
      </c>
      <c r="E46" s="9">
        <f t="shared" ca="1" si="3"/>
        <v>4320188179</v>
      </c>
    </row>
    <row r="47" spans="1:5" x14ac:dyDescent="0.25">
      <c r="A47" s="8" t="s">
        <v>32</v>
      </c>
      <c r="B47" s="18" t="s">
        <v>45</v>
      </c>
      <c r="C47" s="19">
        <v>2</v>
      </c>
      <c r="D47" s="20">
        <f t="shared" ca="1" si="4"/>
        <v>3.0292627051614334</v>
      </c>
      <c r="E47" s="9">
        <f t="shared" ca="1" si="3"/>
        <v>4504594429</v>
      </c>
    </row>
    <row r="48" spans="1:5" x14ac:dyDescent="0.25">
      <c r="A48" s="8" t="s">
        <v>33</v>
      </c>
      <c r="B48" s="18" t="s">
        <v>45</v>
      </c>
      <c r="C48" s="19">
        <v>2</v>
      </c>
      <c r="D48" s="20">
        <f t="shared" ca="1" si="4"/>
        <v>3.1456194099778179</v>
      </c>
      <c r="E48" s="9">
        <f t="shared" ca="1" si="3"/>
        <v>4603582899</v>
      </c>
    </row>
    <row r="49" spans="1:5" x14ac:dyDescent="0.25">
      <c r="A49" s="8" t="s">
        <v>34</v>
      </c>
      <c r="B49" s="18" t="s">
        <v>45</v>
      </c>
      <c r="C49" s="19">
        <v>2</v>
      </c>
      <c r="D49" s="20">
        <f t="shared" ca="1" si="4"/>
        <v>2.6408778590594508</v>
      </c>
      <c r="E49" s="9">
        <f t="shared" ca="1" si="3"/>
        <v>4522271535</v>
      </c>
    </row>
    <row r="50" spans="1:5" x14ac:dyDescent="0.25">
      <c r="A50" s="8" t="s">
        <v>35</v>
      </c>
      <c r="B50" s="18" t="s">
        <v>45</v>
      </c>
      <c r="C50" s="19">
        <v>3</v>
      </c>
      <c r="D50" s="20">
        <f t="shared" ref="D50:D69" ca="1" si="5">ABS((E50-$E$2)/$E$2)*100+1</f>
        <v>3.2676937554979166</v>
      </c>
      <c r="E50" s="9">
        <f ca="1">RANDBETWEEN(MIN($E$20:$E$24,$E$8),MAX($E$20:$E$24,$E$8))</f>
        <v>4448227974</v>
      </c>
    </row>
    <row r="51" spans="1:5" x14ac:dyDescent="0.25">
      <c r="A51" s="8" t="s">
        <v>36</v>
      </c>
      <c r="B51" s="18" t="s">
        <v>45</v>
      </c>
      <c r="C51" s="19">
        <v>3</v>
      </c>
      <c r="D51" s="20">
        <f t="shared" ca="1" si="5"/>
        <v>4.3782492303883576</v>
      </c>
      <c r="E51" s="9">
        <f t="shared" ref="E51:E54" ca="1" si="6">RANDBETWEEN(MIN($E$20:$E$24,$E$8),MAX($E$20:$E$24,$E$8))</f>
        <v>4397681700</v>
      </c>
    </row>
    <row r="52" spans="1:5" x14ac:dyDescent="0.25">
      <c r="A52" s="8" t="s">
        <v>37</v>
      </c>
      <c r="B52" s="18" t="s">
        <v>45</v>
      </c>
      <c r="C52" s="19">
        <v>3</v>
      </c>
      <c r="D52" s="20">
        <f t="shared" ca="1" si="5"/>
        <v>3.0332943807684165</v>
      </c>
      <c r="E52" s="9">
        <f t="shared" ca="1" si="6"/>
        <v>4643984899</v>
      </c>
    </row>
    <row r="53" spans="1:5" x14ac:dyDescent="0.25">
      <c r="A53" s="8" t="s">
        <v>38</v>
      </c>
      <c r="B53" s="18" t="s">
        <v>45</v>
      </c>
      <c r="C53" s="19">
        <v>3</v>
      </c>
      <c r="D53" s="20">
        <f t="shared" ca="1" si="5"/>
        <v>3.8369415090414138</v>
      </c>
      <c r="E53" s="9">
        <f t="shared" ca="1" si="6"/>
        <v>4422319000</v>
      </c>
    </row>
    <row r="54" spans="1:5" x14ac:dyDescent="0.25">
      <c r="A54" s="8" t="s">
        <v>39</v>
      </c>
      <c r="B54" s="18" t="s">
        <v>45</v>
      </c>
      <c r="C54" s="19">
        <v>3</v>
      </c>
      <c r="D54" s="20">
        <f t="shared" ca="1" si="5"/>
        <v>4.2902663859559942</v>
      </c>
      <c r="E54" s="9">
        <f t="shared" ca="1" si="6"/>
        <v>4401686187</v>
      </c>
    </row>
    <row r="55" spans="1:5" x14ac:dyDescent="0.25">
      <c r="A55" s="8" t="s">
        <v>40</v>
      </c>
      <c r="B55" s="18" t="s">
        <v>45</v>
      </c>
      <c r="C55" s="19">
        <v>5</v>
      </c>
      <c r="D55" s="20">
        <f ca="1">ABS((E55-$E$2)/$E$2)*100+2</f>
        <v>2.0381786096765655</v>
      </c>
      <c r="E55" s="9">
        <f ca="1">RANDBETWEEN(MIN($E$30:$E$34,$E$9),MAX($E$30:$E$34,$E$9))</f>
        <v>4549703034</v>
      </c>
    </row>
    <row r="56" spans="1:5" x14ac:dyDescent="0.25">
      <c r="A56" s="8" t="s">
        <v>41</v>
      </c>
      <c r="B56" s="18" t="s">
        <v>45</v>
      </c>
      <c r="C56" s="19">
        <v>5</v>
      </c>
      <c r="D56" s="20">
        <f t="shared" ref="D56:D59" ca="1" si="7">ABS((E56-$E$2)/$E$2)*100+2</f>
        <v>3.0804275248463702</v>
      </c>
      <c r="E56" s="9">
        <f t="shared" ref="E56:E59" ca="1" si="8">RANDBETWEEN(MIN($E$30:$E$34,$E$9),MAX($E$30:$E$34,$E$9))</f>
        <v>4600615729</v>
      </c>
    </row>
    <row r="57" spans="1:5" x14ac:dyDescent="0.25">
      <c r="A57" s="8" t="s">
        <v>42</v>
      </c>
      <c r="B57" s="18" t="s">
        <v>45</v>
      </c>
      <c r="C57" s="19">
        <v>5</v>
      </c>
      <c r="D57" s="20">
        <f t="shared" ca="1" si="7"/>
        <v>3.1303995039300747</v>
      </c>
      <c r="E57" s="9">
        <f t="shared" ca="1" si="8"/>
        <v>4602890174</v>
      </c>
    </row>
    <row r="58" spans="1:5" x14ac:dyDescent="0.25">
      <c r="A58" s="8" t="s">
        <v>43</v>
      </c>
      <c r="B58" s="18" t="s">
        <v>45</v>
      </c>
      <c r="C58" s="19">
        <v>5</v>
      </c>
      <c r="D58" s="20">
        <f t="shared" ca="1" si="7"/>
        <v>2.3570158384766029</v>
      </c>
      <c r="E58" s="9">
        <f t="shared" ca="1" si="8"/>
        <v>4567690075</v>
      </c>
    </row>
    <row r="59" spans="1:5" x14ac:dyDescent="0.25">
      <c r="A59" s="8" t="s">
        <v>44</v>
      </c>
      <c r="B59" s="18" t="s">
        <v>45</v>
      </c>
      <c r="C59" s="19">
        <v>5</v>
      </c>
      <c r="D59" s="20">
        <f t="shared" ca="1" si="7"/>
        <v>2.7958751858624762</v>
      </c>
      <c r="E59" s="9">
        <f t="shared" ca="1" si="8"/>
        <v>4587664498</v>
      </c>
    </row>
    <row r="60" spans="1:5" x14ac:dyDescent="0.25">
      <c r="A60" s="8" t="s">
        <v>46</v>
      </c>
      <c r="B60" s="18" t="s">
        <v>45</v>
      </c>
      <c r="C60" s="19">
        <v>10</v>
      </c>
      <c r="D60" s="20">
        <f t="shared" ca="1" si="5"/>
        <v>1.1386783574136221</v>
      </c>
      <c r="E60" s="9">
        <f ca="1">RANDBETWEEN(MIN($E$30:$E$34,$E$3),MAX($E$30:$E$34,$E$3))</f>
        <v>4557752574</v>
      </c>
    </row>
    <row r="61" spans="1:5" x14ac:dyDescent="0.25">
      <c r="A61" s="8" t="s">
        <v>47</v>
      </c>
      <c r="B61" s="18" t="s">
        <v>45</v>
      </c>
      <c r="C61" s="19">
        <v>10</v>
      </c>
      <c r="D61" s="20">
        <f t="shared" ca="1" si="5"/>
        <v>2.020574147133559</v>
      </c>
      <c r="E61" s="9">
        <f t="shared" ref="E61:E64" ca="1" si="9">RANDBETWEEN(MIN($E$30:$E$34,$E$3),MAX($E$30:$E$34,$E$3))</f>
        <v>4597891538</v>
      </c>
    </row>
    <row r="62" spans="1:5" x14ac:dyDescent="0.25">
      <c r="A62" s="8" t="s">
        <v>48</v>
      </c>
      <c r="B62" s="18" t="s">
        <v>45</v>
      </c>
      <c r="C62" s="19">
        <v>10</v>
      </c>
      <c r="D62" s="20">
        <f t="shared" ca="1" si="5"/>
        <v>1.2261091253863332</v>
      </c>
      <c r="E62" s="9">
        <f t="shared" ca="1" si="9"/>
        <v>4541149488</v>
      </c>
    </row>
    <row r="63" spans="1:5" x14ac:dyDescent="0.25">
      <c r="A63" s="8" t="s">
        <v>49</v>
      </c>
      <c r="B63" s="18" t="s">
        <v>45</v>
      </c>
      <c r="C63" s="19">
        <v>10</v>
      </c>
      <c r="D63" s="20">
        <f t="shared" ca="1" si="5"/>
        <v>1.9508578828917482</v>
      </c>
      <c r="E63" s="9">
        <f t="shared" ca="1" si="9"/>
        <v>4508162978</v>
      </c>
    </row>
    <row r="64" spans="1:5" x14ac:dyDescent="0.25">
      <c r="A64" s="8" t="s">
        <v>50</v>
      </c>
      <c r="B64" s="18" t="s">
        <v>45</v>
      </c>
      <c r="C64" s="19">
        <v>10</v>
      </c>
      <c r="D64" s="20">
        <f t="shared" ca="1" si="5"/>
        <v>1.152090176632836</v>
      </c>
      <c r="E64" s="9">
        <f t="shared" ca="1" si="9"/>
        <v>4558363005</v>
      </c>
    </row>
    <row r="65" spans="1:5" x14ac:dyDescent="0.25">
      <c r="A65" s="8" t="s">
        <v>51</v>
      </c>
      <c r="B65" s="18" t="s">
        <v>45</v>
      </c>
      <c r="C65" s="19">
        <v>15</v>
      </c>
      <c r="D65" s="20">
        <f t="shared" ca="1" si="5"/>
        <v>1.0361713331721489</v>
      </c>
      <c r="E65" s="9">
        <f ca="1">RANDBETWEEN(MIN($E$35:$E$39),MAX($E$35:$E$39))</f>
        <v>4549794394</v>
      </c>
    </row>
    <row r="66" spans="1:5" x14ac:dyDescent="0.25">
      <c r="A66" s="8" t="s">
        <v>52</v>
      </c>
      <c r="B66" s="18" t="s">
        <v>45</v>
      </c>
      <c r="C66" s="19">
        <v>15</v>
      </c>
      <c r="D66" s="20">
        <f t="shared" ca="1" si="5"/>
        <v>1.5667485716171927</v>
      </c>
      <c r="E66" s="9">
        <f t="shared" ref="E66:E69" ca="1" si="10">RANDBETWEEN(MIN($E$35:$E$39),MAX($E$35:$E$39))</f>
        <v>4577235936</v>
      </c>
    </row>
    <row r="67" spans="1:5" x14ac:dyDescent="0.25">
      <c r="A67" s="8" t="s">
        <v>53</v>
      </c>
      <c r="B67" s="18" t="s">
        <v>45</v>
      </c>
      <c r="C67" s="19">
        <v>15</v>
      </c>
      <c r="D67" s="20">
        <f t="shared" ca="1" si="5"/>
        <v>2.4388789604238275</v>
      </c>
      <c r="E67" s="9">
        <f t="shared" ca="1" si="10"/>
        <v>4485950988</v>
      </c>
    </row>
    <row r="68" spans="1:5" x14ac:dyDescent="0.25">
      <c r="A68" s="8" t="s">
        <v>54</v>
      </c>
      <c r="B68" s="18" t="s">
        <v>45</v>
      </c>
      <c r="C68" s="19">
        <v>15</v>
      </c>
      <c r="D68" s="20">
        <f t="shared" ca="1" si="5"/>
        <v>1.1323803421047529</v>
      </c>
      <c r="E68" s="9">
        <f t="shared" ca="1" si="10"/>
        <v>4545415498</v>
      </c>
    </row>
    <row r="69" spans="1:5" x14ac:dyDescent="0.25">
      <c r="A69" s="8" t="s">
        <v>55</v>
      </c>
      <c r="B69" s="18" t="s">
        <v>45</v>
      </c>
      <c r="C69" s="19">
        <v>15</v>
      </c>
      <c r="D69" s="20">
        <f t="shared" ca="1" si="5"/>
        <v>1.8169598283082475</v>
      </c>
      <c r="E69" s="9">
        <f t="shared" ca="1" si="10"/>
        <v>4588624153</v>
      </c>
    </row>
    <row r="70" spans="1:5" x14ac:dyDescent="0.25">
      <c r="A70" s="2" t="s">
        <v>5</v>
      </c>
      <c r="B70" s="2" t="s">
        <v>6</v>
      </c>
      <c r="C70" s="15">
        <v>10</v>
      </c>
      <c r="D70" s="13">
        <f t="shared" si="0"/>
        <v>9.6190418126090235E-8</v>
      </c>
      <c r="E70" s="3">
        <v>4551440715.1616802</v>
      </c>
    </row>
    <row r="71" spans="1:5" x14ac:dyDescent="0.25">
      <c r="A71" s="2" t="s">
        <v>7</v>
      </c>
      <c r="B71" s="2" t="s">
        <v>6</v>
      </c>
      <c r="C71" s="15">
        <v>15</v>
      </c>
      <c r="D71" s="13">
        <f t="shared" si="0"/>
        <v>9.6190418126090235E-8</v>
      </c>
      <c r="E71" s="3">
        <v>4551440715.1616802</v>
      </c>
    </row>
    <row r="72" spans="1:5" x14ac:dyDescent="0.25">
      <c r="A72" s="2" t="s">
        <v>8</v>
      </c>
      <c r="B72" s="2" t="s">
        <v>6</v>
      </c>
      <c r="C72" s="15">
        <v>1</v>
      </c>
      <c r="D72" s="13">
        <f t="shared" si="0"/>
        <v>5.4553897402805021</v>
      </c>
      <c r="E72" s="5">
        <v>4303141881.2125902</v>
      </c>
    </row>
    <row r="73" spans="1:5" x14ac:dyDescent="0.25">
      <c r="A73" s="2" t="s">
        <v>9</v>
      </c>
      <c r="B73" s="2" t="s">
        <v>6</v>
      </c>
      <c r="C73" s="15">
        <v>20</v>
      </c>
      <c r="D73" s="13">
        <f t="shared" si="0"/>
        <v>9.6190418126090235E-8</v>
      </c>
      <c r="E73" s="3">
        <v>4551440715.1616802</v>
      </c>
    </row>
    <row r="74" spans="1:5" x14ac:dyDescent="0.25">
      <c r="A74" s="2" t="s">
        <v>10</v>
      </c>
      <c r="B74" s="2" t="s">
        <v>6</v>
      </c>
      <c r="C74" s="15">
        <v>2</v>
      </c>
      <c r="D74" s="13">
        <f t="shared" si="0"/>
        <v>3.6478707179384624E-2</v>
      </c>
      <c r="E74" s="6">
        <v>4549780404.0543003</v>
      </c>
    </row>
    <row r="75" spans="1:5" x14ac:dyDescent="0.25">
      <c r="A75" s="2" t="s">
        <v>11</v>
      </c>
      <c r="B75" s="2" t="s">
        <v>6</v>
      </c>
      <c r="C75" s="15">
        <v>3</v>
      </c>
      <c r="D75" s="13">
        <f t="shared" si="0"/>
        <v>2.6917653000073236</v>
      </c>
      <c r="E75" s="3">
        <v>4428926609.0803499</v>
      </c>
    </row>
    <row r="76" spans="1:5" x14ac:dyDescent="0.25">
      <c r="A76" s="2" t="s">
        <v>12</v>
      </c>
      <c r="B76" s="2" t="s">
        <v>6</v>
      </c>
      <c r="C76" s="15">
        <v>5</v>
      </c>
      <c r="D76" s="13">
        <f t="shared" si="0"/>
        <v>5.4090662337030249E-2</v>
      </c>
      <c r="E76" s="3">
        <v>4548978806.3572903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FD8D-097F-489D-A539-E7F6084B90AF}">
  <dimension ref="A1:Y73"/>
  <sheetViews>
    <sheetView zoomScaleNormal="100" workbookViewId="0">
      <selection activeCell="K22" sqref="K22"/>
    </sheetView>
  </sheetViews>
  <sheetFormatPr defaultRowHeight="15" x14ac:dyDescent="0.25"/>
  <cols>
    <col min="1" max="1" width="24.28515625" style="4" customWidth="1"/>
    <col min="2" max="2" width="20.28515625" style="4" customWidth="1"/>
    <col min="3" max="4" width="14" style="7" customWidth="1"/>
    <col min="5" max="5" width="9.140625" style="7"/>
    <col min="6" max="6" width="18" style="4" customWidth="1"/>
    <col min="7" max="7" width="11.5703125" customWidth="1"/>
    <col min="9" max="9" width="16.5703125" customWidth="1"/>
    <col min="10" max="10" width="27.140625" customWidth="1"/>
    <col min="11" max="11" width="35.42578125" customWidth="1"/>
    <col min="12" max="12" width="19.7109375" customWidth="1"/>
    <col min="13" max="13" width="18.42578125" customWidth="1"/>
    <col min="15" max="15" width="16.140625" customWidth="1"/>
    <col min="16" max="16" width="13.140625" customWidth="1"/>
    <col min="17" max="19" width="17.5703125" customWidth="1"/>
    <col min="21" max="21" width="17.140625" customWidth="1"/>
    <col min="22" max="22" width="25.85546875" customWidth="1"/>
    <col min="23" max="23" width="11.140625" customWidth="1"/>
    <col min="24" max="24" width="14.42578125" customWidth="1"/>
    <col min="27" max="27" width="8.28515625" customWidth="1"/>
    <col min="34" max="34" width="16.28515625" customWidth="1"/>
    <col min="35" max="38" width="11.42578125" customWidth="1"/>
    <col min="39" max="41" width="12.7109375" customWidth="1"/>
    <col min="44" max="44" width="19.5703125" customWidth="1"/>
  </cols>
  <sheetData>
    <row r="1" spans="1:25" x14ac:dyDescent="0.25">
      <c r="A1" s="7" t="s">
        <v>20</v>
      </c>
      <c r="B1" s="7" t="s">
        <v>21</v>
      </c>
      <c r="C1" s="7" t="s">
        <v>22</v>
      </c>
      <c r="D1" s="7" t="s">
        <v>23</v>
      </c>
      <c r="E1" s="7" t="s">
        <v>150</v>
      </c>
      <c r="F1" s="7" t="s">
        <v>3</v>
      </c>
      <c r="N1" s="26">
        <f>1+ABS((O1-$F$2)/$F$2)*100</f>
        <v>1.3313577976758308</v>
      </c>
      <c r="O1">
        <v>5199112500</v>
      </c>
      <c r="W1" t="s">
        <v>144</v>
      </c>
      <c r="X1" t="s">
        <v>151</v>
      </c>
      <c r="Y1" t="s">
        <v>152</v>
      </c>
    </row>
    <row r="2" spans="1:25" x14ac:dyDescent="0.25">
      <c r="A2" s="10" t="s">
        <v>119</v>
      </c>
      <c r="B2" s="2"/>
      <c r="C2" s="15" t="s">
        <v>118</v>
      </c>
      <c r="D2" s="13">
        <f>((F2-$F$2)/$F$2)*100</f>
        <v>0</v>
      </c>
      <c r="E2" s="13">
        <f t="shared" ref="E2:E12" si="0">ABS((F2-$F$2)/$F$2)*100</f>
        <v>0</v>
      </c>
      <c r="F2" s="11">
        <v>5181941732</v>
      </c>
      <c r="W2">
        <v>0</v>
      </c>
      <c r="X2">
        <f>table!AX10</f>
        <v>95049</v>
      </c>
      <c r="Y2">
        <f>X2+W2</f>
        <v>95049</v>
      </c>
    </row>
    <row r="3" spans="1:25" x14ac:dyDescent="0.25">
      <c r="A3" s="10" t="s">
        <v>56</v>
      </c>
      <c r="B3" s="2" t="s">
        <v>24</v>
      </c>
      <c r="C3" s="15" t="s">
        <v>113</v>
      </c>
      <c r="D3" s="13">
        <f>((F3-$F$2)/$F$2)*100</f>
        <v>-2.2799076009178165</v>
      </c>
      <c r="E3" s="13">
        <f t="shared" si="0"/>
        <v>2.2799076009178165</v>
      </c>
      <c r="F3" s="17">
        <v>5063798248.5769997</v>
      </c>
      <c r="G3">
        <v>1</v>
      </c>
      <c r="I3" s="17">
        <v>5063798248.5769997</v>
      </c>
      <c r="J3" s="17"/>
      <c r="W3">
        <f>table!$K$11</f>
        <v>88627.200000000012</v>
      </c>
      <c r="X3">
        <f>table!AK49</f>
        <v>32</v>
      </c>
      <c r="Y3">
        <f t="shared" ref="Y3:Y9" si="1">X3+W3</f>
        <v>88659.200000000012</v>
      </c>
    </row>
    <row r="4" spans="1:25" x14ac:dyDescent="0.25">
      <c r="A4" s="10" t="s">
        <v>57</v>
      </c>
      <c r="B4" s="2" t="s">
        <v>24</v>
      </c>
      <c r="C4" s="15" t="s">
        <v>114</v>
      </c>
      <c r="D4" s="13">
        <f t="shared" ref="D4:D43" si="2">((F4-$F$2)/$F$2)*100</f>
        <v>1.8158466095446195</v>
      </c>
      <c r="E4" s="13">
        <f t="shared" si="0"/>
        <v>1.8158466095446195</v>
      </c>
      <c r="F4">
        <v>5276037845.2490997</v>
      </c>
      <c r="G4">
        <v>2</v>
      </c>
      <c r="I4">
        <v>5276037845.2490997</v>
      </c>
      <c r="O4" s="3">
        <v>5271225017.0864601</v>
      </c>
      <c r="P4" s="27"/>
      <c r="W4">
        <f>table!$K$11</f>
        <v>88627.200000000012</v>
      </c>
      <c r="X4">
        <f>table!AK50</f>
        <v>74</v>
      </c>
      <c r="Y4">
        <f t="shared" si="1"/>
        <v>88701.200000000012</v>
      </c>
    </row>
    <row r="5" spans="1:25" x14ac:dyDescent="0.25">
      <c r="A5" s="10" t="s">
        <v>58</v>
      </c>
      <c r="B5" s="2" t="s">
        <v>24</v>
      </c>
      <c r="C5" s="15" t="s">
        <v>115</v>
      </c>
      <c r="D5" s="13">
        <f t="shared" si="2"/>
        <v>2.1355687075988956</v>
      </c>
      <c r="E5" s="13">
        <f t="shared" si="0"/>
        <v>2.1355687075988956</v>
      </c>
      <c r="F5">
        <v>5292605658.0746002</v>
      </c>
      <c r="G5">
        <v>3</v>
      </c>
      <c r="I5">
        <v>5292605658.0746002</v>
      </c>
      <c r="O5" s="3">
        <v>5228668951.9161997</v>
      </c>
      <c r="P5" s="27"/>
      <c r="W5">
        <f>table!$K$11</f>
        <v>88627.200000000012</v>
      </c>
      <c r="X5">
        <f>table!AK51</f>
        <v>95</v>
      </c>
      <c r="Y5">
        <f t="shared" si="1"/>
        <v>88722.200000000012</v>
      </c>
    </row>
    <row r="6" spans="1:25" x14ac:dyDescent="0.25">
      <c r="A6" s="10" t="s">
        <v>59</v>
      </c>
      <c r="B6" s="2" t="s">
        <v>24</v>
      </c>
      <c r="C6" s="15" t="s">
        <v>116</v>
      </c>
      <c r="D6" s="13">
        <f t="shared" si="2"/>
        <v>2.8837574341872183</v>
      </c>
      <c r="E6" s="13">
        <f t="shared" si="0"/>
        <v>2.8837574341872183</v>
      </c>
      <c r="F6">
        <v>5331376361.9317999</v>
      </c>
      <c r="G6">
        <v>4</v>
      </c>
      <c r="I6">
        <v>5331376361.9317999</v>
      </c>
      <c r="O6" s="5">
        <v>5263130085.8091297</v>
      </c>
      <c r="P6" s="28"/>
      <c r="W6">
        <f>table!$K$11</f>
        <v>88627.200000000012</v>
      </c>
      <c r="X6">
        <f>table!AK52</f>
        <v>240</v>
      </c>
      <c r="Y6">
        <f t="shared" si="1"/>
        <v>88867.200000000012</v>
      </c>
    </row>
    <row r="7" spans="1:25" x14ac:dyDescent="0.25">
      <c r="A7" s="10" t="s">
        <v>60</v>
      </c>
      <c r="B7" s="2" t="s">
        <v>24</v>
      </c>
      <c r="C7" s="15" t="s">
        <v>117</v>
      </c>
      <c r="D7" s="13">
        <f t="shared" si="2"/>
        <v>2.4320548476055257</v>
      </c>
      <c r="E7" s="13">
        <f t="shared" si="0"/>
        <v>2.4320548476055257</v>
      </c>
      <c r="F7">
        <v>5307969397.0931997</v>
      </c>
      <c r="G7">
        <v>5</v>
      </c>
      <c r="I7">
        <v>5307969397.0931997</v>
      </c>
      <c r="O7" s="3">
        <v>5240953107.4076996</v>
      </c>
      <c r="P7" s="27"/>
      <c r="W7">
        <f>table!$K$11</f>
        <v>88627.200000000012</v>
      </c>
      <c r="X7">
        <f>table!AK53</f>
        <v>346</v>
      </c>
      <c r="Y7">
        <f t="shared" si="1"/>
        <v>88973.200000000012</v>
      </c>
    </row>
    <row r="8" spans="1:25" x14ac:dyDescent="0.25">
      <c r="A8" s="10" t="s">
        <v>61</v>
      </c>
      <c r="B8" s="2" t="s">
        <v>24</v>
      </c>
      <c r="C8" s="15" t="s">
        <v>2</v>
      </c>
      <c r="D8" s="13">
        <f t="shared" si="2"/>
        <v>1.0004140288198886</v>
      </c>
      <c r="E8" s="13">
        <f t="shared" si="0"/>
        <v>1.0004140288198886</v>
      </c>
      <c r="F8" s="17">
        <v>5233782604.0522003</v>
      </c>
      <c r="G8">
        <v>6</v>
      </c>
      <c r="I8" s="17">
        <v>5233782604.0522003</v>
      </c>
      <c r="J8" s="17"/>
      <c r="W8">
        <f>table!$K$11</f>
        <v>88627.200000000012</v>
      </c>
      <c r="X8">
        <f>table!AK54</f>
        <v>2172</v>
      </c>
      <c r="Y8">
        <f t="shared" si="1"/>
        <v>90799.200000000012</v>
      </c>
    </row>
    <row r="9" spans="1:25" x14ac:dyDescent="0.25">
      <c r="A9" s="10" t="s">
        <v>62</v>
      </c>
      <c r="B9" s="2" t="s">
        <v>24</v>
      </c>
      <c r="C9" s="15" t="s">
        <v>0</v>
      </c>
      <c r="D9" s="13">
        <f t="shared" si="2"/>
        <v>1.1263592483328189</v>
      </c>
      <c r="E9" s="13">
        <f t="shared" si="0"/>
        <v>1.1263592483328189</v>
      </c>
      <c r="F9" s="55">
        <v>5240309011.9415998</v>
      </c>
      <c r="G9">
        <v>7</v>
      </c>
      <c r="I9" s="17">
        <v>5270309011.9415998</v>
      </c>
      <c r="J9" s="17"/>
      <c r="W9">
        <f>table!$K$11</f>
        <v>88627.200000000012</v>
      </c>
      <c r="X9">
        <f>table!AK55</f>
        <v>4335</v>
      </c>
      <c r="Y9">
        <f t="shared" si="1"/>
        <v>92962.200000000012</v>
      </c>
    </row>
    <row r="10" spans="1:25" x14ac:dyDescent="0.25">
      <c r="A10" s="10"/>
      <c r="B10" s="2" t="s">
        <v>24</v>
      </c>
      <c r="C10" s="15" t="s">
        <v>1</v>
      </c>
      <c r="D10" s="13">
        <f t="shared" si="2"/>
        <v>1.2038704237981259</v>
      </c>
      <c r="E10" s="13">
        <f t="shared" si="0"/>
        <v>1.2038704237981259</v>
      </c>
      <c r="F10" s="4">
        <v>5244325595.8900003</v>
      </c>
      <c r="G10">
        <v>8</v>
      </c>
      <c r="I10">
        <v>5244325595.8900003</v>
      </c>
    </row>
    <row r="11" spans="1:25" x14ac:dyDescent="0.25">
      <c r="A11" s="10"/>
      <c r="B11" s="2" t="s">
        <v>24</v>
      </c>
      <c r="C11" s="15" t="s">
        <v>146</v>
      </c>
      <c r="D11" s="13">
        <f t="shared" si="2"/>
        <v>0.88975932442615946</v>
      </c>
      <c r="E11" s="13">
        <f t="shared" si="0"/>
        <v>0.88975932442615946</v>
      </c>
      <c r="F11" s="17">
        <v>5228048541.7468004</v>
      </c>
      <c r="G11">
        <v>9</v>
      </c>
      <c r="I11" s="17">
        <v>5228048541.7468004</v>
      </c>
      <c r="M11" s="57" t="s">
        <v>239</v>
      </c>
      <c r="N11" s="58">
        <f>(O11-$F$2)/$F$2</f>
        <v>1.4307436639467023E-2</v>
      </c>
      <c r="O11" s="57">
        <v>5256082035</v>
      </c>
    </row>
    <row r="12" spans="1:25" x14ac:dyDescent="0.25">
      <c r="A12" s="10"/>
      <c r="B12" s="2" t="s">
        <v>24</v>
      </c>
      <c r="C12" s="15" t="s">
        <v>149</v>
      </c>
      <c r="D12" s="13">
        <f t="shared" si="2"/>
        <v>0.28530682540680891</v>
      </c>
      <c r="E12" s="13">
        <f t="shared" si="0"/>
        <v>0.28530682540680891</v>
      </c>
      <c r="F12">
        <v>5196726165.4499998</v>
      </c>
      <c r="G12">
        <v>10</v>
      </c>
      <c r="I12">
        <v>5196726165.4499998</v>
      </c>
      <c r="N12" s="58">
        <f>(O12-$F$2)/$F$2</f>
        <v>1.0046092891883563E-2</v>
      </c>
      <c r="O12">
        <v>5234000000</v>
      </c>
      <c r="P12" t="s">
        <v>240</v>
      </c>
    </row>
    <row r="13" spans="1:25" x14ac:dyDescent="0.25">
      <c r="A13" s="10"/>
      <c r="B13" s="2" t="s">
        <v>24</v>
      </c>
      <c r="C13" s="15" t="s">
        <v>147</v>
      </c>
      <c r="D13" s="13"/>
      <c r="E13" s="13"/>
      <c r="F13" s="17"/>
      <c r="G13">
        <v>11</v>
      </c>
    </row>
    <row r="14" spans="1:25" x14ac:dyDescent="0.25">
      <c r="A14" s="10"/>
      <c r="B14" s="2" t="s">
        <v>24</v>
      </c>
      <c r="C14" s="15" t="s">
        <v>148</v>
      </c>
      <c r="D14" s="13">
        <f t="shared" si="2"/>
        <v>-7.4136920071412329E-2</v>
      </c>
      <c r="E14" s="13">
        <f t="shared" ref="E14:E21" si="3">ABS((F14-$F$2)/$F$2)*100</f>
        <v>7.4136920071412329E-2</v>
      </c>
      <c r="F14" s="17">
        <v>5178100000</v>
      </c>
      <c r="G14">
        <v>12</v>
      </c>
    </row>
    <row r="15" spans="1:25" x14ac:dyDescent="0.25">
      <c r="A15" s="10" t="s">
        <v>120</v>
      </c>
      <c r="B15" s="22" t="s">
        <v>6</v>
      </c>
      <c r="C15" s="15" t="s">
        <v>113</v>
      </c>
      <c r="D15" s="13">
        <f t="shared" si="2"/>
        <v>9.4283625945487568</v>
      </c>
      <c r="E15" s="13">
        <f t="shared" si="3"/>
        <v>9.4283625945487568</v>
      </c>
      <c r="F15" s="17">
        <v>5670513987.9312</v>
      </c>
      <c r="I15" s="17">
        <v>5670513987.9312</v>
      </c>
      <c r="J15" s="17"/>
      <c r="O15" s="3">
        <v>5499679535.1546202</v>
      </c>
      <c r="P15" s="27"/>
      <c r="X15">
        <f>X3</f>
        <v>32</v>
      </c>
      <c r="Y15">
        <f t="shared" ref="Y15:Y21" si="4">X15+W15</f>
        <v>32</v>
      </c>
    </row>
    <row r="16" spans="1:25" x14ac:dyDescent="0.25">
      <c r="A16" s="10" t="s">
        <v>121</v>
      </c>
      <c r="B16" s="22" t="s">
        <v>6</v>
      </c>
      <c r="C16" s="15" t="s">
        <v>114</v>
      </c>
      <c r="D16" s="13">
        <f t="shared" si="2"/>
        <v>3.0604149449668068</v>
      </c>
      <c r="E16" s="13">
        <f t="shared" si="3"/>
        <v>3.0604149449668068</v>
      </c>
      <c r="F16" s="17">
        <v>5340530651.2055998</v>
      </c>
      <c r="I16" s="17">
        <v>5340530651.2055998</v>
      </c>
      <c r="J16" s="17"/>
      <c r="O16" s="3">
        <v>5008258759.8866701</v>
      </c>
      <c r="P16" s="27"/>
      <c r="X16">
        <f t="shared" ref="X16:X20" si="5">X4</f>
        <v>74</v>
      </c>
      <c r="Y16">
        <f t="shared" si="4"/>
        <v>74</v>
      </c>
    </row>
    <row r="17" spans="1:25" x14ac:dyDescent="0.25">
      <c r="A17" s="10" t="s">
        <v>122</v>
      </c>
      <c r="B17" s="22" t="s">
        <v>6</v>
      </c>
      <c r="C17" s="15" t="s">
        <v>115</v>
      </c>
      <c r="D17" s="13">
        <f t="shared" si="2"/>
        <v>2.3025546100469043</v>
      </c>
      <c r="E17" s="13">
        <f t="shared" si="3"/>
        <v>2.3025546100469043</v>
      </c>
      <c r="F17" s="25">
        <v>5301258770.2401104</v>
      </c>
      <c r="I17" s="17">
        <v>5221706060.2454996</v>
      </c>
      <c r="J17" s="17"/>
      <c r="O17" s="3">
        <v>5301258770.2401104</v>
      </c>
      <c r="P17" s="27"/>
      <c r="X17">
        <f t="shared" si="5"/>
        <v>95</v>
      </c>
      <c r="Y17">
        <f t="shared" si="4"/>
        <v>95</v>
      </c>
    </row>
    <row r="18" spans="1:25" x14ac:dyDescent="0.25">
      <c r="A18" s="10" t="s">
        <v>123</v>
      </c>
      <c r="B18" s="22" t="s">
        <v>6</v>
      </c>
      <c r="C18" s="15" t="s">
        <v>116</v>
      </c>
      <c r="D18" s="13">
        <f t="shared" si="2"/>
        <v>-2.0636941429043474</v>
      </c>
      <c r="E18" s="13">
        <f t="shared" si="3"/>
        <v>2.0636941429043474</v>
      </c>
      <c r="F18">
        <v>5075002303.9879999</v>
      </c>
      <c r="I18">
        <v>5075002303.9879999</v>
      </c>
      <c r="O18" s="3">
        <v>5219880849.9853401</v>
      </c>
      <c r="P18" s="27"/>
      <c r="X18">
        <f t="shared" si="5"/>
        <v>240</v>
      </c>
      <c r="Y18">
        <f t="shared" si="4"/>
        <v>240</v>
      </c>
    </row>
    <row r="19" spans="1:25" x14ac:dyDescent="0.25">
      <c r="A19" s="10" t="s">
        <v>124</v>
      </c>
      <c r="B19" s="22" t="s">
        <v>6</v>
      </c>
      <c r="C19" s="15" t="s">
        <v>117</v>
      </c>
      <c r="D19" s="13">
        <f t="shared" si="2"/>
        <v>3.4883040315262956</v>
      </c>
      <c r="E19" s="13">
        <f t="shared" si="3"/>
        <v>3.4883040315262956</v>
      </c>
      <c r="F19">
        <v>5362703614.3486996</v>
      </c>
      <c r="I19">
        <v>5362703614.3486996</v>
      </c>
      <c r="O19" s="3">
        <v>5140214691.5033302</v>
      </c>
      <c r="P19" s="27"/>
      <c r="X19">
        <f t="shared" si="5"/>
        <v>346</v>
      </c>
      <c r="Y19">
        <f t="shared" si="4"/>
        <v>346</v>
      </c>
    </row>
    <row r="20" spans="1:25" x14ac:dyDescent="0.25">
      <c r="A20" s="10"/>
      <c r="B20" s="22" t="s">
        <v>6</v>
      </c>
      <c r="C20" s="15" t="s">
        <v>2</v>
      </c>
      <c r="D20" s="13">
        <f t="shared" si="2"/>
        <v>2.158297329856969</v>
      </c>
      <c r="E20" s="13">
        <f t="shared" si="3"/>
        <v>2.158297329856969</v>
      </c>
      <c r="F20" s="54">
        <v>5293783442.0365</v>
      </c>
      <c r="I20">
        <v>5193783442.0365</v>
      </c>
      <c r="O20" s="3">
        <v>5312964118.5059996</v>
      </c>
      <c r="P20" s="27"/>
      <c r="X20">
        <f t="shared" si="5"/>
        <v>2172</v>
      </c>
      <c r="Y20">
        <f t="shared" si="4"/>
        <v>2172</v>
      </c>
    </row>
    <row r="21" spans="1:25" x14ac:dyDescent="0.25">
      <c r="A21" s="10"/>
      <c r="B21" s="22" t="s">
        <v>6</v>
      </c>
      <c r="C21" s="15" t="s">
        <v>0</v>
      </c>
      <c r="D21" s="13">
        <f t="shared" si="2"/>
        <v>0.24692342460249836</v>
      </c>
      <c r="E21" s="13">
        <f t="shared" si="3"/>
        <v>0.24692342460249836</v>
      </c>
      <c r="F21">
        <v>5194737159.9855604</v>
      </c>
      <c r="I21">
        <v>5194737159.9855604</v>
      </c>
      <c r="O21" s="3">
        <v>5302167170.2974997</v>
      </c>
      <c r="P21" s="27"/>
      <c r="X21">
        <f>X9</f>
        <v>4335</v>
      </c>
      <c r="Y21">
        <f t="shared" si="4"/>
        <v>4335</v>
      </c>
    </row>
    <row r="22" spans="1:25" x14ac:dyDescent="0.25">
      <c r="A22" s="10"/>
      <c r="B22" s="22" t="s">
        <v>6</v>
      </c>
      <c r="C22" s="56" t="s">
        <v>1</v>
      </c>
      <c r="D22" s="13">
        <f t="shared" ref="D22" si="6">((F22-$F$2)/$F$2)*100</f>
        <v>0.47473069502279769</v>
      </c>
      <c r="E22" s="13">
        <f t="shared" ref="E22" si="7">ABS((F22-$F$2)/$F$2)*100</f>
        <v>0.47473069502279769</v>
      </c>
      <c r="F22">
        <v>5206542000</v>
      </c>
      <c r="I22">
        <v>5194737159.9855604</v>
      </c>
      <c r="O22" s="3">
        <v>5302167170.2974997</v>
      </c>
      <c r="P22" s="27"/>
      <c r="X22">
        <f>X10</f>
        <v>0</v>
      </c>
      <c r="Y22">
        <f t="shared" ref="Y22" si="8">X22+W22</f>
        <v>0</v>
      </c>
    </row>
    <row r="23" spans="1:25" x14ac:dyDescent="0.25">
      <c r="A23" s="10" t="s">
        <v>125</v>
      </c>
      <c r="B23" s="22" t="s">
        <v>130</v>
      </c>
      <c r="C23" s="15" t="s">
        <v>113</v>
      </c>
      <c r="D23" s="13">
        <f t="shared" si="2"/>
        <v>-7.9640297854279316</v>
      </c>
      <c r="E23" s="13">
        <f t="shared" ref="E23:E43" si="9">ABS((F23-$F$2)/$F$2)*100</f>
        <v>7.9640297854279316</v>
      </c>
      <c r="F23" s="3">
        <v>4769250349</v>
      </c>
    </row>
    <row r="24" spans="1:25" x14ac:dyDescent="0.25">
      <c r="A24" s="10" t="s">
        <v>126</v>
      </c>
      <c r="B24" s="22" t="s">
        <v>130</v>
      </c>
      <c r="C24" s="15" t="s">
        <v>114</v>
      </c>
      <c r="D24" s="13">
        <f t="shared" si="2"/>
        <v>-11.328376935906464</v>
      </c>
      <c r="E24" s="13">
        <f t="shared" si="9"/>
        <v>11.328376935906464</v>
      </c>
      <c r="F24" s="3">
        <v>4594911840</v>
      </c>
    </row>
    <row r="25" spans="1:25" x14ac:dyDescent="0.25">
      <c r="A25" s="10" t="s">
        <v>127</v>
      </c>
      <c r="B25" s="22" t="s">
        <v>130</v>
      </c>
      <c r="C25" s="15" t="s">
        <v>115</v>
      </c>
      <c r="D25" s="13">
        <f t="shared" si="2"/>
        <v>-11.203291411305278</v>
      </c>
      <c r="E25" s="13">
        <f t="shared" si="9"/>
        <v>11.203291411305278</v>
      </c>
      <c r="F25" s="3">
        <v>4601393699</v>
      </c>
    </row>
    <row r="26" spans="1:25" x14ac:dyDescent="0.25">
      <c r="A26" s="10" t="s">
        <v>128</v>
      </c>
      <c r="B26" s="22" t="s">
        <v>130</v>
      </c>
      <c r="C26" s="15" t="s">
        <v>116</v>
      </c>
      <c r="D26" s="13">
        <f t="shared" si="2"/>
        <v>-6.4185007319954943</v>
      </c>
      <c r="E26" s="13">
        <f t="shared" si="9"/>
        <v>6.4185007319954943</v>
      </c>
      <c r="F26" s="3">
        <v>4849338764</v>
      </c>
    </row>
    <row r="27" spans="1:25" x14ac:dyDescent="0.25">
      <c r="A27" s="10" t="s">
        <v>129</v>
      </c>
      <c r="B27" s="22" t="s">
        <v>130</v>
      </c>
      <c r="C27" s="15" t="s">
        <v>117</v>
      </c>
      <c r="D27" s="13">
        <f t="shared" si="2"/>
        <v>-3.4849965387453339</v>
      </c>
      <c r="E27" s="13">
        <f t="shared" si="9"/>
        <v>3.4849965387453339</v>
      </c>
      <c r="F27" s="3">
        <v>5001351242</v>
      </c>
    </row>
    <row r="28" spans="1:25" x14ac:dyDescent="0.25">
      <c r="A28" s="10"/>
      <c r="B28" s="22" t="s">
        <v>130</v>
      </c>
      <c r="C28" s="15" t="s">
        <v>2</v>
      </c>
      <c r="D28" s="13">
        <f t="shared" si="2"/>
        <v>-4.2316515572892586</v>
      </c>
      <c r="E28" s="13">
        <f t="shared" si="9"/>
        <v>4.2316515572892586</v>
      </c>
      <c r="F28" s="3">
        <v>4962660014</v>
      </c>
    </row>
    <row r="29" spans="1:25" x14ac:dyDescent="0.25">
      <c r="A29" s="10"/>
      <c r="B29" s="22" t="s">
        <v>130</v>
      </c>
      <c r="C29" s="15" t="s">
        <v>0</v>
      </c>
      <c r="D29" s="13">
        <f t="shared" si="2"/>
        <v>-1.5481531084109073</v>
      </c>
      <c r="E29" s="13">
        <f t="shared" si="9"/>
        <v>1.5481531084109073</v>
      </c>
      <c r="F29" s="3">
        <v>5101717340</v>
      </c>
    </row>
    <row r="30" spans="1:25" x14ac:dyDescent="0.25">
      <c r="A30" s="10"/>
      <c r="B30" s="22" t="s">
        <v>131</v>
      </c>
      <c r="C30" s="15" t="s">
        <v>113</v>
      </c>
      <c r="D30" s="13">
        <f t="shared" si="2"/>
        <v>4.1244925084773172</v>
      </c>
      <c r="E30" s="13">
        <f t="shared" si="9"/>
        <v>4.1244925084773172</v>
      </c>
      <c r="F30" s="3">
        <v>5395670530.5299997</v>
      </c>
    </row>
    <row r="31" spans="1:25" ht="18.75" x14ac:dyDescent="0.25">
      <c r="A31" s="10"/>
      <c r="B31" s="22" t="s">
        <v>131</v>
      </c>
      <c r="C31" s="15" t="s">
        <v>114</v>
      </c>
      <c r="D31" s="13">
        <f t="shared" si="2"/>
        <v>-1.4053965643857551</v>
      </c>
      <c r="E31" s="13">
        <f t="shared" si="9"/>
        <v>1.4053965643857551</v>
      </c>
      <c r="F31" s="3">
        <v>5109114900.9300003</v>
      </c>
      <c r="S31" s="31"/>
    </row>
    <row r="32" spans="1:25" x14ac:dyDescent="0.25">
      <c r="A32" s="10"/>
      <c r="B32" s="22" t="s">
        <v>131</v>
      </c>
      <c r="C32" s="15" t="s">
        <v>115</v>
      </c>
      <c r="D32" s="13">
        <f t="shared" si="2"/>
        <v>0.68410856650674878</v>
      </c>
      <c r="E32" s="13">
        <f t="shared" si="9"/>
        <v>0.68410856650674878</v>
      </c>
      <c r="F32" s="3">
        <v>5217391839.3000002</v>
      </c>
    </row>
    <row r="33" spans="1:21" x14ac:dyDescent="0.25">
      <c r="A33" s="10"/>
      <c r="B33" s="22" t="s">
        <v>131</v>
      </c>
      <c r="C33" s="15" t="s">
        <v>116</v>
      </c>
      <c r="D33" s="13">
        <f t="shared" si="2"/>
        <v>1.8430232019058201</v>
      </c>
      <c r="E33" s="13">
        <f t="shared" si="9"/>
        <v>1.8430232019058201</v>
      </c>
      <c r="F33" s="3">
        <v>5277446120.4300003</v>
      </c>
    </row>
    <row r="34" spans="1:21" x14ac:dyDescent="0.25">
      <c r="A34" s="10"/>
      <c r="B34" s="22" t="s">
        <v>131</v>
      </c>
      <c r="C34" s="15" t="s">
        <v>117</v>
      </c>
      <c r="D34" s="13">
        <f t="shared" si="2"/>
        <v>0.64861132714874692</v>
      </c>
      <c r="E34" s="13">
        <f t="shared" si="9"/>
        <v>0.64861132714874692</v>
      </c>
      <c r="F34" s="3">
        <v>5215552393.04</v>
      </c>
    </row>
    <row r="35" spans="1:21" x14ac:dyDescent="0.25">
      <c r="A35" s="10"/>
      <c r="B35" s="22" t="s">
        <v>131</v>
      </c>
      <c r="C35" s="15" t="s">
        <v>2</v>
      </c>
      <c r="D35" s="13">
        <f t="shared" si="2"/>
        <v>1.5213422652587933</v>
      </c>
      <c r="E35" s="13">
        <f t="shared" si="9"/>
        <v>1.5213422652587933</v>
      </c>
      <c r="F35" s="3">
        <v>5260776801.7299995</v>
      </c>
      <c r="U35" s="1"/>
    </row>
    <row r="36" spans="1:21" x14ac:dyDescent="0.25">
      <c r="A36" s="10"/>
      <c r="B36" s="22" t="s">
        <v>131</v>
      </c>
      <c r="C36" s="15" t="s">
        <v>0</v>
      </c>
      <c r="D36" s="13">
        <f t="shared" si="2"/>
        <v>1.0043490629894165</v>
      </c>
      <c r="E36" s="13">
        <f t="shared" si="9"/>
        <v>1.0043490629894165</v>
      </c>
      <c r="F36" s="3">
        <v>5233986515.2299995</v>
      </c>
    </row>
    <row r="37" spans="1:21" x14ac:dyDescent="0.25">
      <c r="A37" s="10"/>
      <c r="B37" s="22" t="s">
        <v>132</v>
      </c>
      <c r="C37" s="15" t="s">
        <v>113</v>
      </c>
      <c r="D37" s="13">
        <f t="shared" si="2"/>
        <v>3.912919331722041</v>
      </c>
      <c r="E37" s="13">
        <f t="shared" si="9"/>
        <v>3.912919331722041</v>
      </c>
      <c r="F37" s="3">
        <v>5384706931.79</v>
      </c>
    </row>
    <row r="38" spans="1:21" x14ac:dyDescent="0.25">
      <c r="A38" s="10"/>
      <c r="B38" s="22" t="s">
        <v>132</v>
      </c>
      <c r="C38" s="15" t="s">
        <v>114</v>
      </c>
      <c r="D38" s="13">
        <f t="shared" si="2"/>
        <v>0.82626756656862343</v>
      </c>
      <c r="E38" s="13">
        <f t="shared" si="9"/>
        <v>0.82626756656862343</v>
      </c>
      <c r="F38" s="3">
        <v>5224758435.8500004</v>
      </c>
    </row>
    <row r="39" spans="1:21" x14ac:dyDescent="0.25">
      <c r="A39" s="10"/>
      <c r="B39" s="22" t="s">
        <v>132</v>
      </c>
      <c r="C39" s="15" t="s">
        <v>115</v>
      </c>
      <c r="D39" s="13">
        <f t="shared" si="2"/>
        <v>1.521049678989326</v>
      </c>
      <c r="E39" s="13">
        <f t="shared" si="9"/>
        <v>1.521049678989326</v>
      </c>
      <c r="F39" s="3">
        <v>5260761640.0799999</v>
      </c>
    </row>
    <row r="40" spans="1:21" x14ac:dyDescent="0.25">
      <c r="A40" s="10"/>
      <c r="B40" s="22" t="s">
        <v>132</v>
      </c>
      <c r="C40" s="15" t="s">
        <v>116</v>
      </c>
      <c r="D40" s="13">
        <f t="shared" si="2"/>
        <v>2.7392444103229021</v>
      </c>
      <c r="E40" s="13">
        <f t="shared" si="9"/>
        <v>2.7392444103229021</v>
      </c>
      <c r="F40" s="3">
        <v>5323887781.2399998</v>
      </c>
    </row>
    <row r="41" spans="1:21" x14ac:dyDescent="0.25">
      <c r="A41" s="10"/>
      <c r="B41" s="22" t="s">
        <v>132</v>
      </c>
      <c r="C41" s="15" t="s">
        <v>117</v>
      </c>
      <c r="D41" s="13">
        <f t="shared" si="2"/>
        <v>1.9580348540669299</v>
      </c>
      <c r="E41" s="13">
        <f t="shared" si="9"/>
        <v>1.9580348540669299</v>
      </c>
      <c r="F41" s="3">
        <v>5283405957.2299995</v>
      </c>
    </row>
    <row r="42" spans="1:21" x14ac:dyDescent="0.25">
      <c r="A42" s="10"/>
      <c r="B42" s="22" t="s">
        <v>132</v>
      </c>
      <c r="C42" s="15" t="s">
        <v>2</v>
      </c>
      <c r="D42" s="13">
        <f t="shared" si="2"/>
        <v>1.2581747862463311</v>
      </c>
      <c r="E42" s="13">
        <f t="shared" si="9"/>
        <v>1.2581747862463311</v>
      </c>
      <c r="F42" s="3">
        <v>5247139616.3100004</v>
      </c>
      <c r="I42" s="29"/>
      <c r="O42" s="29"/>
    </row>
    <row r="43" spans="1:21" x14ac:dyDescent="0.25">
      <c r="A43" s="10"/>
      <c r="B43" s="22" t="s">
        <v>132</v>
      </c>
      <c r="C43" s="15" t="s">
        <v>0</v>
      </c>
      <c r="D43" s="13">
        <f t="shared" si="2"/>
        <v>1.3523289887119916</v>
      </c>
      <c r="E43" s="13">
        <f t="shared" si="9"/>
        <v>1.3523289887119916</v>
      </c>
      <c r="F43" s="3">
        <v>5252018632.2200003</v>
      </c>
      <c r="G43" s="34"/>
    </row>
    <row r="44" spans="1:21" x14ac:dyDescent="0.25">
      <c r="A44" s="10"/>
      <c r="B44" s="22" t="s">
        <v>132</v>
      </c>
      <c r="C44" s="15" t="s">
        <v>1</v>
      </c>
      <c r="D44" s="13">
        <f t="shared" ref="D44" si="10">((F44-$F$2)/$F$2)*100</f>
        <v>0.51673487670934437</v>
      </c>
      <c r="E44" s="13">
        <f t="shared" ref="E44" si="11">ABS((F44-$F$2)/$F$2)*100</f>
        <v>0.51673487670934437</v>
      </c>
      <c r="F44" s="3">
        <v>5208718632.2200003</v>
      </c>
      <c r="G44" s="34"/>
    </row>
    <row r="45" spans="1:21" x14ac:dyDescent="0.25">
      <c r="B45" s="4" t="s">
        <v>155</v>
      </c>
      <c r="C45" s="15" t="s">
        <v>113</v>
      </c>
      <c r="D45" s="13">
        <f t="shared" ref="D45:D65" si="12">((F45-$F$2)/$F$2)*100</f>
        <v>3.7063124005038501</v>
      </c>
      <c r="E45" s="13">
        <f t="shared" ref="E45:E65" si="13">ABS((F45-$F$2)/$F$2)*100</f>
        <v>3.7063124005038501</v>
      </c>
      <c r="F45" s="4">
        <v>5374000681</v>
      </c>
    </row>
    <row r="46" spans="1:21" x14ac:dyDescent="0.25">
      <c r="B46" s="4" t="s">
        <v>155</v>
      </c>
      <c r="C46" s="15" t="s">
        <v>114</v>
      </c>
      <c r="D46" s="13">
        <f t="shared" si="12"/>
        <v>3.9582725666973984</v>
      </c>
      <c r="E46" s="13">
        <f t="shared" si="13"/>
        <v>3.9582725666973984</v>
      </c>
      <c r="F46" s="4">
        <v>5387057110</v>
      </c>
    </row>
    <row r="47" spans="1:21" x14ac:dyDescent="0.25">
      <c r="B47" s="4" t="s">
        <v>155</v>
      </c>
      <c r="C47" s="15" t="s">
        <v>115</v>
      </c>
      <c r="D47" s="13">
        <f t="shared" si="12"/>
        <v>2.9752471172711363</v>
      </c>
      <c r="E47" s="13">
        <f t="shared" si="13"/>
        <v>2.9752471172711363</v>
      </c>
      <c r="F47" s="4">
        <v>5336117304</v>
      </c>
    </row>
    <row r="48" spans="1:21" x14ac:dyDescent="0.25">
      <c r="B48" s="4" t="s">
        <v>155</v>
      </c>
      <c r="C48" s="15" t="s">
        <v>116</v>
      </c>
      <c r="D48" s="13">
        <f t="shared" si="12"/>
        <v>2.6221154738372112</v>
      </c>
      <c r="E48" s="13">
        <f t="shared" si="13"/>
        <v>2.6221154738372112</v>
      </c>
      <c r="F48" s="4">
        <v>5317818228</v>
      </c>
    </row>
    <row r="49" spans="2:6" x14ac:dyDescent="0.25">
      <c r="B49" s="4" t="s">
        <v>155</v>
      </c>
      <c r="C49" s="15" t="s">
        <v>117</v>
      </c>
      <c r="D49" s="13">
        <f t="shared" si="12"/>
        <v>1.5171746049266461</v>
      </c>
      <c r="E49" s="13">
        <f t="shared" si="13"/>
        <v>1.5171746049266461</v>
      </c>
      <c r="F49" s="4">
        <v>5260560836</v>
      </c>
    </row>
    <row r="50" spans="2:6" x14ac:dyDescent="0.25">
      <c r="B50" s="4" t="s">
        <v>155</v>
      </c>
      <c r="C50" s="15" t="s">
        <v>2</v>
      </c>
      <c r="D50" s="13">
        <f t="shared" si="12"/>
        <v>3.7766289186827158</v>
      </c>
      <c r="E50" s="13">
        <f t="shared" si="13"/>
        <v>3.7766289186827158</v>
      </c>
      <c r="F50" s="4">
        <v>5377644442</v>
      </c>
    </row>
    <row r="51" spans="2:6" x14ac:dyDescent="0.25">
      <c r="B51" s="4" t="s">
        <v>155</v>
      </c>
      <c r="C51" s="15" t="s">
        <v>0</v>
      </c>
      <c r="D51" s="13">
        <f t="shared" si="12"/>
        <v>4.9185532987772316</v>
      </c>
      <c r="E51" s="13">
        <f t="shared" si="13"/>
        <v>4.9185532987772316</v>
      </c>
      <c r="F51" s="4">
        <v>5436818298</v>
      </c>
    </row>
    <row r="52" spans="2:6" x14ac:dyDescent="0.25">
      <c r="B52" s="4" t="s">
        <v>153</v>
      </c>
      <c r="C52" s="15" t="s">
        <v>113</v>
      </c>
      <c r="D52" s="13">
        <f t="shared" si="12"/>
        <v>-13.377420778763785</v>
      </c>
      <c r="E52" s="13">
        <f t="shared" si="13"/>
        <v>13.377420778763785</v>
      </c>
      <c r="F52" s="4">
        <v>4488731582</v>
      </c>
    </row>
    <row r="53" spans="2:6" x14ac:dyDescent="0.25">
      <c r="B53" s="4" t="s">
        <v>153</v>
      </c>
      <c r="C53" s="15" t="s">
        <v>114</v>
      </c>
      <c r="D53" s="13">
        <f t="shared" si="12"/>
        <v>7.1268213943707082</v>
      </c>
      <c r="E53" s="13">
        <f t="shared" si="13"/>
        <v>7.1268213943707082</v>
      </c>
      <c r="F53" s="4">
        <v>5551249464</v>
      </c>
    </row>
    <row r="54" spans="2:6" x14ac:dyDescent="0.25">
      <c r="B54" s="4" t="s">
        <v>153</v>
      </c>
      <c r="C54" s="15" t="s">
        <v>115</v>
      </c>
      <c r="D54" s="13">
        <f t="shared" si="12"/>
        <v>-12.131821439014205</v>
      </c>
      <c r="E54" s="13">
        <f t="shared" si="13"/>
        <v>12.131821439014205</v>
      </c>
      <c r="F54" s="4">
        <v>4553277814</v>
      </c>
    </row>
    <row r="55" spans="2:6" x14ac:dyDescent="0.25">
      <c r="B55" s="4" t="s">
        <v>153</v>
      </c>
      <c r="C55" s="15" t="s">
        <v>116</v>
      </c>
      <c r="D55" s="13">
        <f t="shared" si="12"/>
        <v>-12.881221104398168</v>
      </c>
      <c r="E55" s="13">
        <f t="shared" si="13"/>
        <v>12.881221104398168</v>
      </c>
      <c r="F55" s="4">
        <v>4514444360</v>
      </c>
    </row>
    <row r="56" spans="2:6" x14ac:dyDescent="0.25">
      <c r="B56" s="4" t="s">
        <v>153</v>
      </c>
      <c r="C56" s="15" t="s">
        <v>117</v>
      </c>
      <c r="D56" s="13">
        <f t="shared" si="12"/>
        <v>-8.5632066115250574</v>
      </c>
      <c r="E56" s="13">
        <f t="shared" si="13"/>
        <v>8.5632066115250574</v>
      </c>
      <c r="F56" s="4">
        <v>4738201355</v>
      </c>
    </row>
    <row r="57" spans="2:6" x14ac:dyDescent="0.25">
      <c r="B57" s="4" t="s">
        <v>153</v>
      </c>
      <c r="C57" s="15" t="s">
        <v>2</v>
      </c>
      <c r="D57" s="13">
        <f t="shared" si="12"/>
        <v>-7.8062925814465718</v>
      </c>
      <c r="E57" s="13">
        <f t="shared" si="13"/>
        <v>7.8062925814465718</v>
      </c>
      <c r="F57" s="4">
        <v>4777424199</v>
      </c>
    </row>
    <row r="58" spans="2:6" x14ac:dyDescent="0.25">
      <c r="B58" s="4" t="s">
        <v>153</v>
      </c>
      <c r="C58" s="15" t="s">
        <v>0</v>
      </c>
      <c r="D58" s="13">
        <f t="shared" si="12"/>
        <v>-2.0640031002185726</v>
      </c>
      <c r="E58" s="13">
        <f t="shared" si="13"/>
        <v>2.0640031002185726</v>
      </c>
      <c r="F58" s="4">
        <v>5074986294</v>
      </c>
    </row>
    <row r="59" spans="2:6" x14ac:dyDescent="0.25">
      <c r="B59" s="4" t="s">
        <v>154</v>
      </c>
      <c r="C59" s="15" t="s">
        <v>113</v>
      </c>
      <c r="D59" s="13">
        <f t="shared" si="12"/>
        <v>3.7063124005038501</v>
      </c>
      <c r="E59" s="13">
        <f t="shared" si="13"/>
        <v>3.7063124005038501</v>
      </c>
      <c r="F59" s="4">
        <v>5374000681</v>
      </c>
    </row>
    <row r="60" spans="2:6" x14ac:dyDescent="0.25">
      <c r="B60" s="4" t="s">
        <v>154</v>
      </c>
      <c r="C60" s="15" t="s">
        <v>114</v>
      </c>
      <c r="D60" s="13">
        <f t="shared" si="12"/>
        <v>-12.306742471877721</v>
      </c>
      <c r="E60" s="13">
        <f t="shared" si="13"/>
        <v>12.306742471877721</v>
      </c>
      <c r="F60" s="4">
        <v>4544213508</v>
      </c>
    </row>
    <row r="61" spans="2:6" x14ac:dyDescent="0.25">
      <c r="B61" s="4" t="s">
        <v>154</v>
      </c>
      <c r="C61" s="15" t="s">
        <v>115</v>
      </c>
      <c r="D61" s="13">
        <f t="shared" si="12"/>
        <v>5.5661166782104603</v>
      </c>
      <c r="E61" s="13">
        <f t="shared" si="13"/>
        <v>5.5661166782104603</v>
      </c>
      <c r="F61" s="4">
        <v>5470374655</v>
      </c>
    </row>
    <row r="62" spans="2:6" x14ac:dyDescent="0.25">
      <c r="B62" s="4" t="s">
        <v>154</v>
      </c>
      <c r="C62" s="15" t="s">
        <v>116</v>
      </c>
      <c r="D62" s="13">
        <f t="shared" si="12"/>
        <v>2.0412298993407516</v>
      </c>
      <c r="E62" s="13">
        <f t="shared" si="13"/>
        <v>2.0412298993407516</v>
      </c>
      <c r="F62" s="4">
        <v>5287717076</v>
      </c>
    </row>
    <row r="63" spans="2:6" x14ac:dyDescent="0.25">
      <c r="B63" s="4" t="s">
        <v>154</v>
      </c>
      <c r="C63" s="15" t="s">
        <v>117</v>
      </c>
      <c r="D63" s="13">
        <f t="shared" si="12"/>
        <v>2.4865904262159311</v>
      </c>
      <c r="E63" s="13">
        <f t="shared" si="13"/>
        <v>2.4865904262159311</v>
      </c>
      <c r="F63" s="4">
        <v>5310795399</v>
      </c>
    </row>
    <row r="64" spans="2:6" x14ac:dyDescent="0.25">
      <c r="B64" s="4" t="s">
        <v>154</v>
      </c>
      <c r="C64" s="15" t="s">
        <v>2</v>
      </c>
      <c r="D64" s="13">
        <f t="shared" si="12"/>
        <v>2.2297094212096789</v>
      </c>
      <c r="E64" s="13">
        <f t="shared" si="13"/>
        <v>2.2297094212096789</v>
      </c>
      <c r="F64" s="4">
        <v>5297483975</v>
      </c>
    </row>
    <row r="65" spans="2:10" x14ac:dyDescent="0.25">
      <c r="B65" s="4" t="s">
        <v>154</v>
      </c>
      <c r="C65" s="15" t="s">
        <v>0</v>
      </c>
      <c r="D65" s="13">
        <f t="shared" si="12"/>
        <v>1.5865596961907327</v>
      </c>
      <c r="E65" s="13">
        <f t="shared" si="13"/>
        <v>1.5865596961907327</v>
      </c>
      <c r="F65" s="4">
        <v>5264156331</v>
      </c>
    </row>
    <row r="66" spans="2:10" x14ac:dyDescent="0.25">
      <c r="B66" s="4" t="s">
        <v>232</v>
      </c>
      <c r="C66" s="15" t="s">
        <v>113</v>
      </c>
      <c r="D66" s="13">
        <f>((F66-$F$2)/$F$2)*100</f>
        <v>-2.2799076008599179</v>
      </c>
      <c r="E66" s="13">
        <f>ABS((F66-$F$2)/$F$2)*100</f>
        <v>2.2799076008599179</v>
      </c>
      <c r="F66" s="17">
        <v>5063798248.5799999</v>
      </c>
      <c r="I66" s="17">
        <v>5063798248.5769997</v>
      </c>
      <c r="J66" s="4">
        <v>5568692110</v>
      </c>
    </row>
    <row r="67" spans="2:10" x14ac:dyDescent="0.25">
      <c r="B67" s="4" t="s">
        <v>232</v>
      </c>
      <c r="C67" s="15" t="s">
        <v>114</v>
      </c>
      <c r="D67" s="13">
        <f>((F67-$F$2)/$F$2)*100</f>
        <v>-3.4848162756222956</v>
      </c>
      <c r="E67" s="13">
        <f>ABS((F67-$F$2)/$F$2)*100</f>
        <v>3.4848162756222956</v>
      </c>
      <c r="F67" s="17">
        <v>5001360583.1300001</v>
      </c>
      <c r="I67" s="17">
        <v>5001360583.125</v>
      </c>
      <c r="J67" s="4">
        <v>5001360583</v>
      </c>
    </row>
    <row r="68" spans="2:10" x14ac:dyDescent="0.25">
      <c r="B68" s="4" t="s">
        <v>232</v>
      </c>
      <c r="C68" s="15" t="s">
        <v>115</v>
      </c>
      <c r="D68" s="13">
        <f>((F68-$F$2)/$F$2)*100</f>
        <v>-3.2912943406288391</v>
      </c>
      <c r="E68" s="13">
        <f>ABS((F68-$F$2)/$F$2)*100</f>
        <v>3.2912943406288391</v>
      </c>
      <c r="F68" s="17">
        <v>5011388777.04</v>
      </c>
      <c r="I68" s="17">
        <v>5011388777.0426998</v>
      </c>
      <c r="J68" s="4">
        <v>5273862847</v>
      </c>
    </row>
    <row r="69" spans="2:10" x14ac:dyDescent="0.25">
      <c r="B69" s="4" t="s">
        <v>232</v>
      </c>
      <c r="C69" s="15" t="s">
        <v>116</v>
      </c>
      <c r="D69" s="13">
        <f>((F69-$F$2)/$F$2)*100</f>
        <v>-1.6773034143410623</v>
      </c>
      <c r="E69" s="13">
        <f>ABS((F69-$F$2)/$F$2)*100</f>
        <v>1.6773034143410623</v>
      </c>
      <c r="F69" s="17">
        <v>5095024846.3999996</v>
      </c>
      <c r="I69" s="17">
        <v>5095024846.3983002</v>
      </c>
      <c r="J69" s="4">
        <v>5095024846</v>
      </c>
    </row>
    <row r="70" spans="2:10" x14ac:dyDescent="0.25">
      <c r="B70" s="4" t="s">
        <v>232</v>
      </c>
      <c r="C70" s="15" t="s">
        <v>117</v>
      </c>
      <c r="D70" s="13">
        <f>((F70-$F$2)/$F$2)*100</f>
        <v>-1.5530483546934724</v>
      </c>
      <c r="E70" s="13">
        <f>ABS((F70-$F$2)/$F$2)*100</f>
        <v>1.5530483546934724</v>
      </c>
      <c r="F70" s="17">
        <v>5101463671.1899996</v>
      </c>
      <c r="I70" s="17">
        <v>5101463671.1933002</v>
      </c>
      <c r="J70" s="4">
        <v>5353995108</v>
      </c>
    </row>
    <row r="71" spans="2:10" x14ac:dyDescent="0.25">
      <c r="B71" s="4" t="s">
        <v>232</v>
      </c>
      <c r="C71" s="15" t="s">
        <v>2</v>
      </c>
      <c r="D71" s="13">
        <f t="shared" ref="D71:D72" si="14">((F71-$F$2)/$F$2)*100</f>
        <v>0.70133808501881945</v>
      </c>
      <c r="E71" s="13">
        <f t="shared" ref="E71:E72" si="15">ABS((F71-$F$2)/$F$2)*100</f>
        <v>0.70133808501881945</v>
      </c>
      <c r="F71" s="4">
        <v>5218284662.9099998</v>
      </c>
      <c r="J71" s="4">
        <v>5218284662</v>
      </c>
    </row>
    <row r="72" spans="2:10" x14ac:dyDescent="0.25">
      <c r="B72" s="4" t="s">
        <v>232</v>
      </c>
      <c r="C72" s="15" t="s">
        <v>0</v>
      </c>
      <c r="D72" s="13">
        <f t="shared" si="14"/>
        <v>1.2986920845600967</v>
      </c>
      <c r="E72" s="13">
        <f t="shared" si="15"/>
        <v>1.2986920845600967</v>
      </c>
      <c r="F72" s="4">
        <v>5249239199.1000004</v>
      </c>
      <c r="J72" s="4">
        <v>5199179539</v>
      </c>
    </row>
    <row r="73" spans="2:10" x14ac:dyDescent="0.25">
      <c r="B73" s="4" t="s">
        <v>232</v>
      </c>
      <c r="C73" s="7">
        <v>20</v>
      </c>
      <c r="D73" s="13">
        <f t="shared" ref="D73" si="16">((F73-$F$2)/$F$2)*100</f>
        <v>1.6644292471947892</v>
      </c>
      <c r="E73" s="13">
        <f t="shared" ref="E73" si="17">ABS((F73-$F$2)/$F$2)*100</f>
        <v>1.6644292471947892</v>
      </c>
      <c r="F73" s="4">
        <v>5268191485.7600002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6D17-9AE6-4E0B-89A3-B9C4426AA808}">
  <dimension ref="A1:AR81"/>
  <sheetViews>
    <sheetView tabSelected="1" topLeftCell="V1" zoomScale="85" zoomScaleNormal="85" workbookViewId="0">
      <pane ySplit="1" topLeftCell="A2" activePane="bottomLeft" state="frozen"/>
      <selection activeCell="K1" sqref="K1"/>
      <selection pane="bottomLeft" activeCell="AI10" sqref="AI10"/>
    </sheetView>
  </sheetViews>
  <sheetFormatPr defaultRowHeight="15" x14ac:dyDescent="0.25"/>
  <cols>
    <col min="6" max="7" width="13.85546875" customWidth="1"/>
    <col min="9" max="9" width="11.85546875" customWidth="1"/>
    <col min="10" max="10" width="9.7109375" customWidth="1"/>
    <col min="11" max="11" width="10.5703125" customWidth="1"/>
    <col min="12" max="12" width="20.85546875" bestFit="1" customWidth="1"/>
    <col min="13" max="15" width="20.85546875" customWidth="1"/>
    <col min="16" max="16" width="17.5703125" customWidth="1"/>
    <col min="17" max="17" width="18.5703125" customWidth="1"/>
    <col min="19" max="19" width="13.42578125" customWidth="1"/>
    <col min="22" max="22" width="14" customWidth="1"/>
    <col min="23" max="24" width="20.85546875" customWidth="1"/>
    <col min="28" max="28" width="16.28515625" customWidth="1"/>
    <col min="29" max="29" width="19.85546875" bestFit="1" customWidth="1"/>
    <col min="30" max="30" width="11" bestFit="1" customWidth="1"/>
    <col min="31" max="31" width="15.140625" customWidth="1"/>
    <col min="34" max="34" width="13.5703125" customWidth="1"/>
    <col min="35" max="35" width="17.140625" customWidth="1"/>
    <col min="36" max="36" width="12" customWidth="1"/>
  </cols>
  <sheetData>
    <row r="1" spans="1:44" s="49" customFormat="1" x14ac:dyDescent="0.25">
      <c r="A1" s="48" t="s">
        <v>20</v>
      </c>
      <c r="B1" s="48" t="s">
        <v>21</v>
      </c>
      <c r="C1" s="48" t="s">
        <v>22</v>
      </c>
      <c r="D1" s="48" t="s">
        <v>23</v>
      </c>
      <c r="E1" s="48" t="s">
        <v>150</v>
      </c>
      <c r="F1" s="48" t="s">
        <v>3</v>
      </c>
      <c r="G1" s="49" t="s">
        <v>225</v>
      </c>
      <c r="I1" s="49" t="s">
        <v>156</v>
      </c>
      <c r="J1" s="49" t="s">
        <v>226</v>
      </c>
      <c r="L1" s="49" t="s">
        <v>158</v>
      </c>
      <c r="M1" s="49" t="s">
        <v>228</v>
      </c>
      <c r="P1" s="49" t="s">
        <v>166</v>
      </c>
      <c r="Q1" s="49" t="s">
        <v>167</v>
      </c>
      <c r="S1" s="49" t="s">
        <v>157</v>
      </c>
      <c r="T1" s="49" t="s">
        <v>227</v>
      </c>
      <c r="U1" s="49" t="s">
        <v>164</v>
      </c>
      <c r="V1" s="49" t="s">
        <v>229</v>
      </c>
      <c r="Y1" s="49" t="s">
        <v>170</v>
      </c>
      <c r="Z1" s="49" t="s">
        <v>224</v>
      </c>
      <c r="AB1" s="49" t="s">
        <v>159</v>
      </c>
      <c r="AC1" s="49" t="s">
        <v>162</v>
      </c>
      <c r="AD1" s="49" t="s">
        <v>160</v>
      </c>
      <c r="AE1" s="49" t="s">
        <v>161</v>
      </c>
      <c r="AG1" s="49" t="s">
        <v>230</v>
      </c>
      <c r="AH1" s="49" t="s">
        <v>231</v>
      </c>
      <c r="AI1" s="49" t="s">
        <v>231</v>
      </c>
    </row>
    <row r="2" spans="1:44" x14ac:dyDescent="0.25">
      <c r="A2" s="35" t="s">
        <v>63</v>
      </c>
      <c r="B2" s="4" t="s">
        <v>45</v>
      </c>
      <c r="C2" s="16">
        <v>1</v>
      </c>
      <c r="D2" s="40"/>
      <c r="E2" s="40"/>
      <c r="F2">
        <v>5767780221.3999996</v>
      </c>
      <c r="G2" s="41">
        <v>5296168152.0192003</v>
      </c>
      <c r="I2">
        <f>(1/$AN$7)*SUM(F2:F11)</f>
        <v>5141855920.9320011</v>
      </c>
      <c r="J2">
        <f>100*(I2-'comparison-64'!$F$2)/'comparison-64'!$F$2</f>
        <v>-0.77356738344735376</v>
      </c>
      <c r="K2" s="1">
        <f>(F2-I2)^2</f>
        <v>3.9178122991635328E+17</v>
      </c>
      <c r="L2" s="1">
        <f>SUM(K2:K11)/(($AN$7-1)*$AN$7)</f>
        <v>2.3997589398813524E+16</v>
      </c>
      <c r="M2" s="1">
        <f>MAX(ABS(J2-N2),ABS(J2-O2))</f>
        <v>3.4767302683910142</v>
      </c>
      <c r="N2">
        <f>100*(P2-'comparison-64'!$F$2)/'comparison-64'!$F$2</f>
        <v>-4.2502976518383679</v>
      </c>
      <c r="O2">
        <f>100*(Q2-'comparison-64'!$F$2)/'comparison-64'!$F$2</f>
        <v>2.7031628849436604</v>
      </c>
      <c r="P2" s="1">
        <f>I2-($AN$9/2)*SQRT(L2)</f>
        <v>4961693784.2451715</v>
      </c>
      <c r="Q2" s="1">
        <f>I2+($AN$9/2)*SQRT(L2)</f>
        <v>5322018057.6188307</v>
      </c>
      <c r="S2" s="1">
        <f>G2</f>
        <v>5296168152.0192003</v>
      </c>
      <c r="T2">
        <f>100*(S2-'comparison-64'!$F$2)/'comparison-64'!$F$2</f>
        <v>2.2043169515747136</v>
      </c>
      <c r="U2">
        <f>Sheet5!C142/(($AN$8-1)*$AN$8)</f>
        <v>2229157689890076.8</v>
      </c>
      <c r="V2" s="1">
        <f>MAX(ABS(T2-W2),ABS(T2-X2))</f>
        <v>1.0596381485528252</v>
      </c>
      <c r="W2">
        <f>100*(Y2-'comparison-64'!$F$2)/'comparison-64'!$F$2</f>
        <v>1.1446788030218888</v>
      </c>
      <c r="X2">
        <f>100*(Z2-'comparison-64'!$F$2)/'comparison-64'!$F$2</f>
        <v>3.2639551001275389</v>
      </c>
      <c r="Y2" s="1">
        <f t="shared" ref="Y2:Y33" si="0">S2-($AN$9/2)*SQRT(U2)</f>
        <v>5241258320.5911493</v>
      </c>
      <c r="Z2" s="1">
        <f t="shared" ref="Z2:Z33" si="1">S2+($AN$9/2)*SQRT(U2)</f>
        <v>5351077983.4472513</v>
      </c>
      <c r="AB2" s="1">
        <f>S2-I2</f>
        <v>154312231.08719921</v>
      </c>
      <c r="AC2" s="1">
        <f t="shared" ref="AC2:AC33" si="2">U2+L2</f>
        <v>2.62267470887036E+16</v>
      </c>
      <c r="AD2">
        <f t="shared" ref="AD2:AD11" si="3">AB2-($AN$9/2)*SQRT(AC2)</f>
        <v>-34031829.299691528</v>
      </c>
      <c r="AE2">
        <f t="shared" ref="AE2:AE11" si="4">AB2+($AN$9/2)*SQRT(AC2)</f>
        <v>342656291.47408998</v>
      </c>
      <c r="AG2" s="51">
        <f>100*ABS(AB2/'comparison-64'!$F$2)</f>
        <v>2.9778843350220674</v>
      </c>
      <c r="AH2" s="51">
        <f xml:space="preserve"> 100*ABS((($AN$9/2)*SQRT(AC2))/'comparison-64'!$F$2)</f>
        <v>3.6346232769043176</v>
      </c>
      <c r="AI2" s="30">
        <f>AD2/$F$2</f>
        <v>-5.9003339228191091E-3</v>
      </c>
      <c r="AJ2" s="32">
        <f>AG2-AE2/$F$2</f>
        <v>2.918475640806788</v>
      </c>
    </row>
    <row r="3" spans="1:44" x14ac:dyDescent="0.25">
      <c r="A3" s="10" t="s">
        <v>64</v>
      </c>
      <c r="B3" s="4" t="s">
        <v>45</v>
      </c>
      <c r="C3" s="16">
        <v>1</v>
      </c>
      <c r="D3" s="13"/>
      <c r="E3" s="13"/>
      <c r="F3">
        <v>4802407478.2799997</v>
      </c>
      <c r="G3" s="11">
        <v>5153729462.1431503</v>
      </c>
      <c r="I3">
        <f>I2</f>
        <v>5141855920.9320011</v>
      </c>
      <c r="J3">
        <f>100*(I3-'comparison-64'!$F$2)/'comparison-64'!$F$2</f>
        <v>-0.77356738344735376</v>
      </c>
      <c r="K3" s="1">
        <f t="shared" ref="K3:K51" si="5">(F3-I3)^2</f>
        <v>1.1522524521886907E+17</v>
      </c>
      <c r="L3">
        <f>L2</f>
        <v>2.3997589398813524E+16</v>
      </c>
      <c r="M3" s="1">
        <f t="shared" ref="M3:M51" si="6">MAX(ABS(J3-N3),ABS(J3-O3))</f>
        <v>3.4767302683910142</v>
      </c>
      <c r="N3">
        <f>100*(P3-'comparison-64'!$F$2)/'comparison-64'!$F$2</f>
        <v>-4.2502976518383679</v>
      </c>
      <c r="O3">
        <f>100*(Q3-'comparison-64'!$F$2)/'comparison-64'!$F$2</f>
        <v>2.7031628849436604</v>
      </c>
      <c r="P3">
        <f>P2</f>
        <v>4961693784.2451715</v>
      </c>
      <c r="Q3">
        <f>Q2</f>
        <v>5322018057.6188307</v>
      </c>
      <c r="S3" s="1">
        <f>G3</f>
        <v>5153729462.1431503</v>
      </c>
      <c r="T3">
        <f>100*(S3-'comparison-64'!$F$2)/'comparison-64'!$F$2</f>
        <v>-0.54443433206959246</v>
      </c>
      <c r="U3">
        <f>Sheet5!C143/(($AN$8-1)*$AN$8)</f>
        <v>2486120385158710.5</v>
      </c>
      <c r="V3" s="1">
        <f t="shared" ref="V3:V51" si="7">MAX(ABS(T3-W3),ABS(T3-X3))</f>
        <v>1.1190468440154677</v>
      </c>
      <c r="W3">
        <f>100*(Y3-'comparison-64'!$F$2)/'comparison-64'!$F$2</f>
        <v>-1.6634811760850601</v>
      </c>
      <c r="X3">
        <f>100*(Z3-'comparison-64'!$F$2)/'comparison-64'!$F$2</f>
        <v>0.57461251194587526</v>
      </c>
      <c r="Y3" s="1">
        <f t="shared" si="0"/>
        <v>5095741106.7324839</v>
      </c>
      <c r="Z3" s="1">
        <f t="shared" si="1"/>
        <v>5211717817.5538168</v>
      </c>
      <c r="AB3" s="1">
        <f t="shared" ref="AB2:AB33" si="8">S3-I3</f>
        <v>11873541.211149216</v>
      </c>
      <c r="AC3" s="1">
        <f t="shared" si="2"/>
        <v>2.6483709783972236E+16</v>
      </c>
      <c r="AD3">
        <f t="shared" si="3"/>
        <v>-177390942.66999936</v>
      </c>
      <c r="AE3">
        <f t="shared" si="4"/>
        <v>201138025.09229779</v>
      </c>
      <c r="AG3" s="51">
        <f>100*ABS(AB3/'comparison-64'!$F$2)</f>
        <v>0.22913305137776133</v>
      </c>
      <c r="AH3" s="51">
        <f xml:space="preserve"> 100*ABS((($AN$9/2)*SQRT(AC3))/'comparison-64'!$F$2)</f>
        <v>3.6523854120625332</v>
      </c>
      <c r="AI3" s="30">
        <f t="shared" ref="AI3:AI11" si="9">AD3/$F$2</f>
        <v>-3.0755496197970886E-2</v>
      </c>
      <c r="AJ3" s="32">
        <f t="shared" ref="AJ3:AJ11" si="10">AG3-AE3/$F$2</f>
        <v>0.19426035904700603</v>
      </c>
    </row>
    <row r="4" spans="1:44" x14ac:dyDescent="0.25">
      <c r="A4" s="10" t="s">
        <v>65</v>
      </c>
      <c r="B4" s="4" t="s">
        <v>45</v>
      </c>
      <c r="C4" s="16">
        <v>1</v>
      </c>
      <c r="D4" s="13"/>
      <c r="E4" s="13"/>
      <c r="F4">
        <v>5323392830.1099997</v>
      </c>
      <c r="G4" s="11">
        <v>5265579836.9221802</v>
      </c>
      <c r="I4">
        <f t="shared" ref="I4:I11" si="11">I3</f>
        <v>5141855920.9320011</v>
      </c>
      <c r="J4">
        <f>100*(I4-'comparison-64'!$F$2)/'comparison-64'!$F$2</f>
        <v>-0.77356738344735376</v>
      </c>
      <c r="K4" s="1">
        <f t="shared" si="5"/>
        <v>3.2955649393900892E+16</v>
      </c>
      <c r="L4">
        <f t="shared" ref="L4:Q11" si="12">L3</f>
        <v>2.3997589398813524E+16</v>
      </c>
      <c r="M4" s="1">
        <f t="shared" si="6"/>
        <v>3.4767302683910142</v>
      </c>
      <c r="N4">
        <f>100*(P4-'comparison-64'!$F$2)/'comparison-64'!$F$2</f>
        <v>-4.2502976518383679</v>
      </c>
      <c r="O4">
        <f>100*(Q4-'comparison-64'!$F$2)/'comparison-64'!$F$2</f>
        <v>2.7031628849436604</v>
      </c>
      <c r="P4">
        <f t="shared" si="12"/>
        <v>4961693784.2451715</v>
      </c>
      <c r="Q4">
        <f t="shared" si="12"/>
        <v>5322018057.6188307</v>
      </c>
      <c r="S4">
        <f t="shared" ref="S4:S51" si="13">G4</f>
        <v>5265579836.9221802</v>
      </c>
      <c r="T4">
        <f>100*(S4-'comparison-64'!$F$2)/'comparison-64'!$F$2</f>
        <v>1.6140302081301012</v>
      </c>
      <c r="U4">
        <f>Sheet5!C144/(($AN$8-1)*$AN$8)</f>
        <v>2525498511775453.5</v>
      </c>
      <c r="V4" s="1">
        <f t="shared" si="7"/>
        <v>1.1278744222516472</v>
      </c>
      <c r="W4">
        <f>100*(Y4-'comparison-64'!$F$2)/'comparison-64'!$F$2</f>
        <v>0.48615578587845398</v>
      </c>
      <c r="X4">
        <f>100*(Z4-'comparison-64'!$F$2)/'comparison-64'!$F$2</f>
        <v>2.7419046303817485</v>
      </c>
      <c r="Y4" s="1">
        <f t="shared" si="0"/>
        <v>5207134041.5509682</v>
      </c>
      <c r="Z4" s="1">
        <f t="shared" si="1"/>
        <v>5324025632.2933922</v>
      </c>
      <c r="AB4" s="1">
        <f t="shared" si="8"/>
        <v>123723915.99017906</v>
      </c>
      <c r="AC4" s="1">
        <f t="shared" si="2"/>
        <v>2.6523087910588976E+16</v>
      </c>
      <c r="AD4">
        <f t="shared" si="3"/>
        <v>-65681222.514924407</v>
      </c>
      <c r="AE4">
        <f t="shared" si="4"/>
        <v>313129054.49528253</v>
      </c>
      <c r="AG4" s="51">
        <f>100*ABS(AB4/'comparison-64'!$F$2)</f>
        <v>2.387597591577455</v>
      </c>
      <c r="AH4" s="51">
        <f xml:space="preserve"> 100*ABS((($AN$9/2)*SQRT(AC4))/'comparison-64'!$F$2)</f>
        <v>3.6550997348247196</v>
      </c>
      <c r="AI4" s="30">
        <f t="shared" si="9"/>
        <v>-1.1387608402835737E-2</v>
      </c>
      <c r="AJ4" s="32">
        <f t="shared" si="10"/>
        <v>2.3333082389191322</v>
      </c>
    </row>
    <row r="5" spans="1:44" x14ac:dyDescent="0.25">
      <c r="A5" s="10" t="s">
        <v>66</v>
      </c>
      <c r="B5" s="4" t="s">
        <v>45</v>
      </c>
      <c r="C5" s="16">
        <v>1</v>
      </c>
      <c r="D5" s="13"/>
      <c r="E5" s="13"/>
      <c r="F5">
        <v>4527051984.2200003</v>
      </c>
      <c r="G5" s="11">
        <v>5118184971.4208403</v>
      </c>
      <c r="I5">
        <f t="shared" si="11"/>
        <v>5141855920.9320011</v>
      </c>
      <c r="J5">
        <f>100*(I5-'comparison-64'!$F$2)/'comparison-64'!$F$2</f>
        <v>-0.77356738344735376</v>
      </c>
      <c r="K5" s="1">
        <f t="shared" si="5"/>
        <v>3.7798388059657395E+17</v>
      </c>
      <c r="L5">
        <f t="shared" si="12"/>
        <v>2.3997589398813524E+16</v>
      </c>
      <c r="M5" s="1">
        <f t="shared" si="6"/>
        <v>3.4767302683910142</v>
      </c>
      <c r="N5">
        <f>100*(P5-'comparison-64'!$F$2)/'comparison-64'!$F$2</f>
        <v>-4.2502976518383679</v>
      </c>
      <c r="O5">
        <f>100*(Q5-'comparison-64'!$F$2)/'comparison-64'!$F$2</f>
        <v>2.7031628849436604</v>
      </c>
      <c r="P5">
        <f t="shared" si="12"/>
        <v>4961693784.2451715</v>
      </c>
      <c r="Q5">
        <f t="shared" si="12"/>
        <v>5322018057.6188307</v>
      </c>
      <c r="S5">
        <f t="shared" si="13"/>
        <v>5118184971.4208403</v>
      </c>
      <c r="T5">
        <f>100*(S5-'comparison-64'!$F$2)/'comparison-64'!$F$2</f>
        <v>-1.2303642896145119</v>
      </c>
      <c r="U5">
        <f>Sheet5!C145/(($AN$8-1)*$AN$8)</f>
        <v>2511134303094830</v>
      </c>
      <c r="V5" s="1">
        <f t="shared" si="7"/>
        <v>1.1246623582242001</v>
      </c>
      <c r="W5">
        <f>100*(Y5-'comparison-64'!$F$2)/'comparison-64'!$F$2</f>
        <v>-2.3550266478387121</v>
      </c>
      <c r="X5">
        <f>100*(Z5-'comparison-64'!$F$2)/'comparison-64'!$F$2</f>
        <v>-0.10570193139031181</v>
      </c>
      <c r="Y5" s="1">
        <f t="shared" si="0"/>
        <v>5059905623.3359251</v>
      </c>
      <c r="Z5" s="1">
        <f t="shared" si="1"/>
        <v>5176464319.5057554</v>
      </c>
      <c r="AB5" s="1">
        <f t="shared" si="8"/>
        <v>-23670949.511160851</v>
      </c>
      <c r="AC5" s="1">
        <f t="shared" si="2"/>
        <v>2.6508723701908352E+16</v>
      </c>
      <c r="AD5">
        <f t="shared" si="3"/>
        <v>-213024792.64291903</v>
      </c>
      <c r="AE5">
        <f t="shared" si="4"/>
        <v>165682893.62059733</v>
      </c>
      <c r="AG5" s="51">
        <f>100*ABS(AB5/'comparison-64'!$F$2)</f>
        <v>0.45679690616715818</v>
      </c>
      <c r="AH5" s="51">
        <f xml:space="preserve"> 100*ABS((($AN$9/2)*SQRT(AC5))/'comparison-64'!$F$2)</f>
        <v>3.6541098477129346</v>
      </c>
      <c r="AI5" s="30">
        <f t="shared" si="9"/>
        <v>-3.6933583539216761E-2</v>
      </c>
      <c r="AJ5" s="32">
        <f t="shared" si="10"/>
        <v>0.42807131551343153</v>
      </c>
    </row>
    <row r="6" spans="1:44" x14ac:dyDescent="0.25">
      <c r="A6" s="10" t="s">
        <v>67</v>
      </c>
      <c r="B6" s="4" t="s">
        <v>45</v>
      </c>
      <c r="C6" s="16">
        <v>1</v>
      </c>
      <c r="D6" s="13"/>
      <c r="E6" s="13"/>
      <c r="F6">
        <v>5385353438.1599998</v>
      </c>
      <c r="G6" s="11">
        <v>5278556866.6564198</v>
      </c>
      <c r="I6">
        <f t="shared" si="11"/>
        <v>5141855920.9320011</v>
      </c>
      <c r="J6">
        <f>100*(I6-'comparison-64'!$F$2)/'comparison-64'!$F$2</f>
        <v>-0.77356738344735376</v>
      </c>
      <c r="K6" s="1">
        <f t="shared" si="5"/>
        <v>5.9291040896199544E+16</v>
      </c>
      <c r="L6">
        <f t="shared" si="12"/>
        <v>2.3997589398813524E+16</v>
      </c>
      <c r="M6" s="1">
        <f t="shared" si="6"/>
        <v>3.4767302683910142</v>
      </c>
      <c r="N6">
        <f>100*(P6-'comparison-64'!$F$2)/'comparison-64'!$F$2</f>
        <v>-4.2502976518383679</v>
      </c>
      <c r="O6">
        <f>100*(Q6-'comparison-64'!$F$2)/'comparison-64'!$F$2</f>
        <v>2.7031628849436604</v>
      </c>
      <c r="P6">
        <f t="shared" si="12"/>
        <v>4961693784.2451715</v>
      </c>
      <c r="Q6">
        <f t="shared" si="12"/>
        <v>5322018057.6188307</v>
      </c>
      <c r="S6">
        <f t="shared" si="13"/>
        <v>5278556866.6564198</v>
      </c>
      <c r="T6">
        <f>100*(S6-'comparison-64'!$F$2)/'comparison-64'!$F$2</f>
        <v>1.864458144324417</v>
      </c>
      <c r="U6">
        <f>Sheet5!C146/(($AN$8-1)*$AN$8)</f>
        <v>2511047032654577</v>
      </c>
      <c r="V6" s="1">
        <f t="shared" si="7"/>
        <v>1.124642815137274</v>
      </c>
      <c r="W6">
        <f>100*(Y6-'comparison-64'!$F$2)/'comparison-64'!$F$2</f>
        <v>0.73981532918714299</v>
      </c>
      <c r="X6">
        <f>100*(Z6-'comparison-64'!$F$2)/'comparison-64'!$F$2</f>
        <v>2.9891009594616911</v>
      </c>
      <c r="Y6" s="1">
        <f t="shared" si="0"/>
        <v>5220278531.2828817</v>
      </c>
      <c r="Z6" s="1">
        <f t="shared" si="1"/>
        <v>5336835202.0299578</v>
      </c>
      <c r="AB6" s="1">
        <f t="shared" si="8"/>
        <v>136700945.72441864</v>
      </c>
      <c r="AC6" s="1">
        <f t="shared" si="2"/>
        <v>2.65086364314681E+16</v>
      </c>
      <c r="AD6">
        <f t="shared" si="3"/>
        <v>-52652585.71736455</v>
      </c>
      <c r="AE6">
        <f t="shared" si="4"/>
        <v>326054477.16620183</v>
      </c>
      <c r="AG6" s="51">
        <f>100*ABS(AB6/'comparison-64'!$F$2)</f>
        <v>2.638025527771771</v>
      </c>
      <c r="AH6" s="51">
        <f xml:space="preserve"> 100*ABS((($AN$9/2)*SQRT(AC6))/'comparison-64'!$F$2)</f>
        <v>3.6541038327866553</v>
      </c>
      <c r="AI6" s="30">
        <f t="shared" si="9"/>
        <v>-9.1287434153627146E-3</v>
      </c>
      <c r="AJ6" s="32">
        <f t="shared" si="10"/>
        <v>2.5814952050738893</v>
      </c>
      <c r="AM6" t="s">
        <v>169</v>
      </c>
      <c r="AN6">
        <v>64</v>
      </c>
    </row>
    <row r="7" spans="1:44" x14ac:dyDescent="0.25">
      <c r="A7" s="10" t="s">
        <v>68</v>
      </c>
      <c r="B7" s="4" t="s">
        <v>45</v>
      </c>
      <c r="C7" s="16">
        <v>1</v>
      </c>
      <c r="D7" s="13"/>
      <c r="E7" s="13"/>
      <c r="F7">
        <v>4633344971.4799995</v>
      </c>
      <c r="G7" s="11">
        <v>5140827056.63484</v>
      </c>
      <c r="I7">
        <f t="shared" si="11"/>
        <v>5141855920.9320011</v>
      </c>
      <c r="J7">
        <f>100*(I7-'comparison-64'!$F$2)/'comparison-64'!$F$2</f>
        <v>-0.77356738344735376</v>
      </c>
      <c r="K7" s="1">
        <f t="shared" si="5"/>
        <v>2.585833857125761E+17</v>
      </c>
      <c r="L7">
        <f t="shared" si="12"/>
        <v>2.3997589398813524E+16</v>
      </c>
      <c r="M7" s="1">
        <f t="shared" si="6"/>
        <v>3.4767302683910142</v>
      </c>
      <c r="N7">
        <f>100*(P7-'comparison-64'!$F$2)/'comparison-64'!$F$2</f>
        <v>-4.2502976518383679</v>
      </c>
      <c r="O7">
        <f>100*(Q7-'comparison-64'!$F$2)/'comparison-64'!$F$2</f>
        <v>2.7031628849436604</v>
      </c>
      <c r="P7">
        <f t="shared" si="12"/>
        <v>4961693784.2451715</v>
      </c>
      <c r="Q7">
        <f t="shared" si="12"/>
        <v>5322018057.6188307</v>
      </c>
      <c r="S7">
        <f t="shared" si="13"/>
        <v>5140827056.63484</v>
      </c>
      <c r="T7">
        <f>100*(S7-'comparison-64'!$F$2)/'comparison-64'!$F$2</f>
        <v>-0.79342218595907565</v>
      </c>
      <c r="U7">
        <f>Sheet5!C147/(($AN$8-1)*$AN$8)</f>
        <v>2274949116607489</v>
      </c>
      <c r="V7" s="1">
        <f t="shared" si="7"/>
        <v>1.0704663826846676</v>
      </c>
      <c r="W7">
        <f>100*(Y7-'comparison-64'!$F$2)/'comparison-64'!$F$2</f>
        <v>-1.8638885686437432</v>
      </c>
      <c r="X7">
        <f>100*(Z7-'comparison-64'!$F$2)/'comparison-64'!$F$2</f>
        <v>0.27704419672559177</v>
      </c>
      <c r="Y7" s="1">
        <f t="shared" si="0"/>
        <v>5085356112.4234724</v>
      </c>
      <c r="Z7" s="1">
        <f t="shared" si="1"/>
        <v>5196298000.8462076</v>
      </c>
      <c r="AB7" s="1">
        <f t="shared" si="8"/>
        <v>-1028864.2971611023</v>
      </c>
      <c r="AC7" s="1">
        <f t="shared" si="2"/>
        <v>2.6272538515421012E+16</v>
      </c>
      <c r="AD7">
        <f t="shared" si="3"/>
        <v>-189537275.640699</v>
      </c>
      <c r="AE7">
        <f t="shared" si="4"/>
        <v>187479547.04637679</v>
      </c>
      <c r="AG7" s="51">
        <f>100*ABS(AB7/'comparison-64'!$F$2)</f>
        <v>1.9854802511721916E-2</v>
      </c>
      <c r="AH7" s="51">
        <f xml:space="preserve"> 100*ABS((($AN$9/2)*SQRT(AC7))/'comparison-64'!$F$2)</f>
        <v>3.6377948864118546</v>
      </c>
      <c r="AI7" s="30">
        <f t="shared" si="9"/>
        <v>-3.2861390060853091E-2</v>
      </c>
      <c r="AJ7" s="32">
        <f t="shared" si="10"/>
        <v>-1.2649824892557077E-2</v>
      </c>
      <c r="AM7" t="s">
        <v>165</v>
      </c>
      <c r="AN7">
        <v>10</v>
      </c>
      <c r="AO7">
        <v>8</v>
      </c>
    </row>
    <row r="8" spans="1:44" x14ac:dyDescent="0.25">
      <c r="A8" s="10" t="s">
        <v>69</v>
      </c>
      <c r="B8" s="4" t="s">
        <v>45</v>
      </c>
      <c r="C8" s="16">
        <v>1</v>
      </c>
      <c r="D8" s="13"/>
      <c r="E8" s="13"/>
      <c r="F8">
        <v>5724712677.5500002</v>
      </c>
      <c r="G8" s="11">
        <v>5337367860.2684097</v>
      </c>
      <c r="I8">
        <f t="shared" si="11"/>
        <v>5141855920.9320011</v>
      </c>
      <c r="J8">
        <f>100*(I8-'comparison-64'!$F$2)/'comparison-64'!$F$2</f>
        <v>-0.77356738344735376</v>
      </c>
      <c r="K8" s="1">
        <f t="shared" si="5"/>
        <v>3.3972199873525344E+17</v>
      </c>
      <c r="L8">
        <f t="shared" si="12"/>
        <v>2.3997589398813524E+16</v>
      </c>
      <c r="M8" s="1">
        <f t="shared" si="6"/>
        <v>3.4767302683910142</v>
      </c>
      <c r="N8">
        <f>100*(P8-'comparison-64'!$F$2)/'comparison-64'!$F$2</f>
        <v>-4.2502976518383679</v>
      </c>
      <c r="O8">
        <f>100*(Q8-'comparison-64'!$F$2)/'comparison-64'!$F$2</f>
        <v>2.7031628849436604</v>
      </c>
      <c r="P8">
        <f t="shared" si="12"/>
        <v>4961693784.2451715</v>
      </c>
      <c r="Q8">
        <f t="shared" si="12"/>
        <v>5322018057.6188307</v>
      </c>
      <c r="S8">
        <f t="shared" si="13"/>
        <v>5337367860.2684097</v>
      </c>
      <c r="T8">
        <f>100*(S8-'comparison-64'!$F$2)/'comparison-64'!$F$2</f>
        <v>2.9993800838903319</v>
      </c>
      <c r="U8">
        <f>Sheet5!C148/(($AN$8-1)*$AN$8)</f>
        <v>2368427159390548.5</v>
      </c>
      <c r="V8" s="1">
        <f t="shared" si="7"/>
        <v>1.0922378082857329</v>
      </c>
      <c r="W8">
        <f>100*(Y8-'comparison-64'!$F$2)/'comparison-64'!$F$2</f>
        <v>1.9071422756045997</v>
      </c>
      <c r="X8">
        <f>100*(Z8-'comparison-64'!$F$2)/'comparison-64'!$F$2</f>
        <v>4.0916178921760649</v>
      </c>
      <c r="Y8" s="1">
        <f t="shared" si="0"/>
        <v>5280768733.4681692</v>
      </c>
      <c r="Z8" s="1">
        <f t="shared" si="1"/>
        <v>5393966987.0686502</v>
      </c>
      <c r="AB8" s="1">
        <f t="shared" si="8"/>
        <v>195511939.33640862</v>
      </c>
      <c r="AC8" s="1">
        <f t="shared" si="2"/>
        <v>2.6366016558204072E+16</v>
      </c>
      <c r="AD8">
        <f t="shared" si="3"/>
        <v>6668468.0430818796</v>
      </c>
      <c r="AE8">
        <f t="shared" si="4"/>
        <v>384355410.62973535</v>
      </c>
      <c r="AG8" s="51">
        <f>100*ABS(AB8/'comparison-64'!$F$2)</f>
        <v>3.7729474673376862</v>
      </c>
      <c r="AH8" s="51">
        <f xml:space="preserve"> 100*ABS((($AN$9/2)*SQRT(AC8))/'comparison-64'!$F$2)</f>
        <v>3.64426080145138</v>
      </c>
      <c r="AI8" s="30">
        <f t="shared" si="9"/>
        <v>1.1561584850858374E-3</v>
      </c>
      <c r="AJ8" s="32">
        <f t="shared" si="10"/>
        <v>3.7063091080597661</v>
      </c>
      <c r="AM8" t="s">
        <v>168</v>
      </c>
      <c r="AN8">
        <v>64</v>
      </c>
    </row>
    <row r="9" spans="1:44" ht="19.5" x14ac:dyDescent="0.3">
      <c r="A9" s="10" t="s">
        <v>70</v>
      </c>
      <c r="B9" s="4" t="s">
        <v>45</v>
      </c>
      <c r="C9" s="16">
        <v>1</v>
      </c>
      <c r="D9" s="13"/>
      <c r="E9" s="13"/>
      <c r="F9" s="4">
        <v>5703660726.9700003</v>
      </c>
      <c r="G9" s="11">
        <v>5304608085.8724899</v>
      </c>
      <c r="I9">
        <f t="shared" si="11"/>
        <v>5141855920.9320011</v>
      </c>
      <c r="J9">
        <f>100*(I9-'comparison-64'!$F$2)/'comparison-64'!$F$2</f>
        <v>-0.77356738344735376</v>
      </c>
      <c r="K9" s="1">
        <f t="shared" si="5"/>
        <v>3.1562464008739386E+17</v>
      </c>
      <c r="L9">
        <f t="shared" si="12"/>
        <v>2.3997589398813524E+16</v>
      </c>
      <c r="M9" s="1">
        <f t="shared" si="6"/>
        <v>3.4767302683910142</v>
      </c>
      <c r="N9">
        <f>100*(P9-'comparison-64'!$F$2)/'comparison-64'!$F$2</f>
        <v>-4.2502976518383679</v>
      </c>
      <c r="O9">
        <f>100*(Q9-'comparison-64'!$F$2)/'comparison-64'!$F$2</f>
        <v>2.7031628849436604</v>
      </c>
      <c r="P9">
        <f t="shared" si="12"/>
        <v>4961693784.2451715</v>
      </c>
      <c r="Q9">
        <f t="shared" si="12"/>
        <v>5322018057.6188307</v>
      </c>
      <c r="S9">
        <f t="shared" si="13"/>
        <v>5304608085.8724899</v>
      </c>
      <c r="T9">
        <f>100*(S9-'comparison-64'!$F$2)/'comparison-64'!$F$2</f>
        <v>2.3671889846809635</v>
      </c>
      <c r="U9">
        <f>Sheet5!C149/(($AN$8-1)*$AN$8)</f>
        <v>2232688774539078.5</v>
      </c>
      <c r="V9" s="1">
        <f t="shared" si="7"/>
        <v>1.0604770733730773</v>
      </c>
      <c r="W9">
        <f>100*(Y9-'comparison-64'!$F$2)/'comparison-64'!$F$2</f>
        <v>1.3067119113078862</v>
      </c>
      <c r="X9">
        <f>100*(Z9-'comparison-64'!$F$2)/'comparison-64'!$F$2</f>
        <v>3.4276660580540406</v>
      </c>
      <c r="Y9" s="1">
        <f t="shared" si="0"/>
        <v>5249654781.8490782</v>
      </c>
      <c r="Z9" s="1">
        <f t="shared" si="1"/>
        <v>5359561389.8959017</v>
      </c>
      <c r="AB9" s="1">
        <f t="shared" si="8"/>
        <v>162752164.94048882</v>
      </c>
      <c r="AC9" s="1">
        <f t="shared" si="2"/>
        <v>2.6230278173352604E+16</v>
      </c>
      <c r="AD9">
        <f t="shared" si="3"/>
        <v>-25604574.038113594</v>
      </c>
      <c r="AE9">
        <f t="shared" si="4"/>
        <v>351108903.91909122</v>
      </c>
      <c r="AG9" s="51">
        <f>100*ABS(AB9/'comparison-64'!$F$2)</f>
        <v>3.1407563681283177</v>
      </c>
      <c r="AH9" s="51">
        <f xml:space="preserve"> 100*ABS((($AN$9/2)*SQRT(AC9))/'comparison-64'!$F$2)</f>
        <v>3.6348679456475677</v>
      </c>
      <c r="AI9" s="30">
        <f t="shared" si="9"/>
        <v>-4.4392423177141548E-3</v>
      </c>
      <c r="AJ9" s="32">
        <f t="shared" si="10"/>
        <v>3.0798821859574397</v>
      </c>
      <c r="AM9" t="s">
        <v>163</v>
      </c>
      <c r="AN9" s="1">
        <v>2.3260000000000001</v>
      </c>
      <c r="AQ9" s="50" t="s">
        <v>171</v>
      </c>
    </row>
    <row r="10" spans="1:44" x14ac:dyDescent="0.25">
      <c r="A10" s="10" t="s">
        <v>71</v>
      </c>
      <c r="B10" s="4" t="s">
        <v>45</v>
      </c>
      <c r="C10" s="16">
        <v>1</v>
      </c>
      <c r="D10" s="13"/>
      <c r="E10" s="13"/>
      <c r="F10">
        <v>4781604531.4200001</v>
      </c>
      <c r="G10" s="11">
        <v>5140622522.6703501</v>
      </c>
      <c r="I10">
        <f t="shared" si="11"/>
        <v>5141855920.9320011</v>
      </c>
      <c r="J10">
        <f>100*(I10-'comparison-64'!$F$2)/'comparison-64'!$F$2</f>
        <v>-0.77356738344735376</v>
      </c>
      <c r="K10" s="1">
        <f t="shared" si="5"/>
        <v>1.2978106364532749E+17</v>
      </c>
      <c r="L10">
        <f t="shared" si="12"/>
        <v>2.3997589398813524E+16</v>
      </c>
      <c r="M10" s="1">
        <f t="shared" si="6"/>
        <v>3.4767302683910142</v>
      </c>
      <c r="N10">
        <f>100*(P10-'comparison-64'!$F$2)/'comparison-64'!$F$2</f>
        <v>-4.2502976518383679</v>
      </c>
      <c r="O10">
        <f>100*(Q10-'comparison-64'!$F$2)/'comparison-64'!$F$2</f>
        <v>2.7031628849436604</v>
      </c>
      <c r="P10">
        <f t="shared" si="12"/>
        <v>4961693784.2451715</v>
      </c>
      <c r="Q10">
        <f t="shared" si="12"/>
        <v>5322018057.6188307</v>
      </c>
      <c r="S10">
        <f t="shared" si="13"/>
        <v>5140622522.6703501</v>
      </c>
      <c r="T10">
        <f>100*(S10-'comparison-64'!$F$2)/'comparison-64'!$F$2</f>
        <v>-0.79736923853257113</v>
      </c>
      <c r="U10">
        <f>Sheet5!C150/(($AN$8-1)*$AN$8)</f>
        <v>2505921177615552.5</v>
      </c>
      <c r="V10" s="1">
        <f t="shared" si="7"/>
        <v>1.1234943497952981</v>
      </c>
      <c r="W10">
        <f>100*(Y10-'comparison-64'!$F$2)/'comparison-64'!$F$2</f>
        <v>-1.9208635883278691</v>
      </c>
      <c r="X10">
        <f>100*(Z10-'comparison-64'!$F$2)/'comparison-64'!$F$2</f>
        <v>0.32612511126272697</v>
      </c>
      <c r="Y10" s="1">
        <f t="shared" si="0"/>
        <v>5082403700.1016455</v>
      </c>
      <c r="Z10" s="1">
        <f t="shared" si="1"/>
        <v>5198841345.2390547</v>
      </c>
      <c r="AB10" s="1">
        <f t="shared" si="8"/>
        <v>-1233398.2616510391</v>
      </c>
      <c r="AC10" s="1">
        <f t="shared" si="2"/>
        <v>2.6503510576429076E+16</v>
      </c>
      <c r="AD10">
        <f t="shared" si="3"/>
        <v>-190568621.60070673</v>
      </c>
      <c r="AE10">
        <f t="shared" si="4"/>
        <v>188101825.07740465</v>
      </c>
      <c r="AG10" s="51">
        <f>100*ABS(AB10/'comparison-64'!$F$2)</f>
        <v>2.3801855085217292E-2</v>
      </c>
      <c r="AH10" s="51">
        <f xml:space="preserve"> 100*ABS((($AN$9/2)*SQRT(AC10))/'comparison-64'!$F$2)</f>
        <v>3.6537505269473707</v>
      </c>
      <c r="AI10" s="30">
        <f t="shared" si="9"/>
        <v>-3.3040201652213864E-2</v>
      </c>
      <c r="AJ10" s="32">
        <f t="shared" si="10"/>
        <v>-8.8106609706991267E-3</v>
      </c>
      <c r="AQ10">
        <v>98</v>
      </c>
      <c r="AR10">
        <v>2.3260000000000001</v>
      </c>
    </row>
    <row r="11" spans="1:44" x14ac:dyDescent="0.25">
      <c r="A11" s="42" t="s">
        <v>72</v>
      </c>
      <c r="B11" s="43" t="s">
        <v>45</v>
      </c>
      <c r="C11" s="44">
        <v>1</v>
      </c>
      <c r="D11" s="45"/>
      <c r="E11" s="45"/>
      <c r="F11" s="46">
        <v>4769250349.7299995</v>
      </c>
      <c r="G11" s="46">
        <v>5130804683.4071798</v>
      </c>
      <c r="H11" s="47"/>
      <c r="I11">
        <f t="shared" si="11"/>
        <v>5141855920.9320011</v>
      </c>
      <c r="J11">
        <f>100*(I11-'comparison-64'!$F$2)/'comparison-64'!$F$2</f>
        <v>-0.77356738344735376</v>
      </c>
      <c r="K11" s="1">
        <f t="shared" si="5"/>
        <v>1.3883491169076986E+17</v>
      </c>
      <c r="L11">
        <f t="shared" si="12"/>
        <v>2.3997589398813524E+16</v>
      </c>
      <c r="M11" s="1">
        <f t="shared" si="6"/>
        <v>3.4767302683910142</v>
      </c>
      <c r="N11">
        <f>100*(P11-'comparison-64'!$F$2)/'comparison-64'!$F$2</f>
        <v>-4.2502976518383679</v>
      </c>
      <c r="O11">
        <f>100*(Q11-'comparison-64'!$F$2)/'comparison-64'!$F$2</f>
        <v>2.7031628849436604</v>
      </c>
      <c r="P11">
        <f t="shared" si="12"/>
        <v>4961693784.2451715</v>
      </c>
      <c r="Q11">
        <f t="shared" si="12"/>
        <v>5322018057.6188307</v>
      </c>
      <c r="R11" s="47"/>
      <c r="S11" s="47">
        <f t="shared" si="13"/>
        <v>5130804683.4071798</v>
      </c>
      <c r="T11">
        <f>100*(S11-'comparison-64'!$F$2)/'comparison-64'!$F$2</f>
        <v>-0.98683179467329774</v>
      </c>
      <c r="U11">
        <f>Sheet5!C151/(($AN$8-1)*$AN$8)</f>
        <v>2321006464346242.5</v>
      </c>
      <c r="V11" s="1">
        <f t="shared" si="7"/>
        <v>1.0812481177855826</v>
      </c>
      <c r="W11">
        <f>100*(Y11-'comparison-64'!$F$2)/'comparison-64'!$F$2</f>
        <v>-2.0680799124588805</v>
      </c>
      <c r="X11">
        <f>100*(Z11-'comparison-64'!$F$2)/'comparison-64'!$F$2</f>
        <v>9.4416323112284914E-2</v>
      </c>
      <c r="Y11" s="1">
        <f t="shared" si="0"/>
        <v>5074775035.9651842</v>
      </c>
      <c r="Z11" s="1">
        <f t="shared" si="1"/>
        <v>5186834330.8491755</v>
      </c>
      <c r="AA11" s="47"/>
      <c r="AB11" s="1">
        <f t="shared" si="8"/>
        <v>-11051237.524821281</v>
      </c>
      <c r="AC11" s="1">
        <f t="shared" si="2"/>
        <v>2.6318595863159768E+16</v>
      </c>
      <c r="AD11">
        <f t="shared" si="3"/>
        <v>-199724809.83434784</v>
      </c>
      <c r="AE11">
        <f t="shared" si="4"/>
        <v>177622334.78470528</v>
      </c>
      <c r="AF11" s="47"/>
      <c r="AG11" s="51">
        <f>100*ABS(AB11/'comparison-64'!$F$2)</f>
        <v>0.21326441122594395</v>
      </c>
      <c r="AH11" s="51">
        <f xml:space="preserve"> 100*ABS((($AN$9/2)*SQRT(AC11))/'comparison-64'!$F$2)</f>
        <v>3.6409821273059149</v>
      </c>
      <c r="AI11" s="30">
        <f t="shared" si="9"/>
        <v>-3.4627673414690051E-2</v>
      </c>
      <c r="AJ11" s="32">
        <f t="shared" si="10"/>
        <v>0.18246879697461044</v>
      </c>
    </row>
    <row r="12" spans="1:44" x14ac:dyDescent="0.25">
      <c r="A12" s="35" t="s">
        <v>73</v>
      </c>
      <c r="B12" s="4" t="s">
        <v>45</v>
      </c>
      <c r="C12" s="16">
        <v>2</v>
      </c>
      <c r="D12" s="40"/>
      <c r="E12" s="40"/>
      <c r="F12" s="41">
        <v>5612411141.71</v>
      </c>
      <c r="G12" s="41">
        <v>5300129312.3454399</v>
      </c>
      <c r="I12">
        <f>(1/$AN$7)*SUM(F12:F21)</f>
        <v>5138184175.0190001</v>
      </c>
      <c r="J12">
        <f>100*(I12-'comparison-64'!$F$2)/'comparison-64'!$F$2</f>
        <v>-0.84442394847445468</v>
      </c>
      <c r="K12" s="1">
        <f t="shared" si="5"/>
        <v>2.2489121593694682E+17</v>
      </c>
      <c r="L12" s="1">
        <f>SUM(K12:K21)/(($AN$7-1)*$AN$7)</f>
        <v>1.8315784715106516E+16</v>
      </c>
      <c r="M12" s="1">
        <f t="shared" si="6"/>
        <v>3.0373857739158243</v>
      </c>
      <c r="N12">
        <f>100*(P12-'comparison-64'!$F$2)/'comparison-64'!$F$2</f>
        <v>-3.8818097223902792</v>
      </c>
      <c r="O12">
        <f>100*(Q12-'comparison-64'!$F$2)/'comparison-64'!$F$2</f>
        <v>2.1929618254413699</v>
      </c>
      <c r="P12" s="1">
        <f>I12-($AN$9/2)*SQRT(L12)</f>
        <v>4980788614.0386248</v>
      </c>
      <c r="Q12" s="1">
        <f>I12+($AN$9/2)*SQRT(L12)</f>
        <v>5295579735.9993753</v>
      </c>
      <c r="S12" s="1">
        <f t="shared" si="13"/>
        <v>5300129312.3454399</v>
      </c>
      <c r="T12">
        <f>100*(S12-'comparison-64'!$F$2)/'comparison-64'!$F$2</f>
        <v>2.2807585738681153</v>
      </c>
      <c r="U12">
        <f>Sheet5!C152/(($AN$8-1)*$AN$8)</f>
        <v>2276994159916871</v>
      </c>
      <c r="V12" s="1">
        <f t="shared" si="7"/>
        <v>1.0709474172581706</v>
      </c>
      <c r="W12">
        <f>100*(Y12-'comparison-64'!$F$2)/'comparison-64'!$F$2</f>
        <v>1.2098111566099448</v>
      </c>
      <c r="X12">
        <f>100*(Z12-'comparison-64'!$F$2)/'comparison-64'!$F$2</f>
        <v>3.3517059911262859</v>
      </c>
      <c r="Y12" s="1">
        <f t="shared" si="0"/>
        <v>5244633441.2027626</v>
      </c>
      <c r="Z12" s="1">
        <f t="shared" si="1"/>
        <v>5355625183.4881172</v>
      </c>
      <c r="AB12" s="1">
        <f t="shared" si="8"/>
        <v>161945137.32643986</v>
      </c>
      <c r="AC12" s="1">
        <f t="shared" si="2"/>
        <v>2.0592778875023388E+16</v>
      </c>
      <c r="AD12">
        <f t="shared" ref="AD12:AD43" si="14">AB12-($AN$9/2)*AC12</f>
        <v>-2.3949401669707064E+16</v>
      </c>
      <c r="AE12">
        <f t="shared" ref="AE12:AE43" si="15">AB12+($AN$9/2)*AC12</f>
        <v>2.3949401993597336E+16</v>
      </c>
      <c r="AG12" s="51">
        <f>100*ABS(AB12/'comparison-64'!$F$2)</f>
        <v>3.1251825223425698</v>
      </c>
      <c r="AH12" s="51">
        <f xml:space="preserve"> 100*ABS((($AN$9/2)*SQRT(AC12))/'comparison-64'!$F$2)</f>
        <v>3.2206584280420234</v>
      </c>
    </row>
    <row r="13" spans="1:44" x14ac:dyDescent="0.25">
      <c r="A13" s="10" t="s">
        <v>74</v>
      </c>
      <c r="B13" s="4" t="s">
        <v>45</v>
      </c>
      <c r="C13" s="16">
        <v>2</v>
      </c>
      <c r="D13" s="13"/>
      <c r="E13" s="13"/>
      <c r="F13" s="11">
        <v>4838266065.0500002</v>
      </c>
      <c r="G13" s="11">
        <v>5159040367.4303598</v>
      </c>
      <c r="I13">
        <f>I12</f>
        <v>5138184175.0190001</v>
      </c>
      <c r="J13">
        <f>100*(I13-'comparison-64'!$F$2)/'comparison-64'!$F$2</f>
        <v>-0.84442394847445468</v>
      </c>
      <c r="K13" s="1">
        <f t="shared" si="5"/>
        <v>8.9950872687377088E+16</v>
      </c>
      <c r="L13">
        <f>L12</f>
        <v>1.8315784715106516E+16</v>
      </c>
      <c r="M13" s="1">
        <f t="shared" si="6"/>
        <v>3.0373857739158243</v>
      </c>
      <c r="N13">
        <f>100*(P13-'comparison-64'!$F$2)/'comparison-64'!$F$2</f>
        <v>-3.8818097223902792</v>
      </c>
      <c r="O13">
        <f>100*(Q13-'comparison-64'!$F$2)/'comparison-64'!$F$2</f>
        <v>2.1929618254413699</v>
      </c>
      <c r="P13">
        <f>P12</f>
        <v>4980788614.0386248</v>
      </c>
      <c r="Q13">
        <f>Q12</f>
        <v>5295579735.9993753</v>
      </c>
      <c r="S13" s="1">
        <f t="shared" si="13"/>
        <v>5159040367.4303598</v>
      </c>
      <c r="T13">
        <f>100*(S13-'comparison-64'!$F$2)/'comparison-64'!$F$2</f>
        <v>-0.44194562104428076</v>
      </c>
      <c r="U13">
        <f>Sheet5!C153/(($AN$8-1)*$AN$8)</f>
        <v>2252373069322696</v>
      </c>
      <c r="V13" s="1">
        <f t="shared" si="7"/>
        <v>1.0651416139954675</v>
      </c>
      <c r="W13">
        <f>100*(Y13-'comparison-64'!$F$2)/'comparison-64'!$F$2</f>
        <v>-1.5070872350397482</v>
      </c>
      <c r="X13">
        <f>100*(Z13-'comparison-64'!$F$2)/'comparison-64'!$F$2</f>
        <v>0.62319599295118666</v>
      </c>
      <c r="Y13" s="1">
        <f t="shared" si="0"/>
        <v>5103845349.6298304</v>
      </c>
      <c r="Z13" s="1">
        <f t="shared" si="1"/>
        <v>5214235385.2308893</v>
      </c>
      <c r="AB13" s="1">
        <f t="shared" si="8"/>
        <v>20856192.411359787</v>
      </c>
      <c r="AC13" s="1">
        <f t="shared" si="2"/>
        <v>2.0568157784429212E+16</v>
      </c>
      <c r="AD13">
        <f t="shared" si="14"/>
        <v>-2.3920767482434984E+16</v>
      </c>
      <c r="AE13">
        <f t="shared" si="15"/>
        <v>2.3920767524147368E+16</v>
      </c>
      <c r="AG13" s="51">
        <f>100*ABS(AB13/'comparison-64'!$F$2)</f>
        <v>0.40247832743017398</v>
      </c>
      <c r="AH13" s="51">
        <f xml:space="preserve"> 100*ABS((($AN$9/2)*SQRT(AC13))/'comparison-64'!$F$2)</f>
        <v>3.2187325141196559</v>
      </c>
    </row>
    <row r="14" spans="1:44" x14ac:dyDescent="0.25">
      <c r="A14" s="10" t="s">
        <v>75</v>
      </c>
      <c r="B14" s="4" t="s">
        <v>45</v>
      </c>
      <c r="C14" s="16">
        <v>2</v>
      </c>
      <c r="D14" s="13"/>
      <c r="E14" s="13"/>
      <c r="F14" s="12">
        <v>4746034331.8199997</v>
      </c>
      <c r="G14" s="11">
        <v>5128010643.0780802</v>
      </c>
      <c r="I14">
        <f t="shared" ref="I14:I21" si="16">I13</f>
        <v>5138184175.0190001</v>
      </c>
      <c r="J14">
        <f>100*(I14-'comparison-64'!$F$2)/'comparison-64'!$F$2</f>
        <v>-0.84442394847445468</v>
      </c>
      <c r="K14" s="1">
        <f t="shared" si="5"/>
        <v>1.5378149952100058E+17</v>
      </c>
      <c r="L14">
        <f t="shared" ref="L14:L21" si="17">L13</f>
        <v>1.8315784715106516E+16</v>
      </c>
      <c r="M14" s="1">
        <f t="shared" si="6"/>
        <v>3.0373857739158243</v>
      </c>
      <c r="N14">
        <f>100*(P14-'comparison-64'!$F$2)/'comparison-64'!$F$2</f>
        <v>-3.8818097223902792</v>
      </c>
      <c r="O14">
        <f>100*(Q14-'comparison-64'!$F$2)/'comparison-64'!$F$2</f>
        <v>2.1929618254413699</v>
      </c>
      <c r="P14">
        <f t="shared" ref="P14:P21" si="18">P13</f>
        <v>4980788614.0386248</v>
      </c>
      <c r="Q14">
        <f t="shared" ref="Q14:Q21" si="19">Q13</f>
        <v>5295579735.9993753</v>
      </c>
      <c r="S14">
        <f t="shared" si="13"/>
        <v>5128010643.0780802</v>
      </c>
      <c r="T14">
        <f>100*(S14-'comparison-64'!$F$2)/'comparison-64'!$F$2</f>
        <v>-1.0407505856131041</v>
      </c>
      <c r="U14">
        <f>Sheet5!C154/(($AN$8-1)*$AN$8)</f>
        <v>2509274390956874</v>
      </c>
      <c r="V14" s="1">
        <f t="shared" si="7"/>
        <v>1.124245781412974</v>
      </c>
      <c r="W14">
        <f>100*(Y14-'comparison-64'!$F$2)/'comparison-64'!$F$2</f>
        <v>-2.1649963670260779</v>
      </c>
      <c r="X14">
        <f>100*(Z14-'comparison-64'!$F$2)/'comparison-64'!$F$2</f>
        <v>8.3495195799870026E-2</v>
      </c>
      <c r="Y14" s="1">
        <f t="shared" si="0"/>
        <v>5069752881.7607918</v>
      </c>
      <c r="Z14" s="1">
        <f t="shared" si="1"/>
        <v>5186268404.3953686</v>
      </c>
      <c r="AB14" s="1">
        <f t="shared" si="8"/>
        <v>-10173531.940919876</v>
      </c>
      <c r="AC14" s="1">
        <f t="shared" si="2"/>
        <v>2.0825059106063392E+16</v>
      </c>
      <c r="AD14">
        <f t="shared" si="14"/>
        <v>-2.4219543750525256E+16</v>
      </c>
      <c r="AE14">
        <f t="shared" si="15"/>
        <v>2.4219543730178192E+16</v>
      </c>
      <c r="AG14" s="51">
        <f>100*ABS(AB14/'comparison-64'!$F$2)</f>
        <v>0.19632663713864923</v>
      </c>
      <c r="AH14" s="51">
        <f xml:space="preserve"> 100*ABS((($AN$9/2)*SQRT(AC14))/'comparison-64'!$F$2)</f>
        <v>3.2387715134925861</v>
      </c>
    </row>
    <row r="15" spans="1:44" x14ac:dyDescent="0.25">
      <c r="A15" s="10" t="s">
        <v>76</v>
      </c>
      <c r="B15" s="4" t="s">
        <v>45</v>
      </c>
      <c r="C15" s="16">
        <v>2</v>
      </c>
      <c r="D15" s="13"/>
      <c r="E15" s="13"/>
      <c r="F15" s="12">
        <v>4671431546.9200001</v>
      </c>
      <c r="G15" s="11">
        <v>5147249641.07376</v>
      </c>
      <c r="I15">
        <f t="shared" si="16"/>
        <v>5138184175.0190001</v>
      </c>
      <c r="J15">
        <f>100*(I15-'comparison-64'!$F$2)/'comparison-64'!$F$2</f>
        <v>-0.84442394847445468</v>
      </c>
      <c r="K15" s="1">
        <f t="shared" si="5"/>
        <v>2.1785801583732339E+17</v>
      </c>
      <c r="L15">
        <f t="shared" si="17"/>
        <v>1.8315784715106516E+16</v>
      </c>
      <c r="M15" s="1">
        <f t="shared" si="6"/>
        <v>3.0373857739158243</v>
      </c>
      <c r="N15">
        <f>100*(P15-'comparison-64'!$F$2)/'comparison-64'!$F$2</f>
        <v>-3.8818097223902792</v>
      </c>
      <c r="O15">
        <f>100*(Q15-'comparison-64'!$F$2)/'comparison-64'!$F$2</f>
        <v>2.1929618254413699</v>
      </c>
      <c r="P15">
        <f t="shared" si="18"/>
        <v>4980788614.0386248</v>
      </c>
      <c r="Q15">
        <f t="shared" si="19"/>
        <v>5295579735.9993753</v>
      </c>
      <c r="S15">
        <f t="shared" si="13"/>
        <v>5147249641.07376</v>
      </c>
      <c r="T15">
        <f>100*(S15-'comparison-64'!$F$2)/'comparison-64'!$F$2</f>
        <v>-0.66948052912301581</v>
      </c>
      <c r="U15">
        <f>Sheet5!C155/(($AN$8-1)*$AN$8)</f>
        <v>2483169109918128.5</v>
      </c>
      <c r="V15" s="1">
        <f t="shared" si="7"/>
        <v>1.1183824361332271</v>
      </c>
      <c r="W15">
        <f>100*(Y15-'comparison-64'!$F$2)/'comparison-64'!$F$2</f>
        <v>-1.7878629652562428</v>
      </c>
      <c r="X15">
        <f>100*(Z15-'comparison-64'!$F$2)/'comparison-64'!$F$2</f>
        <v>0.44890190701021127</v>
      </c>
      <c r="Y15" s="1">
        <f t="shared" si="0"/>
        <v>5089295714.8924141</v>
      </c>
      <c r="Z15" s="1">
        <f t="shared" si="1"/>
        <v>5205203567.255106</v>
      </c>
      <c r="AB15" s="1">
        <f t="shared" si="8"/>
        <v>9065466.0547599792</v>
      </c>
      <c r="AC15" s="1">
        <f t="shared" si="2"/>
        <v>2.0798953825024644E+16</v>
      </c>
      <c r="AD15">
        <f t="shared" si="14"/>
        <v>-2.4189183289438192E+16</v>
      </c>
      <c r="AE15">
        <f t="shared" si="15"/>
        <v>2.4189183307569128E+16</v>
      </c>
      <c r="AG15" s="51">
        <f>100*ABS(AB15/'comparison-64'!$F$2)</f>
        <v>0.17494341935143898</v>
      </c>
      <c r="AH15" s="51">
        <f xml:space="preserve"> 100*ABS((($AN$9/2)*SQRT(AC15))/'comparison-64'!$F$2)</f>
        <v>3.23674089371353</v>
      </c>
    </row>
    <row r="16" spans="1:44" x14ac:dyDescent="0.25">
      <c r="A16" s="10" t="s">
        <v>77</v>
      </c>
      <c r="B16" s="4" t="s">
        <v>45</v>
      </c>
      <c r="C16" s="16">
        <v>2</v>
      </c>
      <c r="D16" s="13"/>
      <c r="E16" s="13"/>
      <c r="F16" s="12">
        <v>4818055723.75</v>
      </c>
      <c r="G16" s="11">
        <v>5145878503.0233202</v>
      </c>
      <c r="I16">
        <f t="shared" si="16"/>
        <v>5138184175.0190001</v>
      </c>
      <c r="J16">
        <f>100*(I16-'comparison-64'!$F$2)/'comparison-64'!$F$2</f>
        <v>-0.84442394847445468</v>
      </c>
      <c r="K16" s="1">
        <f t="shared" si="5"/>
        <v>1.0248222531188854E+17</v>
      </c>
      <c r="L16">
        <f t="shared" si="17"/>
        <v>1.8315784715106516E+16</v>
      </c>
      <c r="M16" s="1">
        <f t="shared" si="6"/>
        <v>3.0373857739158243</v>
      </c>
      <c r="N16">
        <f>100*(P16-'comparison-64'!$F$2)/'comparison-64'!$F$2</f>
        <v>-3.8818097223902792</v>
      </c>
      <c r="O16">
        <f>100*(Q16-'comparison-64'!$F$2)/'comparison-64'!$F$2</f>
        <v>2.1929618254413699</v>
      </c>
      <c r="P16">
        <f t="shared" si="18"/>
        <v>4980788614.0386248</v>
      </c>
      <c r="Q16">
        <f t="shared" si="19"/>
        <v>5295579735.9993753</v>
      </c>
      <c r="S16">
        <f t="shared" si="13"/>
        <v>5145878503.0233202</v>
      </c>
      <c r="T16">
        <f>100*(S16-'comparison-64'!$F$2)/'comparison-64'!$F$2</f>
        <v>-0.69594045710662578</v>
      </c>
      <c r="U16">
        <f>Sheet5!C156/(($AN$8-1)*$AN$8)</f>
        <v>2393167299455421.5</v>
      </c>
      <c r="V16" s="1">
        <f t="shared" si="7"/>
        <v>1.0979276424562587</v>
      </c>
      <c r="W16">
        <f>100*(Y16-'comparison-64'!$F$2)/'comparison-64'!$F$2</f>
        <v>-1.7938680995628844</v>
      </c>
      <c r="X16">
        <f>100*(Z16-'comparison-64'!$F$2)/'comparison-64'!$F$2</f>
        <v>0.40198718534963279</v>
      </c>
      <c r="Y16" s="1">
        <f t="shared" si="0"/>
        <v>5088984532.3317156</v>
      </c>
      <c r="Z16" s="1">
        <f t="shared" si="1"/>
        <v>5202772473.7149248</v>
      </c>
      <c r="AB16" s="1">
        <f t="shared" si="8"/>
        <v>7694328.0043201447</v>
      </c>
      <c r="AC16" s="1">
        <f t="shared" si="2"/>
        <v>2.0708952014561936E+16</v>
      </c>
      <c r="AD16">
        <f t="shared" si="14"/>
        <v>-2.4084511185241204E+16</v>
      </c>
      <c r="AE16">
        <f t="shared" si="15"/>
        <v>2.408451120062986E+16</v>
      </c>
      <c r="AG16" s="51">
        <f>100*ABS(AB16/'comparison-64'!$F$2)</f>
        <v>0.14848349136782893</v>
      </c>
      <c r="AH16" s="51">
        <f xml:space="preserve"> 100*ABS((($AN$9/2)*SQRT(AC16))/'comparison-64'!$F$2)</f>
        <v>3.229730243790605</v>
      </c>
    </row>
    <row r="17" spans="1:34" x14ac:dyDescent="0.25">
      <c r="A17" s="10" t="s">
        <v>78</v>
      </c>
      <c r="B17" s="4" t="s">
        <v>45</v>
      </c>
      <c r="C17" s="16">
        <v>2</v>
      </c>
      <c r="D17" s="13"/>
      <c r="E17" s="13"/>
      <c r="F17" s="12">
        <v>5628968630.9399996</v>
      </c>
      <c r="G17" s="11">
        <v>5316536541.1614704</v>
      </c>
      <c r="I17">
        <f t="shared" si="16"/>
        <v>5138184175.0190001</v>
      </c>
      <c r="J17">
        <f>100*(I17-'comparison-64'!$F$2)/'comparison-64'!$F$2</f>
        <v>-0.84442394847445468</v>
      </c>
      <c r="K17" s="1">
        <f t="shared" si="5"/>
        <v>2.4086938217367152E+17</v>
      </c>
      <c r="L17">
        <f t="shared" si="17"/>
        <v>1.8315784715106516E+16</v>
      </c>
      <c r="M17" s="1">
        <f t="shared" si="6"/>
        <v>3.0373857739158243</v>
      </c>
      <c r="N17">
        <f>100*(P17-'comparison-64'!$F$2)/'comparison-64'!$F$2</f>
        <v>-3.8818097223902792</v>
      </c>
      <c r="O17">
        <f>100*(Q17-'comparison-64'!$F$2)/'comparison-64'!$F$2</f>
        <v>2.1929618254413699</v>
      </c>
      <c r="P17">
        <f t="shared" si="18"/>
        <v>4980788614.0386248</v>
      </c>
      <c r="Q17">
        <f t="shared" si="19"/>
        <v>5295579735.9993753</v>
      </c>
      <c r="S17">
        <f t="shared" si="13"/>
        <v>5316536541.1614704</v>
      </c>
      <c r="T17">
        <f>100*(S17-'comparison-64'!$F$2)/'comparison-64'!$F$2</f>
        <v>2.5973817561534558</v>
      </c>
      <c r="U17">
        <f>Sheet5!C157/(($AN$8-1)*$AN$8)</f>
        <v>2369707615263604.5</v>
      </c>
      <c r="V17" s="1">
        <f t="shared" si="7"/>
        <v>1.0925330196739775</v>
      </c>
      <c r="W17">
        <f>100*(Y17-'comparison-64'!$F$2)/'comparison-64'!$F$2</f>
        <v>1.5048487364794785</v>
      </c>
      <c r="X17">
        <f>100*(Z17-'comparison-64'!$F$2)/'comparison-64'!$F$2</f>
        <v>3.6899147758274333</v>
      </c>
      <c r="Y17" s="1">
        <f t="shared" si="0"/>
        <v>5259922116.6791048</v>
      </c>
      <c r="Z17" s="1">
        <f t="shared" si="1"/>
        <v>5373150965.643836</v>
      </c>
      <c r="AB17" s="1">
        <f t="shared" si="8"/>
        <v>178352366.14247036</v>
      </c>
      <c r="AC17" s="1">
        <f t="shared" si="2"/>
        <v>2.068549233037012E+16</v>
      </c>
      <c r="AD17">
        <f t="shared" si="14"/>
        <v>-2.4057227401868084E+16</v>
      </c>
      <c r="AE17">
        <f t="shared" si="15"/>
        <v>2.405722775857282E+16</v>
      </c>
      <c r="AG17" s="51">
        <f>100*ABS(AB17/'comparison-64'!$F$2)</f>
        <v>3.4418057046279107</v>
      </c>
      <c r="AH17" s="51">
        <f xml:space="preserve"> 100*ABS((($AN$9/2)*SQRT(AC17))/'comparison-64'!$F$2)</f>
        <v>3.2279003607088192</v>
      </c>
    </row>
    <row r="18" spans="1:34" x14ac:dyDescent="0.25">
      <c r="A18" s="10" t="s">
        <v>79</v>
      </c>
      <c r="B18" s="4" t="s">
        <v>45</v>
      </c>
      <c r="C18" s="16">
        <v>2</v>
      </c>
      <c r="D18" s="13"/>
      <c r="E18" s="13"/>
      <c r="F18" s="12">
        <v>5646060445.29</v>
      </c>
      <c r="G18" s="11">
        <v>5348040582.5763102</v>
      </c>
      <c r="I18">
        <f t="shared" si="16"/>
        <v>5138184175.0190001</v>
      </c>
      <c r="J18">
        <f>100*(I18-'comparison-64'!$F$2)/'comparison-64'!$F$2</f>
        <v>-0.84442394847445468</v>
      </c>
      <c r="K18" s="1">
        <f t="shared" si="5"/>
        <v>2.5793830590438176E+17</v>
      </c>
      <c r="L18">
        <f t="shared" si="17"/>
        <v>1.8315784715106516E+16</v>
      </c>
      <c r="M18" s="1">
        <f t="shared" si="6"/>
        <v>3.0373857739158243</v>
      </c>
      <c r="N18">
        <f>100*(P18-'comparison-64'!$F$2)/'comparison-64'!$F$2</f>
        <v>-3.8818097223902792</v>
      </c>
      <c r="O18">
        <f>100*(Q18-'comparison-64'!$F$2)/'comparison-64'!$F$2</f>
        <v>2.1929618254413699</v>
      </c>
      <c r="P18">
        <f t="shared" si="18"/>
        <v>4980788614.0386248</v>
      </c>
      <c r="Q18">
        <f t="shared" si="19"/>
        <v>5295579735.9993753</v>
      </c>
      <c r="S18">
        <f t="shared" si="13"/>
        <v>5348040582.5763102</v>
      </c>
      <c r="T18">
        <f>100*(S18-'comparison-64'!$F$2)/'comparison-64'!$F$2</f>
        <v>3.2053399896529395</v>
      </c>
      <c r="U18">
        <f>Sheet5!C158/(($AN$8-1)*$AN$8)</f>
        <v>2350168043503842</v>
      </c>
      <c r="V18" s="1">
        <f t="shared" si="7"/>
        <v>1.0880194215903023</v>
      </c>
      <c r="W18">
        <f>100*(Y18-'comparison-64'!$F$2)/'comparison-64'!$F$2</f>
        <v>2.1173205680626372</v>
      </c>
      <c r="X18">
        <f>100*(Z18-'comparison-64'!$F$2)/'comparison-64'!$F$2</f>
        <v>4.2933594112432418</v>
      </c>
      <c r="Y18" s="1">
        <f t="shared" si="0"/>
        <v>5291660050.1166573</v>
      </c>
      <c r="Z18" s="1">
        <f t="shared" si="1"/>
        <v>5404421115.0359631</v>
      </c>
      <c r="AB18" s="1">
        <f t="shared" si="8"/>
        <v>209856407.5573101</v>
      </c>
      <c r="AC18" s="1">
        <f t="shared" si="2"/>
        <v>2.066595275861036E+16</v>
      </c>
      <c r="AD18">
        <f t="shared" si="14"/>
        <v>-2.403450284840744E+16</v>
      </c>
      <c r="AE18">
        <f t="shared" si="15"/>
        <v>2.4034503268120256E+16</v>
      </c>
      <c r="AG18" s="51">
        <f>100*ABS(AB18/'comparison-64'!$F$2)</f>
        <v>4.0497639381273949</v>
      </c>
      <c r="AH18" s="51">
        <f xml:space="preserve"> 100*ABS((($AN$9/2)*SQRT(AC18))/'comparison-64'!$F$2)</f>
        <v>3.2263754588305238</v>
      </c>
    </row>
    <row r="19" spans="1:34" x14ac:dyDescent="0.25">
      <c r="A19" s="10" t="s">
        <v>80</v>
      </c>
      <c r="B19" s="4" t="s">
        <v>45</v>
      </c>
      <c r="C19" s="16">
        <v>2</v>
      </c>
      <c r="D19" s="13"/>
      <c r="E19" s="13"/>
      <c r="F19" s="17">
        <v>5166346017.1499996</v>
      </c>
      <c r="G19" s="11">
        <v>5244168507.1212301</v>
      </c>
      <c r="I19">
        <f t="shared" si="16"/>
        <v>5138184175.0190001</v>
      </c>
      <c r="J19">
        <f>100*(I19-'comparison-64'!$F$2)/'comparison-64'!$F$2</f>
        <v>-0.84442394847445468</v>
      </c>
      <c r="K19" s="1">
        <f t="shared" si="5"/>
        <v>793089352211342.13</v>
      </c>
      <c r="L19">
        <f t="shared" si="17"/>
        <v>1.8315784715106516E+16</v>
      </c>
      <c r="M19" s="1">
        <f t="shared" si="6"/>
        <v>3.0373857739158243</v>
      </c>
      <c r="N19">
        <f>100*(P19-'comparison-64'!$F$2)/'comparison-64'!$F$2</f>
        <v>-3.8818097223902792</v>
      </c>
      <c r="O19">
        <f>100*(Q19-'comparison-64'!$F$2)/'comparison-64'!$F$2</f>
        <v>2.1929618254413699</v>
      </c>
      <c r="P19">
        <f t="shared" si="18"/>
        <v>4980788614.0386248</v>
      </c>
      <c r="Q19">
        <f t="shared" si="19"/>
        <v>5295579735.9993753</v>
      </c>
      <c r="S19">
        <f t="shared" si="13"/>
        <v>5244168507.1212301</v>
      </c>
      <c r="T19">
        <f>100*(S19-'comparison-64'!$F$2)/'comparison-64'!$F$2</f>
        <v>1.2008389584344736</v>
      </c>
      <c r="U19">
        <f>Sheet5!C159/(($AN$8-1)*$AN$8)</f>
        <v>2509132006014247.5</v>
      </c>
      <c r="V19" s="1">
        <f t="shared" si="7"/>
        <v>1.1242138841556377</v>
      </c>
      <c r="W19">
        <f>100*(Y19-'comparison-64'!$F$2)/'comparison-64'!$F$2</f>
        <v>7.6625074278836039E-2</v>
      </c>
      <c r="X19">
        <f>100*(Z19-'comparison-64'!$F$2)/'comparison-64'!$F$2</f>
        <v>2.3250528425901114</v>
      </c>
      <c r="Y19" s="1">
        <f t="shared" si="0"/>
        <v>5185912398.701231</v>
      </c>
      <c r="Z19" s="1">
        <f t="shared" si="1"/>
        <v>5302424615.5412292</v>
      </c>
      <c r="AB19" s="1">
        <f t="shared" si="8"/>
        <v>105984332.10223007</v>
      </c>
      <c r="AC19" s="1">
        <f t="shared" si="2"/>
        <v>2.0824916721120764E+16</v>
      </c>
      <c r="AD19">
        <f t="shared" si="14"/>
        <v>-2.4219378040679116E+16</v>
      </c>
      <c r="AE19">
        <f t="shared" si="15"/>
        <v>2.421937825264778E+16</v>
      </c>
      <c r="AG19" s="51">
        <f>100*ABS(AB19/'comparison-64'!$F$2)</f>
        <v>2.0452629069089281</v>
      </c>
      <c r="AH19" s="51">
        <f xml:space="preserve"> 100*ABS((($AN$9/2)*SQRT(AC19))/'comparison-64'!$F$2)</f>
        <v>3.2387604414211451</v>
      </c>
    </row>
    <row r="20" spans="1:34" x14ac:dyDescent="0.25">
      <c r="A20" s="10" t="s">
        <v>81</v>
      </c>
      <c r="B20" s="4" t="s">
        <v>45</v>
      </c>
      <c r="C20" s="16">
        <v>2</v>
      </c>
      <c r="D20" s="13"/>
      <c r="E20" s="13"/>
      <c r="F20" s="17">
        <v>5551169182.6499996</v>
      </c>
      <c r="G20" s="11">
        <v>5288343141.9723301</v>
      </c>
      <c r="I20">
        <f t="shared" si="16"/>
        <v>5138184175.0190001</v>
      </c>
      <c r="J20">
        <f>100*(I20-'comparison-64'!$F$2)/'comparison-64'!$F$2</f>
        <v>-0.84442394847445468</v>
      </c>
      <c r="K20" s="1">
        <f t="shared" si="5"/>
        <v>1.7055661652797677E+17</v>
      </c>
      <c r="L20">
        <f t="shared" si="17"/>
        <v>1.8315784715106516E+16</v>
      </c>
      <c r="M20" s="1">
        <f t="shared" si="6"/>
        <v>3.0373857739158243</v>
      </c>
      <c r="N20">
        <f>100*(P20-'comparison-64'!$F$2)/'comparison-64'!$F$2</f>
        <v>-3.8818097223902792</v>
      </c>
      <c r="O20">
        <f>100*(Q20-'comparison-64'!$F$2)/'comparison-64'!$F$2</f>
        <v>2.1929618254413699</v>
      </c>
      <c r="P20">
        <f t="shared" si="18"/>
        <v>4980788614.0386248</v>
      </c>
      <c r="Q20">
        <f t="shared" si="19"/>
        <v>5295579735.9993753</v>
      </c>
      <c r="S20">
        <f t="shared" si="13"/>
        <v>5288343141.9723301</v>
      </c>
      <c r="T20">
        <f>100*(S20-'comparison-64'!$F$2)/'comparison-64'!$F$2</f>
        <v>2.0533115861814961</v>
      </c>
      <c r="U20">
        <f>Sheet5!C160/(($AN$8-1)*$AN$8)</f>
        <v>2436844200501860</v>
      </c>
      <c r="V20" s="1">
        <f t="shared" si="7"/>
        <v>1.1079012980062646</v>
      </c>
      <c r="W20">
        <f>100*(Y20-'comparison-64'!$F$2)/'comparison-64'!$F$2</f>
        <v>0.94541028817523165</v>
      </c>
      <c r="X20">
        <f>100*(Z20-'comparison-64'!$F$2)/'comparison-64'!$F$2</f>
        <v>3.1612128841877607</v>
      </c>
      <c r="Y20" s="1">
        <f t="shared" si="0"/>
        <v>5230932342.2615738</v>
      </c>
      <c r="Z20" s="1">
        <f t="shared" si="1"/>
        <v>5345753941.6830864</v>
      </c>
      <c r="AB20" s="1">
        <f t="shared" si="8"/>
        <v>150158966.95333004</v>
      </c>
      <c r="AC20" s="1">
        <f t="shared" si="2"/>
        <v>2.0752628915608376E+16</v>
      </c>
      <c r="AD20">
        <f t="shared" si="14"/>
        <v>-2.4135307278693572E+16</v>
      </c>
      <c r="AE20">
        <f t="shared" si="15"/>
        <v>2.4135307579011508E+16</v>
      </c>
      <c r="AG20" s="51">
        <f>100*ABS(AB20/'comparison-64'!$F$2)</f>
        <v>2.897735534655951</v>
      </c>
      <c r="AH20" s="51">
        <f xml:space="preserve"> 100*ABS((($AN$9/2)*SQRT(AC20))/'comparison-64'!$F$2)</f>
        <v>3.2331343346217705</v>
      </c>
    </row>
    <row r="21" spans="1:34" x14ac:dyDescent="0.25">
      <c r="A21" s="10" t="s">
        <v>82</v>
      </c>
      <c r="B21" s="4" t="s">
        <v>45</v>
      </c>
      <c r="C21" s="16">
        <v>2</v>
      </c>
      <c r="D21" s="13"/>
      <c r="E21" s="13"/>
      <c r="F21" s="17">
        <v>4703098664.9099998</v>
      </c>
      <c r="G21" s="11">
        <v>5148357021.2709303</v>
      </c>
      <c r="I21">
        <f t="shared" si="16"/>
        <v>5138184175.0190001</v>
      </c>
      <c r="J21">
        <f>100*(I21-'comparison-64'!$F$2)/'comparison-64'!$F$2</f>
        <v>-0.84442394847445468</v>
      </c>
      <c r="K21" s="1">
        <f t="shared" si="5"/>
        <v>1.8929940110680893E+17</v>
      </c>
      <c r="L21">
        <f t="shared" si="17"/>
        <v>1.8315784715106516E+16</v>
      </c>
      <c r="M21" s="1">
        <f t="shared" si="6"/>
        <v>3.0373857739158243</v>
      </c>
      <c r="N21">
        <f>100*(P21-'comparison-64'!$F$2)/'comparison-64'!$F$2</f>
        <v>-3.8818097223902792</v>
      </c>
      <c r="O21">
        <f>100*(Q21-'comparison-64'!$F$2)/'comparison-64'!$F$2</f>
        <v>2.1929618254413699</v>
      </c>
      <c r="P21">
        <f t="shared" si="18"/>
        <v>4980788614.0386248</v>
      </c>
      <c r="Q21">
        <f t="shared" si="19"/>
        <v>5295579735.9993753</v>
      </c>
      <c r="S21" s="47">
        <f t="shared" si="13"/>
        <v>5148357021.2709303</v>
      </c>
      <c r="T21">
        <f>100*(S21-'comparison-64'!$F$2)/'comparison-64'!$F$2</f>
        <v>-0.64811054361484488</v>
      </c>
      <c r="U21">
        <f>Sheet5!C161/(($AN$8-1)*$AN$8)</f>
        <v>2532275942551048.5</v>
      </c>
      <c r="V21" s="1">
        <f t="shared" si="7"/>
        <v>1.1293867908457689</v>
      </c>
      <c r="W21">
        <f>100*(Y21-'comparison-64'!$F$2)/'comparison-64'!$F$2</f>
        <v>-1.7774973344606138</v>
      </c>
      <c r="X21">
        <f>100*(Z21-'comparison-64'!$F$2)/'comparison-64'!$F$2</f>
        <v>0.48127624723092399</v>
      </c>
      <c r="Y21" s="1">
        <f t="shared" si="0"/>
        <v>5089832855.8403978</v>
      </c>
      <c r="Z21" s="1">
        <f t="shared" si="1"/>
        <v>5206881186.7014627</v>
      </c>
      <c r="AB21" s="1">
        <f t="shared" si="8"/>
        <v>10172846.251930237</v>
      </c>
      <c r="AC21" s="1">
        <f t="shared" si="2"/>
        <v>2.0848060657657564E+16</v>
      </c>
      <c r="AD21">
        <f t="shared" si="14"/>
        <v>-2.42462945346829E+16</v>
      </c>
      <c r="AE21">
        <f t="shared" si="15"/>
        <v>2.4246294555028596E+16</v>
      </c>
      <c r="AG21" s="51">
        <f>100*ABS(AB21/'comparison-64'!$F$2)</f>
        <v>0.19631340485960982</v>
      </c>
      <c r="AH21" s="51">
        <f xml:space="preserve"> 100*ABS((($AN$9/2)*SQRT(AC21))/'comparison-64'!$F$2)</f>
        <v>3.2405596527333191</v>
      </c>
    </row>
    <row r="22" spans="1:34" x14ac:dyDescent="0.25">
      <c r="A22" s="10" t="s">
        <v>83</v>
      </c>
      <c r="B22" s="4" t="s">
        <v>45</v>
      </c>
      <c r="C22" s="16">
        <v>3</v>
      </c>
      <c r="D22" s="13"/>
      <c r="E22" s="13"/>
      <c r="F22" s="17">
        <v>5311683234.4200001</v>
      </c>
      <c r="G22" s="11">
        <v>5294283942.9487104</v>
      </c>
      <c r="I22">
        <f>(1/$AN$7)*SUM(F22:F31)</f>
        <v>5300824411.2550001</v>
      </c>
      <c r="J22">
        <f>100*(I22-'comparison-64'!$F$2)/'comparison-64'!$F$2</f>
        <v>2.2941724435237263</v>
      </c>
      <c r="K22" s="1">
        <f t="shared" si="5"/>
        <v>117914040528739.78</v>
      </c>
      <c r="L22" s="1">
        <f>SUM(K22:K31)/(($AN$7-1)*$AN$7)</f>
        <v>7052065535365124</v>
      </c>
      <c r="M22" s="1">
        <f t="shared" si="6"/>
        <v>1.8847135775217612</v>
      </c>
      <c r="N22">
        <f>100*(P22-'comparison-64'!$F$2)/'comparison-64'!$F$2</f>
        <v>0.40945886600196524</v>
      </c>
      <c r="O22">
        <f>100*(Q22-'comparison-64'!$F$2)/'comparison-64'!$F$2</f>
        <v>4.1788860210454875</v>
      </c>
      <c r="P22" s="1">
        <f>I22-($AN$9/2)*SQRT(L22)</f>
        <v>5203159651.8527298</v>
      </c>
      <c r="Q22" s="1">
        <f>I22+($AN$9/2)*SQRT(L22)</f>
        <v>5398489170.6572704</v>
      </c>
      <c r="S22" s="1">
        <f>G22</f>
        <v>5294283942.9487104</v>
      </c>
      <c r="T22">
        <f>100*(S22-'comparison-64'!$F$2)/'comparison-64'!$F$2</f>
        <v>2.1679558891016577</v>
      </c>
      <c r="U22">
        <f>Sheet5!C162/(($AN$8-1)*$AN$8)</f>
        <v>2546317379688996.5</v>
      </c>
      <c r="V22" s="1">
        <f t="shared" si="7"/>
        <v>1.1325136797253244</v>
      </c>
      <c r="W22">
        <f>100*(Y22-'comparison-64'!$F$2)/'comparison-64'!$F$2</f>
        <v>1.0354422093763334</v>
      </c>
      <c r="X22">
        <f>100*(Z22-'comparison-64'!$F$2)/'comparison-64'!$F$2</f>
        <v>3.3004695688269821</v>
      </c>
      <c r="Y22" s="1">
        <f t="shared" si="0"/>
        <v>5235597743.958415</v>
      </c>
      <c r="Z22" s="1">
        <f t="shared" si="1"/>
        <v>5352970141.9390059</v>
      </c>
      <c r="AB22" s="1">
        <f t="shared" si="8"/>
        <v>-6540468.3062896729</v>
      </c>
      <c r="AC22" s="1">
        <f t="shared" si="2"/>
        <v>9598382915054120</v>
      </c>
      <c r="AD22">
        <f t="shared" si="14"/>
        <v>-1.116291933674841E+16</v>
      </c>
      <c r="AE22">
        <f t="shared" si="15"/>
        <v>1.1162919323667474E+16</v>
      </c>
      <c r="AG22" s="51">
        <f>100*ABS(AB22/'comparison-64'!$F$2)</f>
        <v>0.12621655442206875</v>
      </c>
      <c r="AH22" s="51">
        <f xml:space="preserve"> 100*ABS((($AN$9/2)*SQRT(AC22))/'comparison-64'!$F$2)</f>
        <v>2.1988025159299434</v>
      </c>
    </row>
    <row r="23" spans="1:34" x14ac:dyDescent="0.25">
      <c r="A23" s="10" t="s">
        <v>84</v>
      </c>
      <c r="B23" s="4" t="s">
        <v>45</v>
      </c>
      <c r="C23" s="16">
        <v>3</v>
      </c>
      <c r="D23" s="13"/>
      <c r="E23" s="13"/>
      <c r="F23" s="17">
        <v>5746740593.6999998</v>
      </c>
      <c r="G23" s="11">
        <v>5293771683.3396902</v>
      </c>
      <c r="I23">
        <f>I22</f>
        <v>5300824411.2550001</v>
      </c>
      <c r="J23">
        <f>100*(I23-'comparison-64'!$F$2)/'comparison-64'!$F$2</f>
        <v>2.2941724435237263</v>
      </c>
      <c r="K23" s="1">
        <f t="shared" si="5"/>
        <v>1.9884124176632224E+17</v>
      </c>
      <c r="L23">
        <f>L22</f>
        <v>7052065535365124</v>
      </c>
      <c r="M23" s="1">
        <f t="shared" si="6"/>
        <v>1.8847135775217612</v>
      </c>
      <c r="N23">
        <f>100*(P23-'comparison-64'!$F$2)/'comparison-64'!$F$2</f>
        <v>0.40945886600196524</v>
      </c>
      <c r="O23">
        <f>100*(Q23-'comparison-64'!$F$2)/'comparison-64'!$F$2</f>
        <v>4.1788860210454875</v>
      </c>
      <c r="P23">
        <f>P22</f>
        <v>5203159651.8527298</v>
      </c>
      <c r="Q23">
        <f>Q22</f>
        <v>5398489170.6572704</v>
      </c>
      <c r="S23" s="1">
        <f t="shared" si="13"/>
        <v>5293771683.3396902</v>
      </c>
      <c r="T23">
        <f>100*(S23-'comparison-64'!$F$2)/'comparison-64'!$F$2</f>
        <v>2.1580704130482147</v>
      </c>
      <c r="U23">
        <f>Sheet5!C163/(($AN$8-1)*$AN$8)</f>
        <v>2232264049022312.8</v>
      </c>
      <c r="V23" s="1">
        <f t="shared" si="7"/>
        <v>1.0603762010301307</v>
      </c>
      <c r="W23">
        <f>100*(Y23-'comparison-64'!$F$2)/'comparison-64'!$F$2</f>
        <v>1.0976942120180839</v>
      </c>
      <c r="X23">
        <f>100*(Z23-'comparison-64'!$F$2)/'comparison-64'!$F$2</f>
        <v>3.2184466140783452</v>
      </c>
      <c r="Y23" s="1">
        <f t="shared" si="0"/>
        <v>5238823606.4623137</v>
      </c>
      <c r="Z23" s="1">
        <f t="shared" si="1"/>
        <v>5348719760.2170668</v>
      </c>
      <c r="AB23" s="1">
        <f t="shared" si="8"/>
        <v>-7052727.915309906</v>
      </c>
      <c r="AC23" s="1">
        <f t="shared" si="2"/>
        <v>9284329584387436</v>
      </c>
      <c r="AD23">
        <f t="shared" si="14"/>
        <v>-1.0797675313695316E+16</v>
      </c>
      <c r="AE23">
        <f t="shared" si="15"/>
        <v>1.079767529958986E+16</v>
      </c>
      <c r="AG23" s="51">
        <f>100*ABS(AB23/'comparison-64'!$F$2)</f>
        <v>0.13610203047551184</v>
      </c>
      <c r="AH23" s="51">
        <f xml:space="preserve"> 100*ABS((($AN$9/2)*SQRT(AC23))/'comparison-64'!$F$2)</f>
        <v>2.1625316083252817</v>
      </c>
    </row>
    <row r="24" spans="1:34" x14ac:dyDescent="0.25">
      <c r="A24" s="10" t="s">
        <v>85</v>
      </c>
      <c r="B24" s="4" t="s">
        <v>45</v>
      </c>
      <c r="C24" s="19">
        <v>3</v>
      </c>
      <c r="D24" s="13"/>
      <c r="E24" s="13"/>
      <c r="F24" s="9">
        <v>5519345923.2299995</v>
      </c>
      <c r="G24" s="11">
        <v>5277137331.2934504</v>
      </c>
      <c r="I24">
        <f t="shared" ref="I24:I31" si="20">I23</f>
        <v>5300824411.2550001</v>
      </c>
      <c r="J24">
        <f>100*(I24-'comparison-64'!$F$2)/'comparison-64'!$F$2</f>
        <v>2.2941724435237263</v>
      </c>
      <c r="K24" s="1">
        <f t="shared" si="5"/>
        <v>4.7751651195839816E+16</v>
      </c>
      <c r="L24">
        <f t="shared" ref="L24:L31" si="21">L23</f>
        <v>7052065535365124</v>
      </c>
      <c r="M24" s="1">
        <f t="shared" si="6"/>
        <v>1.8847135775217612</v>
      </c>
      <c r="N24">
        <f>100*(P24-'comparison-64'!$F$2)/'comparison-64'!$F$2</f>
        <v>0.40945886600196524</v>
      </c>
      <c r="O24">
        <f>100*(Q24-'comparison-64'!$F$2)/'comparison-64'!$F$2</f>
        <v>4.1788860210454875</v>
      </c>
      <c r="P24">
        <f t="shared" ref="P24:P31" si="22">P23</f>
        <v>5203159651.8527298</v>
      </c>
      <c r="Q24">
        <f t="shared" ref="Q24:Q31" si="23">Q23</f>
        <v>5398489170.6572704</v>
      </c>
      <c r="S24">
        <f t="shared" si="13"/>
        <v>5277137331.2934504</v>
      </c>
      <c r="T24">
        <f>100*(S24-'comparison-64'!$F$2)/'comparison-64'!$F$2</f>
        <v>1.8370642553849996</v>
      </c>
      <c r="U24">
        <f>Sheet5!C164/(($AN$8-1)*$AN$8)</f>
        <v>2481709828586693</v>
      </c>
      <c r="V24" s="1">
        <f t="shared" si="7"/>
        <v>1.1180537685349479</v>
      </c>
      <c r="W24">
        <f>100*(Y24-'comparison-64'!$F$2)/'comparison-64'!$F$2</f>
        <v>0.71901048685005187</v>
      </c>
      <c r="X24">
        <f>100*(Z24-'comparison-64'!$F$2)/'comparison-64'!$F$2</f>
        <v>2.9551180239199475</v>
      </c>
      <c r="Y24" s="1">
        <f t="shared" si="0"/>
        <v>5219200436.4755392</v>
      </c>
      <c r="Z24" s="1">
        <f t="shared" si="1"/>
        <v>5335074226.1113615</v>
      </c>
      <c r="AB24" s="1">
        <f t="shared" si="8"/>
        <v>-23687079.961549759</v>
      </c>
      <c r="AC24" s="1">
        <f t="shared" si="2"/>
        <v>9533775363951816</v>
      </c>
      <c r="AD24">
        <f t="shared" si="14"/>
        <v>-1.1087780771963042E+16</v>
      </c>
      <c r="AE24">
        <f t="shared" si="15"/>
        <v>1.1087780724588882E+16</v>
      </c>
      <c r="AG24" s="51">
        <f>100*ABS(AB24/'comparison-64'!$F$2)</f>
        <v>0.45710818813872683</v>
      </c>
      <c r="AH24" s="51">
        <f xml:space="preserve"> 100*ABS((($AN$9/2)*SQRT(AC24))/'comparison-64'!$F$2)</f>
        <v>2.1913898554638873</v>
      </c>
    </row>
    <row r="25" spans="1:34" x14ac:dyDescent="0.25">
      <c r="A25" s="10" t="s">
        <v>86</v>
      </c>
      <c r="B25" s="4" t="s">
        <v>45</v>
      </c>
      <c r="C25" s="19">
        <v>3</v>
      </c>
      <c r="D25" s="13"/>
      <c r="E25" s="13"/>
      <c r="F25" s="9">
        <v>4987396320.8199997</v>
      </c>
      <c r="G25" s="11">
        <v>5149667490.5955</v>
      </c>
      <c r="I25">
        <f t="shared" si="20"/>
        <v>5300824411.2550001</v>
      </c>
      <c r="J25">
        <f>100*(I25-'comparison-64'!$F$2)/'comparison-64'!$F$2</f>
        <v>2.2941724435237263</v>
      </c>
      <c r="K25" s="1">
        <f t="shared" si="5"/>
        <v>9.82371678737308E+16</v>
      </c>
      <c r="L25">
        <f t="shared" si="21"/>
        <v>7052065535365124</v>
      </c>
      <c r="M25" s="1">
        <f t="shared" si="6"/>
        <v>1.8847135775217612</v>
      </c>
      <c r="N25">
        <f>100*(P25-'comparison-64'!$F$2)/'comparison-64'!$F$2</f>
        <v>0.40945886600196524</v>
      </c>
      <c r="O25">
        <f>100*(Q25-'comparison-64'!$F$2)/'comparison-64'!$F$2</f>
        <v>4.1788860210454875</v>
      </c>
      <c r="P25">
        <f t="shared" si="22"/>
        <v>5203159651.8527298</v>
      </c>
      <c r="Q25">
        <f t="shared" si="23"/>
        <v>5398489170.6572704</v>
      </c>
      <c r="S25">
        <f t="shared" si="13"/>
        <v>5149667490.5955</v>
      </c>
      <c r="T25">
        <f>100*(S25-'comparison-64'!$F$2)/'comparison-64'!$F$2</f>
        <v>-0.62282138768942852</v>
      </c>
      <c r="U25">
        <f>Sheet5!C165/(($AN$8-1)*$AN$8)</f>
        <v>2345188606568046</v>
      </c>
      <c r="V25" s="1">
        <f t="shared" si="7"/>
        <v>1.0868661855769797</v>
      </c>
      <c r="W25">
        <f>100*(Y25-'comparison-64'!$F$2)/'comparison-64'!$F$2</f>
        <v>-1.7096875732664081</v>
      </c>
      <c r="X25">
        <f>100*(Z25-'comparison-64'!$F$2)/'comparison-64'!$F$2</f>
        <v>0.46404479788755093</v>
      </c>
      <c r="Y25" s="1">
        <f t="shared" si="0"/>
        <v>5093346718.1540899</v>
      </c>
      <c r="Z25" s="1">
        <f t="shared" si="1"/>
        <v>5205988263.0369101</v>
      </c>
      <c r="AB25" s="1">
        <f t="shared" si="8"/>
        <v>-151156920.65950012</v>
      </c>
      <c r="AC25" s="1">
        <f t="shared" si="2"/>
        <v>9397254141933170</v>
      </c>
      <c r="AD25">
        <f t="shared" si="14"/>
        <v>-1.0929006718225198E+16</v>
      </c>
      <c r="AE25">
        <f t="shared" si="15"/>
        <v>1.0929006415911358E+16</v>
      </c>
      <c r="AG25" s="51">
        <f>100*ABS(AB25/'comparison-64'!$F$2)</f>
        <v>2.9169938312131549</v>
      </c>
      <c r="AH25" s="51">
        <f xml:space="preserve"> 100*ABS((($AN$9/2)*SQRT(AC25))/'comparison-64'!$F$2)</f>
        <v>2.1756432094085456</v>
      </c>
    </row>
    <row r="26" spans="1:34" x14ac:dyDescent="0.25">
      <c r="A26" s="10" t="s">
        <v>87</v>
      </c>
      <c r="B26" s="4" t="s">
        <v>45</v>
      </c>
      <c r="C26" s="19">
        <v>3</v>
      </c>
      <c r="D26" s="13"/>
      <c r="E26" s="13"/>
      <c r="F26" s="9">
        <v>5396351102.4799995</v>
      </c>
      <c r="G26" s="11">
        <v>5272116381.4457102</v>
      </c>
      <c r="I26">
        <f t="shared" si="20"/>
        <v>5300824411.2550001</v>
      </c>
      <c r="J26">
        <f>100*(I26-'comparison-64'!$F$2)/'comparison-64'!$F$2</f>
        <v>2.2941724435237263</v>
      </c>
      <c r="K26" s="1">
        <f t="shared" si="5"/>
        <v>9125348736396382</v>
      </c>
      <c r="L26">
        <f t="shared" si="21"/>
        <v>7052065535365124</v>
      </c>
      <c r="M26" s="1">
        <f t="shared" si="6"/>
        <v>1.8847135775217612</v>
      </c>
      <c r="N26">
        <f>100*(P26-'comparison-64'!$F$2)/'comparison-64'!$F$2</f>
        <v>0.40945886600196524</v>
      </c>
      <c r="O26">
        <f>100*(Q26-'comparison-64'!$F$2)/'comparison-64'!$F$2</f>
        <v>4.1788860210454875</v>
      </c>
      <c r="P26">
        <f t="shared" si="22"/>
        <v>5203159651.8527298</v>
      </c>
      <c r="Q26">
        <f t="shared" si="23"/>
        <v>5398489170.6572704</v>
      </c>
      <c r="S26">
        <f t="shared" si="13"/>
        <v>5272116381.4457102</v>
      </c>
      <c r="T26">
        <f>100*(S26-'comparison-64'!$F$2)/'comparison-64'!$F$2</f>
        <v>1.7401710422341388</v>
      </c>
      <c r="U26">
        <f>Sheet5!C166/(($AN$8-1)*$AN$8)</f>
        <v>2444592718220157</v>
      </c>
      <c r="V26" s="1">
        <f t="shared" si="7"/>
        <v>1.1096613160415512</v>
      </c>
      <c r="W26">
        <f>100*(Y26-'comparison-64'!$F$2)/'comparison-64'!$F$2</f>
        <v>0.63050972619258772</v>
      </c>
      <c r="X26">
        <f>100*(Z26-'comparison-64'!$F$2)/'comparison-64'!$F$2</f>
        <v>2.8498323582756897</v>
      </c>
      <c r="Y26" s="1">
        <f t="shared" si="0"/>
        <v>5214614378.6258926</v>
      </c>
      <c r="Z26" s="1">
        <f t="shared" si="1"/>
        <v>5329618384.2655277</v>
      </c>
      <c r="AB26" s="1">
        <f t="shared" si="8"/>
        <v>-28708029.809289932</v>
      </c>
      <c r="AC26" s="1">
        <f t="shared" si="2"/>
        <v>9496658253585280</v>
      </c>
      <c r="AD26">
        <f t="shared" si="14"/>
        <v>-1.104461357762771E+16</v>
      </c>
      <c r="AE26">
        <f t="shared" si="15"/>
        <v>1.104461352021165E+16</v>
      </c>
      <c r="AG26" s="51">
        <f>100*ABS(AB26/'comparison-64'!$F$2)</f>
        <v>0.55400140128958775</v>
      </c>
      <c r="AH26" s="51">
        <f xml:space="preserve"> 100*ABS((($AN$9/2)*SQRT(AC26))/'comparison-64'!$F$2)</f>
        <v>2.1871199111191686</v>
      </c>
    </row>
    <row r="27" spans="1:34" x14ac:dyDescent="0.25">
      <c r="A27" s="10" t="s">
        <v>88</v>
      </c>
      <c r="B27" s="4" t="s">
        <v>45</v>
      </c>
      <c r="C27" s="19">
        <v>3</v>
      </c>
      <c r="D27" s="13"/>
      <c r="E27" s="13"/>
      <c r="F27" s="9">
        <v>5237667045.6400003</v>
      </c>
      <c r="G27" s="11">
        <v>5251874752.5718699</v>
      </c>
      <c r="I27">
        <f t="shared" si="20"/>
        <v>5300824411.2550001</v>
      </c>
      <c r="J27">
        <f>100*(I27-'comparison-64'!$F$2)/'comparison-64'!$F$2</f>
        <v>2.2941724435237263</v>
      </c>
      <c r="K27" s="1">
        <f t="shared" si="5"/>
        <v>3988852831426755.5</v>
      </c>
      <c r="L27">
        <f t="shared" si="21"/>
        <v>7052065535365124</v>
      </c>
      <c r="M27" s="1">
        <f t="shared" si="6"/>
        <v>1.8847135775217612</v>
      </c>
      <c r="N27">
        <f>100*(P27-'comparison-64'!$F$2)/'comparison-64'!$F$2</f>
        <v>0.40945886600196524</v>
      </c>
      <c r="O27">
        <f>100*(Q27-'comparison-64'!$F$2)/'comparison-64'!$F$2</f>
        <v>4.1788860210454875</v>
      </c>
      <c r="P27">
        <f t="shared" si="22"/>
        <v>5203159651.8527298</v>
      </c>
      <c r="Q27">
        <f t="shared" si="23"/>
        <v>5398489170.6572704</v>
      </c>
      <c r="S27">
        <f t="shared" si="13"/>
        <v>5251874752.5718699</v>
      </c>
      <c r="T27">
        <f>100*(S27-'comparison-64'!$F$2)/'comparison-64'!$F$2</f>
        <v>1.349552430125045</v>
      </c>
      <c r="U27">
        <f>Sheet5!C167/(($AN$8-1)*$AN$8)</f>
        <v>2427842629317596.5</v>
      </c>
      <c r="V27" s="1">
        <f t="shared" si="7"/>
        <v>1.1058531409592312</v>
      </c>
      <c r="W27">
        <f>100*(Y27-'comparison-64'!$F$2)/'comparison-64'!$F$2</f>
        <v>0.24369928916581393</v>
      </c>
      <c r="X27">
        <f>100*(Z27-'comparison-64'!$F$2)/'comparison-64'!$F$2</f>
        <v>2.4554055710842762</v>
      </c>
      <c r="Y27" s="1">
        <f t="shared" si="0"/>
        <v>5194570087.1658707</v>
      </c>
      <c r="Z27" s="1">
        <f t="shared" si="1"/>
        <v>5309179417.977869</v>
      </c>
      <c r="AB27" s="1">
        <f t="shared" si="8"/>
        <v>-48949658.683130264</v>
      </c>
      <c r="AC27" s="1">
        <f t="shared" si="2"/>
        <v>9479908164682720</v>
      </c>
      <c r="AD27">
        <f t="shared" si="14"/>
        <v>-1.1025133244475662E+16</v>
      </c>
      <c r="AE27">
        <f t="shared" si="15"/>
        <v>1.1025133146576346E+16</v>
      </c>
      <c r="AG27" s="51">
        <f>100*ABS(AB27/'comparison-64'!$F$2)</f>
        <v>0.94462001339868151</v>
      </c>
      <c r="AH27" s="51">
        <f xml:space="preserve"> 100*ABS((($AN$9/2)*SQRT(AC27))/'comparison-64'!$F$2)</f>
        <v>2.1851902522810747</v>
      </c>
    </row>
    <row r="28" spans="1:34" x14ac:dyDescent="0.25">
      <c r="A28" s="10" t="s">
        <v>89</v>
      </c>
      <c r="B28" s="4" t="s">
        <v>45</v>
      </c>
      <c r="C28" s="19">
        <v>3</v>
      </c>
      <c r="D28" s="13"/>
      <c r="E28" s="13"/>
      <c r="F28" s="9">
        <v>5014401791.6099997</v>
      </c>
      <c r="G28" s="11">
        <v>5161362758.3378601</v>
      </c>
      <c r="I28">
        <f t="shared" si="20"/>
        <v>5300824411.2550001</v>
      </c>
      <c r="J28">
        <f>100*(I28-'comparison-64'!$F$2)/'comparison-64'!$F$2</f>
        <v>2.2941724435237263</v>
      </c>
      <c r="K28" s="1">
        <f t="shared" si="5"/>
        <v>8.2037917044304608E+16</v>
      </c>
      <c r="L28">
        <f t="shared" si="21"/>
        <v>7052065535365124</v>
      </c>
      <c r="M28" s="1">
        <f t="shared" si="6"/>
        <v>1.8847135775217612</v>
      </c>
      <c r="N28">
        <f>100*(P28-'comparison-64'!$F$2)/'comparison-64'!$F$2</f>
        <v>0.40945886600196524</v>
      </c>
      <c r="O28">
        <f>100*(Q28-'comparison-64'!$F$2)/'comparison-64'!$F$2</f>
        <v>4.1788860210454875</v>
      </c>
      <c r="P28">
        <f t="shared" si="22"/>
        <v>5203159651.8527298</v>
      </c>
      <c r="Q28">
        <f t="shared" si="23"/>
        <v>5398489170.6572704</v>
      </c>
      <c r="S28">
        <f t="shared" si="13"/>
        <v>5161362758.3378601</v>
      </c>
      <c r="T28">
        <f>100*(S28-'comparison-64'!$F$2)/'comparison-64'!$F$2</f>
        <v>-0.39712861947209355</v>
      </c>
      <c r="U28">
        <f>Sheet5!C168/(($AN$8-1)*$AN$8)</f>
        <v>2256014549569403.5</v>
      </c>
      <c r="V28" s="1">
        <f t="shared" si="7"/>
        <v>1.0660022897347863</v>
      </c>
      <c r="W28">
        <f>100*(Y28-'comparison-64'!$F$2)/'comparison-64'!$F$2</f>
        <v>-1.4631309092068798</v>
      </c>
      <c r="X28">
        <f>100*(Z28-'comparison-64'!$F$2)/'comparison-64'!$F$2</f>
        <v>0.66887367026269262</v>
      </c>
      <c r="Y28" s="1">
        <f t="shared" si="0"/>
        <v>5106123140.8220177</v>
      </c>
      <c r="Z28" s="1">
        <f t="shared" si="1"/>
        <v>5216602375.8537025</v>
      </c>
      <c r="AB28" s="1">
        <f t="shared" si="8"/>
        <v>-139461652.91714001</v>
      </c>
      <c r="AC28" s="1">
        <f t="shared" si="2"/>
        <v>9308080084934528</v>
      </c>
      <c r="AD28">
        <f t="shared" si="14"/>
        <v>-1.0825297278240508E+16</v>
      </c>
      <c r="AE28">
        <f t="shared" si="15"/>
        <v>1.0825296999317204E+16</v>
      </c>
      <c r="AG28" s="51">
        <f>100*ABS(AB28/'comparison-64'!$F$2)</f>
        <v>2.6913010629958203</v>
      </c>
      <c r="AH28" s="51">
        <f xml:space="preserve"> 100*ABS((($AN$9/2)*SQRT(AC28))/'comparison-64'!$F$2)</f>
        <v>2.1652958576173011</v>
      </c>
    </row>
    <row r="29" spans="1:34" x14ac:dyDescent="0.25">
      <c r="A29" s="10" t="s">
        <v>90</v>
      </c>
      <c r="B29" s="4" t="s">
        <v>45</v>
      </c>
      <c r="C29" s="19">
        <v>3</v>
      </c>
      <c r="D29" s="13"/>
      <c r="E29" s="13"/>
      <c r="F29" s="9">
        <v>4914509855.3299999</v>
      </c>
      <c r="G29" s="11">
        <v>5145062994.2593002</v>
      </c>
      <c r="I29">
        <f t="shared" si="20"/>
        <v>5300824411.2550001</v>
      </c>
      <c r="J29">
        <f>100*(I29-'comparison-64'!$F$2)/'comparison-64'!$F$2</f>
        <v>2.2941724435237263</v>
      </c>
      <c r="K29" s="1">
        <f t="shared" si="5"/>
        <v>1.4923893611953011E+17</v>
      </c>
      <c r="L29">
        <f t="shared" si="21"/>
        <v>7052065535365124</v>
      </c>
      <c r="M29" s="1">
        <f t="shared" si="6"/>
        <v>1.8847135775217612</v>
      </c>
      <c r="N29">
        <f>100*(P29-'comparison-64'!$F$2)/'comparison-64'!$F$2</f>
        <v>0.40945886600196524</v>
      </c>
      <c r="O29">
        <f>100*(Q29-'comparison-64'!$F$2)/'comparison-64'!$F$2</f>
        <v>4.1788860210454875</v>
      </c>
      <c r="P29">
        <f t="shared" si="22"/>
        <v>5203159651.8527298</v>
      </c>
      <c r="Q29">
        <f t="shared" si="23"/>
        <v>5398489170.6572704</v>
      </c>
      <c r="S29">
        <f t="shared" si="13"/>
        <v>5145062994.2593002</v>
      </c>
      <c r="T29">
        <f>100*(S29-'comparison-64'!$F$2)/'comparison-64'!$F$2</f>
        <v>-0.71167797030527802</v>
      </c>
      <c r="U29">
        <f>Sheet5!C169/(($AN$8-1)*$AN$8)</f>
        <v>2385886980177144.5</v>
      </c>
      <c r="V29" s="1">
        <f t="shared" si="7"/>
        <v>1.0962563526598827</v>
      </c>
      <c r="W29">
        <f>100*(Y29-'comparison-64'!$F$2)/'comparison-64'!$F$2</f>
        <v>-1.8079343229651608</v>
      </c>
      <c r="X29">
        <f>100*(Z29-'comparison-64'!$F$2)/'comparison-64'!$F$2</f>
        <v>0.38457838235460473</v>
      </c>
      <c r="Y29" s="1">
        <f t="shared" si="0"/>
        <v>5088255628.8311167</v>
      </c>
      <c r="Z29" s="1">
        <f t="shared" si="1"/>
        <v>5201870359.6874838</v>
      </c>
      <c r="AB29" s="1">
        <f t="shared" si="8"/>
        <v>-155761416.99569988</v>
      </c>
      <c r="AC29" s="1">
        <f t="shared" si="2"/>
        <v>9437952515542268</v>
      </c>
      <c r="AD29">
        <f t="shared" si="14"/>
        <v>-1.0976338931337074E+16</v>
      </c>
      <c r="AE29">
        <f t="shared" si="15"/>
        <v>1.0976338619814242E+16</v>
      </c>
      <c r="AG29" s="51">
        <f>100*ABS(AB29/'comparison-64'!$F$2)</f>
        <v>3.0058504138290045</v>
      </c>
      <c r="AH29" s="51">
        <f xml:space="preserve"> 100*ABS((($AN$9/2)*SQRT(AC29))/'comparison-64'!$F$2)</f>
        <v>2.1803493435782282</v>
      </c>
    </row>
    <row r="30" spans="1:34" x14ac:dyDescent="0.25">
      <c r="A30" s="10" t="s">
        <v>91</v>
      </c>
      <c r="B30" s="4" t="s">
        <v>45</v>
      </c>
      <c r="C30" s="19">
        <v>3</v>
      </c>
      <c r="D30" s="13"/>
      <c r="E30" s="13"/>
      <c r="F30" s="9">
        <v>5382777070.7200003</v>
      </c>
      <c r="G30" s="11">
        <v>5263859125.7983198</v>
      </c>
      <c r="I30">
        <f t="shared" si="20"/>
        <v>5300824411.2550001</v>
      </c>
      <c r="J30">
        <f>100*(I30-'comparison-64'!$F$2)/'comparison-64'!$F$2</f>
        <v>2.2941724435237263</v>
      </c>
      <c r="K30" s="1">
        <f t="shared" si="5"/>
        <v>6716238393386279</v>
      </c>
      <c r="L30">
        <f t="shared" si="21"/>
        <v>7052065535365124</v>
      </c>
      <c r="M30" s="1">
        <f t="shared" si="6"/>
        <v>1.8847135775217612</v>
      </c>
      <c r="N30">
        <f>100*(P30-'comparison-64'!$F$2)/'comparison-64'!$F$2</f>
        <v>0.40945886600196524</v>
      </c>
      <c r="O30">
        <f>100*(Q30-'comparison-64'!$F$2)/'comparison-64'!$F$2</f>
        <v>4.1788860210454875</v>
      </c>
      <c r="P30">
        <f t="shared" si="22"/>
        <v>5203159651.8527298</v>
      </c>
      <c r="Q30">
        <f t="shared" si="23"/>
        <v>5398489170.6572704</v>
      </c>
      <c r="S30">
        <f t="shared" si="13"/>
        <v>5263859125.7983198</v>
      </c>
      <c r="T30">
        <f>100*(S30-'comparison-64'!$F$2)/'comparison-64'!$F$2</f>
        <v>1.5808242939602359</v>
      </c>
      <c r="U30">
        <f>Sheet5!C170/(($AN$8-1)*$AN$8)</f>
        <v>2484656169097356.5</v>
      </c>
      <c r="V30" s="1">
        <f t="shared" si="7"/>
        <v>1.1187172606818567</v>
      </c>
      <c r="W30">
        <f>100*(Y30-'comparison-64'!$F$2)/'comparison-64'!$F$2</f>
        <v>0.46210703327837932</v>
      </c>
      <c r="X30">
        <f>100*(Z30-'comparison-64'!$F$2)/'comparison-64'!$F$2</f>
        <v>2.6995415546420922</v>
      </c>
      <c r="Y30" s="1">
        <f t="shared" si="0"/>
        <v>5205887849.2039595</v>
      </c>
      <c r="Z30" s="1">
        <f t="shared" si="1"/>
        <v>5321830402.3926802</v>
      </c>
      <c r="AB30" s="1">
        <f t="shared" si="8"/>
        <v>-36965285.456680298</v>
      </c>
      <c r="AC30" s="1">
        <f t="shared" si="2"/>
        <v>9536721704462480</v>
      </c>
      <c r="AD30">
        <f t="shared" si="14"/>
        <v>-1.109120737925515E+16</v>
      </c>
      <c r="AE30">
        <f t="shared" si="15"/>
        <v>1.1091207305324578E+16</v>
      </c>
      <c r="AG30" s="51">
        <f>100*ABS(AB30/'comparison-64'!$F$2)</f>
        <v>0.71334814956349069</v>
      </c>
      <c r="AH30" s="51">
        <f xml:space="preserve"> 100*ABS((($AN$9/2)*SQRT(AC30))/'comparison-64'!$F$2)</f>
        <v>2.1917284454608805</v>
      </c>
    </row>
    <row r="31" spans="1:34" x14ac:dyDescent="0.25">
      <c r="A31" s="10" t="s">
        <v>92</v>
      </c>
      <c r="B31" s="4" t="s">
        <v>45</v>
      </c>
      <c r="C31" s="19">
        <v>3</v>
      </c>
      <c r="D31" s="13"/>
      <c r="E31" s="13"/>
      <c r="F31" s="9">
        <v>5497371174.6000004</v>
      </c>
      <c r="G31" s="11">
        <v>5321486493.4539804</v>
      </c>
      <c r="I31">
        <f t="shared" si="20"/>
        <v>5300824411.2550001</v>
      </c>
      <c r="J31">
        <f>100*(I31-'comparison-64'!$F$2)/'comparison-64'!$F$2</f>
        <v>2.2941724435237263</v>
      </c>
      <c r="K31" s="1">
        <f t="shared" si="5"/>
        <v>3.8630630181395544E+16</v>
      </c>
      <c r="L31">
        <f t="shared" si="21"/>
        <v>7052065535365124</v>
      </c>
      <c r="M31" s="1">
        <f t="shared" si="6"/>
        <v>1.8847135775217612</v>
      </c>
      <c r="N31">
        <f>100*(P31-'comparison-64'!$F$2)/'comparison-64'!$F$2</f>
        <v>0.40945886600196524</v>
      </c>
      <c r="O31">
        <f>100*(Q31-'comparison-64'!$F$2)/'comparison-64'!$F$2</f>
        <v>4.1788860210454875</v>
      </c>
      <c r="P31">
        <f t="shared" si="22"/>
        <v>5203159651.8527298</v>
      </c>
      <c r="Q31">
        <f t="shared" si="23"/>
        <v>5398489170.6572704</v>
      </c>
      <c r="S31" s="47">
        <f t="shared" si="13"/>
        <v>5321486493.4539804</v>
      </c>
      <c r="T31">
        <f>100*(S31-'comparison-64'!$F$2)/'comparison-64'!$F$2</f>
        <v>2.692904873712703</v>
      </c>
      <c r="U31">
        <f>Sheet5!C171/(($AN$8-1)*$AN$8)</f>
        <v>2462998688821218</v>
      </c>
      <c r="V31" s="1">
        <f t="shared" si="7"/>
        <v>1.1138309456750577</v>
      </c>
      <c r="W31">
        <f>100*(Y31-'comparison-64'!$F$2)/'comparison-64'!$F$2</f>
        <v>1.5790739280376453</v>
      </c>
      <c r="X31">
        <f>100*(Z31-'comparison-64'!$F$2)/'comparison-64'!$F$2</f>
        <v>3.8067358193877605</v>
      </c>
      <c r="Y31" s="1">
        <f t="shared" si="0"/>
        <v>5263768422.8561144</v>
      </c>
      <c r="Z31" s="1">
        <f t="shared" si="1"/>
        <v>5379204564.0518465</v>
      </c>
      <c r="AB31" s="1">
        <f t="shared" si="8"/>
        <v>20662082.198980331</v>
      </c>
      <c r="AC31" s="1">
        <f t="shared" si="2"/>
        <v>9515064224186342</v>
      </c>
      <c r="AD31">
        <f t="shared" si="14"/>
        <v>-1.1066019672066634E+16</v>
      </c>
      <c r="AE31">
        <f t="shared" si="15"/>
        <v>1.1066019713390798E+16</v>
      </c>
      <c r="AG31" s="51">
        <f>100*ABS(AB31/'comparison-64'!$F$2)</f>
        <v>0.39873243018897636</v>
      </c>
      <c r="AH31" s="51">
        <f xml:space="preserve"> 100*ABS((($AN$9/2)*SQRT(AC31))/'comparison-64'!$F$2)</f>
        <v>2.1892383709496399</v>
      </c>
    </row>
    <row r="32" spans="1:34" x14ac:dyDescent="0.25">
      <c r="A32" s="10" t="s">
        <v>93</v>
      </c>
      <c r="B32" s="4" t="s">
        <v>45</v>
      </c>
      <c r="C32" s="19">
        <v>4</v>
      </c>
      <c r="D32" s="13"/>
      <c r="E32" s="13"/>
      <c r="F32" s="9">
        <v>5389038085.5100002</v>
      </c>
      <c r="G32" s="11">
        <v>5256816500.5367403</v>
      </c>
      <c r="I32">
        <f>(1/$AN$7)*SUM(F32:F41)</f>
        <v>5245294128.2230005</v>
      </c>
      <c r="J32">
        <f>100*(I32-'comparison-64'!$F$2)/'comparison-64'!$F$2</f>
        <v>1.2225609530068819</v>
      </c>
      <c r="K32" s="1">
        <f t="shared" si="5"/>
        <v>2.0662325256526796E+16</v>
      </c>
      <c r="L32" s="1">
        <f>SUM(K32:K41)/(($AN$7-1)*$AN$7)</f>
        <v>1.0752194978958604E+16</v>
      </c>
      <c r="M32" s="1">
        <f t="shared" si="6"/>
        <v>2.3272109680618893</v>
      </c>
      <c r="N32">
        <f>100*(P32-'comparison-64'!$F$2)/'comparison-64'!$F$2</f>
        <v>-1.1046500150550074</v>
      </c>
      <c r="O32">
        <f>100*(Q32-'comparison-64'!$F$2)/'comparison-64'!$F$2</f>
        <v>3.5497719210687713</v>
      </c>
      <c r="P32" s="1">
        <f>I32-($AN$9/2)*SQRT(L32)</f>
        <v>5124699411.8773203</v>
      </c>
      <c r="Q32" s="1">
        <f>I32+($AN$9/2)*SQRT(L32)</f>
        <v>5365888844.5686808</v>
      </c>
      <c r="S32" s="1">
        <f t="shared" si="13"/>
        <v>5256816500.5367403</v>
      </c>
      <c r="T32">
        <f>100*(S32-'comparison-64'!$F$2)/'comparison-64'!$F$2</f>
        <v>1.4449172223293596</v>
      </c>
      <c r="U32">
        <f>Sheet5!C172/(($AN$8-1)*$AN$8)</f>
        <v>2525077731166605.5</v>
      </c>
      <c r="V32" s="1">
        <f t="shared" si="7"/>
        <v>1.1277804591284055</v>
      </c>
      <c r="W32">
        <f>100*(Y32-'comparison-64'!$F$2)/'comparison-64'!$F$2</f>
        <v>0.31713676320095407</v>
      </c>
      <c r="X32">
        <f>100*(Z32-'comparison-64'!$F$2)/'comparison-64'!$F$2</f>
        <v>2.5726976814577651</v>
      </c>
      <c r="Y32" s="1">
        <f t="shared" si="0"/>
        <v>5198375574.2798243</v>
      </c>
      <c r="Z32" s="1">
        <f t="shared" si="1"/>
        <v>5315257426.7936563</v>
      </c>
      <c r="AB32" s="1">
        <f t="shared" si="8"/>
        <v>11522372.313739777</v>
      </c>
      <c r="AC32" s="1">
        <f t="shared" si="2"/>
        <v>1.327727271012521E+16</v>
      </c>
      <c r="AD32">
        <f t="shared" si="14"/>
        <v>-1.5441468150353248E+16</v>
      </c>
      <c r="AE32">
        <f t="shared" si="15"/>
        <v>1.5441468173397992E+16</v>
      </c>
      <c r="AG32" s="51">
        <f>100*ABS(AB32/'comparison-64'!$F$2)</f>
        <v>0.22235626932247754</v>
      </c>
      <c r="AH32" s="51">
        <f xml:space="preserve"> 100*ABS((($AN$9/2)*SQRT(AC32))/'comparison-64'!$F$2)</f>
        <v>2.5860780448121483</v>
      </c>
    </row>
    <row r="33" spans="1:34" x14ac:dyDescent="0.25">
      <c r="A33" s="10" t="s">
        <v>94</v>
      </c>
      <c r="B33" s="4" t="s">
        <v>45</v>
      </c>
      <c r="C33" s="19">
        <v>4</v>
      </c>
      <c r="D33" s="13"/>
      <c r="E33" s="13"/>
      <c r="F33" s="9">
        <v>5372954580.3400002</v>
      </c>
      <c r="G33" s="11">
        <v>5270046835.0393496</v>
      </c>
      <c r="I33">
        <f>I32</f>
        <v>5245294128.2230005</v>
      </c>
      <c r="J33">
        <f>100*(I33-'comparison-64'!$F$2)/'comparison-64'!$F$2</f>
        <v>1.2225609530068819</v>
      </c>
      <c r="K33" s="1">
        <f t="shared" si="5"/>
        <v>1.6297191034716754E+16</v>
      </c>
      <c r="L33">
        <f>L32</f>
        <v>1.0752194978958604E+16</v>
      </c>
      <c r="M33" s="1">
        <f t="shared" si="6"/>
        <v>2.3272109680618893</v>
      </c>
      <c r="N33">
        <f>100*(P33-'comparison-64'!$F$2)/'comparison-64'!$F$2</f>
        <v>-1.1046500150550074</v>
      </c>
      <c r="O33">
        <f>100*(Q33-'comparison-64'!$F$2)/'comparison-64'!$F$2</f>
        <v>3.5497719210687713</v>
      </c>
      <c r="P33">
        <f>P32</f>
        <v>5124699411.8773203</v>
      </c>
      <c r="Q33">
        <f>Q32</f>
        <v>5365888844.5686808</v>
      </c>
      <c r="S33" s="1">
        <f t="shared" si="13"/>
        <v>5270046835.0393496</v>
      </c>
      <c r="T33">
        <f>100*(S33-'comparison-64'!$F$2)/'comparison-64'!$F$2</f>
        <v>1.7002333796089384</v>
      </c>
      <c r="U33">
        <f>Sheet5!C173/(($AN$8-1)*$AN$8)</f>
        <v>2484159441250233.5</v>
      </c>
      <c r="V33" s="1">
        <f t="shared" si="7"/>
        <v>1.1186054291536793</v>
      </c>
      <c r="W33">
        <f>100*(Y33-'comparison-64'!$F$2)/'comparison-64'!$F$2</f>
        <v>0.58162795045525895</v>
      </c>
      <c r="X33">
        <f>100*(Z33-'comparison-64'!$F$2)/'comparison-64'!$F$2</f>
        <v>2.8188388087626177</v>
      </c>
      <c r="Y33" s="1">
        <f t="shared" si="0"/>
        <v>5212081353.4896173</v>
      </c>
      <c r="Z33" s="1">
        <f t="shared" si="1"/>
        <v>5328012316.5890818</v>
      </c>
      <c r="AB33" s="1">
        <f t="shared" si="8"/>
        <v>24752706.81634903</v>
      </c>
      <c r="AC33" s="1">
        <f t="shared" si="2"/>
        <v>1.3236354420208838E+16</v>
      </c>
      <c r="AD33">
        <f t="shared" si="14"/>
        <v>-1.5393880165950174E+16</v>
      </c>
      <c r="AE33">
        <f t="shared" si="15"/>
        <v>1.5393880215455586E+16</v>
      </c>
      <c r="AG33" s="51">
        <f>100*ABS(AB33/'comparison-64'!$F$2)</f>
        <v>0.47767242660205639</v>
      </c>
      <c r="AH33" s="51">
        <f xml:space="preserve"> 100*ABS((($AN$9/2)*SQRT(AC33))/'comparison-64'!$F$2)</f>
        <v>2.5820900441308496</v>
      </c>
    </row>
    <row r="34" spans="1:34" x14ac:dyDescent="0.25">
      <c r="A34" s="10" t="s">
        <v>95</v>
      </c>
      <c r="B34" s="4" t="s">
        <v>45</v>
      </c>
      <c r="C34" s="19">
        <v>4</v>
      </c>
      <c r="D34" s="13"/>
      <c r="E34" s="13"/>
      <c r="F34" s="9">
        <v>4976642009.46</v>
      </c>
      <c r="G34" s="11">
        <v>5185548561.8280201</v>
      </c>
      <c r="I34">
        <f t="shared" ref="I34:I41" si="24">I33</f>
        <v>5245294128.2230005</v>
      </c>
      <c r="J34">
        <f>100*(I34-'comparison-64'!$F$2)/'comparison-64'!$F$2</f>
        <v>1.2225609530068819</v>
      </c>
      <c r="K34" s="1">
        <f t="shared" si="5"/>
        <v>7.2173960915849312E+16</v>
      </c>
      <c r="L34">
        <f t="shared" ref="L34:L41" si="25">L33</f>
        <v>1.0752194978958604E+16</v>
      </c>
      <c r="M34" s="1">
        <f t="shared" si="6"/>
        <v>2.3272109680618893</v>
      </c>
      <c r="N34">
        <f>100*(P34-'comparison-64'!$F$2)/'comparison-64'!$F$2</f>
        <v>-1.1046500150550074</v>
      </c>
      <c r="O34">
        <f>100*(Q34-'comparison-64'!$F$2)/'comparison-64'!$F$2</f>
        <v>3.5497719210687713</v>
      </c>
      <c r="P34">
        <f t="shared" ref="P34:P41" si="26">P33</f>
        <v>5124699411.8773203</v>
      </c>
      <c r="Q34">
        <f t="shared" ref="Q34:Q41" si="27">Q33</f>
        <v>5365888844.5686808</v>
      </c>
      <c r="S34">
        <f t="shared" si="13"/>
        <v>5185548561.8280201</v>
      </c>
      <c r="T34">
        <f>100*(S34-'comparison-64'!$F$2)/'comparison-64'!$F$2</f>
        <v>6.960382834385942E-2</v>
      </c>
      <c r="U34">
        <f>Sheet5!C174/(($AN$8-1)*$AN$8)</f>
        <v>2281453869460654</v>
      </c>
      <c r="V34" s="1">
        <f t="shared" si="7"/>
        <v>1.0719956803961448</v>
      </c>
      <c r="W34">
        <f>100*(Y34-'comparison-64'!$F$2)/'comparison-64'!$F$2</f>
        <v>-1.0023918520522852</v>
      </c>
      <c r="X34">
        <f>100*(Z34-'comparison-64'!$F$2)/'comparison-64'!$F$2</f>
        <v>1.1415995087400042</v>
      </c>
      <c r="Y34" s="1">
        <f t="shared" ref="Y34:Y65" si="28">S34-($AN$9/2)*SQRT(U34)</f>
        <v>5129998370.3003349</v>
      </c>
      <c r="Z34" s="1">
        <f t="shared" ref="Z34:Z65" si="29">S34+($AN$9/2)*SQRT(U34)</f>
        <v>5241098753.3557053</v>
      </c>
      <c r="AB34" s="1">
        <f t="shared" ref="AB34:AB65" si="30">S34-I34</f>
        <v>-59745566.394980431</v>
      </c>
      <c r="AC34" s="1">
        <f t="shared" ref="AC34:AC65" si="31">U34+L34</f>
        <v>1.3033648848419258E+16</v>
      </c>
      <c r="AD34">
        <f t="shared" si="14"/>
        <v>-1.5158133670457164E+16</v>
      </c>
      <c r="AE34">
        <f t="shared" si="15"/>
        <v>1.5158133550966032E+16</v>
      </c>
      <c r="AG34" s="51">
        <f>100*ABS(AB34/'comparison-64'!$F$2)</f>
        <v>1.1529571246630226</v>
      </c>
      <c r="AH34" s="51">
        <f xml:space="preserve"> 100*ABS((($AN$9/2)*SQRT(AC34))/'comparison-64'!$F$2)</f>
        <v>2.5622423048290246</v>
      </c>
    </row>
    <row r="35" spans="1:34" x14ac:dyDescent="0.25">
      <c r="A35" s="10" t="s">
        <v>96</v>
      </c>
      <c r="B35" s="4" t="s">
        <v>45</v>
      </c>
      <c r="C35" s="19">
        <v>4</v>
      </c>
      <c r="D35" s="13"/>
      <c r="E35" s="13"/>
      <c r="F35" s="9">
        <v>5732809493.1199999</v>
      </c>
      <c r="G35" s="11">
        <v>5338498266.6230402</v>
      </c>
      <c r="I35">
        <f t="shared" si="24"/>
        <v>5245294128.2230005</v>
      </c>
      <c r="J35">
        <f>100*(I35-'comparison-64'!$F$2)/'comparison-64'!$F$2</f>
        <v>1.2225609530068819</v>
      </c>
      <c r="K35" s="1">
        <f t="shared" si="5"/>
        <v>2.3767123101065443E+17</v>
      </c>
      <c r="L35">
        <f t="shared" si="25"/>
        <v>1.0752194978958604E+16</v>
      </c>
      <c r="M35" s="1">
        <f t="shared" si="6"/>
        <v>2.3272109680618893</v>
      </c>
      <c r="N35">
        <f>100*(P35-'comparison-64'!$F$2)/'comparison-64'!$F$2</f>
        <v>-1.1046500150550074</v>
      </c>
      <c r="O35">
        <f>100*(Q35-'comparison-64'!$F$2)/'comparison-64'!$F$2</f>
        <v>3.5497719210687713</v>
      </c>
      <c r="P35">
        <f t="shared" si="26"/>
        <v>5124699411.8773203</v>
      </c>
      <c r="Q35">
        <f t="shared" si="27"/>
        <v>5365888844.5686808</v>
      </c>
      <c r="S35">
        <f t="shared" si="13"/>
        <v>5338498266.6230402</v>
      </c>
      <c r="T35">
        <f>100*(S35-'comparison-64'!$F$2)/'comparison-64'!$F$2</f>
        <v>3.0211944232459809</v>
      </c>
      <c r="U35">
        <f>Sheet5!C175/(($AN$8-1)*$AN$8)</f>
        <v>2257702662664483.5</v>
      </c>
      <c r="V35" s="1">
        <f t="shared" si="7"/>
        <v>1.0664010451230954</v>
      </c>
      <c r="W35">
        <f>100*(Y35-'comparison-64'!$F$2)/'comparison-64'!$F$2</f>
        <v>1.9547933781228859</v>
      </c>
      <c r="X35">
        <f>100*(Z35-'comparison-64'!$F$2)/'comparison-64'!$F$2</f>
        <v>4.0875954683690763</v>
      </c>
      <c r="Y35" s="1">
        <f t="shared" si="28"/>
        <v>5283237985.8353224</v>
      </c>
      <c r="Z35" s="1">
        <f t="shared" si="29"/>
        <v>5393758547.410758</v>
      </c>
      <c r="AB35" s="1">
        <f t="shared" si="30"/>
        <v>93204138.400039673</v>
      </c>
      <c r="AC35" s="1">
        <f t="shared" si="31"/>
        <v>1.3009897641623088E+16</v>
      </c>
      <c r="AD35">
        <f t="shared" si="14"/>
        <v>-1.5130510864003514E+16</v>
      </c>
      <c r="AE35">
        <f t="shared" si="15"/>
        <v>1.513051105041179E+16</v>
      </c>
      <c r="AG35" s="51">
        <f>100*ABS(AB35/'comparison-64'!$F$2)</f>
        <v>1.7986334702390989</v>
      </c>
      <c r="AH35" s="51">
        <f xml:space="preserve"> 100*ABS((($AN$9/2)*SQRT(AC35))/'comparison-64'!$F$2)</f>
        <v>2.5599066543347218</v>
      </c>
    </row>
    <row r="36" spans="1:34" x14ac:dyDescent="0.25">
      <c r="A36" s="10" t="s">
        <v>97</v>
      </c>
      <c r="B36" s="4" t="s">
        <v>45</v>
      </c>
      <c r="C36" s="19">
        <v>4</v>
      </c>
      <c r="D36" s="13"/>
      <c r="E36" s="13"/>
      <c r="F36" s="9">
        <v>4982816305.5799999</v>
      </c>
      <c r="G36" s="11">
        <v>5172029871.17346</v>
      </c>
      <c r="I36">
        <f t="shared" si="24"/>
        <v>5245294128.2230005</v>
      </c>
      <c r="J36">
        <f>100*(I36-'comparison-64'!$F$2)/'comparison-64'!$F$2</f>
        <v>1.2225609530068819</v>
      </c>
      <c r="K36" s="1">
        <f t="shared" si="5"/>
        <v>6.889460737941048E+16</v>
      </c>
      <c r="L36">
        <f t="shared" si="25"/>
        <v>1.0752194978958604E+16</v>
      </c>
      <c r="M36" s="1">
        <f t="shared" si="6"/>
        <v>2.3272109680618893</v>
      </c>
      <c r="N36">
        <f>100*(P36-'comparison-64'!$F$2)/'comparison-64'!$F$2</f>
        <v>-1.1046500150550074</v>
      </c>
      <c r="O36">
        <f>100*(Q36-'comparison-64'!$F$2)/'comparison-64'!$F$2</f>
        <v>3.5497719210687713</v>
      </c>
      <c r="P36">
        <f t="shared" si="26"/>
        <v>5124699411.8773203</v>
      </c>
      <c r="Q36">
        <f t="shared" si="27"/>
        <v>5365888844.5686808</v>
      </c>
      <c r="S36">
        <f t="shared" si="13"/>
        <v>5172029871.17346</v>
      </c>
      <c r="T36">
        <f>100*(S36-'comparison-64'!$F$2)/'comparison-64'!$F$2</f>
        <v>-0.19127696410269079</v>
      </c>
      <c r="U36">
        <f>Sheet5!C176/(($AN$8-1)*$AN$8)</f>
        <v>2340278558849117</v>
      </c>
      <c r="V36" s="1">
        <f t="shared" si="7"/>
        <v>1.0857278206288985</v>
      </c>
      <c r="W36">
        <f>100*(Y36-'comparison-64'!$F$2)/'comparison-64'!$F$2</f>
        <v>-1.2770047847315891</v>
      </c>
      <c r="X36">
        <f>100*(Z36-'comparison-64'!$F$2)/'comparison-64'!$F$2</f>
        <v>0.89445085652620759</v>
      </c>
      <c r="Y36" s="1">
        <f t="shared" si="28"/>
        <v>5115768088.140357</v>
      </c>
      <c r="Z36" s="1">
        <f t="shared" si="29"/>
        <v>5228291654.206563</v>
      </c>
      <c r="AB36" s="1">
        <f t="shared" si="30"/>
        <v>-73264257.04954052</v>
      </c>
      <c r="AC36" s="1">
        <f t="shared" si="31"/>
        <v>1.309247353780772E+16</v>
      </c>
      <c r="AD36">
        <f t="shared" si="14"/>
        <v>-1.5226546797734636E+16</v>
      </c>
      <c r="AE36">
        <f t="shared" si="15"/>
        <v>1.522654665120612E+16</v>
      </c>
      <c r="AG36" s="51">
        <f>100*ABS(AB36/'comparison-64'!$F$2)</f>
        <v>1.4138379171095727</v>
      </c>
      <c r="AH36" s="51">
        <f xml:space="preserve"> 100*ABS((($AN$9/2)*SQRT(AC36))/'comparison-64'!$F$2)</f>
        <v>2.5680178718916933</v>
      </c>
    </row>
    <row r="37" spans="1:34" x14ac:dyDescent="0.25">
      <c r="A37" s="10" t="s">
        <v>98</v>
      </c>
      <c r="B37" s="4" t="s">
        <v>45</v>
      </c>
      <c r="C37" s="19">
        <v>4</v>
      </c>
      <c r="D37" s="13"/>
      <c r="E37" s="13"/>
      <c r="F37" s="9">
        <v>4885890705.6899996</v>
      </c>
      <c r="G37" s="11">
        <v>5150143484.8755302</v>
      </c>
      <c r="I37">
        <f t="shared" si="24"/>
        <v>5245294128.2230005</v>
      </c>
      <c r="J37">
        <f>100*(I37-'comparison-64'!$F$2)/'comparison-64'!$F$2</f>
        <v>1.2225609530068819</v>
      </c>
      <c r="K37" s="1">
        <f t="shared" si="5"/>
        <v>1.2917082012843482E+17</v>
      </c>
      <c r="L37">
        <f t="shared" si="25"/>
        <v>1.0752194978958604E+16</v>
      </c>
      <c r="M37" s="1">
        <f t="shared" si="6"/>
        <v>2.3272109680618893</v>
      </c>
      <c r="N37">
        <f>100*(P37-'comparison-64'!$F$2)/'comparison-64'!$F$2</f>
        <v>-1.1046500150550074</v>
      </c>
      <c r="O37">
        <f>100*(Q37-'comparison-64'!$F$2)/'comparison-64'!$F$2</f>
        <v>3.5497719210687713</v>
      </c>
      <c r="P37">
        <f t="shared" si="26"/>
        <v>5124699411.8773203</v>
      </c>
      <c r="Q37">
        <f t="shared" si="27"/>
        <v>5365888844.5686808</v>
      </c>
      <c r="S37">
        <f t="shared" si="13"/>
        <v>5150143484.8755302</v>
      </c>
      <c r="T37">
        <f>100*(S37-'comparison-64'!$F$2)/'comparison-64'!$F$2</f>
        <v>-0.61363575217579769</v>
      </c>
      <c r="U37">
        <f>Sheet5!C177/(($AN$8-1)*$AN$8)</f>
        <v>2365654763164530.5</v>
      </c>
      <c r="V37" s="1">
        <f t="shared" si="7"/>
        <v>1.0915983538199823</v>
      </c>
      <c r="W37">
        <f>100*(Y37-'comparison-64'!$F$2)/'comparison-64'!$F$2</f>
        <v>-1.7052341059957798</v>
      </c>
      <c r="X37">
        <f>100*(Z37-'comparison-64'!$F$2)/'comparison-64'!$F$2</f>
        <v>0.47796260164418458</v>
      </c>
      <c r="Y37" s="1">
        <f t="shared" si="28"/>
        <v>5093577494.2331076</v>
      </c>
      <c r="Z37" s="1">
        <f t="shared" si="29"/>
        <v>5206709475.5179529</v>
      </c>
      <c r="AB37" s="1">
        <f t="shared" si="30"/>
        <v>-95150643.347470284</v>
      </c>
      <c r="AC37" s="1">
        <f t="shared" si="31"/>
        <v>1.3117849742123134E+16</v>
      </c>
      <c r="AD37">
        <f t="shared" si="14"/>
        <v>-1.525605934523985E+16</v>
      </c>
      <c r="AE37">
        <f t="shared" si="15"/>
        <v>1.5256059154938562E+16</v>
      </c>
      <c r="AG37" s="51">
        <f>100*ABS(AB37/'comparison-64'!$F$2)</f>
        <v>1.8361967051826795</v>
      </c>
      <c r="AH37" s="51">
        <f xml:space="preserve"> 100*ABS((($AN$9/2)*SQRT(AC37))/'comparison-64'!$F$2)</f>
        <v>2.5705053697532048</v>
      </c>
    </row>
    <row r="38" spans="1:34" x14ac:dyDescent="0.25">
      <c r="A38" s="10" t="s">
        <v>99</v>
      </c>
      <c r="B38" s="4" t="s">
        <v>45</v>
      </c>
      <c r="C38" s="19">
        <v>4</v>
      </c>
      <c r="D38" s="13"/>
      <c r="E38" s="13"/>
      <c r="F38" s="9">
        <v>5387167989.7700005</v>
      </c>
      <c r="G38" s="11">
        <v>5263097787.4248695</v>
      </c>
      <c r="I38">
        <f t="shared" si="24"/>
        <v>5245294128.2230005</v>
      </c>
      <c r="J38">
        <f>100*(I38-'comparison-64'!$F$2)/'comparison-64'!$F$2</f>
        <v>1.2225609530068819</v>
      </c>
      <c r="K38" s="1">
        <f t="shared" si="5"/>
        <v>2.0128192590257304E+16</v>
      </c>
      <c r="L38">
        <f t="shared" si="25"/>
        <v>1.0752194978958604E+16</v>
      </c>
      <c r="M38" s="1">
        <f t="shared" si="6"/>
        <v>2.3272109680618893</v>
      </c>
      <c r="N38">
        <f>100*(P38-'comparison-64'!$F$2)/'comparison-64'!$F$2</f>
        <v>-1.1046500150550074</v>
      </c>
      <c r="O38">
        <f>100*(Q38-'comparison-64'!$F$2)/'comparison-64'!$F$2</f>
        <v>3.5497719210687713</v>
      </c>
      <c r="P38">
        <f t="shared" si="26"/>
        <v>5124699411.8773203</v>
      </c>
      <c r="Q38">
        <f t="shared" si="27"/>
        <v>5365888844.5686808</v>
      </c>
      <c r="S38">
        <f t="shared" si="13"/>
        <v>5263097787.4248695</v>
      </c>
      <c r="T38">
        <f>100*(S38-'comparison-64'!$F$2)/'comparison-64'!$F$2</f>
        <v>1.5661321493390643</v>
      </c>
      <c r="U38">
        <f>Sheet5!C178/(($AN$8-1)*$AN$8)</f>
        <v>2489248816135035</v>
      </c>
      <c r="V38" s="1">
        <f t="shared" si="7"/>
        <v>1.1197507037700949</v>
      </c>
      <c r="W38">
        <f>100*(Y38-'comparison-64'!$F$2)/'comparison-64'!$F$2</f>
        <v>0.44638144556896958</v>
      </c>
      <c r="X38">
        <f>100*(Z38-'comparison-64'!$F$2)/'comparison-64'!$F$2</f>
        <v>2.6858828531091592</v>
      </c>
      <c r="Y38" s="1">
        <f t="shared" si="28"/>
        <v>5205072958.4118433</v>
      </c>
      <c r="Z38" s="1">
        <f t="shared" si="29"/>
        <v>5321122616.4378958</v>
      </c>
      <c r="AB38" s="1">
        <f t="shared" si="30"/>
        <v>17803659.201869011</v>
      </c>
      <c r="AC38" s="1">
        <f t="shared" si="31"/>
        <v>1.324144379509364E+16</v>
      </c>
      <c r="AD38">
        <f t="shared" si="14"/>
        <v>-1.5399799115890244E+16</v>
      </c>
      <c r="AE38">
        <f t="shared" si="15"/>
        <v>1.5399799151497564E+16</v>
      </c>
      <c r="AG38" s="51">
        <f>100*ABS(AB38/'comparison-64'!$F$2)</f>
        <v>0.34357119633218236</v>
      </c>
      <c r="AH38" s="51">
        <f xml:space="preserve"> 100*ABS((($AN$9/2)*SQRT(AC38))/'comparison-64'!$F$2)</f>
        <v>2.5825864029033334</v>
      </c>
    </row>
    <row r="39" spans="1:34" x14ac:dyDescent="0.25">
      <c r="A39" s="10" t="s">
        <v>100</v>
      </c>
      <c r="B39" s="4" t="s">
        <v>45</v>
      </c>
      <c r="C39" s="19">
        <v>4</v>
      </c>
      <c r="D39" s="13"/>
      <c r="E39" s="13"/>
      <c r="F39" s="9">
        <v>5756043894.3100004</v>
      </c>
      <c r="G39" s="11">
        <v>5343690985.4647503</v>
      </c>
      <c r="I39">
        <f t="shared" si="24"/>
        <v>5245294128.2230005</v>
      </c>
      <c r="J39">
        <f>100*(I39-'comparison-64'!$F$2)/'comparison-64'!$F$2</f>
        <v>1.2225609530068819</v>
      </c>
      <c r="K39" s="1">
        <f t="shared" si="5"/>
        <v>2.6086532355792512E+17</v>
      </c>
      <c r="L39">
        <f t="shared" si="25"/>
        <v>1.0752194978958604E+16</v>
      </c>
      <c r="M39" s="1">
        <f t="shared" si="6"/>
        <v>2.3272109680618893</v>
      </c>
      <c r="N39">
        <f>100*(P39-'comparison-64'!$F$2)/'comparison-64'!$F$2</f>
        <v>-1.1046500150550074</v>
      </c>
      <c r="O39">
        <f>100*(Q39-'comparison-64'!$F$2)/'comparison-64'!$F$2</f>
        <v>3.5497719210687713</v>
      </c>
      <c r="P39">
        <f t="shared" si="26"/>
        <v>5124699411.8773203</v>
      </c>
      <c r="Q39">
        <f t="shared" si="27"/>
        <v>5365888844.5686808</v>
      </c>
      <c r="S39">
        <f t="shared" si="13"/>
        <v>5343690985.4647503</v>
      </c>
      <c r="T39">
        <f>100*(S39-'comparison-64'!$F$2)/'comparison-64'!$F$2</f>
        <v>3.1214023975974396</v>
      </c>
      <c r="U39">
        <f>Sheet5!C179/(($AN$8-1)*$AN$8)</f>
        <v>2242285633236571.3</v>
      </c>
      <c r="V39" s="1">
        <f t="shared" si="7"/>
        <v>1.0627537757643153</v>
      </c>
      <c r="W39">
        <f>100*(Y39-'comparison-64'!$F$2)/'comparison-64'!$F$2</f>
        <v>2.0586486218331244</v>
      </c>
      <c r="X39">
        <f>100*(Z39-'comparison-64'!$F$2)/'comparison-64'!$F$2</f>
        <v>4.1841561733617549</v>
      </c>
      <c r="Y39" s="1">
        <f t="shared" si="28"/>
        <v>5288619704.0500135</v>
      </c>
      <c r="Z39" s="1">
        <f t="shared" si="29"/>
        <v>5398762266.879487</v>
      </c>
      <c r="AB39" s="1">
        <f t="shared" si="30"/>
        <v>98396857.241749763</v>
      </c>
      <c r="AC39" s="1">
        <f t="shared" si="31"/>
        <v>1.2994480612195176E+16</v>
      </c>
      <c r="AD39">
        <f t="shared" si="14"/>
        <v>-1.5112580853586132E+16</v>
      </c>
      <c r="AE39">
        <f t="shared" si="15"/>
        <v>1.5112581050379848E+16</v>
      </c>
      <c r="AG39" s="51">
        <f>100*ABS(AB39/'comparison-64'!$F$2)</f>
        <v>1.8988414445905575</v>
      </c>
      <c r="AH39" s="51">
        <f xml:space="preserve"> 100*ABS((($AN$9/2)*SQRT(AC39))/'comparison-64'!$F$2)</f>
        <v>2.5583894304364354</v>
      </c>
    </row>
    <row r="40" spans="1:34" x14ac:dyDescent="0.25">
      <c r="A40" s="10" t="s">
        <v>101</v>
      </c>
      <c r="B40" s="4" t="s">
        <v>45</v>
      </c>
      <c r="C40" s="19">
        <v>4</v>
      </c>
      <c r="D40" s="13"/>
      <c r="E40" s="13"/>
      <c r="F40" s="9">
        <v>4929525349.0100002</v>
      </c>
      <c r="G40" s="11">
        <v>5161660643.67766</v>
      </c>
      <c r="I40">
        <f t="shared" si="24"/>
        <v>5245294128.2230005</v>
      </c>
      <c r="J40">
        <f>100*(I40-'comparison-64'!$F$2)/'comparison-64'!$F$2</f>
        <v>1.2225609530068819</v>
      </c>
      <c r="K40" s="1">
        <f t="shared" si="5"/>
        <v>9.9709921925668528E+16</v>
      </c>
      <c r="L40">
        <f t="shared" si="25"/>
        <v>1.0752194978958604E+16</v>
      </c>
      <c r="M40" s="1">
        <f t="shared" si="6"/>
        <v>2.3272109680618893</v>
      </c>
      <c r="N40">
        <f>100*(P40-'comparison-64'!$F$2)/'comparison-64'!$F$2</f>
        <v>-1.1046500150550074</v>
      </c>
      <c r="O40">
        <f>100*(Q40-'comparison-64'!$F$2)/'comparison-64'!$F$2</f>
        <v>3.5497719210687713</v>
      </c>
      <c r="P40">
        <f t="shared" si="26"/>
        <v>5124699411.8773203</v>
      </c>
      <c r="Q40">
        <f t="shared" si="27"/>
        <v>5365888844.5686808</v>
      </c>
      <c r="S40">
        <f t="shared" si="13"/>
        <v>5161660643.67766</v>
      </c>
      <c r="T40">
        <f>100*(S40-'comparison-64'!$F$2)/'comparison-64'!$F$2</f>
        <v>-0.39138009208205454</v>
      </c>
      <c r="U40">
        <f>Sheet5!C180/(($AN$8-1)*$AN$8)</f>
        <v>2295819777539298</v>
      </c>
      <c r="V40" s="1">
        <f t="shared" si="7"/>
        <v>1.0753654667798529</v>
      </c>
      <c r="W40">
        <f>100*(Y40-'comparison-64'!$F$2)/'comparison-64'!$F$2</f>
        <v>-1.4667455588619074</v>
      </c>
      <c r="X40">
        <f>100*(Z40-'comparison-64'!$F$2)/'comparison-64'!$F$2</f>
        <v>0.68398537469779841</v>
      </c>
      <c r="Y40" s="1">
        <f t="shared" si="28"/>
        <v>5105935831.7830782</v>
      </c>
      <c r="Z40" s="1">
        <f t="shared" si="29"/>
        <v>5217385455.5722418</v>
      </c>
      <c r="AB40" s="1">
        <f t="shared" si="30"/>
        <v>-83633484.545340538</v>
      </c>
      <c r="AC40" s="1">
        <f t="shared" si="31"/>
        <v>1.3048014756497902E+16</v>
      </c>
      <c r="AD40">
        <f t="shared" si="14"/>
        <v>-1.5174841245440544E+16</v>
      </c>
      <c r="AE40">
        <f t="shared" si="15"/>
        <v>1.5174841078173576E+16</v>
      </c>
      <c r="AG40" s="51">
        <f>100*ABS(AB40/'comparison-64'!$F$2)</f>
        <v>1.6139410450889364</v>
      </c>
      <c r="AH40" s="51">
        <f xml:space="preserve"> 100*ABS((($AN$9/2)*SQRT(AC40))/'comparison-64'!$F$2)</f>
        <v>2.5636539893305046</v>
      </c>
    </row>
    <row r="41" spans="1:34" x14ac:dyDescent="0.25">
      <c r="A41" s="10" t="s">
        <v>102</v>
      </c>
      <c r="B41" s="4" t="s">
        <v>45</v>
      </c>
      <c r="C41" s="19">
        <v>4</v>
      </c>
      <c r="D41" s="13"/>
      <c r="E41" s="13"/>
      <c r="F41" s="9">
        <v>5040052869.4399996</v>
      </c>
      <c r="G41" s="11">
        <v>5201251819.4463902</v>
      </c>
      <c r="I41">
        <f t="shared" si="24"/>
        <v>5245294128.2230005</v>
      </c>
      <c r="J41">
        <f>100*(I41-'comparison-64'!$F$2)/'comparison-64'!$F$2</f>
        <v>1.2225609530068819</v>
      </c>
      <c r="K41" s="1">
        <f t="shared" si="5"/>
        <v>4.212397430683076E+16</v>
      </c>
      <c r="L41">
        <f t="shared" si="25"/>
        <v>1.0752194978958604E+16</v>
      </c>
      <c r="M41" s="1">
        <f t="shared" si="6"/>
        <v>2.3272109680618893</v>
      </c>
      <c r="N41">
        <f>100*(P41-'comparison-64'!$F$2)/'comparison-64'!$F$2</f>
        <v>-1.1046500150550074</v>
      </c>
      <c r="O41">
        <f>100*(Q41-'comparison-64'!$F$2)/'comparison-64'!$F$2</f>
        <v>3.5497719210687713</v>
      </c>
      <c r="P41">
        <f t="shared" si="26"/>
        <v>5124699411.8773203</v>
      </c>
      <c r="Q41">
        <f t="shared" si="27"/>
        <v>5365888844.5686808</v>
      </c>
      <c r="S41" s="47">
        <f t="shared" si="13"/>
        <v>5201251819.4463902</v>
      </c>
      <c r="T41">
        <f>100*(S41-'comparison-64'!$F$2)/'comparison-64'!$F$2</f>
        <v>0.37264192546096642</v>
      </c>
      <c r="U41">
        <f>Sheet5!C181/(($AN$8-1)*$AN$8)</f>
        <v>2397738897245561</v>
      </c>
      <c r="V41" s="1">
        <f t="shared" si="7"/>
        <v>1.0989758117221604</v>
      </c>
      <c r="W41">
        <f>100*(Y41-'comparison-64'!$F$2)/'comparison-64'!$F$2</f>
        <v>-0.726333886261194</v>
      </c>
      <c r="X41">
        <f>100*(Z41-'comparison-64'!$F$2)/'comparison-64'!$F$2</f>
        <v>1.4716177371831267</v>
      </c>
      <c r="Y41" s="1">
        <f t="shared" si="28"/>
        <v>5144303533.2341738</v>
      </c>
      <c r="Z41" s="1">
        <f t="shared" si="29"/>
        <v>5258200105.6586065</v>
      </c>
      <c r="AB41" s="1">
        <f t="shared" si="30"/>
        <v>-44042308.776610374</v>
      </c>
      <c r="AC41" s="1">
        <f t="shared" si="31"/>
        <v>1.3149933876204164E+16</v>
      </c>
      <c r="AD41">
        <f t="shared" si="14"/>
        <v>-1.5293373142067752E+16</v>
      </c>
      <c r="AE41">
        <f t="shared" si="15"/>
        <v>1.5293373053983136E+16</v>
      </c>
      <c r="AG41" s="51">
        <f>100*ABS(AB41/'comparison-64'!$F$2)</f>
        <v>0.84991902754591553</v>
      </c>
      <c r="AH41" s="51">
        <f xml:space="preserve"> 100*ABS((($AN$9/2)*SQRT(AC41))/'comparison-64'!$F$2)</f>
        <v>2.5736469696945496</v>
      </c>
    </row>
    <row r="42" spans="1:34" x14ac:dyDescent="0.25">
      <c r="A42" s="10" t="s">
        <v>103</v>
      </c>
      <c r="B42" s="4" t="s">
        <v>45</v>
      </c>
      <c r="C42" s="19">
        <v>5</v>
      </c>
      <c r="D42" s="13"/>
      <c r="E42" s="13"/>
      <c r="F42" s="9">
        <v>5475919522.6999998</v>
      </c>
      <c r="G42" s="11">
        <v>5280982693.0859098</v>
      </c>
      <c r="I42">
        <f>(1/$AN$7)*SUM(F42:F51)</f>
        <v>5217849298.795166</v>
      </c>
      <c r="J42">
        <f>100*(I42-'comparison-64'!$F$2)/'comparison-64'!$F$2</f>
        <v>0.69293652171784037</v>
      </c>
      <c r="K42" s="1">
        <f t="shared" si="5"/>
        <v>6.6600240466291048E+16</v>
      </c>
      <c r="L42" s="1">
        <f>SUM(K42:K51)/(($AN$7-1)*$AN$7)</f>
        <v>6856032794584451</v>
      </c>
      <c r="M42" s="1">
        <f t="shared" si="6"/>
        <v>1.8583334000445406</v>
      </c>
      <c r="N42">
        <f>100*(P42-'comparison-64'!$F$2)/'comparison-64'!$F$2</f>
        <v>-1.1653968783267001</v>
      </c>
      <c r="O42">
        <f>100*(Q42-'comparison-64'!$F$2)/'comparison-64'!$F$2</f>
        <v>2.5512699217623811</v>
      </c>
      <c r="P42" s="1">
        <f>I42-($AN$9/2)*SQRT(L42)</f>
        <v>5121551544.8185635</v>
      </c>
      <c r="Q42" s="1">
        <f>I42+($AN$9/2)*SQRT(L42)</f>
        <v>5314147052.7717686</v>
      </c>
      <c r="S42" s="1">
        <f t="shared" si="13"/>
        <v>5280982693.0859098</v>
      </c>
      <c r="T42">
        <f>100*(S42-'comparison-64'!$F$2)/'comparison-64'!$F$2</f>
        <v>1.9112712224126924</v>
      </c>
      <c r="U42">
        <f>Sheet5!C182/(($AN$8-1)*$AN$8)</f>
        <v>2461449998610542</v>
      </c>
      <c r="V42" s="1">
        <f t="shared" si="7"/>
        <v>1.1134807119672232</v>
      </c>
      <c r="W42">
        <f>100*(Y42-'comparison-64'!$F$2)/'comparison-64'!$F$2</f>
        <v>0.79779051044546923</v>
      </c>
      <c r="X42">
        <f>100*(Z42-'comparison-64'!$F$2)/'comparison-64'!$F$2</f>
        <v>3.0247519343799154</v>
      </c>
      <c r="Y42" s="1">
        <f t="shared" si="28"/>
        <v>5223282771.3947096</v>
      </c>
      <c r="Z42" s="1">
        <f t="shared" si="29"/>
        <v>5338682614.7771101</v>
      </c>
      <c r="AB42" s="1">
        <f t="shared" si="30"/>
        <v>63133394.290743828</v>
      </c>
      <c r="AC42" s="1">
        <f t="shared" si="31"/>
        <v>9317482793194992</v>
      </c>
      <c r="AD42">
        <f t="shared" si="14"/>
        <v>-1.0836232425352382E+16</v>
      </c>
      <c r="AE42">
        <f t="shared" si="15"/>
        <v>1.083623255161917E+16</v>
      </c>
      <c r="AG42" s="51">
        <f>100*ABS(AB42/'comparison-64'!$F$2)</f>
        <v>1.2183347006948519</v>
      </c>
      <c r="AH42" s="51">
        <f xml:space="preserve"> 100*ABS((($AN$9/2)*SQRT(AC42))/'comparison-64'!$F$2)</f>
        <v>2.1663892359509531</v>
      </c>
    </row>
    <row r="43" spans="1:34" x14ac:dyDescent="0.25">
      <c r="A43" s="10" t="s">
        <v>104</v>
      </c>
      <c r="B43" s="4" t="s">
        <v>45</v>
      </c>
      <c r="C43" s="19">
        <v>5</v>
      </c>
      <c r="D43" s="13"/>
      <c r="E43" s="13"/>
      <c r="F43" s="9">
        <v>5117807891.96</v>
      </c>
      <c r="G43" s="11">
        <v>5212084299.87117</v>
      </c>
      <c r="I43">
        <f>I42</f>
        <v>5217849298.795166</v>
      </c>
      <c r="J43">
        <f>100*(I43-'comparison-64'!$F$2)/'comparison-64'!$F$2</f>
        <v>0.69293652171784037</v>
      </c>
      <c r="K43" s="1">
        <f t="shared" si="5"/>
        <v>1.0008283081559194E+16</v>
      </c>
      <c r="L43">
        <f>L42</f>
        <v>6856032794584451</v>
      </c>
      <c r="M43" s="1">
        <f t="shared" si="6"/>
        <v>1.8583334000445406</v>
      </c>
      <c r="N43">
        <f>100*(P43-'comparison-64'!$F$2)/'comparison-64'!$F$2</f>
        <v>-1.1653968783267001</v>
      </c>
      <c r="O43">
        <f>100*(Q43-'comparison-64'!$F$2)/'comparison-64'!$F$2</f>
        <v>2.5512699217623811</v>
      </c>
      <c r="P43">
        <f>P42</f>
        <v>5121551544.8185635</v>
      </c>
      <c r="Q43">
        <f>Q42</f>
        <v>5314147052.7717686</v>
      </c>
      <c r="S43" s="1">
        <f t="shared" si="13"/>
        <v>5212084299.87117</v>
      </c>
      <c r="T43">
        <f>100*(S43-'comparison-64'!$F$2)/'comparison-64'!$F$2</f>
        <v>0.58168480909445397</v>
      </c>
      <c r="U43">
        <f>Sheet5!C183/(($AN$8-1)*$AN$8)</f>
        <v>2319421170142226</v>
      </c>
      <c r="V43" s="1">
        <f t="shared" si="7"/>
        <v>1.0808787975809331</v>
      </c>
      <c r="W43">
        <f>100*(Y43-'comparison-64'!$F$2)/'comparison-64'!$F$2</f>
        <v>-0.49919398848647895</v>
      </c>
      <c r="X43">
        <f>100*(Z43-'comparison-64'!$F$2)/'comparison-64'!$F$2</f>
        <v>1.6625636066753871</v>
      </c>
      <c r="Y43" s="1">
        <f t="shared" si="28"/>
        <v>5156073790.3869839</v>
      </c>
      <c r="Z43" s="1">
        <f t="shared" si="29"/>
        <v>5268094809.3553562</v>
      </c>
      <c r="AB43" s="1">
        <f t="shared" si="30"/>
        <v>-5764998.9239959717</v>
      </c>
      <c r="AC43" s="1">
        <f t="shared" si="31"/>
        <v>9175453964726676</v>
      </c>
      <c r="AD43">
        <f t="shared" si="14"/>
        <v>-1.0671052966742122E+16</v>
      </c>
      <c r="AE43">
        <f t="shared" si="15"/>
        <v>1.0671052955212126E+16</v>
      </c>
      <c r="AG43" s="51">
        <f>100*ABS(AB43/'comparison-64'!$F$2)</f>
        <v>0.1112517126233864</v>
      </c>
      <c r="AH43" s="51">
        <f xml:space="preserve"> 100*ABS((($AN$9/2)*SQRT(AC43))/'comparison-64'!$F$2)</f>
        <v>2.1498144107762212</v>
      </c>
    </row>
    <row r="44" spans="1:34" x14ac:dyDescent="0.25">
      <c r="A44" s="10" t="s">
        <v>105</v>
      </c>
      <c r="B44" s="4" t="s">
        <v>45</v>
      </c>
      <c r="C44" s="19">
        <v>5</v>
      </c>
      <c r="D44" s="13"/>
      <c r="E44" s="13"/>
      <c r="F44" s="9">
        <v>5637570981.0900002</v>
      </c>
      <c r="G44" s="11">
        <v>5287730149.1053801</v>
      </c>
      <c r="I44">
        <f t="shared" ref="I44:I51" si="32">I43</f>
        <v>5217849298.795166</v>
      </c>
      <c r="J44">
        <f>100*(I44-'comparison-64'!$F$2)/'comparison-64'!$F$2</f>
        <v>0.69293652171784037</v>
      </c>
      <c r="K44" s="1">
        <f t="shared" si="5"/>
        <v>1.761662905884057E+17</v>
      </c>
      <c r="L44">
        <f t="shared" ref="L44:L51" si="33">L43</f>
        <v>6856032794584451</v>
      </c>
      <c r="M44" s="1">
        <f t="shared" si="6"/>
        <v>1.8583334000445406</v>
      </c>
      <c r="N44">
        <f>100*(P44-'comparison-64'!$F$2)/'comparison-64'!$F$2</f>
        <v>-1.1653968783267001</v>
      </c>
      <c r="O44">
        <f>100*(Q44-'comparison-64'!$F$2)/'comparison-64'!$F$2</f>
        <v>2.5512699217623811</v>
      </c>
      <c r="P44">
        <f t="shared" ref="P44:P51" si="34">P43</f>
        <v>5121551544.8185635</v>
      </c>
      <c r="Q44">
        <f t="shared" ref="Q44:Q51" si="35">Q43</f>
        <v>5314147052.7717686</v>
      </c>
      <c r="S44">
        <f t="shared" si="13"/>
        <v>5287730149.1053801</v>
      </c>
      <c r="T44">
        <f>100*(S44-'comparison-64'!$F$2)/'comparison-64'!$F$2</f>
        <v>2.0414821813241502</v>
      </c>
      <c r="U44">
        <f>Sheet5!C184/(($AN$8-1)*$AN$8)</f>
        <v>2279761880662696</v>
      </c>
      <c r="V44" s="1">
        <f t="shared" si="7"/>
        <v>1.0715980959602902</v>
      </c>
      <c r="W44">
        <f>100*(Y44-'comparison-64'!$F$2)/'comparison-64'!$F$2</f>
        <v>0.9698840853638605</v>
      </c>
      <c r="X44">
        <f>100*(Z44-'comparison-64'!$F$2)/'comparison-64'!$F$2</f>
        <v>3.1130802772844404</v>
      </c>
      <c r="Y44" s="1">
        <f t="shared" si="28"/>
        <v>5232200560.1714964</v>
      </c>
      <c r="Z44" s="1">
        <f t="shared" si="29"/>
        <v>5343259738.0392637</v>
      </c>
      <c r="AB44" s="1">
        <f t="shared" si="30"/>
        <v>69880850.310214043</v>
      </c>
      <c r="AC44" s="1">
        <f t="shared" si="31"/>
        <v>9135794675247148</v>
      </c>
      <c r="AD44">
        <f t="shared" ref="AD44:AD71" si="36">AB44-($AN$9/2)*AC44</f>
        <v>-1.0624929137431584E+16</v>
      </c>
      <c r="AE44">
        <f t="shared" ref="AE44:AE71" si="37">AB44+($AN$9/2)*AC44</f>
        <v>1.0624929277193284E+16</v>
      </c>
      <c r="AG44" s="51">
        <f>100*ABS(AB44/'comparison-64'!$F$2)</f>
        <v>1.3485456596063099</v>
      </c>
      <c r="AH44" s="51">
        <f xml:space="preserve"> 100*ABS((($AN$9/2)*SQRT(AC44))/'comparison-64'!$F$2)</f>
        <v>2.1451632816610529</v>
      </c>
    </row>
    <row r="45" spans="1:34" x14ac:dyDescent="0.25">
      <c r="A45" s="10" t="s">
        <v>106</v>
      </c>
      <c r="B45" s="4" t="s">
        <v>45</v>
      </c>
      <c r="C45" s="19">
        <v>5</v>
      </c>
      <c r="D45" s="13"/>
      <c r="E45" s="13"/>
      <c r="F45" s="9">
        <f>AVERAGE(F46:F51)</f>
        <v>5135313513.1716661</v>
      </c>
      <c r="G45" s="11">
        <v>5256178408.7672997</v>
      </c>
      <c r="I45">
        <f t="shared" si="32"/>
        <v>5217849298.795166</v>
      </c>
      <c r="J45">
        <f>100*(I45-'comparison-64'!$F$2)/'comparison-64'!$F$2</f>
        <v>0.69293652171784037</v>
      </c>
      <c r="K45" s="1">
        <f t="shared" si="5"/>
        <v>6812155908488328</v>
      </c>
      <c r="L45">
        <f t="shared" si="33"/>
        <v>6856032794584451</v>
      </c>
      <c r="M45" s="1">
        <f t="shared" si="6"/>
        <v>1.8583334000445406</v>
      </c>
      <c r="N45">
        <f>100*(P45-'comparison-64'!$F$2)/'comparison-64'!$F$2</f>
        <v>-1.1653968783267001</v>
      </c>
      <c r="O45">
        <f>100*(Q45-'comparison-64'!$F$2)/'comparison-64'!$F$2</f>
        <v>2.5512699217623811</v>
      </c>
      <c r="P45">
        <f t="shared" si="34"/>
        <v>5121551544.8185635</v>
      </c>
      <c r="Q45">
        <f t="shared" si="35"/>
        <v>5314147052.7717686</v>
      </c>
      <c r="S45">
        <f t="shared" si="13"/>
        <v>5256178408.7672997</v>
      </c>
      <c r="T45">
        <f>100*(S45-'comparison-64'!$F$2)/'comparison-64'!$F$2</f>
        <v>1.4326034642355499</v>
      </c>
      <c r="U45">
        <f>Sheet5!C185/(($AN$8-1)*$AN$8)</f>
        <v>2273617010356835</v>
      </c>
      <c r="V45" s="1">
        <f t="shared" si="7"/>
        <v>1.0701529286920892</v>
      </c>
      <c r="W45">
        <f>100*(Y45-'comparison-64'!$F$2)/'comparison-64'!$F$2</f>
        <v>0.36245053554346052</v>
      </c>
      <c r="X45">
        <f>100*(Z45-'comparison-64'!$F$2)/'comparison-64'!$F$2</f>
        <v>2.5027563929276391</v>
      </c>
      <c r="Y45" s="1">
        <f t="shared" si="28"/>
        <v>5200723707.5591841</v>
      </c>
      <c r="Z45" s="1">
        <f t="shared" si="29"/>
        <v>5311633109.9754152</v>
      </c>
      <c r="AB45" s="1">
        <f t="shared" si="30"/>
        <v>38329109.972133636</v>
      </c>
      <c r="AC45" s="1">
        <f t="shared" si="31"/>
        <v>9129649804941286</v>
      </c>
      <c r="AD45">
        <f t="shared" si="36"/>
        <v>-1.0617782684817606E+16</v>
      </c>
      <c r="AE45">
        <f t="shared" si="37"/>
        <v>1.0617782761475826E+16</v>
      </c>
      <c r="AG45" s="51">
        <f>100*ABS(AB45/'comparison-64'!$F$2)</f>
        <v>0.73966694251770948</v>
      </c>
      <c r="AH45" s="51">
        <f xml:space="preserve"> 100*ABS((($AN$9/2)*SQRT(AC45))/'comparison-64'!$F$2)</f>
        <v>2.1444417260698301</v>
      </c>
    </row>
    <row r="46" spans="1:34" x14ac:dyDescent="0.25">
      <c r="A46" s="10" t="s">
        <v>107</v>
      </c>
      <c r="B46" s="4" t="s">
        <v>45</v>
      </c>
      <c r="C46" s="19">
        <v>5</v>
      </c>
      <c r="D46" s="13"/>
      <c r="E46" s="13"/>
      <c r="F46" s="9">
        <v>4757694209.29</v>
      </c>
      <c r="G46" s="11">
        <v>5174193838.8463697</v>
      </c>
      <c r="I46">
        <f t="shared" si="32"/>
        <v>5217849298.795166</v>
      </c>
      <c r="J46">
        <f>100*(I46-'comparison-64'!$F$2)/'comparison-64'!$F$2</f>
        <v>0.69293652171784037</v>
      </c>
      <c r="K46" s="1">
        <f t="shared" si="5"/>
        <v>2.1174270639750739E+17</v>
      </c>
      <c r="L46">
        <f t="shared" si="33"/>
        <v>6856032794584451</v>
      </c>
      <c r="M46" s="1">
        <f t="shared" si="6"/>
        <v>1.8583334000445406</v>
      </c>
      <c r="N46">
        <f>100*(P46-'comparison-64'!$F$2)/'comparison-64'!$F$2</f>
        <v>-1.1653968783267001</v>
      </c>
      <c r="O46">
        <f>100*(Q46-'comparison-64'!$F$2)/'comparison-64'!$F$2</f>
        <v>2.5512699217623811</v>
      </c>
      <c r="P46">
        <f t="shared" si="34"/>
        <v>5121551544.8185635</v>
      </c>
      <c r="Q46">
        <f t="shared" si="35"/>
        <v>5314147052.7717686</v>
      </c>
      <c r="S46">
        <f t="shared" si="13"/>
        <v>5174193838.8463697</v>
      </c>
      <c r="T46">
        <f>100*(S46-'comparison-64'!$F$2)/'comparison-64'!$F$2</f>
        <v>-0.14951718012930865</v>
      </c>
      <c r="U46">
        <f>Sheet5!C186/(($AN$8-1)*$AN$8)</f>
        <v>2305677299128549</v>
      </c>
      <c r="V46" s="1">
        <f t="shared" si="7"/>
        <v>1.0776716329785521</v>
      </c>
      <c r="W46">
        <f>100*(Y46-'comparison-64'!$F$2)/'comparison-64'!$F$2</f>
        <v>-1.2271888131078608</v>
      </c>
      <c r="X46">
        <f>100*(Z46-'comparison-64'!$F$2)/'comparison-64'!$F$2</f>
        <v>0.92815445284924336</v>
      </c>
      <c r="Y46" s="1">
        <f t="shared" si="28"/>
        <v>5118349522.7631283</v>
      </c>
      <c r="Z46" s="1">
        <f t="shared" si="29"/>
        <v>5230038154.9296112</v>
      </c>
      <c r="AB46" s="1">
        <f t="shared" si="30"/>
        <v>-43655459.948796272</v>
      </c>
      <c r="AC46" s="1">
        <f t="shared" si="31"/>
        <v>9161710093713000</v>
      </c>
      <c r="AD46">
        <f t="shared" si="36"/>
        <v>-1.065506888264368E+16</v>
      </c>
      <c r="AE46">
        <f t="shared" si="37"/>
        <v>1.065506879533276E+16</v>
      </c>
      <c r="AG46" s="51">
        <f>100*ABS(AB46/'comparison-64'!$F$2)</f>
        <v>0.84245370184714907</v>
      </c>
      <c r="AH46" s="51">
        <f xml:space="preserve"> 100*ABS((($AN$9/2)*SQRT(AC46))/'comparison-64'!$F$2)</f>
        <v>2.1482037087408115</v>
      </c>
    </row>
    <row r="47" spans="1:34" x14ac:dyDescent="0.25">
      <c r="A47" s="10" t="s">
        <v>108</v>
      </c>
      <c r="B47" s="4" t="s">
        <v>45</v>
      </c>
      <c r="C47" s="19">
        <v>5</v>
      </c>
      <c r="D47" s="13"/>
      <c r="E47" s="13"/>
      <c r="F47" s="9">
        <v>5007622830.6599998</v>
      </c>
      <c r="G47" s="11">
        <v>5193052782.1020403</v>
      </c>
      <c r="I47">
        <f t="shared" si="32"/>
        <v>5217849298.795166</v>
      </c>
      <c r="J47">
        <f>100*(I47-'comparison-64'!$F$2)/'comparison-64'!$F$2</f>
        <v>0.69293652171784037</v>
      </c>
      <c r="K47" s="1">
        <f t="shared" si="5"/>
        <v>4.419516790458604E+16</v>
      </c>
      <c r="L47">
        <f t="shared" si="33"/>
        <v>6856032794584451</v>
      </c>
      <c r="M47" s="1">
        <f t="shared" si="6"/>
        <v>1.8583334000445406</v>
      </c>
      <c r="N47">
        <f>100*(P47-'comparison-64'!$F$2)/'comparison-64'!$F$2</f>
        <v>-1.1653968783267001</v>
      </c>
      <c r="O47">
        <f>100*(Q47-'comparison-64'!$F$2)/'comparison-64'!$F$2</f>
        <v>2.5512699217623811</v>
      </c>
      <c r="P47">
        <f t="shared" si="34"/>
        <v>5121551544.8185635</v>
      </c>
      <c r="Q47">
        <f t="shared" si="35"/>
        <v>5314147052.7717686</v>
      </c>
      <c r="S47">
        <f t="shared" si="13"/>
        <v>5193052782.1020403</v>
      </c>
      <c r="T47">
        <f>100*(S47-'comparison-64'!$F$2)/'comparison-64'!$F$2</f>
        <v>0.21441866151111502</v>
      </c>
      <c r="U47">
        <f>Sheet5!C187/(($AN$8-1)*$AN$8)</f>
        <v>2374836862962014.5</v>
      </c>
      <c r="V47" s="1">
        <f t="shared" si="7"/>
        <v>1.0937147779873706</v>
      </c>
      <c r="W47">
        <f>100*(Y47-'comparison-64'!$F$2)/'comparison-64'!$F$2</f>
        <v>-0.8792961164762555</v>
      </c>
      <c r="X47">
        <f>100*(Z47-'comparison-64'!$F$2)/'comparison-64'!$F$2</f>
        <v>1.3081334394984856</v>
      </c>
      <c r="Y47" s="1">
        <f t="shared" si="28"/>
        <v>5136377119.5924616</v>
      </c>
      <c r="Z47" s="1">
        <f t="shared" si="29"/>
        <v>5249728444.611619</v>
      </c>
      <c r="AB47" s="1">
        <f t="shared" si="30"/>
        <v>-24796516.693125725</v>
      </c>
      <c r="AC47" s="1">
        <f t="shared" si="31"/>
        <v>9230869657546466</v>
      </c>
      <c r="AD47">
        <f t="shared" si="36"/>
        <v>-1.0735501436523056E+16</v>
      </c>
      <c r="AE47">
        <f t="shared" si="37"/>
        <v>1.0735501386930024E+16</v>
      </c>
      <c r="AG47" s="51">
        <f>100*ABS(AB47/'comparison-64'!$F$2)</f>
        <v>0.47851786020672538</v>
      </c>
      <c r="AH47" s="51">
        <f xml:space="preserve"> 100*ABS((($AN$9/2)*SQRT(AC47))/'comparison-64'!$F$2)</f>
        <v>2.1562966032781938</v>
      </c>
    </row>
    <row r="48" spans="1:34" x14ac:dyDescent="0.25">
      <c r="A48" s="10" t="s">
        <v>109</v>
      </c>
      <c r="B48" s="4" t="s">
        <v>45</v>
      </c>
      <c r="C48" s="19">
        <v>5</v>
      </c>
      <c r="D48" s="13"/>
      <c r="E48" s="13"/>
      <c r="F48" s="9">
        <v>5264696631.4899998</v>
      </c>
      <c r="G48" s="11">
        <v>5225338818.8669901</v>
      </c>
      <c r="I48">
        <f t="shared" si="32"/>
        <v>5217849298.795166</v>
      </c>
      <c r="J48">
        <f>100*(I48-'comparison-64'!$F$2)/'comparison-64'!$F$2</f>
        <v>0.69293652171784037</v>
      </c>
      <c r="K48" s="1">
        <f t="shared" si="5"/>
        <v>2194672580620439.8</v>
      </c>
      <c r="L48">
        <f t="shared" si="33"/>
        <v>6856032794584451</v>
      </c>
      <c r="M48" s="1">
        <f t="shared" si="6"/>
        <v>1.8583334000445406</v>
      </c>
      <c r="N48">
        <f>100*(P48-'comparison-64'!$F$2)/'comparison-64'!$F$2</f>
        <v>-1.1653968783267001</v>
      </c>
      <c r="O48">
        <f>100*(Q48-'comparison-64'!$F$2)/'comparison-64'!$F$2</f>
        <v>2.5512699217623811</v>
      </c>
      <c r="P48">
        <f t="shared" si="34"/>
        <v>5121551544.8185635</v>
      </c>
      <c r="Q48">
        <f t="shared" si="35"/>
        <v>5314147052.7717686</v>
      </c>
      <c r="S48">
        <f t="shared" si="13"/>
        <v>5225338818.8669901</v>
      </c>
      <c r="T48">
        <f>100*(S48-'comparison-64'!$F$2)/'comparison-64'!$F$2</f>
        <v>0.83746767353635865</v>
      </c>
      <c r="U48">
        <f>Sheet5!C188/(($AN$8-1)*$AN$8)</f>
        <v>2291544075347105</v>
      </c>
      <c r="V48" s="1">
        <f t="shared" si="7"/>
        <v>1.0743636274128854</v>
      </c>
      <c r="W48">
        <f>100*(Y48-'comparison-64'!$F$2)/'comparison-64'!$F$2</f>
        <v>-0.23689595387652679</v>
      </c>
      <c r="X48">
        <f>100*(Z48-'comparison-64'!$F$2)/'comparison-64'!$F$2</f>
        <v>1.911831300949244</v>
      </c>
      <c r="Y48" s="1">
        <f t="shared" si="28"/>
        <v>5169665921.7046528</v>
      </c>
      <c r="Z48" s="1">
        <f t="shared" si="29"/>
        <v>5281011716.0293274</v>
      </c>
      <c r="AB48" s="1">
        <f t="shared" si="30"/>
        <v>7489520.0718240738</v>
      </c>
      <c r="AC48" s="1">
        <f t="shared" si="31"/>
        <v>9147576869931556</v>
      </c>
      <c r="AD48">
        <f t="shared" si="36"/>
        <v>-1.063863189224088E+16</v>
      </c>
      <c r="AE48">
        <f t="shared" si="37"/>
        <v>1.063863190721992E+16</v>
      </c>
      <c r="AG48" s="51">
        <f>100*ABS(AB48/'comparison-64'!$F$2)</f>
        <v>0.14453115181851825</v>
      </c>
      <c r="AH48" s="51">
        <f xml:space="preserve"> 100*ABS((($AN$9/2)*SQRT(AC48))/'comparison-64'!$F$2)</f>
        <v>2.1465461163527038</v>
      </c>
    </row>
    <row r="49" spans="1:34" x14ac:dyDescent="0.25">
      <c r="A49" s="10" t="s">
        <v>110</v>
      </c>
      <c r="B49" s="4" t="s">
        <v>45</v>
      </c>
      <c r="C49" s="19">
        <v>5</v>
      </c>
      <c r="D49" s="13"/>
      <c r="E49" s="13"/>
      <c r="F49" s="9">
        <v>5320401067.3400002</v>
      </c>
      <c r="G49" s="11">
        <v>5239135672.9049797</v>
      </c>
      <c r="I49">
        <f t="shared" si="32"/>
        <v>5217849298.795166</v>
      </c>
      <c r="J49">
        <f>100*(I49-'comparison-64'!$F$2)/'comparison-64'!$F$2</f>
        <v>0.69293652171784037</v>
      </c>
      <c r="K49" s="1">
        <f t="shared" si="5"/>
        <v>1.0516865231673232E+16</v>
      </c>
      <c r="L49">
        <f t="shared" si="33"/>
        <v>6856032794584451</v>
      </c>
      <c r="M49" s="1">
        <f t="shared" si="6"/>
        <v>1.8583334000445406</v>
      </c>
      <c r="N49">
        <f>100*(P49-'comparison-64'!$F$2)/'comparison-64'!$F$2</f>
        <v>-1.1653968783267001</v>
      </c>
      <c r="O49">
        <f>100*(Q49-'comparison-64'!$F$2)/'comparison-64'!$F$2</f>
        <v>2.5512699217623811</v>
      </c>
      <c r="P49">
        <f t="shared" si="34"/>
        <v>5121551544.8185635</v>
      </c>
      <c r="Q49">
        <f t="shared" si="35"/>
        <v>5314147052.7717686</v>
      </c>
      <c r="S49">
        <f t="shared" si="13"/>
        <v>5239135672.9049797</v>
      </c>
      <c r="T49">
        <f>100*(S49-'comparison-64'!$F$2)/'comparison-64'!$F$2</f>
        <v>1.1037164032893396</v>
      </c>
      <c r="U49">
        <f>Sheet5!C189/(($AN$8-1)*$AN$8)</f>
        <v>2300163410664459</v>
      </c>
      <c r="V49" s="1">
        <f t="shared" si="7"/>
        <v>1.0763822682392197</v>
      </c>
      <c r="W49">
        <f>100*(Y49-'comparison-64'!$F$2)/'comparison-64'!$F$2</f>
        <v>2.7334135050119869E-2</v>
      </c>
      <c r="X49">
        <f>100*(Z49-'comparison-64'!$F$2)/'comparison-64'!$F$2</f>
        <v>2.1800986715285591</v>
      </c>
      <c r="Y49" s="1">
        <f t="shared" si="28"/>
        <v>5183358170.9512434</v>
      </c>
      <c r="Z49" s="1">
        <f t="shared" si="29"/>
        <v>5294913174.858716</v>
      </c>
      <c r="AB49" s="1">
        <f t="shared" si="30"/>
        <v>21286374.10981369</v>
      </c>
      <c r="AC49" s="1">
        <f t="shared" si="31"/>
        <v>9156196205248910</v>
      </c>
      <c r="AD49">
        <f t="shared" si="36"/>
        <v>-1.0648656165418108E+16</v>
      </c>
      <c r="AE49">
        <f t="shared" si="37"/>
        <v>1.0648656207990856E+16</v>
      </c>
      <c r="AG49" s="51">
        <f>100*ABS(AB49/'comparison-64'!$F$2)</f>
        <v>0.41077988157149914</v>
      </c>
      <c r="AH49" s="51">
        <f xml:space="preserve"> 100*ABS((($AN$9/2)*SQRT(AC49))/'comparison-64'!$F$2)</f>
        <v>2.1475571734184173</v>
      </c>
    </row>
    <row r="50" spans="1:34" x14ac:dyDescent="0.25">
      <c r="A50" s="10" t="s">
        <v>111</v>
      </c>
      <c r="B50" s="4" t="s">
        <v>45</v>
      </c>
      <c r="C50" s="19">
        <v>5</v>
      </c>
      <c r="D50" s="13"/>
      <c r="E50" s="13"/>
      <c r="F50" s="9">
        <v>5020406541.9099998</v>
      </c>
      <c r="G50" s="11">
        <v>5213719334.6072798</v>
      </c>
      <c r="I50">
        <f t="shared" si="32"/>
        <v>5217849298.795166</v>
      </c>
      <c r="J50">
        <f>100*(I50-'comparison-64'!$F$2)/'comparison-64'!$F$2</f>
        <v>0.69293652171784037</v>
      </c>
      <c r="K50" s="1">
        <f t="shared" si="5"/>
        <v>3.8983642246414832E+16</v>
      </c>
      <c r="L50">
        <f t="shared" si="33"/>
        <v>6856032794584451</v>
      </c>
      <c r="M50" s="1">
        <f t="shared" si="6"/>
        <v>1.8583334000445406</v>
      </c>
      <c r="N50">
        <f>100*(P50-'comparison-64'!$F$2)/'comparison-64'!$F$2</f>
        <v>-1.1653968783267001</v>
      </c>
      <c r="O50">
        <f>100*(Q50-'comparison-64'!$F$2)/'comparison-64'!$F$2</f>
        <v>2.5512699217623811</v>
      </c>
      <c r="P50">
        <f t="shared" si="34"/>
        <v>5121551544.8185635</v>
      </c>
      <c r="Q50">
        <f t="shared" si="35"/>
        <v>5314147052.7717686</v>
      </c>
      <c r="S50">
        <f t="shared" si="13"/>
        <v>5213719334.6072798</v>
      </c>
      <c r="T50">
        <f>100*(S50-'comparison-64'!$F$2)/'comparison-64'!$F$2</f>
        <v>0.61323735871138463</v>
      </c>
      <c r="U50">
        <f>Sheet5!C190/(($AN$8-1)*$AN$8)</f>
        <v>2428361952018326</v>
      </c>
      <c r="V50" s="1">
        <f t="shared" si="7"/>
        <v>1.1059714072597928</v>
      </c>
      <c r="W50">
        <f>100*(Y50-'comparison-64'!$F$2)/'comparison-64'!$F$2</f>
        <v>-0.49273404854840808</v>
      </c>
      <c r="X50">
        <f>100*(Z50-'comparison-64'!$F$2)/'comparison-64'!$F$2</f>
        <v>1.7192087659711772</v>
      </c>
      <c r="Y50" s="1">
        <f t="shared" si="28"/>
        <v>5156408540.7104969</v>
      </c>
      <c r="Z50" s="1">
        <f t="shared" si="29"/>
        <v>5271030128.5040627</v>
      </c>
      <c r="AB50" s="1">
        <f t="shared" si="30"/>
        <v>-4129964.1878862381</v>
      </c>
      <c r="AC50" s="1">
        <f t="shared" si="31"/>
        <v>9284394746602776</v>
      </c>
      <c r="AD50">
        <f t="shared" si="36"/>
        <v>-1.0797751094428992E+16</v>
      </c>
      <c r="AE50">
        <f t="shared" si="37"/>
        <v>1.0797751086169064E+16</v>
      </c>
      <c r="AG50" s="51">
        <f>100*ABS(AB50/'comparison-64'!$F$2)</f>
        <v>7.9699163006455784E-2</v>
      </c>
      <c r="AH50" s="51">
        <f xml:space="preserve"> 100*ABS((($AN$9/2)*SQRT(AC50))/'comparison-64'!$F$2)</f>
        <v>2.1625391971932668</v>
      </c>
    </row>
    <row r="51" spans="1:34" x14ac:dyDescent="0.25">
      <c r="A51" s="10" t="s">
        <v>112</v>
      </c>
      <c r="B51" s="4" t="s">
        <v>45</v>
      </c>
      <c r="C51" s="19">
        <v>5</v>
      </c>
      <c r="D51" s="13"/>
      <c r="E51" s="13"/>
      <c r="F51" s="9">
        <v>5441059798.3400002</v>
      </c>
      <c r="G51" s="11">
        <v>5250188116.7377701</v>
      </c>
      <c r="I51">
        <f t="shared" si="32"/>
        <v>5217849298.795166</v>
      </c>
      <c r="J51">
        <f>100*(I51-'comparison-64'!$F$2)/'comparison-64'!$F$2</f>
        <v>0.69293652171784037</v>
      </c>
      <c r="K51" s="1">
        <f t="shared" si="5"/>
        <v>4.98229271070544E+16</v>
      </c>
      <c r="L51">
        <f t="shared" si="33"/>
        <v>6856032794584451</v>
      </c>
      <c r="M51" s="1">
        <f t="shared" si="6"/>
        <v>1.8583334000445406</v>
      </c>
      <c r="N51">
        <f>100*(P51-'comparison-64'!$F$2)/'comparison-64'!$F$2</f>
        <v>-1.1653968783267001</v>
      </c>
      <c r="O51">
        <f>100*(Q51-'comparison-64'!$F$2)/'comparison-64'!$F$2</f>
        <v>2.5512699217623811</v>
      </c>
      <c r="P51">
        <f t="shared" si="34"/>
        <v>5121551544.8185635</v>
      </c>
      <c r="Q51">
        <f t="shared" si="35"/>
        <v>5314147052.7717686</v>
      </c>
      <c r="S51" s="47">
        <f t="shared" si="13"/>
        <v>5250188116.7377701</v>
      </c>
      <c r="T51">
        <f>100*(S51-'comparison-64'!$F$2)/'comparison-64'!$F$2</f>
        <v>1.3170040935877139</v>
      </c>
      <c r="U51">
        <f>Sheet5!C191/(($AN$8-1)*$AN$8)</f>
        <v>2241788383668195.5</v>
      </c>
      <c r="V51" s="1">
        <f t="shared" si="7"/>
        <v>1.0626359310193925</v>
      </c>
      <c r="W51">
        <f>100*(Y51-'comparison-64'!$F$2)/'comparison-64'!$F$2</f>
        <v>0.25436816256832145</v>
      </c>
      <c r="X51">
        <f>100*(Z51-'comparison-64'!$F$2)/'comparison-64'!$F$2</f>
        <v>2.3796400246071063</v>
      </c>
      <c r="Y51" s="1">
        <f t="shared" si="28"/>
        <v>5195122941.9690495</v>
      </c>
      <c r="Z51" s="1">
        <f t="shared" si="29"/>
        <v>5305253291.5064907</v>
      </c>
      <c r="AB51" s="1">
        <f t="shared" si="30"/>
        <v>32338817.942604065</v>
      </c>
      <c r="AC51" s="1">
        <f t="shared" si="31"/>
        <v>9097821178252646</v>
      </c>
      <c r="AD51">
        <f t="shared" si="36"/>
        <v>-1.058076599796901E+16</v>
      </c>
      <c r="AE51">
        <f t="shared" si="37"/>
        <v>1.0580766062646646E+16</v>
      </c>
      <c r="AG51" s="51">
        <f>100*ABS(AB51/'comparison-64'!$F$2)</f>
        <v>0.62406757186987349</v>
      </c>
      <c r="AH51" s="51">
        <f xml:space="preserve"> 100*ABS((($AN$9/2)*SQRT(AC51))/'comparison-64'!$F$2)</f>
        <v>2.1407003871664401</v>
      </c>
    </row>
    <row r="52" spans="1:34" x14ac:dyDescent="0.25">
      <c r="A52" s="10"/>
      <c r="B52" s="4" t="s">
        <v>45</v>
      </c>
      <c r="C52" s="19">
        <v>10</v>
      </c>
      <c r="D52" s="13"/>
      <c r="E52" s="13"/>
      <c r="F52" s="9">
        <v>5024487473.9700003</v>
      </c>
      <c r="G52">
        <v>5181955088.7700005</v>
      </c>
      <c r="I52">
        <f>(1/$AN$7)*SUM(F52:F61)</f>
        <v>5221236639.1240005</v>
      </c>
      <c r="J52">
        <f>100*(I52-'comparison-64'!$F$2)/'comparison-64'!$F$2</f>
        <v>0.75830468878766133</v>
      </c>
      <c r="K52" s="1">
        <f>(F52-I52)^2</f>
        <v>3.871023398879608E+16</v>
      </c>
      <c r="L52" s="1">
        <f>SUM(K52:K61)/(($AN$7-1)*$AN$7)</f>
        <v>3298740354216671.5</v>
      </c>
      <c r="M52" s="1">
        <f>MAX(ABS(J52-N52),ABS(J52-O52))</f>
        <v>1.2890247499224432</v>
      </c>
      <c r="N52">
        <f>100*(P52-'comparison-64'!$F$2)/'comparison-64'!$F$2</f>
        <v>-0.53072006113478176</v>
      </c>
      <c r="O52">
        <f>100*(Q52-'comparison-64'!$F$2)/'comparison-64'!$F$2</f>
        <v>2.0473294387101046</v>
      </c>
      <c r="P52" s="1">
        <f>I52-($AN$9/2)*SQRT(L52)</f>
        <v>5154440127.6719608</v>
      </c>
      <c r="Q52" s="1">
        <f>I52+($AN$9/2)*SQRT(L52)</f>
        <v>5288033150.5760403</v>
      </c>
      <c r="S52" s="1">
        <f>G52</f>
        <v>5181955088.7700005</v>
      </c>
      <c r="T52">
        <f>100*(S52-'comparison-64'!$F$2)/'comparison-64'!$F$2</f>
        <v>2.5775608239621484E-4</v>
      </c>
      <c r="U52">
        <f>Sheet5!C192/(($AN$8-1)*$AN$8)</f>
        <v>2316438079751612.5</v>
      </c>
      <c r="V52" s="1">
        <f>MAX(ABS(T52-W52),ABS(T52-X52))</f>
        <v>1.0801834955365932</v>
      </c>
      <c r="W52">
        <f>100*(Y52-'comparison-64'!$F$2)/'comparison-64'!$F$2</f>
        <v>-1.079925739454197</v>
      </c>
      <c r="X52">
        <f>100*(Z52-'comparison-64'!$F$2)/'comparison-64'!$F$2</f>
        <v>1.0804412516189894</v>
      </c>
      <c r="Y52" s="1">
        <f t="shared" si="28"/>
        <v>5125980609.4326134</v>
      </c>
      <c r="Z52" s="1">
        <f t="shared" si="29"/>
        <v>5237929568.1073875</v>
      </c>
      <c r="AB52" s="1">
        <f t="shared" si="30"/>
        <v>-39281550.354000092</v>
      </c>
      <c r="AC52" s="1">
        <f t="shared" si="31"/>
        <v>5615178433968284</v>
      </c>
      <c r="AD52">
        <f t="shared" si="36"/>
        <v>-6530452557986664</v>
      </c>
      <c r="AE52">
        <f t="shared" si="37"/>
        <v>6530452479423564</v>
      </c>
      <c r="AG52" s="51">
        <f>100*ABS(AB52/'comparison-64'!$F$2)</f>
        <v>0.75804693270526513</v>
      </c>
      <c r="AH52" s="51">
        <f xml:space="preserve"> 100*ABS((($AN$9/2)*SQRT(AC52))/'comparison-64'!$F$2)</f>
        <v>1.6817791739530703</v>
      </c>
    </row>
    <row r="53" spans="1:34" x14ac:dyDescent="0.25">
      <c r="A53" s="10"/>
      <c r="B53" s="4" t="s">
        <v>45</v>
      </c>
      <c r="C53" s="19">
        <v>10</v>
      </c>
      <c r="D53" s="13"/>
      <c r="E53" s="13"/>
      <c r="F53" s="9">
        <v>5289721167.9399996</v>
      </c>
      <c r="G53">
        <v>5232949972.7600002</v>
      </c>
      <c r="I53">
        <f>I52</f>
        <v>5221236639.1240005</v>
      </c>
      <c r="J53">
        <f>100*(I53-'comparison-64'!$F$2)/'comparison-64'!$F$2</f>
        <v>0.75830468878766133</v>
      </c>
      <c r="K53" s="1">
        <f t="shared" ref="K53:K61" si="38">(F53-I53)^2</f>
        <v>4690130687149402</v>
      </c>
      <c r="L53">
        <f>L52</f>
        <v>3298740354216671.5</v>
      </c>
      <c r="M53" s="1">
        <f t="shared" ref="M53:M61" si="39">MAX(ABS(J53-N53),ABS(J53-O53))</f>
        <v>1.2890247499224432</v>
      </c>
      <c r="N53">
        <f>100*(P53-'comparison-64'!$F$2)/'comparison-64'!$F$2</f>
        <v>-0.53072006113478176</v>
      </c>
      <c r="O53">
        <f>100*(Q53-'comparison-64'!$F$2)/'comparison-64'!$F$2</f>
        <v>2.0473294387101046</v>
      </c>
      <c r="P53">
        <f>P52</f>
        <v>5154440127.6719608</v>
      </c>
      <c r="Q53">
        <f>Q52</f>
        <v>5288033150.5760403</v>
      </c>
      <c r="S53" s="1">
        <f t="shared" ref="S53:S61" si="40">G53</f>
        <v>5232949972.7600002</v>
      </c>
      <c r="T53">
        <f>100*(S53-'comparison-64'!$F$2)/'comparison-64'!$F$2</f>
        <v>0.98434608874525698</v>
      </c>
      <c r="U53">
        <f>Sheet5!C193/(($AN$8-1)*$AN$8)</f>
        <v>2307643397397178</v>
      </c>
      <c r="V53" s="1">
        <f t="shared" ref="V53:V61" si="41">MAX(ABS(T53-W53),ABS(T53-X53))</f>
        <v>1.0781310114087428</v>
      </c>
      <c r="W53">
        <f>100*(Y53-'comparison-64'!$F$2)/'comparison-64'!$F$2</f>
        <v>-9.3784922663485815E-2</v>
      </c>
      <c r="X53">
        <f>100*(Z53-'comparison-64'!$F$2)/'comparison-64'!$F$2</f>
        <v>2.0624771001539997</v>
      </c>
      <c r="Y53" s="1">
        <f t="shared" si="28"/>
        <v>5177081851.9541769</v>
      </c>
      <c r="Z53" s="1">
        <f t="shared" si="29"/>
        <v>5288818093.5658236</v>
      </c>
      <c r="AB53" s="1">
        <f t="shared" si="30"/>
        <v>11713333.63599968</v>
      </c>
      <c r="AC53" s="1">
        <f t="shared" si="31"/>
        <v>5606383751613850</v>
      </c>
      <c r="AD53">
        <f t="shared" si="36"/>
        <v>-6520224291413574</v>
      </c>
      <c r="AE53">
        <f t="shared" si="37"/>
        <v>6520224314840242</v>
      </c>
      <c r="AG53" s="51">
        <f>100*ABS(AB53/'comparison-64'!$F$2)</f>
        <v>0.22604139995759565</v>
      </c>
      <c r="AH53" s="51">
        <f xml:space="preserve"> 100*ABS((($AN$9/2)*SQRT(AC53))/'comparison-64'!$F$2)</f>
        <v>1.6804616281468243</v>
      </c>
    </row>
    <row r="54" spans="1:34" x14ac:dyDescent="0.25">
      <c r="A54" s="10"/>
      <c r="B54" s="4" t="s">
        <v>45</v>
      </c>
      <c r="C54" s="19">
        <v>10</v>
      </c>
      <c r="D54" s="13"/>
      <c r="E54" s="13"/>
      <c r="F54" s="3">
        <v>5123254890.4899998</v>
      </c>
      <c r="G54">
        <v>5190833881.6599998</v>
      </c>
      <c r="I54">
        <f t="shared" ref="I54:I61" si="42">I53</f>
        <v>5221236639.1240005</v>
      </c>
      <c r="J54">
        <f>100*(I54-'comparison-64'!$F$2)/'comparison-64'!$F$2</f>
        <v>0.75830468878766133</v>
      </c>
      <c r="K54" s="1">
        <f t="shared" si="38"/>
        <v>9600423065376514</v>
      </c>
      <c r="L54">
        <f t="shared" ref="L54:L61" si="43">L53</f>
        <v>3298740354216671.5</v>
      </c>
      <c r="M54" s="1">
        <f t="shared" si="39"/>
        <v>1.2890247499224432</v>
      </c>
      <c r="N54">
        <f>100*(P54-'comparison-64'!$F$2)/'comparison-64'!$F$2</f>
        <v>-0.53072006113478176</v>
      </c>
      <c r="O54">
        <f>100*(Q54-'comparison-64'!$F$2)/'comparison-64'!$F$2</f>
        <v>2.0473294387101046</v>
      </c>
      <c r="P54">
        <f t="shared" ref="P54:P61" si="44">P53</f>
        <v>5154440127.6719608</v>
      </c>
      <c r="Q54">
        <f t="shared" ref="Q54:Q61" si="45">Q53</f>
        <v>5288033150.5760403</v>
      </c>
      <c r="S54">
        <f t="shared" si="40"/>
        <v>5190833881.6599998</v>
      </c>
      <c r="T54">
        <f>100*(S54-'comparison-64'!$F$2)/'comparison-64'!$F$2</f>
        <v>0.17159879674231443</v>
      </c>
      <c r="U54">
        <f>Sheet5!C194/(($AN$8-1)*$AN$8)</f>
        <v>2458610862920473</v>
      </c>
      <c r="V54" s="1">
        <f t="shared" si="41"/>
        <v>1.1128383599071128</v>
      </c>
      <c r="W54">
        <f>100*(Y54-'comparison-64'!$F$2)/'comparison-64'!$F$2</f>
        <v>-0.9412395631647984</v>
      </c>
      <c r="X54">
        <f>100*(Z54-'comparison-64'!$F$2)/'comparison-64'!$F$2</f>
        <v>1.2844371566494273</v>
      </c>
      <c r="Y54" s="1">
        <f t="shared" si="28"/>
        <v>5133167246.2782688</v>
      </c>
      <c r="Z54" s="1">
        <f t="shared" si="29"/>
        <v>5248500517.0417309</v>
      </c>
      <c r="AB54" s="1">
        <f t="shared" si="30"/>
        <v>-30402757.464000702</v>
      </c>
      <c r="AC54" s="1">
        <f t="shared" si="31"/>
        <v>5757351217137144</v>
      </c>
      <c r="AD54">
        <f t="shared" si="36"/>
        <v>-6695799495933256</v>
      </c>
      <c r="AE54">
        <f t="shared" si="37"/>
        <v>6695799435127742</v>
      </c>
      <c r="AG54" s="51">
        <f>100*ABS(AB54/'comparison-64'!$F$2)</f>
        <v>0.58670589204534696</v>
      </c>
      <c r="AH54" s="51">
        <f xml:space="preserve"> 100*ABS((($AN$9/2)*SQRT(AC54))/'comparison-64'!$F$2)</f>
        <v>1.7029368811536629</v>
      </c>
    </row>
    <row r="55" spans="1:34" x14ac:dyDescent="0.25">
      <c r="A55" s="10"/>
      <c r="B55" s="4" t="s">
        <v>45</v>
      </c>
      <c r="C55" s="19">
        <v>10</v>
      </c>
      <c r="D55" s="13"/>
      <c r="E55" s="13"/>
      <c r="F55" s="3">
        <v>5369171443.8100004</v>
      </c>
      <c r="G55">
        <v>5265141790.1800003</v>
      </c>
      <c r="I55">
        <f t="shared" si="42"/>
        <v>5221236639.1240005</v>
      </c>
      <c r="J55">
        <f>100*(I55-'comparison-64'!$F$2)/'comparison-64'!$F$2</f>
        <v>0.75830468878766133</v>
      </c>
      <c r="K55" s="1">
        <f t="shared" si="38"/>
        <v>2.1884706437484928E+16</v>
      </c>
      <c r="L55">
        <f t="shared" si="43"/>
        <v>3298740354216671.5</v>
      </c>
      <c r="M55" s="1">
        <f t="shared" si="39"/>
        <v>1.2890247499224432</v>
      </c>
      <c r="N55">
        <f>100*(P55-'comparison-64'!$F$2)/'comparison-64'!$F$2</f>
        <v>-0.53072006113478176</v>
      </c>
      <c r="O55">
        <f>100*(Q55-'comparison-64'!$F$2)/'comparison-64'!$F$2</f>
        <v>2.0473294387101046</v>
      </c>
      <c r="P55">
        <f t="shared" si="44"/>
        <v>5154440127.6719608</v>
      </c>
      <c r="Q55">
        <f t="shared" si="45"/>
        <v>5288033150.5760403</v>
      </c>
      <c r="S55">
        <f t="shared" si="40"/>
        <v>5265141790.1800003</v>
      </c>
      <c r="T55">
        <f>100*(S55-'comparison-64'!$F$2)/'comparison-64'!$F$2</f>
        <v>1.605576876062031</v>
      </c>
      <c r="U55">
        <f>Sheet5!C195/(($AN$8-1)*$AN$8)</f>
        <v>2463722251462125.5</v>
      </c>
      <c r="V55" s="1">
        <f t="shared" si="41"/>
        <v>1.1139945404189477</v>
      </c>
      <c r="W55">
        <f>100*(Y55-'comparison-64'!$F$2)/'comparison-64'!$F$2</f>
        <v>0.49158233564308335</v>
      </c>
      <c r="X55">
        <f>100*(Z55-'comparison-64'!$F$2)/'comparison-64'!$F$2</f>
        <v>2.7195714164809788</v>
      </c>
      <c r="Y55" s="1">
        <f t="shared" si="28"/>
        <v>5207415242.1978292</v>
      </c>
      <c r="Z55" s="1">
        <f t="shared" si="29"/>
        <v>5322868338.1621714</v>
      </c>
      <c r="AB55" s="1">
        <f t="shared" si="30"/>
        <v>43905151.055999756</v>
      </c>
      <c r="AC55" s="1">
        <f t="shared" si="31"/>
        <v>5762462605678797</v>
      </c>
      <c r="AD55">
        <f t="shared" si="36"/>
        <v>-6701743966499290</v>
      </c>
      <c r="AE55">
        <f t="shared" si="37"/>
        <v>6701744054309592</v>
      </c>
      <c r="AG55" s="51">
        <f>100*ABS(AB55/'comparison-64'!$F$2)</f>
        <v>0.8472721872743697</v>
      </c>
      <c r="AH55" s="51">
        <f xml:space="preserve"> 100*ABS((($AN$9/2)*SQRT(AC55))/'comparison-64'!$F$2)</f>
        <v>1.7036926489234601</v>
      </c>
    </row>
    <row r="56" spans="1:34" x14ac:dyDescent="0.25">
      <c r="A56" s="10"/>
      <c r="B56" s="4" t="s">
        <v>45</v>
      </c>
      <c r="C56" s="19">
        <v>10</v>
      </c>
      <c r="D56" s="13"/>
      <c r="E56" s="13"/>
      <c r="F56" s="5">
        <v>5089768667.29</v>
      </c>
      <c r="G56">
        <v>5186868738.1300001</v>
      </c>
      <c r="I56">
        <f t="shared" si="42"/>
        <v>5221236639.1240005</v>
      </c>
      <c r="J56">
        <f>100*(I56-'comparison-64'!$F$2)/'comparison-64'!$F$2</f>
        <v>0.75830468878766133</v>
      </c>
      <c r="K56" s="1">
        <f t="shared" si="38"/>
        <v>1.7283827618145572E+16</v>
      </c>
      <c r="L56">
        <f t="shared" si="43"/>
        <v>3298740354216671.5</v>
      </c>
      <c r="M56" s="1">
        <f t="shared" si="39"/>
        <v>1.2890247499224432</v>
      </c>
      <c r="N56">
        <f>100*(P56-'comparison-64'!$F$2)/'comparison-64'!$F$2</f>
        <v>-0.53072006113478176</v>
      </c>
      <c r="O56">
        <f>100*(Q56-'comparison-64'!$F$2)/'comparison-64'!$F$2</f>
        <v>2.0473294387101046</v>
      </c>
      <c r="P56">
        <f t="shared" si="44"/>
        <v>5154440127.6719608</v>
      </c>
      <c r="Q56">
        <f t="shared" si="45"/>
        <v>5288033150.5760403</v>
      </c>
      <c r="S56">
        <f t="shared" si="40"/>
        <v>5186868738.1300001</v>
      </c>
      <c r="T56">
        <f>100*(S56-'comparison-64'!$F$2)/'comparison-64'!$F$2</f>
        <v>9.5080307437160394E-2</v>
      </c>
      <c r="U56">
        <f>Sheet5!C196/(($AN$8-1)*$AN$8)</f>
        <v>2246169610155255.5</v>
      </c>
      <c r="V56" s="1">
        <f t="shared" si="41"/>
        <v>1.0636738024473646</v>
      </c>
      <c r="W56">
        <f>100*(Y56-'comparison-64'!$F$2)/'comparison-64'!$F$2</f>
        <v>-0.96859349501020431</v>
      </c>
      <c r="X56">
        <f>100*(Z56-'comparison-64'!$F$2)/'comparison-64'!$F$2</f>
        <v>1.1587541098845251</v>
      </c>
      <c r="Y56" s="1">
        <f t="shared" si="28"/>
        <v>5131749781.4686289</v>
      </c>
      <c r="Z56" s="1">
        <f t="shared" si="29"/>
        <v>5241987694.7913713</v>
      </c>
      <c r="AB56" s="1">
        <f t="shared" si="30"/>
        <v>-34367900.994000435</v>
      </c>
      <c r="AC56" s="1">
        <f t="shared" si="31"/>
        <v>5544909964371927</v>
      </c>
      <c r="AD56">
        <f t="shared" si="36"/>
        <v>-6448730322932452</v>
      </c>
      <c r="AE56">
        <f t="shared" si="37"/>
        <v>6448730254196650</v>
      </c>
      <c r="AG56" s="51">
        <f>100*ABS(AB56/'comparison-64'!$F$2)</f>
        <v>0.66322438135050099</v>
      </c>
      <c r="AH56" s="51">
        <f xml:space="preserve"> 100*ABS((($AN$9/2)*SQRT(AC56))/'comparison-64'!$F$2)</f>
        <v>1.6712231340923465</v>
      </c>
    </row>
    <row r="57" spans="1:34" x14ac:dyDescent="0.25">
      <c r="A57" s="10"/>
      <c r="B57" s="4" t="s">
        <v>45</v>
      </c>
      <c r="C57" s="19">
        <v>10</v>
      </c>
      <c r="D57" s="13"/>
      <c r="E57" s="13"/>
      <c r="F57" s="3">
        <v>5410629057.4899998</v>
      </c>
      <c r="G57">
        <v>5245104730.5299997</v>
      </c>
      <c r="I57">
        <f t="shared" si="42"/>
        <v>5221236639.1240005</v>
      </c>
      <c r="J57">
        <f>100*(I57-'comparison-64'!$F$2)/'comparison-64'!$F$2</f>
        <v>0.75830468878766133</v>
      </c>
      <c r="K57" s="1">
        <f t="shared" si="38"/>
        <v>3.586948813452168E+16</v>
      </c>
      <c r="L57">
        <f t="shared" si="43"/>
        <v>3298740354216671.5</v>
      </c>
      <c r="M57" s="1">
        <f t="shared" si="39"/>
        <v>1.2890247499224432</v>
      </c>
      <c r="N57">
        <f>100*(P57-'comparison-64'!$F$2)/'comparison-64'!$F$2</f>
        <v>-0.53072006113478176</v>
      </c>
      <c r="O57">
        <f>100*(Q57-'comparison-64'!$F$2)/'comparison-64'!$F$2</f>
        <v>2.0473294387101046</v>
      </c>
      <c r="P57">
        <f t="shared" si="44"/>
        <v>5154440127.6719608</v>
      </c>
      <c r="Q57">
        <f t="shared" si="45"/>
        <v>5288033150.5760403</v>
      </c>
      <c r="S57">
        <f t="shared" si="40"/>
        <v>5245104730.5299997</v>
      </c>
      <c r="T57">
        <f>100*(S57-'comparison-64'!$F$2)/'comparison-64'!$F$2</f>
        <v>1.2189059969538023</v>
      </c>
      <c r="U57">
        <f>Sheet5!C197/(($AN$8-1)*$AN$8)</f>
        <v>2279142362586061</v>
      </c>
      <c r="V57" s="1">
        <f t="shared" si="41"/>
        <v>1.0714524843715092</v>
      </c>
      <c r="W57">
        <f>100*(Y57-'comparison-64'!$F$2)/'comparison-64'!$F$2</f>
        <v>0.14745351258229331</v>
      </c>
      <c r="X57">
        <f>100*(Z57-'comparison-64'!$F$2)/'comparison-64'!$F$2</f>
        <v>2.2903584813253115</v>
      </c>
      <c r="Y57" s="1">
        <f t="shared" si="28"/>
        <v>5189582687.1038017</v>
      </c>
      <c r="Z57" s="1">
        <f t="shared" si="29"/>
        <v>5300626773.9561977</v>
      </c>
      <c r="AB57" s="1">
        <f t="shared" si="30"/>
        <v>23868091.405999184</v>
      </c>
      <c r="AC57" s="1">
        <f t="shared" si="31"/>
        <v>5577882716802732</v>
      </c>
      <c r="AD57">
        <f t="shared" si="36"/>
        <v>-6487077575773487</v>
      </c>
      <c r="AE57">
        <f t="shared" si="37"/>
        <v>6487077623509669</v>
      </c>
      <c r="AG57" s="51">
        <f>100*ABS(AB57/'comparison-64'!$F$2)</f>
        <v>0.46060130816614103</v>
      </c>
      <c r="AH57" s="51">
        <f xml:space="preserve"> 100*ABS((($AN$9/2)*SQRT(AC57))/'comparison-64'!$F$2)</f>
        <v>1.6761847249568049</v>
      </c>
    </row>
    <row r="58" spans="1:34" x14ac:dyDescent="0.25">
      <c r="A58" s="10"/>
      <c r="B58" s="4" t="s">
        <v>45</v>
      </c>
      <c r="C58" s="19">
        <v>10</v>
      </c>
      <c r="D58" s="13"/>
      <c r="E58" s="13"/>
      <c r="F58" s="6">
        <v>5459591363.3999996</v>
      </c>
      <c r="G58">
        <v>5283891410.6700001</v>
      </c>
      <c r="I58">
        <f t="shared" si="42"/>
        <v>5221236639.1240005</v>
      </c>
      <c r="J58">
        <f>100*(I58-'comparison-64'!$F$2)/'comparison-64'!$F$2</f>
        <v>0.75830468878766133</v>
      </c>
      <c r="K58" s="1">
        <f t="shared" si="38"/>
        <v>5.6812974584687544E+16</v>
      </c>
      <c r="L58">
        <f t="shared" si="43"/>
        <v>3298740354216671.5</v>
      </c>
      <c r="M58" s="1">
        <f t="shared" si="39"/>
        <v>1.2890247499224432</v>
      </c>
      <c r="N58">
        <f>100*(P58-'comparison-64'!$F$2)/'comparison-64'!$F$2</f>
        <v>-0.53072006113478176</v>
      </c>
      <c r="O58">
        <f>100*(Q58-'comparison-64'!$F$2)/'comparison-64'!$F$2</f>
        <v>2.0473294387101046</v>
      </c>
      <c r="P58">
        <f t="shared" si="44"/>
        <v>5154440127.6719608</v>
      </c>
      <c r="Q58">
        <f t="shared" si="45"/>
        <v>5288033150.5760403</v>
      </c>
      <c r="S58">
        <f t="shared" si="40"/>
        <v>5283891410.6700001</v>
      </c>
      <c r="T58">
        <f>100*(S58-'comparison-64'!$F$2)/'comparison-64'!$F$2</f>
        <v>1.9674030304206453</v>
      </c>
      <c r="U58">
        <f>Sheet5!C198/(($AN$8-1)*$AN$8)</f>
        <v>2361409569440731.5</v>
      </c>
      <c r="V58" s="1">
        <f t="shared" si="41"/>
        <v>1.0906184713404812</v>
      </c>
      <c r="W58">
        <f>100*(Y58-'comparison-64'!$F$2)/'comparison-64'!$F$2</f>
        <v>0.87678455908016428</v>
      </c>
      <c r="X58">
        <f>100*(Z58-'comparison-64'!$F$2)/'comparison-64'!$F$2</f>
        <v>3.0580215017611265</v>
      </c>
      <c r="Y58" s="1">
        <f t="shared" si="28"/>
        <v>5227376196.9667072</v>
      </c>
      <c r="Z58" s="1">
        <f t="shared" si="29"/>
        <v>5340406624.3732929</v>
      </c>
      <c r="AB58" s="1">
        <f t="shared" si="30"/>
        <v>62654771.545999527</v>
      </c>
      <c r="AC58" s="1">
        <f t="shared" si="31"/>
        <v>5660149923657403</v>
      </c>
      <c r="AD58">
        <f t="shared" si="36"/>
        <v>-6582754298558788</v>
      </c>
      <c r="AE58">
        <f t="shared" si="37"/>
        <v>6582754423868332</v>
      </c>
      <c r="AG58" s="51">
        <f>100*ABS(AB58/'comparison-64'!$F$2)</f>
        <v>1.2090983416329839</v>
      </c>
      <c r="AH58" s="51">
        <f xml:space="preserve"> 100*ABS((($AN$9/2)*SQRT(AC58))/'comparison-64'!$F$2)</f>
        <v>1.6885003571043979</v>
      </c>
    </row>
    <row r="59" spans="1:34" x14ac:dyDescent="0.25">
      <c r="A59" s="10"/>
      <c r="B59" s="4" t="s">
        <v>45</v>
      </c>
      <c r="C59" s="19">
        <v>10</v>
      </c>
      <c r="D59" s="13"/>
      <c r="E59" s="13"/>
      <c r="F59" s="3">
        <v>5336828936.3999996</v>
      </c>
      <c r="G59">
        <v>5265650899.9200001</v>
      </c>
      <c r="I59">
        <f t="shared" si="42"/>
        <v>5221236639.1240005</v>
      </c>
      <c r="J59">
        <f>100*(I59-'comparison-64'!$F$2)/'comparison-64'!$F$2</f>
        <v>0.75830468878766133</v>
      </c>
      <c r="K59" s="1">
        <f t="shared" si="38"/>
        <v>1.3361579189542942E+16</v>
      </c>
      <c r="L59">
        <f t="shared" si="43"/>
        <v>3298740354216671.5</v>
      </c>
      <c r="M59" s="1">
        <f t="shared" si="39"/>
        <v>1.2890247499224432</v>
      </c>
      <c r="N59">
        <f>100*(P59-'comparison-64'!$F$2)/'comparison-64'!$F$2</f>
        <v>-0.53072006113478176</v>
      </c>
      <c r="O59">
        <f>100*(Q59-'comparison-64'!$F$2)/'comparison-64'!$F$2</f>
        <v>2.0473294387101046</v>
      </c>
      <c r="P59">
        <f t="shared" si="44"/>
        <v>5154440127.6719608</v>
      </c>
      <c r="Q59">
        <f t="shared" si="45"/>
        <v>5288033150.5760403</v>
      </c>
      <c r="S59">
        <f t="shared" si="40"/>
        <v>5265650899.9200001</v>
      </c>
      <c r="T59">
        <f>100*(S59-'comparison-64'!$F$2)/'comparison-64'!$F$2</f>
        <v>1.6154015666187749</v>
      </c>
      <c r="U59">
        <f>Sheet5!C199/(($AN$8-1)*$AN$8)</f>
        <v>2318254327002608.5</v>
      </c>
      <c r="V59" s="1">
        <f t="shared" si="41"/>
        <v>1.0806068817496248</v>
      </c>
      <c r="W59">
        <f>100*(Y59-'comparison-64'!$F$2)/'comparison-64'!$F$2</f>
        <v>0.53479468486914994</v>
      </c>
      <c r="X59">
        <f>100*(Z59-'comparison-64'!$F$2)/'comparison-64'!$F$2</f>
        <v>2.6960084483683997</v>
      </c>
      <c r="Y59" s="1">
        <f t="shared" si="28"/>
        <v>5209654480.9557524</v>
      </c>
      <c r="Z59" s="1">
        <f t="shared" si="29"/>
        <v>5321647318.8842478</v>
      </c>
      <c r="AB59" s="1">
        <f t="shared" si="30"/>
        <v>44414260.795999527</v>
      </c>
      <c r="AC59" s="1">
        <f t="shared" si="31"/>
        <v>5616994681219280</v>
      </c>
      <c r="AD59">
        <f t="shared" si="36"/>
        <v>-6532564769843762</v>
      </c>
      <c r="AE59">
        <f t="shared" si="37"/>
        <v>6532564858672284</v>
      </c>
      <c r="AG59" s="51">
        <f>100*ABS(AB59/'comparison-64'!$F$2)</f>
        <v>0.85709687783111344</v>
      </c>
      <c r="AH59" s="51">
        <f xml:space="preserve"> 100*ABS((($AN$9/2)*SQRT(AC59))/'comparison-64'!$F$2)</f>
        <v>1.6820511403632423</v>
      </c>
    </row>
    <row r="60" spans="1:34" x14ac:dyDescent="0.25">
      <c r="A60" s="10"/>
      <c r="B60" s="4" t="s">
        <v>45</v>
      </c>
      <c r="C60" s="19">
        <v>10</v>
      </c>
      <c r="D60" s="13"/>
      <c r="E60" s="13"/>
      <c r="F60" s="3">
        <v>5201157357.8000002</v>
      </c>
      <c r="G60">
        <v>5230986107.4799995</v>
      </c>
      <c r="I60">
        <f t="shared" si="42"/>
        <v>5221236639.1240005</v>
      </c>
      <c r="J60">
        <f>100*(I60-'comparison-64'!$F$2)/'comparison-64'!$F$2</f>
        <v>0.75830468878766133</v>
      </c>
      <c r="K60" s="1">
        <f t="shared" si="38"/>
        <v>403177538488349.56</v>
      </c>
      <c r="L60">
        <f t="shared" si="43"/>
        <v>3298740354216671.5</v>
      </c>
      <c r="M60" s="1">
        <f t="shared" si="39"/>
        <v>1.2890247499224432</v>
      </c>
      <c r="N60">
        <f>100*(P60-'comparison-64'!$F$2)/'comparison-64'!$F$2</f>
        <v>-0.53072006113478176</v>
      </c>
      <c r="O60">
        <f>100*(Q60-'comparison-64'!$F$2)/'comparison-64'!$F$2</f>
        <v>2.0473294387101046</v>
      </c>
      <c r="P60">
        <f t="shared" si="44"/>
        <v>5154440127.6719608</v>
      </c>
      <c r="Q60">
        <f t="shared" si="45"/>
        <v>5288033150.5760403</v>
      </c>
      <c r="S60">
        <f t="shared" si="40"/>
        <v>5230986107.4799995</v>
      </c>
      <c r="T60">
        <f>100*(S60-'comparison-64'!$F$2)/'comparison-64'!$F$2</f>
        <v>0.94644783782758946</v>
      </c>
      <c r="U60">
        <f>Sheet5!C200/(($AN$8-1)*$AN$8)</f>
        <v>2308120025839354</v>
      </c>
      <c r="V60" s="1">
        <f t="shared" si="41"/>
        <v>1.0782423460659467</v>
      </c>
      <c r="W60">
        <f>100*(Y60-'comparison-64'!$F$2)/'comparison-64'!$F$2</f>
        <v>-0.13179450823835723</v>
      </c>
      <c r="X60">
        <f>100*(Z60-'comparison-64'!$F$2)/'comparison-64'!$F$2</f>
        <v>2.0246901838935361</v>
      </c>
      <c r="Y60" s="1">
        <f t="shared" si="28"/>
        <v>5175112217.3771124</v>
      </c>
      <c r="Z60" s="1">
        <f t="shared" si="29"/>
        <v>5286859997.5828867</v>
      </c>
      <c r="AB60" s="1">
        <f t="shared" si="30"/>
        <v>9749468.3559989929</v>
      </c>
      <c r="AC60" s="1">
        <f t="shared" si="31"/>
        <v>5606860380056026</v>
      </c>
      <c r="AD60">
        <f t="shared" si="36"/>
        <v>-6520778612255690</v>
      </c>
      <c r="AE60">
        <f t="shared" si="37"/>
        <v>6520778631754626</v>
      </c>
      <c r="AG60" s="51">
        <f>100*ABS(AB60/'comparison-64'!$F$2)</f>
        <v>0.18814314903992813</v>
      </c>
      <c r="AH60" s="51">
        <f xml:space="preserve"> 100*ABS((($AN$9/2)*SQRT(AC60))/'comparison-64'!$F$2)</f>
        <v>1.6805330591102396</v>
      </c>
    </row>
    <row r="61" spans="1:34" x14ac:dyDescent="0.25">
      <c r="A61" s="10"/>
      <c r="B61" s="4" t="s">
        <v>45</v>
      </c>
      <c r="C61" s="7">
        <v>10</v>
      </c>
      <c r="D61" s="13"/>
      <c r="E61" s="13"/>
      <c r="F61" s="54">
        <v>4907756032.6499996</v>
      </c>
      <c r="G61" s="54">
        <v>5167921224.7299995</v>
      </c>
      <c r="I61">
        <f t="shared" si="42"/>
        <v>5221236639.1240005</v>
      </c>
      <c r="J61">
        <f>100*(I61-'comparison-64'!$F$2)/'comparison-64'!$F$2</f>
        <v>0.75830468878766133</v>
      </c>
      <c r="K61" s="1">
        <f t="shared" si="38"/>
        <v>9.827009063530744E+16</v>
      </c>
      <c r="L61">
        <f t="shared" si="43"/>
        <v>3298740354216671.5</v>
      </c>
      <c r="M61" s="1">
        <f t="shared" si="39"/>
        <v>1.2890247499224432</v>
      </c>
      <c r="N61">
        <f>100*(P61-'comparison-64'!$F$2)/'comparison-64'!$F$2</f>
        <v>-0.53072006113478176</v>
      </c>
      <c r="O61">
        <f>100*(Q61-'comparison-64'!$F$2)/'comparison-64'!$F$2</f>
        <v>2.0473294387101046</v>
      </c>
      <c r="P61">
        <f t="shared" si="44"/>
        <v>5154440127.6719608</v>
      </c>
      <c r="Q61">
        <f t="shared" si="45"/>
        <v>5288033150.5760403</v>
      </c>
      <c r="S61" s="47">
        <f t="shared" si="40"/>
        <v>5167921224.7299995</v>
      </c>
      <c r="T61">
        <f>100*(S61-'comparison-64'!$F$2)/'comparison-64'!$F$2</f>
        <v>-0.27056474184994672</v>
      </c>
      <c r="U61">
        <f>Sheet5!C201/(($AN$8-1)*$AN$8)</f>
        <v>2310521253184197.5</v>
      </c>
      <c r="V61" s="1">
        <f t="shared" si="41"/>
        <v>1.0788030690656361</v>
      </c>
      <c r="W61">
        <f>100*(Y61-'comparison-64'!$F$2)/'comparison-64'!$F$2</f>
        <v>-1.3493678109155827</v>
      </c>
      <c r="X61">
        <f>100*(Z61-'comparison-64'!$F$2)/'comparison-64'!$F$2</f>
        <v>0.80823832721568922</v>
      </c>
      <c r="Y61" s="1">
        <f t="shared" si="28"/>
        <v>5112018278.2879906</v>
      </c>
      <c r="Z61" s="1">
        <f t="shared" si="29"/>
        <v>5223824171.1720085</v>
      </c>
      <c r="AB61" s="1">
        <f t="shared" si="30"/>
        <v>-53315414.394001007</v>
      </c>
      <c r="AC61" s="1">
        <f t="shared" si="31"/>
        <v>5609261607400869</v>
      </c>
      <c r="AD61">
        <f t="shared" si="36"/>
        <v>-6523571302722625</v>
      </c>
      <c r="AE61">
        <f t="shared" si="37"/>
        <v>6523571196091797</v>
      </c>
      <c r="AG61" s="51">
        <f>100*ABS(AB61/'comparison-64'!$F$2)</f>
        <v>1.0288694306376081</v>
      </c>
      <c r="AH61" s="51">
        <f xml:space="preserve"> 100*ABS((($AN$9/2)*SQRT(AC61))/'comparison-64'!$F$2)</f>
        <v>1.6808928781269938</v>
      </c>
    </row>
    <row r="62" spans="1:34" x14ac:dyDescent="0.25">
      <c r="A62" s="4"/>
      <c r="B62" s="4" t="s">
        <v>45</v>
      </c>
      <c r="C62" s="7">
        <v>15</v>
      </c>
      <c r="D62" s="13"/>
      <c r="E62" s="13"/>
      <c r="F62" s="54">
        <v>5376233692.9799995</v>
      </c>
      <c r="G62" s="54">
        <v>5260850730.0900002</v>
      </c>
      <c r="I62">
        <f>(1/$AN$7)*SUM(F62:F71)</f>
        <v>5277415044.6590004</v>
      </c>
      <c r="J62">
        <f>100*(I62-'comparison-64'!$F$2)/'comparison-64'!$F$2</f>
        <v>1.8424235083429223</v>
      </c>
      <c r="K62" s="1">
        <f>(F62-I62)^2</f>
        <v>9765125255989308</v>
      </c>
      <c r="L62" s="1">
        <f>SUM(K62:K71)/(($AN$7-1)*$AN$7)</f>
        <v>5370518078183319</v>
      </c>
      <c r="M62" s="1">
        <f>MAX(ABS(J62-N62),ABS(J62-O62))</f>
        <v>1.6447325252915557</v>
      </c>
      <c r="N62">
        <f>100*(P62-'comparison-64'!$F$2)/'comparison-64'!$F$2</f>
        <v>0.19769098305136695</v>
      </c>
      <c r="O62">
        <f>100*(Q62-'comparison-64'!$F$2)/'comparison-64'!$F$2</f>
        <v>3.487156033634478</v>
      </c>
      <c r="P62" s="1">
        <f>I62-($AN$9/2)*SQRT(L62)</f>
        <v>5192185963.5511398</v>
      </c>
      <c r="Q62" s="1">
        <f>I62+($AN$9/2)*SQRT(L62)</f>
        <v>5362644125.766861</v>
      </c>
      <c r="S62" s="1">
        <f>G62</f>
        <v>5260850730.0900002</v>
      </c>
      <c r="T62">
        <f>100*(S62-'comparison-64'!$F$2)/'comparison-64'!$F$2</f>
        <v>1.5227689188922002</v>
      </c>
      <c r="U62">
        <f>Sheet5!C202/(($AN$8-1)*$AN$8)</f>
        <v>2443009302040815</v>
      </c>
      <c r="V62" s="1">
        <f>MAX(ABS(T62-W62),ABS(T62-X62))</f>
        <v>1.1093018818746061</v>
      </c>
      <c r="W62">
        <f>100*(Y62-'comparison-64'!$F$2)/'comparison-64'!$F$2</f>
        <v>0.41346703701759419</v>
      </c>
      <c r="X62">
        <f>100*(Z62-'comparison-64'!$F$2)/'comparison-64'!$F$2</f>
        <v>2.6320708007668063</v>
      </c>
      <c r="Y62" s="1">
        <f t="shared" si="28"/>
        <v>5203367352.9392786</v>
      </c>
      <c r="Z62" s="1">
        <f t="shared" si="29"/>
        <v>5318334107.2407217</v>
      </c>
      <c r="AB62" s="1">
        <f t="shared" si="30"/>
        <v>-16564314.569000244</v>
      </c>
      <c r="AC62" s="1">
        <f t="shared" si="31"/>
        <v>7813527380224134</v>
      </c>
      <c r="AD62">
        <f t="shared" si="36"/>
        <v>-9087132359764982</v>
      </c>
      <c r="AE62">
        <f t="shared" si="37"/>
        <v>9087132326636354</v>
      </c>
      <c r="AG62" s="51">
        <f>100*ABS(AB62/'comparison-64'!$F$2)</f>
        <v>0.31965458945072223</v>
      </c>
      <c r="AH62" s="51">
        <f xml:space="preserve"> 100*ABS((($AN$9/2)*SQRT(AC62))/'comparison-64'!$F$2)</f>
        <v>1.9838588016495735</v>
      </c>
    </row>
    <row r="63" spans="1:34" x14ac:dyDescent="0.25">
      <c r="A63" s="4"/>
      <c r="B63" s="4" t="s">
        <v>45</v>
      </c>
      <c r="C63" s="7">
        <v>15</v>
      </c>
      <c r="D63" s="13"/>
      <c r="E63" s="13"/>
      <c r="F63" s="54">
        <v>5004075680.8699999</v>
      </c>
      <c r="G63" s="54">
        <v>5189436050.3100004</v>
      </c>
      <c r="I63">
        <f>I62</f>
        <v>5277415044.6590004</v>
      </c>
      <c r="J63">
        <f>100*(I63-'comparison-64'!$F$2)/'comparison-64'!$F$2</f>
        <v>1.8424235083429223</v>
      </c>
      <c r="K63" s="1">
        <f t="shared" ref="K63:K71" si="46">(F63-I63)^2</f>
        <v>7.4714407796575568E+16</v>
      </c>
      <c r="L63">
        <f>L62</f>
        <v>5370518078183319</v>
      </c>
      <c r="M63" s="1">
        <f t="shared" ref="M63:M71" si="47">MAX(ABS(J63-N63),ABS(J63-O63))</f>
        <v>1.6447325252915557</v>
      </c>
      <c r="N63">
        <f>100*(P63-'comparison-64'!$F$2)/'comparison-64'!$F$2</f>
        <v>0.19769098305136695</v>
      </c>
      <c r="O63">
        <f>100*(Q63-'comparison-64'!$F$2)/'comparison-64'!$F$2</f>
        <v>3.487156033634478</v>
      </c>
      <c r="P63">
        <f>P62</f>
        <v>5192185963.5511398</v>
      </c>
      <c r="Q63">
        <f>Q62</f>
        <v>5362644125.766861</v>
      </c>
      <c r="S63" s="1">
        <f t="shared" ref="S63:S71" si="48">G63</f>
        <v>5189436050.3100004</v>
      </c>
      <c r="T63">
        <f>100*(S63-'comparison-64'!$F$2)/'comparison-64'!$F$2</f>
        <v>0.14462374718960694</v>
      </c>
      <c r="U63">
        <f>Sheet5!C203/(($AN$8-1)*$AN$8)</f>
        <v>2358258627626348</v>
      </c>
      <c r="V63" s="1">
        <f t="shared" ref="V63:V71" si="49">MAX(ABS(T63-W63),ABS(T63-X63))</f>
        <v>1.0898905962360901</v>
      </c>
      <c r="W63">
        <f>100*(Y63-'comparison-64'!$F$2)/'comparison-64'!$F$2</f>
        <v>-0.94526684904648306</v>
      </c>
      <c r="X63">
        <f>100*(Z63-'comparison-64'!$F$2)/'comparison-64'!$F$2</f>
        <v>1.2345143434256971</v>
      </c>
      <c r="Y63" s="1">
        <f t="shared" si="28"/>
        <v>5132958554.6704988</v>
      </c>
      <c r="Z63" s="1">
        <f t="shared" si="29"/>
        <v>5245913545.949502</v>
      </c>
      <c r="AB63" s="1">
        <f t="shared" si="30"/>
        <v>-87978994.348999977</v>
      </c>
      <c r="AC63" s="1">
        <f t="shared" si="31"/>
        <v>7728776705809667</v>
      </c>
      <c r="AD63">
        <f t="shared" si="36"/>
        <v>-8988567396835637</v>
      </c>
      <c r="AE63">
        <f t="shared" si="37"/>
        <v>8988567220877649</v>
      </c>
      <c r="AG63" s="51">
        <f>100*ABS(AB63/'comparison-64'!$F$2)</f>
        <v>1.6977997611533155</v>
      </c>
      <c r="AH63" s="51">
        <f xml:space="preserve"> 100*ABS((($AN$9/2)*SQRT(AC63))/'comparison-64'!$F$2)</f>
        <v>1.9730703463170864</v>
      </c>
    </row>
    <row r="64" spans="1:34" x14ac:dyDescent="0.25">
      <c r="A64" s="4"/>
      <c r="B64" s="4" t="s">
        <v>45</v>
      </c>
      <c r="C64" s="7">
        <v>15</v>
      </c>
      <c r="D64" s="13"/>
      <c r="E64" s="13"/>
      <c r="F64" s="54">
        <v>5302616392.8800001</v>
      </c>
      <c r="G64" s="54">
        <v>5254713843.4200001</v>
      </c>
      <c r="I64">
        <f t="shared" ref="I64:I71" si="50">I63</f>
        <v>5277415044.6590004</v>
      </c>
      <c r="J64">
        <f>100*(I64-'comparison-64'!$F$2)/'comparison-64'!$F$2</f>
        <v>1.8424235083429223</v>
      </c>
      <c r="K64" s="1">
        <f t="shared" si="46"/>
        <v>635107952156085.63</v>
      </c>
      <c r="L64">
        <f t="shared" ref="L64:L71" si="51">L63</f>
        <v>5370518078183319</v>
      </c>
      <c r="M64" s="1">
        <f t="shared" si="47"/>
        <v>1.6447325252915557</v>
      </c>
      <c r="N64">
        <f>100*(P64-'comparison-64'!$F$2)/'comparison-64'!$F$2</f>
        <v>0.19769098305136695</v>
      </c>
      <c r="O64">
        <f>100*(Q64-'comparison-64'!$F$2)/'comparison-64'!$F$2</f>
        <v>3.487156033634478</v>
      </c>
      <c r="P64">
        <f t="shared" ref="P64:P71" si="52">P63</f>
        <v>5192185963.5511398</v>
      </c>
      <c r="Q64">
        <f t="shared" ref="Q64:Q71" si="53">Q63</f>
        <v>5362644125.766861</v>
      </c>
      <c r="S64">
        <f t="shared" si="48"/>
        <v>5254713843.4200001</v>
      </c>
      <c r="T64">
        <f>100*(S64-'comparison-64'!$F$2)/'comparison-64'!$F$2</f>
        <v>1.4043405963176137</v>
      </c>
      <c r="U64">
        <f>Sheet5!C204/(($AN$8-1)*$AN$8)</f>
        <v>2411778709268448</v>
      </c>
      <c r="V64" s="1">
        <f t="shared" si="49"/>
        <v>1.1021886079993057</v>
      </c>
      <c r="W64">
        <f>100*(Y64-'comparison-64'!$F$2)/'comparison-64'!$F$2</f>
        <v>0.30215198831830786</v>
      </c>
      <c r="X64">
        <f>100*(Z64-'comparison-64'!$F$2)/'comparison-64'!$F$2</f>
        <v>2.5065292043169194</v>
      </c>
      <c r="Y64" s="1">
        <f t="shared" si="28"/>
        <v>5197599071.9767342</v>
      </c>
      <c r="Z64" s="1">
        <f t="shared" si="29"/>
        <v>5311828614.863266</v>
      </c>
      <c r="AB64" s="1">
        <f t="shared" si="30"/>
        <v>-22701201.23900032</v>
      </c>
      <c r="AC64" s="1">
        <f t="shared" si="31"/>
        <v>7782296787451767</v>
      </c>
      <c r="AD64">
        <f t="shared" si="36"/>
        <v>-9050811186507608</v>
      </c>
      <c r="AE64">
        <f t="shared" si="37"/>
        <v>9050811141105204</v>
      </c>
      <c r="AG64" s="51">
        <f>100*ABS(AB64/'comparison-64'!$F$2)</f>
        <v>0.43808291202530869</v>
      </c>
      <c r="AH64" s="51">
        <f xml:space="preserve"> 100*ABS((($AN$9/2)*SQRT(AC64))/'comparison-64'!$F$2)</f>
        <v>1.9798900998175155</v>
      </c>
    </row>
    <row r="65" spans="1:34" x14ac:dyDescent="0.25">
      <c r="A65" s="4"/>
      <c r="B65" s="4" t="s">
        <v>45</v>
      </c>
      <c r="C65" s="7">
        <v>15</v>
      </c>
      <c r="D65" s="13"/>
      <c r="E65" s="13"/>
      <c r="F65" s="54">
        <v>5401148862.4300003</v>
      </c>
      <c r="G65" s="54">
        <v>5268717846.1000004</v>
      </c>
      <c r="I65">
        <f t="shared" si="50"/>
        <v>5277415044.6590004</v>
      </c>
      <c r="J65">
        <f>100*(I65-'comparison-64'!$F$2)/'comparison-64'!$F$2</f>
        <v>1.8424235083429223</v>
      </c>
      <c r="K65" s="1">
        <f t="shared" si="46"/>
        <v>1.5310057660187012E+16</v>
      </c>
      <c r="L65">
        <f t="shared" si="51"/>
        <v>5370518078183319</v>
      </c>
      <c r="M65" s="1">
        <f t="shared" si="47"/>
        <v>1.6447325252915557</v>
      </c>
      <c r="N65">
        <f>100*(P65-'comparison-64'!$F$2)/'comparison-64'!$F$2</f>
        <v>0.19769098305136695</v>
      </c>
      <c r="O65">
        <f>100*(Q65-'comparison-64'!$F$2)/'comparison-64'!$F$2</f>
        <v>3.487156033634478</v>
      </c>
      <c r="P65">
        <f t="shared" si="52"/>
        <v>5192185963.5511398</v>
      </c>
      <c r="Q65">
        <f t="shared" si="53"/>
        <v>5362644125.766861</v>
      </c>
      <c r="S65">
        <f t="shared" si="48"/>
        <v>5268717846.1000004</v>
      </c>
      <c r="T65">
        <f>100*(S65-'comparison-64'!$F$2)/'comparison-64'!$F$2</f>
        <v>1.6745868361300282</v>
      </c>
      <c r="U65">
        <f>Sheet5!C205/(($AN$8-1)*$AN$8)</f>
        <v>2490922783349215</v>
      </c>
      <c r="V65" s="1">
        <f t="shared" si="49"/>
        <v>1.1201271448337597</v>
      </c>
      <c r="W65">
        <f>100*(Y65-'comparison-64'!$F$2)/'comparison-64'!$F$2</f>
        <v>0.55445969129626838</v>
      </c>
      <c r="X65">
        <f>100*(Z65-'comparison-64'!$F$2)/'comparison-64'!$F$2</f>
        <v>2.7947139809637878</v>
      </c>
      <c r="Y65" s="1">
        <f t="shared" si="28"/>
        <v>5210673510.1303997</v>
      </c>
      <c r="Z65" s="1">
        <f t="shared" si="29"/>
        <v>5326762182.0696011</v>
      </c>
      <c r="AB65" s="1">
        <f t="shared" si="30"/>
        <v>-8697198.5590000153</v>
      </c>
      <c r="AC65" s="1">
        <f t="shared" si="31"/>
        <v>7861440861532534</v>
      </c>
      <c r="AD65">
        <f t="shared" si="36"/>
        <v>-9142855730659536</v>
      </c>
      <c r="AE65">
        <f t="shared" si="37"/>
        <v>9142855713265140</v>
      </c>
      <c r="AG65" s="51">
        <f>100*ABS(AB65/'comparison-64'!$F$2)</f>
        <v>0.16783667221289425</v>
      </c>
      <c r="AH65" s="51">
        <f xml:space="preserve"> 100*ABS((($AN$9/2)*SQRT(AC65))/'comparison-64'!$F$2)</f>
        <v>1.9899321346079579</v>
      </c>
    </row>
    <row r="66" spans="1:34" x14ac:dyDescent="0.25">
      <c r="A66" s="4"/>
      <c r="B66" s="4" t="s">
        <v>45</v>
      </c>
      <c r="C66" s="7">
        <v>15</v>
      </c>
      <c r="D66" s="13"/>
      <c r="E66" s="13"/>
      <c r="F66" s="54">
        <v>5555808469.3100004</v>
      </c>
      <c r="G66" s="54">
        <v>5278342966.0299997</v>
      </c>
      <c r="I66">
        <f t="shared" si="50"/>
        <v>5277415044.6590004</v>
      </c>
      <c r="J66">
        <f>100*(I66-'comparison-64'!$F$2)/'comparison-64'!$F$2</f>
        <v>1.8424235083429223</v>
      </c>
      <c r="K66" s="1">
        <f t="shared" si="46"/>
        <v>7.7502898888912032E+16</v>
      </c>
      <c r="L66">
        <f t="shared" si="51"/>
        <v>5370518078183319</v>
      </c>
      <c r="M66" s="1">
        <f t="shared" si="47"/>
        <v>1.6447325252915557</v>
      </c>
      <c r="N66">
        <f>100*(P66-'comparison-64'!$F$2)/'comparison-64'!$F$2</f>
        <v>0.19769098305136695</v>
      </c>
      <c r="O66">
        <f>100*(Q66-'comparison-64'!$F$2)/'comparison-64'!$F$2</f>
        <v>3.487156033634478</v>
      </c>
      <c r="P66">
        <f t="shared" si="52"/>
        <v>5192185963.5511398</v>
      </c>
      <c r="Q66">
        <f t="shared" si="53"/>
        <v>5362644125.766861</v>
      </c>
      <c r="S66">
        <f t="shared" si="48"/>
        <v>5278342966.0299997</v>
      </c>
      <c r="T66">
        <f>100*(S66-'comparison-64'!$F$2)/'comparison-64'!$F$2</f>
        <v>1.8603303359181758</v>
      </c>
      <c r="U66">
        <f>Sheet5!C206/(($AN$8-1)*$AN$8)</f>
        <v>2260438893574333.5</v>
      </c>
      <c r="V66" s="1">
        <f t="shared" si="49"/>
        <v>1.0670470637485368</v>
      </c>
      <c r="W66">
        <f>100*(Y66-'comparison-64'!$F$2)/'comparison-64'!$F$2</f>
        <v>0.79328327216963912</v>
      </c>
      <c r="X66">
        <f>100*(Z66-'comparison-64'!$F$2)/'comparison-64'!$F$2</f>
        <v>2.9273773996667125</v>
      </c>
      <c r="Y66" s="1">
        <f t="shared" ref="Y66:Y75" si="54">S66-($AN$9/2)*SQRT(U66)</f>
        <v>5223049208.9335337</v>
      </c>
      <c r="Z66" s="1">
        <f t="shared" ref="Z66:Z75" si="55">S66+($AN$9/2)*SQRT(U66)</f>
        <v>5333636723.1264658</v>
      </c>
      <c r="AB66" s="1">
        <f t="shared" ref="AB66:AB75" si="56">S66-I66</f>
        <v>927921.37099933624</v>
      </c>
      <c r="AC66" s="1">
        <f t="shared" ref="AC66:AC75" si="57">U66+L66</f>
        <v>7630956971757652</v>
      </c>
      <c r="AD66">
        <f t="shared" si="36"/>
        <v>-8874802957226229</v>
      </c>
      <c r="AE66">
        <f t="shared" si="37"/>
        <v>8874802959082071</v>
      </c>
      <c r="AG66" s="51">
        <f>100*ABS(AB66/'comparison-64'!$F$2)</f>
        <v>1.7906827575253335E-2</v>
      </c>
      <c r="AH66" s="51">
        <f xml:space="preserve"> 100*ABS((($AN$9/2)*SQRT(AC66))/'comparison-64'!$F$2)</f>
        <v>1.9605444437722683</v>
      </c>
    </row>
    <row r="67" spans="1:34" x14ac:dyDescent="0.25">
      <c r="A67" s="4"/>
      <c r="B67" s="4" t="s">
        <v>45</v>
      </c>
      <c r="C67" s="7">
        <v>15</v>
      </c>
      <c r="D67" s="13"/>
      <c r="E67" s="13"/>
      <c r="F67" s="54">
        <v>4935915900.1000004</v>
      </c>
      <c r="G67" s="54">
        <v>5180355047.5299997</v>
      </c>
      <c r="I67">
        <f t="shared" si="50"/>
        <v>5277415044.6590004</v>
      </c>
      <c r="J67">
        <f>100*(I67-'comparison-64'!$F$2)/'comparison-64'!$F$2</f>
        <v>1.8424235083429223</v>
      </c>
      <c r="K67" s="1">
        <f t="shared" si="46"/>
        <v>1.1662166573452878E+17</v>
      </c>
      <c r="L67">
        <f t="shared" si="51"/>
        <v>5370518078183319</v>
      </c>
      <c r="M67" s="1">
        <f t="shared" si="47"/>
        <v>1.6447325252915557</v>
      </c>
      <c r="N67">
        <f>100*(P67-'comparison-64'!$F$2)/'comparison-64'!$F$2</f>
        <v>0.19769098305136695</v>
      </c>
      <c r="O67">
        <f>100*(Q67-'comparison-64'!$F$2)/'comparison-64'!$F$2</f>
        <v>3.487156033634478</v>
      </c>
      <c r="P67">
        <f t="shared" si="52"/>
        <v>5192185963.5511398</v>
      </c>
      <c r="Q67">
        <f t="shared" si="53"/>
        <v>5362644125.766861</v>
      </c>
      <c r="S67">
        <f t="shared" si="48"/>
        <v>5180355047.5299997</v>
      </c>
      <c r="T67">
        <f>100*(S67-'comparison-64'!$F$2)/'comparison-64'!$F$2</f>
        <v>-3.0619496552846747E-2</v>
      </c>
      <c r="U67">
        <f>Sheet5!C207/(($AN$8-1)*$AN$8)</f>
        <v>2366582263112332</v>
      </c>
      <c r="V67" s="1">
        <f t="shared" si="49"/>
        <v>1.0918123237984327</v>
      </c>
      <c r="W67">
        <f>100*(Y67-'comparison-64'!$F$2)/'comparison-64'!$F$2</f>
        <v>-1.1224318203512795</v>
      </c>
      <c r="X67">
        <f>100*(Z67-'comparison-64'!$F$2)/'comparison-64'!$F$2</f>
        <v>1.0611928272455859</v>
      </c>
      <c r="Y67" s="1">
        <f t="shared" si="54"/>
        <v>5123777969.0879698</v>
      </c>
      <c r="Z67" s="1">
        <f t="shared" si="55"/>
        <v>5236932125.9720297</v>
      </c>
      <c r="AB67" s="1">
        <f t="shared" si="56"/>
        <v>-97059997.129000664</v>
      </c>
      <c r="AC67" s="1">
        <f t="shared" si="57"/>
        <v>7737100341295651</v>
      </c>
      <c r="AD67">
        <f t="shared" si="36"/>
        <v>-8998247793986839</v>
      </c>
      <c r="AE67">
        <f t="shared" si="37"/>
        <v>8998247599866845</v>
      </c>
      <c r="AG67" s="51">
        <f>100*ABS(AB67/'comparison-64'!$F$2)</f>
        <v>1.8730430048957691</v>
      </c>
      <c r="AH67" s="51">
        <f xml:space="preserve"> 100*ABS((($AN$9/2)*SQRT(AC67))/'comparison-64'!$F$2)</f>
        <v>1.9741325259845357</v>
      </c>
    </row>
    <row r="68" spans="1:34" x14ac:dyDescent="0.25">
      <c r="A68" s="4"/>
      <c r="B68" s="4" t="s">
        <v>45</v>
      </c>
      <c r="C68" s="7">
        <v>15</v>
      </c>
      <c r="D68" s="13"/>
      <c r="E68" s="13"/>
      <c r="F68" s="54">
        <v>5286526218.54</v>
      </c>
      <c r="G68" s="54">
        <v>5259740755.9300003</v>
      </c>
      <c r="I68">
        <f t="shared" si="50"/>
        <v>5277415044.6590004</v>
      </c>
      <c r="J68">
        <f>100*(I68-'comparison-64'!$F$2)/'comparison-64'!$F$2</f>
        <v>1.8424235083429223</v>
      </c>
      <c r="K68" s="1">
        <f t="shared" si="46"/>
        <v>83013489489808.672</v>
      </c>
      <c r="L68">
        <f t="shared" si="51"/>
        <v>5370518078183319</v>
      </c>
      <c r="M68" s="1">
        <f t="shared" si="47"/>
        <v>1.6447325252915557</v>
      </c>
      <c r="N68">
        <f>100*(P68-'comparison-64'!$F$2)/'comparison-64'!$F$2</f>
        <v>0.19769098305136695</v>
      </c>
      <c r="O68">
        <f>100*(Q68-'comparison-64'!$F$2)/'comparison-64'!$F$2</f>
        <v>3.487156033634478</v>
      </c>
      <c r="P68">
        <f t="shared" si="52"/>
        <v>5192185963.5511398</v>
      </c>
      <c r="Q68">
        <f t="shared" si="53"/>
        <v>5362644125.766861</v>
      </c>
      <c r="S68">
        <f t="shared" si="48"/>
        <v>5259740755.9300003</v>
      </c>
      <c r="T68">
        <f>100*(S68-'comparison-64'!$F$2)/'comparison-64'!$F$2</f>
        <v>1.5013488756457578</v>
      </c>
      <c r="U68">
        <f>Sheet5!C208/(($AN$8-1)*$AN$8)</f>
        <v>2434750501401555</v>
      </c>
      <c r="V68" s="1">
        <f t="shared" si="49"/>
        <v>1.1074252498435837</v>
      </c>
      <c r="W68">
        <f>100*(Y68-'comparison-64'!$F$2)/'comparison-64'!$F$2</f>
        <v>0.39392362580217405</v>
      </c>
      <c r="X68">
        <f>100*(Z68-'comparison-64'!$F$2)/'comparison-64'!$F$2</f>
        <v>2.6087741254893415</v>
      </c>
      <c r="Y68" s="1">
        <f t="shared" si="54"/>
        <v>5202354624.7576504</v>
      </c>
      <c r="Z68" s="1">
        <f t="shared" si="55"/>
        <v>5317126887.1023502</v>
      </c>
      <c r="AB68" s="1">
        <f t="shared" si="56"/>
        <v>-17674288.729000092</v>
      </c>
      <c r="AC68" s="1">
        <f t="shared" si="57"/>
        <v>7805268579584874</v>
      </c>
      <c r="AD68">
        <f t="shared" si="36"/>
        <v>-9077527375731496</v>
      </c>
      <c r="AE68">
        <f t="shared" si="37"/>
        <v>9077527340382920</v>
      </c>
      <c r="AG68" s="51">
        <f>100*ABS(AB68/'comparison-64'!$F$2)</f>
        <v>0.34107463269716465</v>
      </c>
      <c r="AH68" s="51">
        <f xml:space="preserve"> 100*ABS((($AN$9/2)*SQRT(AC68))/'comparison-64'!$F$2)</f>
        <v>1.9828100674908578</v>
      </c>
    </row>
    <row r="69" spans="1:34" x14ac:dyDescent="0.25">
      <c r="A69" s="4"/>
      <c r="B69" s="4" t="s">
        <v>45</v>
      </c>
      <c r="C69" s="7">
        <v>15</v>
      </c>
      <c r="D69" s="13"/>
      <c r="E69" s="13"/>
      <c r="F69" s="54">
        <v>5271301255.3400002</v>
      </c>
      <c r="G69" s="54">
        <v>5234992633.4700003</v>
      </c>
      <c r="I69">
        <f t="shared" si="50"/>
        <v>5277415044.6590004</v>
      </c>
      <c r="J69">
        <f>100*(I69-'comparison-64'!$F$2)/'comparison-64'!$F$2</f>
        <v>1.8424235083429223</v>
      </c>
      <c r="K69" s="1">
        <f t="shared" si="46"/>
        <v>37378419837121.469</v>
      </c>
      <c r="L69">
        <f t="shared" si="51"/>
        <v>5370518078183319</v>
      </c>
      <c r="M69" s="1">
        <f t="shared" si="47"/>
        <v>1.6447325252915557</v>
      </c>
      <c r="N69">
        <f>100*(P69-'comparison-64'!$F$2)/'comparison-64'!$F$2</f>
        <v>0.19769098305136695</v>
      </c>
      <c r="O69">
        <f>100*(Q69-'comparison-64'!$F$2)/'comparison-64'!$F$2</f>
        <v>3.487156033634478</v>
      </c>
      <c r="P69">
        <f t="shared" si="52"/>
        <v>5192185963.5511398</v>
      </c>
      <c r="Q69">
        <f t="shared" si="53"/>
        <v>5362644125.766861</v>
      </c>
      <c r="S69">
        <f t="shared" si="48"/>
        <v>5234992633.4700003</v>
      </c>
      <c r="T69">
        <f>100*(S69-'comparison-64'!$F$2)/'comparison-64'!$F$2</f>
        <v>1.0237649169691641</v>
      </c>
      <c r="U69">
        <f>Sheet5!C209/(($AN$8-1)*$AN$8)</f>
        <v>2385029926339811.5</v>
      </c>
      <c r="V69" s="1">
        <f t="shared" si="49"/>
        <v>1.0960594374009851</v>
      </c>
      <c r="W69">
        <f>100*(Y69-'comparison-64'!$F$2)/'comparison-64'!$F$2</f>
        <v>-7.2294520431820636E-2</v>
      </c>
      <c r="X69">
        <f>100*(Z69-'comparison-64'!$F$2)/'comparison-64'!$F$2</f>
        <v>2.1198243543701492</v>
      </c>
      <c r="Y69" s="1">
        <f t="shared" si="54"/>
        <v>5178195472.0757942</v>
      </c>
      <c r="Z69" s="1">
        <f t="shared" si="55"/>
        <v>5291789794.8642063</v>
      </c>
      <c r="AB69" s="1">
        <f t="shared" si="56"/>
        <v>-42422411.18900013</v>
      </c>
      <c r="AC69" s="1">
        <f t="shared" si="57"/>
        <v>7755548004523130</v>
      </c>
      <c r="AD69">
        <f t="shared" si="36"/>
        <v>-9019702371682812</v>
      </c>
      <c r="AE69">
        <f t="shared" si="37"/>
        <v>9019702286837988</v>
      </c>
      <c r="AG69" s="51">
        <f>100*ABS(AB69/'comparison-64'!$F$2)</f>
        <v>0.81865859137375818</v>
      </c>
      <c r="AH69" s="51">
        <f xml:space="preserve"> 100*ABS((($AN$9/2)*SQRT(AC69))/'comparison-64'!$F$2)</f>
        <v>1.9764845989958362</v>
      </c>
    </row>
    <row r="70" spans="1:34" x14ac:dyDescent="0.25">
      <c r="A70" s="4"/>
      <c r="B70" s="4" t="s">
        <v>45</v>
      </c>
      <c r="C70" s="7">
        <v>15</v>
      </c>
      <c r="D70" s="13"/>
      <c r="E70" s="13"/>
      <c r="F70" s="54">
        <v>5016119544.3800001</v>
      </c>
      <c r="G70" s="54">
        <v>5172297249.3400002</v>
      </c>
      <c r="I70">
        <f t="shared" si="50"/>
        <v>5277415044.6590004</v>
      </c>
      <c r="J70">
        <f>100*(I70-'comparison-64'!$F$2)/'comparison-64'!$F$2</f>
        <v>1.8424235083429223</v>
      </c>
      <c r="K70" s="1">
        <f t="shared" si="46"/>
        <v>6.827533846605304E+16</v>
      </c>
      <c r="L70">
        <f t="shared" si="51"/>
        <v>5370518078183319</v>
      </c>
      <c r="M70" s="1">
        <f t="shared" si="47"/>
        <v>1.6447325252915557</v>
      </c>
      <c r="N70">
        <f>100*(P70-'comparison-64'!$F$2)/'comparison-64'!$F$2</f>
        <v>0.19769098305136695</v>
      </c>
      <c r="O70">
        <f>100*(Q70-'comparison-64'!$F$2)/'comparison-64'!$F$2</f>
        <v>3.487156033634478</v>
      </c>
      <c r="P70">
        <f t="shared" si="52"/>
        <v>5192185963.5511398</v>
      </c>
      <c r="Q70">
        <f t="shared" si="53"/>
        <v>5362644125.766861</v>
      </c>
      <c r="S70">
        <f t="shared" si="48"/>
        <v>5172297249.3400002</v>
      </c>
      <c r="T70">
        <f>100*(S70-'comparison-64'!$F$2)/'comparison-64'!$F$2</f>
        <v>-0.18611715759832567</v>
      </c>
      <c r="U70">
        <f>Sheet5!C210/(($AN$8-1)*$AN$8)</f>
        <v>2413373703374439.5</v>
      </c>
      <c r="V70" s="1">
        <f t="shared" si="49"/>
        <v>1.102553005812545</v>
      </c>
      <c r="W70">
        <f>100*(Y70-'comparison-64'!$F$2)/'comparison-64'!$F$2</f>
        <v>-1.2886701634108706</v>
      </c>
      <c r="X70">
        <f>100*(Z70-'comparison-64'!$F$2)/'comparison-64'!$F$2</f>
        <v>0.9164358482142192</v>
      </c>
      <c r="Y70" s="1">
        <f t="shared" si="54"/>
        <v>5115163595.0143795</v>
      </c>
      <c r="Z70" s="1">
        <f t="shared" si="55"/>
        <v>5229430903.6656208</v>
      </c>
      <c r="AB70" s="1">
        <f t="shared" si="56"/>
        <v>-105117795.31900024</v>
      </c>
      <c r="AC70" s="1">
        <f t="shared" si="57"/>
        <v>7783891781557758</v>
      </c>
      <c r="AD70">
        <f t="shared" si="36"/>
        <v>-9052666247069468</v>
      </c>
      <c r="AE70">
        <f t="shared" si="37"/>
        <v>9052666036833876</v>
      </c>
      <c r="AG70" s="51">
        <f>100*ABS(AB70/'comparison-64'!$F$2)</f>
        <v>2.0285406659412484</v>
      </c>
      <c r="AH70" s="51">
        <f xml:space="preserve"> 100*ABS((($AN$9/2)*SQRT(AC70))/'comparison-64'!$F$2)</f>
        <v>1.9800929802355796</v>
      </c>
    </row>
    <row r="71" spans="1:34" x14ac:dyDescent="0.25">
      <c r="A71" s="4"/>
      <c r="B71" s="4" t="s">
        <v>45</v>
      </c>
      <c r="C71" s="7">
        <v>15</v>
      </c>
      <c r="D71" s="13"/>
      <c r="E71" s="13"/>
      <c r="F71" s="54">
        <v>5624404429.7600002</v>
      </c>
      <c r="G71" s="54">
        <v>5303353407</v>
      </c>
      <c r="I71">
        <f t="shared" si="50"/>
        <v>5277415044.6590004</v>
      </c>
      <c r="J71">
        <f>100*(I71-'comparison-64'!$F$2)/'comparison-64'!$F$2</f>
        <v>1.8424235083429223</v>
      </c>
      <c r="K71" s="1">
        <f t="shared" si="46"/>
        <v>1.2040163337276997E+17</v>
      </c>
      <c r="L71">
        <f t="shared" si="51"/>
        <v>5370518078183319</v>
      </c>
      <c r="M71" s="1">
        <f t="shared" si="47"/>
        <v>1.6447325252915557</v>
      </c>
      <c r="N71">
        <f>100*(P71-'comparison-64'!$F$2)/'comparison-64'!$F$2</f>
        <v>0.19769098305136695</v>
      </c>
      <c r="O71">
        <f>100*(Q71-'comparison-64'!$F$2)/'comparison-64'!$F$2</f>
        <v>3.487156033634478</v>
      </c>
      <c r="P71">
        <f t="shared" si="52"/>
        <v>5192185963.5511398</v>
      </c>
      <c r="Q71">
        <f t="shared" si="53"/>
        <v>5362644125.766861</v>
      </c>
      <c r="S71" s="47">
        <f t="shared" si="48"/>
        <v>5303353407</v>
      </c>
      <c r="T71">
        <f>100*(S71-'comparison-64'!$F$2)/'comparison-64'!$F$2</f>
        <v>2.3429764609325407</v>
      </c>
      <c r="U71">
        <f>Sheet5!C211/(($AN$8-1)*$AN$8)</f>
        <v>2302153860464628</v>
      </c>
      <c r="V71" s="1">
        <f t="shared" si="49"/>
        <v>1.0768478920206772</v>
      </c>
      <c r="W71">
        <f>100*(Y71-'comparison-64'!$F$2)/'comparison-64'!$F$2</f>
        <v>1.2661285689118635</v>
      </c>
      <c r="X71">
        <f>100*(Z71-'comparison-64'!$F$2)/'comparison-64'!$F$2</f>
        <v>3.419824352953218</v>
      </c>
      <c r="Y71" s="1">
        <f t="shared" si="54"/>
        <v>5247551776.6932182</v>
      </c>
      <c r="Z71" s="1">
        <f t="shared" si="55"/>
        <v>5359155037.3067818</v>
      </c>
      <c r="AB71" s="1">
        <f t="shared" si="56"/>
        <v>25938362.340999603</v>
      </c>
      <c r="AC71" s="1">
        <f t="shared" si="57"/>
        <v>7672671938647947</v>
      </c>
      <c r="AD71">
        <f t="shared" si="36"/>
        <v>-8923317438709201</v>
      </c>
      <c r="AE71">
        <f t="shared" si="37"/>
        <v>8923317490585925</v>
      </c>
      <c r="AG71" s="51">
        <f>100*ABS(AB71/'comparison-64'!$F$2)</f>
        <v>0.50055295258961818</v>
      </c>
      <c r="AH71" s="51">
        <f xml:space="preserve"> 100*ABS((($AN$9/2)*SQRT(AC71))/'comparison-64'!$F$2)</f>
        <v>1.9658958421801875</v>
      </c>
    </row>
    <row r="72" spans="1:34" x14ac:dyDescent="0.25">
      <c r="A72" s="4"/>
      <c r="B72" s="4" t="s">
        <v>45</v>
      </c>
      <c r="C72" s="7">
        <v>20</v>
      </c>
      <c r="D72" s="13"/>
      <c r="E72" s="13"/>
      <c r="F72" s="4">
        <v>5100742560.3900003</v>
      </c>
      <c r="G72" s="17">
        <v>5197346408</v>
      </c>
      <c r="I72">
        <f>(1/$AN$7)*SUM(F72:F81)</f>
        <v>5181120710.2070007</v>
      </c>
      <c r="J72">
        <f>100*(I72-'comparison-64'!$F$2)/'comparison-64'!$F$2</f>
        <v>-1.5843902449331277E-2</v>
      </c>
      <c r="K72" s="1">
        <f>(F72-I72)^2</f>
        <v>6460646968004160</v>
      </c>
      <c r="L72" s="1">
        <f>SUM(K72:K81)/(($AN$7-1)*$AN$7)</f>
        <v>746240437989198.63</v>
      </c>
      <c r="M72" s="1">
        <f>MAX(ABS(J72-N72),ABS(J72-O72))</f>
        <v>0.6130933127042959</v>
      </c>
      <c r="N72">
        <f>100*(P72-'comparison-64'!$F$2)/'comparison-64'!$F$2</f>
        <v>-0.62893721515362722</v>
      </c>
      <c r="O72">
        <f>100*(Q72-'comparison-64'!$F$2)/'comparison-64'!$F$2</f>
        <v>0.59724941025496459</v>
      </c>
      <c r="P72" s="1">
        <f>I72-($AN$9/2)*SQRT(L72)</f>
        <v>5149350571.9798756</v>
      </c>
      <c r="Q72" s="1">
        <f>I72+($AN$9/2)*SQRT(L72)</f>
        <v>5212890848.4341259</v>
      </c>
      <c r="S72" s="1">
        <f>G72</f>
        <v>5197346408</v>
      </c>
      <c r="T72">
        <f>100*(S72-'comparison-64'!$F$2)/'comparison-64'!$F$2</f>
        <v>0.29727613309257489</v>
      </c>
      <c r="U72">
        <f>Sheet5!C212/(($AN$8-1)*$AN$8)</f>
        <v>0</v>
      </c>
      <c r="V72" s="1">
        <f>MAX(ABS(T72-W72),ABS(T72-X72))</f>
        <v>0</v>
      </c>
      <c r="W72">
        <f>100*(Y72-'comparison-64'!$F$2)/'comparison-64'!$F$2</f>
        <v>0.29727613309257489</v>
      </c>
      <c r="X72">
        <f>100*(Z72-'comparison-64'!$F$2)/'comparison-64'!$F$2</f>
        <v>0.29727613309257489</v>
      </c>
      <c r="Y72" s="1">
        <f t="shared" si="54"/>
        <v>5197346408</v>
      </c>
      <c r="Z72" s="1">
        <f t="shared" si="55"/>
        <v>5197346408</v>
      </c>
      <c r="AB72" s="1">
        <f t="shared" si="56"/>
        <v>16225697.792999268</v>
      </c>
      <c r="AC72" s="1">
        <f t="shared" si="57"/>
        <v>746240437989198.63</v>
      </c>
      <c r="AD72">
        <f t="shared" ref="AD72:AD81" si="58">AB72-($AN$9/2)*AC72</f>
        <v>-867877613155740.25</v>
      </c>
      <c r="AE72">
        <f t="shared" ref="AE72:AE81" si="59">AB72+($AN$9/2)*AC72</f>
        <v>867877645607135.75</v>
      </c>
      <c r="AG72" s="51">
        <f>100*ABS(AB72/'comparison-64'!$F$2)</f>
        <v>0.31312003554190615</v>
      </c>
      <c r="AH72" s="51">
        <f xml:space="preserve"> 100*ABS((($AN$9/2)*SQRT(AC72))/'comparison-64'!$F$2)</f>
        <v>0.61309331270428757</v>
      </c>
    </row>
    <row r="73" spans="1:34" x14ac:dyDescent="0.25">
      <c r="A73" s="4"/>
      <c r="B73" s="4" t="s">
        <v>45</v>
      </c>
      <c r="C73" s="7">
        <v>20</v>
      </c>
      <c r="D73" s="13"/>
      <c r="E73" s="13"/>
      <c r="F73" s="4">
        <v>5200741443</v>
      </c>
      <c r="G73" s="17">
        <v>5217766309</v>
      </c>
      <c r="I73">
        <f>I72</f>
        <v>5181120710.2070007</v>
      </c>
      <c r="J73">
        <f>100*(I73-'comparison-64'!$F$2)/'comparison-64'!$F$2</f>
        <v>-1.5843902449331277E-2</v>
      </c>
      <c r="K73" s="1">
        <f t="shared" ref="K73:K81" si="60">(F73-I73)^2</f>
        <v>384973155334276.81</v>
      </c>
      <c r="L73">
        <f>L72</f>
        <v>746240437989198.63</v>
      </c>
      <c r="M73" s="1">
        <f t="shared" ref="M73:M81" si="61">MAX(ABS(J73-N73),ABS(J73-O73))</f>
        <v>0.6130933127042959</v>
      </c>
      <c r="N73">
        <f>100*(P73-'comparison-64'!$F$2)/'comparison-64'!$F$2</f>
        <v>-0.62893721515362722</v>
      </c>
      <c r="O73">
        <f>100*(Q73-'comparison-64'!$F$2)/'comparison-64'!$F$2</f>
        <v>0.59724941025496459</v>
      </c>
      <c r="P73">
        <f>P72</f>
        <v>5149350571.9798756</v>
      </c>
      <c r="Q73">
        <f>Q72</f>
        <v>5212890848.4341259</v>
      </c>
      <c r="S73" s="1">
        <f t="shared" ref="S73:S81" si="62">G73</f>
        <v>5217766309</v>
      </c>
      <c r="T73">
        <f>100*(S73-'comparison-64'!$F$2)/'comparison-64'!$F$2</f>
        <v>0.69133500245232016</v>
      </c>
      <c r="U73">
        <f>Sheet5!C213/(($AN$8-1)*$AN$8)</f>
        <v>0</v>
      </c>
      <c r="V73" s="1">
        <f t="shared" ref="V73:V81" si="63">MAX(ABS(T73-W73),ABS(T73-X73))</f>
        <v>0</v>
      </c>
      <c r="W73">
        <f>100*(Y73-'comparison-64'!$F$2)/'comparison-64'!$F$2</f>
        <v>0.69133500245232016</v>
      </c>
      <c r="X73">
        <f>100*(Z73-'comparison-64'!$F$2)/'comparison-64'!$F$2</f>
        <v>0.69133500245232016</v>
      </c>
      <c r="Y73" s="1">
        <f t="shared" si="54"/>
        <v>5217766309</v>
      </c>
      <c r="Z73" s="1">
        <f t="shared" si="55"/>
        <v>5217766309</v>
      </c>
      <c r="AB73" s="1">
        <f t="shared" si="56"/>
        <v>36645598.792999268</v>
      </c>
      <c r="AC73" s="1">
        <f t="shared" si="57"/>
        <v>746240437989198.63</v>
      </c>
      <c r="AD73">
        <f t="shared" si="58"/>
        <v>-867877592735839.25</v>
      </c>
      <c r="AE73">
        <f t="shared" si="59"/>
        <v>867877666027036.75</v>
      </c>
      <c r="AG73" s="51">
        <f>100*ABS(AB73/'comparison-64'!$F$2)</f>
        <v>0.70717890490165136</v>
      </c>
      <c r="AH73" s="51">
        <f xml:space="preserve"> 100*ABS((($AN$9/2)*SQRT(AC73))/'comparison-64'!$F$2)</f>
        <v>0.61309331270428757</v>
      </c>
    </row>
    <row r="74" spans="1:34" x14ac:dyDescent="0.25">
      <c r="A74" s="4"/>
      <c r="B74" s="4" t="s">
        <v>45</v>
      </c>
      <c r="C74" s="7">
        <v>20</v>
      </c>
      <c r="D74" s="13"/>
      <c r="E74" s="13"/>
      <c r="F74" s="4">
        <v>5147131867.3400002</v>
      </c>
      <c r="G74" s="17">
        <v>5213689322</v>
      </c>
      <c r="I74">
        <f t="shared" ref="I74:I81" si="64">I73</f>
        <v>5181120710.2070007</v>
      </c>
      <c r="J74">
        <f>100*(I74-'comparison-64'!$F$2)/'comparison-64'!$F$2</f>
        <v>-1.5843902449331277E-2</v>
      </c>
      <c r="K74" s="1">
        <f t="shared" si="60"/>
        <v>1155241439437656.3</v>
      </c>
      <c r="L74">
        <f t="shared" ref="L74:L81" si="65">L73</f>
        <v>746240437989198.63</v>
      </c>
      <c r="M74" s="1">
        <f t="shared" si="61"/>
        <v>0.6130933127042959</v>
      </c>
      <c r="N74">
        <f>100*(P74-'comparison-64'!$F$2)/'comparison-64'!$F$2</f>
        <v>-0.62893721515362722</v>
      </c>
      <c r="O74">
        <f>100*(Q74-'comparison-64'!$F$2)/'comparison-64'!$F$2</f>
        <v>0.59724941025496459</v>
      </c>
      <c r="P74">
        <f t="shared" ref="P74:Q81" si="66">P73</f>
        <v>5149350571.9798756</v>
      </c>
      <c r="Q74">
        <f t="shared" si="66"/>
        <v>5212890848.4341259</v>
      </c>
      <c r="S74">
        <f t="shared" si="62"/>
        <v>5213689322</v>
      </c>
      <c r="T74">
        <f>100*(S74-'comparison-64'!$F$2)/'comparison-64'!$F$2</f>
        <v>0.61265818185390586</v>
      </c>
      <c r="U74">
        <f>Sheet5!C214/(($AN$8-1)*$AN$8)</f>
        <v>0</v>
      </c>
      <c r="V74" s="1">
        <f t="shared" si="63"/>
        <v>0</v>
      </c>
      <c r="W74">
        <f>100*(Y74-'comparison-64'!$F$2)/'comparison-64'!$F$2</f>
        <v>0.61265818185390586</v>
      </c>
      <c r="X74">
        <f>100*(Z74-'comparison-64'!$F$2)/'comparison-64'!$F$2</f>
        <v>0.61265818185390586</v>
      </c>
      <c r="Y74" s="1">
        <f t="shared" si="54"/>
        <v>5213689322</v>
      </c>
      <c r="Z74" s="1">
        <f t="shared" si="55"/>
        <v>5213689322</v>
      </c>
      <c r="AB74" s="1">
        <f t="shared" si="56"/>
        <v>32568611.792999268</v>
      </c>
      <c r="AC74" s="1">
        <f t="shared" si="57"/>
        <v>746240437989198.63</v>
      </c>
      <c r="AD74">
        <f t="shared" si="58"/>
        <v>-867877596812826.25</v>
      </c>
      <c r="AE74">
        <f t="shared" si="59"/>
        <v>867877661950049.75</v>
      </c>
      <c r="AG74" s="51">
        <f>100*ABS(AB74/'comparison-64'!$F$2)</f>
        <v>0.62850208430323717</v>
      </c>
      <c r="AH74" s="51">
        <f xml:space="preserve"> 100*ABS((($AN$9/2)*SQRT(AC74))/'comparison-64'!$F$2)</f>
        <v>0.61309331270428757</v>
      </c>
    </row>
    <row r="75" spans="1:34" x14ac:dyDescent="0.25">
      <c r="A75" s="4"/>
      <c r="B75" s="4" t="s">
        <v>45</v>
      </c>
      <c r="C75" s="7">
        <v>20</v>
      </c>
      <c r="D75" s="13"/>
      <c r="E75" s="13"/>
      <c r="F75" s="4">
        <v>5117231654.8699999</v>
      </c>
      <c r="G75" s="17">
        <v>5206612702</v>
      </c>
      <c r="I75">
        <f t="shared" si="64"/>
        <v>5181120710.2070007</v>
      </c>
      <c r="J75">
        <f>100*(I75-'comparison-64'!$F$2)/'comparison-64'!$F$2</f>
        <v>-1.5843902449331277E-2</v>
      </c>
      <c r="K75" s="1">
        <f t="shared" si="60"/>
        <v>4081811391854356.5</v>
      </c>
      <c r="L75">
        <f t="shared" si="65"/>
        <v>746240437989198.63</v>
      </c>
      <c r="M75" s="1">
        <f t="shared" si="61"/>
        <v>0.6130933127042959</v>
      </c>
      <c r="N75">
        <f>100*(P75-'comparison-64'!$F$2)/'comparison-64'!$F$2</f>
        <v>-0.62893721515362722</v>
      </c>
      <c r="O75">
        <f>100*(Q75-'comparison-64'!$F$2)/'comparison-64'!$F$2</f>
        <v>0.59724941025496459</v>
      </c>
      <c r="P75">
        <f t="shared" si="66"/>
        <v>5149350571.9798756</v>
      </c>
      <c r="Q75">
        <f t="shared" si="66"/>
        <v>5212890848.4341259</v>
      </c>
      <c r="S75">
        <f t="shared" si="62"/>
        <v>5206612702</v>
      </c>
      <c r="T75">
        <f>100*(S75-'comparison-64'!$F$2)/'comparison-64'!$F$2</f>
        <v>0.47609508705297809</v>
      </c>
      <c r="U75">
        <f>Sheet5!C215/(($AN$8-1)*$AN$8)</f>
        <v>0</v>
      </c>
      <c r="V75" s="1">
        <f t="shared" si="63"/>
        <v>0</v>
      </c>
      <c r="W75">
        <f>100*(Y75-'comparison-64'!$F$2)/'comparison-64'!$F$2</f>
        <v>0.47609508705297809</v>
      </c>
      <c r="X75">
        <f>100*(Z75-'comparison-64'!$F$2)/'comparison-64'!$F$2</f>
        <v>0.47609508705297809</v>
      </c>
      <c r="Y75" s="1">
        <f t="shared" si="54"/>
        <v>5206612702</v>
      </c>
      <c r="Z75" s="1">
        <f t="shared" si="55"/>
        <v>5206612702</v>
      </c>
      <c r="AB75" s="1">
        <f t="shared" si="56"/>
        <v>25491991.792999268</v>
      </c>
      <c r="AC75" s="1">
        <f t="shared" si="57"/>
        <v>746240437989198.63</v>
      </c>
      <c r="AD75">
        <f t="shared" si="58"/>
        <v>-867877603889446.25</v>
      </c>
      <c r="AE75">
        <f t="shared" si="59"/>
        <v>867877654873429.75</v>
      </c>
      <c r="AG75" s="51">
        <f>100*ABS(AB75/'comparison-64'!$F$2)</f>
        <v>0.49193898950230935</v>
      </c>
      <c r="AH75" s="51">
        <f xml:space="preserve"> 100*ABS((($AN$9/2)*SQRT(AC75))/'comparison-64'!$F$2)</f>
        <v>0.61309331270428757</v>
      </c>
    </row>
    <row r="76" spans="1:34" x14ac:dyDescent="0.25">
      <c r="A76" s="4"/>
      <c r="B76" s="4" t="s">
        <v>45</v>
      </c>
      <c r="C76" s="7">
        <v>20</v>
      </c>
      <c r="D76" s="13"/>
      <c r="E76" s="13"/>
      <c r="F76" s="4">
        <v>5340177430.3800001</v>
      </c>
      <c r="G76" s="4">
        <v>5246316498</v>
      </c>
      <c r="I76">
        <f t="shared" si="64"/>
        <v>5181120710.2070007</v>
      </c>
      <c r="J76">
        <f>100*(I76-'comparison-64'!$F$2)/'comparison-64'!$F$2</f>
        <v>-1.5843902449331277E-2</v>
      </c>
      <c r="K76" s="1">
        <f t="shared" si="60"/>
        <v>2.5299040232191828E+16</v>
      </c>
      <c r="L76">
        <f t="shared" si="65"/>
        <v>746240437989198.63</v>
      </c>
      <c r="M76" s="1">
        <f t="shared" si="61"/>
        <v>0.6130933127042959</v>
      </c>
      <c r="N76">
        <f>100*(P76-'comparison-64'!$F$2)/'comparison-64'!$F$2</f>
        <v>-0.62893721515362722</v>
      </c>
      <c r="O76">
        <f>100*(Q76-'comparison-64'!$F$2)/'comparison-64'!$F$2</f>
        <v>0.59724941025496459</v>
      </c>
      <c r="P76">
        <f t="shared" si="66"/>
        <v>5149350571.9798756</v>
      </c>
      <c r="Q76">
        <f t="shared" si="66"/>
        <v>5212890848.4341259</v>
      </c>
      <c r="S76">
        <f t="shared" si="62"/>
        <v>5246316498</v>
      </c>
      <c r="T76">
        <f>100*(S76-'comparison-64'!$F$2)/'comparison-64'!$F$2</f>
        <v>1.2422904256616214</v>
      </c>
      <c r="U76">
        <f>Sheet5!C216/(($AN$8-1)*$AN$8)</f>
        <v>0</v>
      </c>
      <c r="V76" s="1">
        <f t="shared" si="63"/>
        <v>0</v>
      </c>
      <c r="W76">
        <f>100*(Y76-'comparison-64'!$F$2)/'comparison-64'!$F$2</f>
        <v>1.2422904256616214</v>
      </c>
      <c r="X76">
        <f>100*(Z76-'comparison-64'!$F$2)/'comparison-64'!$F$2</f>
        <v>1.2422904256616214</v>
      </c>
      <c r="Y76" s="1">
        <f t="shared" ref="Y76:Y81" si="67">S76-($AN$9/2)*SQRT(U76)</f>
        <v>5246316498</v>
      </c>
      <c r="Z76" s="1">
        <f t="shared" ref="Z76:Z81" si="68">S76+($AN$9/2)*SQRT(U76)</f>
        <v>5246316498</v>
      </c>
      <c r="AB76" s="1">
        <f t="shared" ref="AB76:AB81" si="69">S76-I76</f>
        <v>65195787.792999268</v>
      </c>
      <c r="AC76" s="1">
        <f t="shared" ref="AC76:AC81" si="70">U76+L76</f>
        <v>746240437989198.63</v>
      </c>
      <c r="AD76">
        <f t="shared" si="58"/>
        <v>-867877564185650.25</v>
      </c>
      <c r="AE76">
        <f t="shared" si="59"/>
        <v>867877694577225.75</v>
      </c>
      <c r="AG76" s="51">
        <f>100*ABS(AB76/'comparison-64'!$F$2)</f>
        <v>1.2581343281109527</v>
      </c>
      <c r="AH76" s="51">
        <f xml:space="preserve"> 100*ABS((($AN$9/2)*SQRT(AC76))/'comparison-64'!$F$2)</f>
        <v>0.61309331270428757</v>
      </c>
    </row>
    <row r="77" spans="1:34" x14ac:dyDescent="0.25">
      <c r="A77" s="4"/>
      <c r="B77" s="4" t="s">
        <v>45</v>
      </c>
      <c r="C77" s="7">
        <v>20</v>
      </c>
      <c r="D77" s="13"/>
      <c r="E77" s="13"/>
      <c r="F77" s="4">
        <v>5069728040.3900003</v>
      </c>
      <c r="G77" s="4">
        <v>5198462112</v>
      </c>
      <c r="I77">
        <f t="shared" si="64"/>
        <v>5181120710.2070007</v>
      </c>
      <c r="J77">
        <f>100*(I77-'comparison-64'!$F$2)/'comparison-64'!$F$2</f>
        <v>-1.5843902449331277E-2</v>
      </c>
      <c r="K77" s="1">
        <f t="shared" si="60"/>
        <v>1.240832688895927E+16</v>
      </c>
      <c r="L77">
        <f t="shared" si="65"/>
        <v>746240437989198.63</v>
      </c>
      <c r="M77" s="1">
        <f t="shared" si="61"/>
        <v>0.6130933127042959</v>
      </c>
      <c r="N77">
        <f>100*(P77-'comparison-64'!$F$2)/'comparison-64'!$F$2</f>
        <v>-0.62893721515362722</v>
      </c>
      <c r="O77">
        <f>100*(Q77-'comparison-64'!$F$2)/'comparison-64'!$F$2</f>
        <v>0.59724941025496459</v>
      </c>
      <c r="P77">
        <f t="shared" si="66"/>
        <v>5149350571.9798756</v>
      </c>
      <c r="Q77">
        <f t="shared" si="66"/>
        <v>5212890848.4341259</v>
      </c>
      <c r="S77">
        <f t="shared" si="62"/>
        <v>5198462112</v>
      </c>
      <c r="T77">
        <f>100*(S77-'comparison-64'!$F$2)/'comparison-64'!$F$2</f>
        <v>0.31880674956227006</v>
      </c>
      <c r="U77">
        <f>Sheet5!C217/(($AN$8-1)*$AN$8)</f>
        <v>0</v>
      </c>
      <c r="V77" s="1">
        <f t="shared" si="63"/>
        <v>0</v>
      </c>
      <c r="W77">
        <f>100*(Y77-'comparison-64'!$F$2)/'comparison-64'!$F$2</f>
        <v>0.31880674956227006</v>
      </c>
      <c r="X77">
        <f>100*(Z77-'comparison-64'!$F$2)/'comparison-64'!$F$2</f>
        <v>0.31880674956227006</v>
      </c>
      <c r="Y77" s="1">
        <f t="shared" si="67"/>
        <v>5198462112</v>
      </c>
      <c r="Z77" s="1">
        <f t="shared" si="68"/>
        <v>5198462112</v>
      </c>
      <c r="AB77" s="1">
        <f t="shared" si="69"/>
        <v>17341401.792999268</v>
      </c>
      <c r="AC77" s="1">
        <f t="shared" si="70"/>
        <v>746240437989198.63</v>
      </c>
      <c r="AD77">
        <f t="shared" si="58"/>
        <v>-867877612040036.25</v>
      </c>
      <c r="AE77">
        <f t="shared" si="59"/>
        <v>867877646722839.75</v>
      </c>
      <c r="AG77" s="51">
        <f>100*ABS(AB77/'comparison-64'!$F$2)</f>
        <v>0.33465065201160138</v>
      </c>
      <c r="AH77" s="51">
        <f xml:space="preserve"> 100*ABS((($AN$9/2)*SQRT(AC77))/'comparison-64'!$F$2)</f>
        <v>0.61309331270428757</v>
      </c>
    </row>
    <row r="78" spans="1:34" x14ac:dyDescent="0.25">
      <c r="A78" s="4"/>
      <c r="B78" s="4" t="s">
        <v>45</v>
      </c>
      <c r="C78" s="7">
        <v>20</v>
      </c>
      <c r="D78" s="13"/>
      <c r="E78" s="13"/>
      <c r="F78" s="4">
        <v>5306574642.1300001</v>
      </c>
      <c r="G78" s="4">
        <v>5239147412</v>
      </c>
      <c r="I78">
        <f t="shared" si="64"/>
        <v>5181120710.2070007</v>
      </c>
      <c r="J78">
        <f>100*(I78-'comparison-64'!$F$2)/'comparison-64'!$F$2</f>
        <v>-1.5843902449331277E-2</v>
      </c>
      <c r="K78" s="1">
        <f t="shared" si="60"/>
        <v>1.5738689034940564E+16</v>
      </c>
      <c r="L78">
        <f t="shared" si="65"/>
        <v>746240437989198.63</v>
      </c>
      <c r="M78" s="1">
        <f t="shared" si="61"/>
        <v>0.6130933127042959</v>
      </c>
      <c r="N78">
        <f>100*(P78-'comparison-64'!$F$2)/'comparison-64'!$F$2</f>
        <v>-0.62893721515362722</v>
      </c>
      <c r="O78">
        <f>100*(Q78-'comparison-64'!$F$2)/'comparison-64'!$F$2</f>
        <v>0.59724941025496459</v>
      </c>
      <c r="P78">
        <f t="shared" si="66"/>
        <v>5149350571.9798756</v>
      </c>
      <c r="Q78">
        <f t="shared" si="66"/>
        <v>5212890848.4341259</v>
      </c>
      <c r="S78">
        <f t="shared" si="62"/>
        <v>5239147412</v>
      </c>
      <c r="T78">
        <f>100*(S78-'comparison-64'!$F$2)/'comparison-64'!$F$2</f>
        <v>1.1039429418269653</v>
      </c>
      <c r="U78">
        <f>Sheet5!C218/(($AN$8-1)*$AN$8)</f>
        <v>0</v>
      </c>
      <c r="V78" s="1">
        <f t="shared" si="63"/>
        <v>0</v>
      </c>
      <c r="W78">
        <f>100*(Y78-'comparison-64'!$F$2)/'comparison-64'!$F$2</f>
        <v>1.1039429418269653</v>
      </c>
      <c r="X78">
        <f>100*(Z78-'comparison-64'!$F$2)/'comparison-64'!$F$2</f>
        <v>1.1039429418269653</v>
      </c>
      <c r="Y78" s="1">
        <f t="shared" si="67"/>
        <v>5239147412</v>
      </c>
      <c r="Z78" s="1">
        <f t="shared" si="68"/>
        <v>5239147412</v>
      </c>
      <c r="AB78" s="1">
        <f t="shared" si="69"/>
        <v>58026701.792999268</v>
      </c>
      <c r="AC78" s="1">
        <f t="shared" si="70"/>
        <v>746240437989198.63</v>
      </c>
      <c r="AD78">
        <f t="shared" si="58"/>
        <v>-867877571354736.25</v>
      </c>
      <c r="AE78">
        <f t="shared" si="59"/>
        <v>867877687408139.75</v>
      </c>
      <c r="AG78" s="51">
        <f>100*ABS(AB78/'comparison-64'!$F$2)</f>
        <v>1.1197868442762966</v>
      </c>
      <c r="AH78" s="51">
        <f xml:space="preserve"> 100*ABS((($AN$9/2)*SQRT(AC78))/'comparison-64'!$F$2)</f>
        <v>0.61309331270428757</v>
      </c>
    </row>
    <row r="79" spans="1:34" x14ac:dyDescent="0.25">
      <c r="A79" s="4"/>
      <c r="B79" s="4" t="s">
        <v>45</v>
      </c>
      <c r="C79" s="7">
        <v>20</v>
      </c>
      <c r="D79" s="13"/>
      <c r="E79" s="13"/>
      <c r="F79" s="4">
        <v>5195849729.5299997</v>
      </c>
      <c r="G79" s="17">
        <v>5225881328</v>
      </c>
      <c r="I79">
        <f t="shared" si="64"/>
        <v>5181120710.2070007</v>
      </c>
      <c r="J79">
        <f>100*(I79-'comparison-64'!$F$2)/'comparison-64'!$F$2</f>
        <v>-1.5843902449331277E-2</v>
      </c>
      <c r="K79" s="1">
        <f t="shared" si="60"/>
        <v>216944010217277.94</v>
      </c>
      <c r="L79">
        <f t="shared" si="65"/>
        <v>746240437989198.63</v>
      </c>
      <c r="M79" s="1">
        <f t="shared" si="61"/>
        <v>0.6130933127042959</v>
      </c>
      <c r="N79">
        <f>100*(P79-'comparison-64'!$F$2)/'comparison-64'!$F$2</f>
        <v>-0.62893721515362722</v>
      </c>
      <c r="O79">
        <f>100*(Q79-'comparison-64'!$F$2)/'comparison-64'!$F$2</f>
        <v>0.59724941025496459</v>
      </c>
      <c r="P79">
        <f t="shared" si="66"/>
        <v>5149350571.9798756</v>
      </c>
      <c r="Q79">
        <f t="shared" si="66"/>
        <v>5212890848.4341259</v>
      </c>
      <c r="S79">
        <f t="shared" si="62"/>
        <v>5225881328</v>
      </c>
      <c r="T79">
        <f>100*(S79-'comparison-64'!$F$2)/'comparison-64'!$F$2</f>
        <v>0.84793689841512865</v>
      </c>
      <c r="U79">
        <f>Sheet5!C219/(($AN$8-1)*$AN$8)</f>
        <v>0</v>
      </c>
      <c r="V79" s="1">
        <f t="shared" si="63"/>
        <v>0</v>
      </c>
      <c r="W79">
        <f>100*(Y79-'comparison-64'!$F$2)/'comparison-64'!$F$2</f>
        <v>0.84793689841512865</v>
      </c>
      <c r="X79">
        <f>100*(Z79-'comparison-64'!$F$2)/'comparison-64'!$F$2</f>
        <v>0.84793689841512865</v>
      </c>
      <c r="Y79" s="1">
        <f t="shared" si="67"/>
        <v>5225881328</v>
      </c>
      <c r="Z79" s="1">
        <f t="shared" si="68"/>
        <v>5225881328</v>
      </c>
      <c r="AB79" s="1">
        <f t="shared" si="69"/>
        <v>44760617.792999268</v>
      </c>
      <c r="AC79" s="1">
        <f t="shared" si="70"/>
        <v>746240437989198.63</v>
      </c>
      <c r="AD79">
        <f t="shared" si="58"/>
        <v>-867877584620820.25</v>
      </c>
      <c r="AE79">
        <f t="shared" si="59"/>
        <v>867877674142055.75</v>
      </c>
      <c r="AG79" s="51">
        <f>100*ABS(AB79/'comparison-64'!$F$2)</f>
        <v>0.86378080086445996</v>
      </c>
      <c r="AH79" s="51">
        <f xml:space="preserve"> 100*ABS((($AN$9/2)*SQRT(AC79))/'comparison-64'!$F$2)</f>
        <v>0.61309331270428757</v>
      </c>
    </row>
    <row r="80" spans="1:34" x14ac:dyDescent="0.25">
      <c r="A80" s="4"/>
      <c r="B80" s="4" t="s">
        <v>45</v>
      </c>
      <c r="C80" s="7">
        <v>20</v>
      </c>
      <c r="D80" s="13"/>
      <c r="E80" s="13"/>
      <c r="F80" s="4">
        <v>5188755651.4899998</v>
      </c>
      <c r="G80" s="4">
        <v>5217931310</v>
      </c>
      <c r="I80">
        <f t="shared" si="64"/>
        <v>5181120710.2070007</v>
      </c>
      <c r="J80">
        <f>100*(I80-'comparison-64'!$F$2)/'comparison-64'!$F$2</f>
        <v>-1.5843902449331277E-2</v>
      </c>
      <c r="K80" s="1">
        <f t="shared" si="60"/>
        <v>58292328394843.008</v>
      </c>
      <c r="L80">
        <f t="shared" si="65"/>
        <v>746240437989198.63</v>
      </c>
      <c r="M80" s="1">
        <f t="shared" si="61"/>
        <v>0.6130933127042959</v>
      </c>
      <c r="N80">
        <f>100*(P80-'comparison-64'!$F$2)/'comparison-64'!$F$2</f>
        <v>-0.62893721515362722</v>
      </c>
      <c r="O80">
        <f>100*(Q80-'comparison-64'!$F$2)/'comparison-64'!$F$2</f>
        <v>0.59724941025496459</v>
      </c>
      <c r="P80">
        <f t="shared" si="66"/>
        <v>5149350571.9798756</v>
      </c>
      <c r="Q80">
        <f t="shared" si="66"/>
        <v>5212890848.4341259</v>
      </c>
      <c r="S80">
        <f t="shared" si="62"/>
        <v>5217931310</v>
      </c>
      <c r="T80">
        <f>100*(S80-'comparison-64'!$F$2)/'comparison-64'!$F$2</f>
        <v>0.69451915635704409</v>
      </c>
      <c r="U80">
        <f>Sheet5!C220/(($AN$8-1)*$AN$8)</f>
        <v>0</v>
      </c>
      <c r="V80" s="1">
        <f t="shared" si="63"/>
        <v>0</v>
      </c>
      <c r="W80">
        <f>100*(Y80-'comparison-64'!$F$2)/'comparison-64'!$F$2</f>
        <v>0.69451915635704409</v>
      </c>
      <c r="X80">
        <f>100*(Z80-'comparison-64'!$F$2)/'comparison-64'!$F$2</f>
        <v>0.69451915635704409</v>
      </c>
      <c r="Y80" s="1">
        <f t="shared" si="67"/>
        <v>5217931310</v>
      </c>
      <c r="Z80" s="1">
        <f t="shared" si="68"/>
        <v>5217931310</v>
      </c>
      <c r="AB80" s="1">
        <f t="shared" si="69"/>
        <v>36810599.792999268</v>
      </c>
      <c r="AC80" s="1">
        <f t="shared" si="70"/>
        <v>746240437989198.63</v>
      </c>
      <c r="AD80">
        <f t="shared" si="58"/>
        <v>-867877592570838.25</v>
      </c>
      <c r="AE80">
        <f t="shared" si="59"/>
        <v>867877666192037.75</v>
      </c>
      <c r="AG80" s="51">
        <f>100*ABS(AB80/'comparison-64'!$F$2)</f>
        <v>0.7103630588063754</v>
      </c>
      <c r="AH80" s="51">
        <f xml:space="preserve"> 100*ABS((($AN$9/2)*SQRT(AC80))/'comparison-64'!$F$2)</f>
        <v>0.61309331270428757</v>
      </c>
    </row>
    <row r="81" spans="2:34" x14ac:dyDescent="0.25">
      <c r="B81" s="4" t="s">
        <v>45</v>
      </c>
      <c r="C81" s="7">
        <v>20</v>
      </c>
      <c r="F81">
        <v>5144274082.5500002</v>
      </c>
      <c r="G81" s="4">
        <v>5214366540</v>
      </c>
      <c r="I81">
        <f t="shared" si="64"/>
        <v>5181120710.2070007</v>
      </c>
      <c r="J81">
        <f>100*(I81-'comparison-64'!$F$2)/'comparison-64'!$F$2</f>
        <v>-1.5843902449331277E-2</v>
      </c>
      <c r="K81" s="1">
        <f t="shared" si="60"/>
        <v>1357673969693637.3</v>
      </c>
      <c r="L81">
        <f t="shared" si="65"/>
        <v>746240437989198.63</v>
      </c>
      <c r="M81" s="1">
        <f t="shared" si="61"/>
        <v>0.6130933127042959</v>
      </c>
      <c r="N81">
        <f>100*(P81-'comparison-64'!$F$2)/'comparison-64'!$F$2</f>
        <v>-0.62893721515362722</v>
      </c>
      <c r="O81">
        <f>100*(Q81-'comparison-64'!$F$2)/'comparison-64'!$F$2</f>
        <v>0.59724941025496459</v>
      </c>
      <c r="P81">
        <f t="shared" si="66"/>
        <v>5149350571.9798756</v>
      </c>
      <c r="Q81">
        <f t="shared" si="66"/>
        <v>5212890848.4341259</v>
      </c>
      <c r="S81" s="47">
        <f t="shared" si="62"/>
        <v>5214366540</v>
      </c>
      <c r="T81">
        <f>100*(S81-'comparison-64'!$F$2)/'comparison-64'!$F$2</f>
        <v>0.6257269895523403</v>
      </c>
      <c r="U81">
        <f>Sheet5!C221/(($AN$8-1)*$AN$8)</f>
        <v>0</v>
      </c>
      <c r="V81" s="1">
        <f t="shared" si="63"/>
        <v>0</v>
      </c>
      <c r="W81">
        <f>100*(Y81-'comparison-64'!$F$2)/'comparison-64'!$F$2</f>
        <v>0.6257269895523403</v>
      </c>
      <c r="X81">
        <f>100*(Z81-'comparison-64'!$F$2)/'comparison-64'!$F$2</f>
        <v>0.6257269895523403</v>
      </c>
      <c r="Y81" s="1">
        <f t="shared" si="67"/>
        <v>5214366540</v>
      </c>
      <c r="Z81" s="1">
        <f t="shared" si="68"/>
        <v>5214366540</v>
      </c>
      <c r="AB81" s="1">
        <f t="shared" si="69"/>
        <v>33245829.792999268</v>
      </c>
      <c r="AC81" s="1">
        <f t="shared" si="70"/>
        <v>746240437989198.63</v>
      </c>
      <c r="AD81">
        <f t="shared" si="58"/>
        <v>-867877596135608.25</v>
      </c>
      <c r="AE81">
        <f t="shared" si="59"/>
        <v>867877662627267.75</v>
      </c>
      <c r="AG81" s="51">
        <f>100*ABS(AB81/'comparison-64'!$F$2)</f>
        <v>0.64157089200167161</v>
      </c>
      <c r="AH81" s="51">
        <f xml:space="preserve"> 100*ABS((($AN$9/2)*SQRT(AC81))/'comparison-64'!$F$2)</f>
        <v>0.61309331270428757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31A7-CE8E-4F07-984E-8B647323A857}">
  <dimension ref="B1:BT211"/>
  <sheetViews>
    <sheetView workbookViewId="0">
      <selection activeCell="D5" sqref="D5"/>
    </sheetView>
  </sheetViews>
  <sheetFormatPr defaultRowHeight="15" x14ac:dyDescent="0.25"/>
  <cols>
    <col min="3" max="3" width="10.7109375" customWidth="1"/>
  </cols>
  <sheetData>
    <row r="1" spans="2:72" x14ac:dyDescent="0.25"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2:72" x14ac:dyDescent="0.25">
      <c r="B2" s="36" t="s">
        <v>172</v>
      </c>
      <c r="C2" s="38" t="s">
        <v>173</v>
      </c>
      <c r="D2" s="38" t="s">
        <v>174</v>
      </c>
      <c r="E2" s="38" t="s">
        <v>175</v>
      </c>
      <c r="F2" s="38" t="s">
        <v>176</v>
      </c>
      <c r="G2" s="38" t="s">
        <v>177</v>
      </c>
      <c r="H2" s="38" t="s">
        <v>178</v>
      </c>
      <c r="I2" s="38" t="s">
        <v>179</v>
      </c>
      <c r="J2" s="38" t="s">
        <v>180</v>
      </c>
      <c r="K2" s="38" t="s">
        <v>181</v>
      </c>
      <c r="L2" s="38" t="s">
        <v>182</v>
      </c>
      <c r="M2" s="38" t="s">
        <v>183</v>
      </c>
      <c r="N2" s="38" t="s">
        <v>184</v>
      </c>
      <c r="O2" s="38" t="s">
        <v>185</v>
      </c>
      <c r="P2" s="38" t="s">
        <v>186</v>
      </c>
      <c r="Q2" s="38" t="s">
        <v>187</v>
      </c>
      <c r="R2" s="38" t="s">
        <v>188</v>
      </c>
      <c r="S2" s="38" t="s">
        <v>189</v>
      </c>
      <c r="T2" s="38" t="s">
        <v>190</v>
      </c>
      <c r="U2" s="38" t="s">
        <v>191</v>
      </c>
      <c r="V2" s="38" t="s">
        <v>192</v>
      </c>
      <c r="W2" s="38" t="s">
        <v>193</v>
      </c>
      <c r="X2" s="38" t="s">
        <v>194</v>
      </c>
      <c r="Y2" s="38" t="s">
        <v>195</v>
      </c>
      <c r="Z2" s="38" t="s">
        <v>196</v>
      </c>
      <c r="AA2" s="38" t="s">
        <v>197</v>
      </c>
      <c r="AB2" s="38" t="s">
        <v>198</v>
      </c>
      <c r="AC2" s="38" t="s">
        <v>199</v>
      </c>
      <c r="AD2" s="38" t="s">
        <v>200</v>
      </c>
      <c r="AE2" s="38" t="s">
        <v>201</v>
      </c>
      <c r="AF2" s="38" t="s">
        <v>202</v>
      </c>
      <c r="AG2" s="38" t="s">
        <v>203</v>
      </c>
      <c r="AH2" s="38" t="s">
        <v>204</v>
      </c>
      <c r="AI2" s="38" t="s">
        <v>205</v>
      </c>
      <c r="AJ2" s="38" t="s">
        <v>206</v>
      </c>
      <c r="AK2" s="38" t="s">
        <v>207</v>
      </c>
      <c r="AL2" s="38" t="s">
        <v>208</v>
      </c>
      <c r="AM2" s="38" t="s">
        <v>209</v>
      </c>
      <c r="AN2" s="38" t="s">
        <v>210</v>
      </c>
      <c r="AO2" s="38" t="s">
        <v>211</v>
      </c>
      <c r="AP2" s="38" t="s">
        <v>212</v>
      </c>
      <c r="AQ2" s="38" t="s">
        <v>213</v>
      </c>
      <c r="AR2" s="38" t="s">
        <v>214</v>
      </c>
      <c r="AS2" s="38" t="s">
        <v>215</v>
      </c>
      <c r="AT2" s="38" t="s">
        <v>216</v>
      </c>
      <c r="AU2" s="38" t="s">
        <v>217</v>
      </c>
      <c r="AV2" s="38" t="s">
        <v>218</v>
      </c>
      <c r="AW2" s="38" t="s">
        <v>219</v>
      </c>
      <c r="AX2" s="38" t="s">
        <v>220</v>
      </c>
      <c r="AY2" s="38" t="s">
        <v>221</v>
      </c>
      <c r="AZ2" s="38" t="s">
        <v>222</v>
      </c>
    </row>
    <row r="3" spans="2:72" x14ac:dyDescent="0.25">
      <c r="B3" s="37">
        <v>1</v>
      </c>
      <c r="C3" s="39">
        <v>5640477199.2243099</v>
      </c>
      <c r="D3" s="39">
        <v>5556049703.1767101</v>
      </c>
      <c r="E3" s="39">
        <v>5679971961.59519</v>
      </c>
      <c r="F3" s="39">
        <v>5526274928.2492304</v>
      </c>
      <c r="G3" s="39">
        <v>5698277424.4208002</v>
      </c>
      <c r="H3" s="39">
        <v>5439886008.1309605</v>
      </c>
      <c r="I3" s="39">
        <v>5645372669.3761501</v>
      </c>
      <c r="J3" s="39">
        <v>5642800618.5086002</v>
      </c>
      <c r="K3" s="39">
        <v>5540334439.0593004</v>
      </c>
      <c r="L3" s="39">
        <v>5500503824.4358501</v>
      </c>
      <c r="M3" s="39">
        <v>5612886013.8500099</v>
      </c>
      <c r="N3" s="39">
        <v>5480429557.3032503</v>
      </c>
      <c r="O3" s="39">
        <v>5529721081.5802298</v>
      </c>
      <c r="P3" s="39">
        <v>5540805481.6213903</v>
      </c>
      <c r="Q3" s="39">
        <v>5510675928.4247904</v>
      </c>
      <c r="R3" s="39">
        <v>5695056813.6046495</v>
      </c>
      <c r="S3" s="39">
        <v>5642970716.56989</v>
      </c>
      <c r="T3" s="39">
        <v>5654930623.8559399</v>
      </c>
      <c r="U3" s="39">
        <v>5683318578.4636898</v>
      </c>
      <c r="V3" s="39">
        <v>5546291283.2998199</v>
      </c>
      <c r="W3" s="39">
        <v>5668382221.4930696</v>
      </c>
      <c r="X3" s="39">
        <v>5638598758.5693502</v>
      </c>
      <c r="Y3" s="39">
        <v>5686615573.29949</v>
      </c>
      <c r="Z3" s="39">
        <v>5514831033.7002096</v>
      </c>
      <c r="AA3" s="39">
        <v>5664731119.8774405</v>
      </c>
      <c r="AB3" s="39">
        <v>5611527608.5155401</v>
      </c>
      <c r="AC3" s="39">
        <v>5480417081.6805801</v>
      </c>
      <c r="AD3" s="39">
        <v>5522753645.6906796</v>
      </c>
      <c r="AE3" s="39">
        <v>5670374218.6673603</v>
      </c>
      <c r="AF3" s="39">
        <v>5667112979.9702501</v>
      </c>
      <c r="AG3" s="39">
        <v>5658762169.4485998</v>
      </c>
      <c r="AH3" s="39">
        <v>5676555904.92523</v>
      </c>
      <c r="AI3" s="39">
        <v>5537626941.7388401</v>
      </c>
      <c r="AJ3" s="39">
        <v>5660993143.7839899</v>
      </c>
      <c r="AK3" s="39">
        <v>5543615181.5687399</v>
      </c>
      <c r="AL3" s="39">
        <v>5514135909.5350904</v>
      </c>
      <c r="AM3" s="39">
        <v>5679263614.1329498</v>
      </c>
      <c r="AN3" s="39">
        <v>5666171905.3571701</v>
      </c>
      <c r="AO3" s="39">
        <v>5501612783.2955103</v>
      </c>
      <c r="AP3" s="39">
        <v>5582123807.14079</v>
      </c>
      <c r="AQ3" s="39">
        <v>5684961672.8795204</v>
      </c>
      <c r="AR3" s="39">
        <v>5557965226.5601997</v>
      </c>
      <c r="AS3" s="39">
        <v>5617467279.3694201</v>
      </c>
      <c r="AT3" s="39">
        <v>5619999504.5184803</v>
      </c>
      <c r="AU3" s="39">
        <v>5489255864.4428396</v>
      </c>
      <c r="AV3" s="39">
        <v>5563506109.1461802</v>
      </c>
      <c r="AW3" s="39">
        <v>5585186462.8603001</v>
      </c>
      <c r="AX3" s="39">
        <v>5585503723.5129604</v>
      </c>
      <c r="AY3" s="39">
        <v>5596286486.0653801</v>
      </c>
      <c r="AZ3" s="39">
        <v>5591530260.80231</v>
      </c>
      <c r="BA3">
        <v>5540060018</v>
      </c>
      <c r="BB3">
        <v>5576302052.1800003</v>
      </c>
      <c r="BC3">
        <v>5572887224.5799999</v>
      </c>
      <c r="BD3">
        <v>5671297143.9799995</v>
      </c>
      <c r="BE3">
        <v>5528728883.0600004</v>
      </c>
      <c r="BF3">
        <v>5593943221.6599998</v>
      </c>
      <c r="BG3">
        <v>5610123019.2799997</v>
      </c>
      <c r="BH3">
        <v>5624350415.3500004</v>
      </c>
      <c r="BI3">
        <v>5586624152.1099997</v>
      </c>
      <c r="BJ3">
        <v>5514971023.6599998</v>
      </c>
      <c r="BK3" s="53">
        <v>5647971678.4558096</v>
      </c>
      <c r="BL3" s="53">
        <v>5547649385.0179796</v>
      </c>
      <c r="BM3" s="53">
        <v>5618188620.0022097</v>
      </c>
      <c r="BN3" s="53">
        <v>5680933142.7683601</v>
      </c>
      <c r="BO3" s="53">
        <v>5622972738.7572699</v>
      </c>
      <c r="BP3" s="53">
        <v>5538019263.5587502</v>
      </c>
      <c r="BQ3" s="53">
        <v>5638708789.9281197</v>
      </c>
      <c r="BR3" s="53">
        <v>5603109845.0615196</v>
      </c>
      <c r="BS3" s="53">
        <v>5550027856.08815</v>
      </c>
      <c r="BT3" s="53">
        <v>5648094488.8434095</v>
      </c>
    </row>
    <row r="4" spans="2:72" x14ac:dyDescent="0.25">
      <c r="B4" s="37">
        <v>2</v>
      </c>
      <c r="C4" s="39">
        <v>5702441338.9702301</v>
      </c>
      <c r="D4" s="39">
        <v>5603745730.7557497</v>
      </c>
      <c r="E4" s="39">
        <v>5742917281.7375202</v>
      </c>
      <c r="F4" s="39">
        <v>5577038011.9927702</v>
      </c>
      <c r="G4" s="39">
        <v>5750213471.7327404</v>
      </c>
      <c r="H4" s="39">
        <v>5500971820.4994297</v>
      </c>
      <c r="I4" s="39">
        <v>5691857917.2026501</v>
      </c>
      <c r="J4" s="39">
        <v>5699847067.2941504</v>
      </c>
      <c r="K4" s="39">
        <v>5600185585.44522</v>
      </c>
      <c r="L4" s="39">
        <v>5546347084.9732304</v>
      </c>
      <c r="M4" s="39">
        <v>5675654184.3980999</v>
      </c>
      <c r="N4" s="39">
        <v>5529284843.9737902</v>
      </c>
      <c r="O4" s="39">
        <v>5591298279.8618698</v>
      </c>
      <c r="P4" s="39">
        <v>5589454944.5566998</v>
      </c>
      <c r="Q4" s="39">
        <v>5562932030.4853001</v>
      </c>
      <c r="R4" s="39">
        <v>5739778380.0636301</v>
      </c>
      <c r="S4" s="39">
        <v>5684041317.9057903</v>
      </c>
      <c r="T4" s="39">
        <v>5706620068.3352098</v>
      </c>
      <c r="U4" s="39">
        <v>5744237168.5675802</v>
      </c>
      <c r="V4" s="39">
        <v>5608053559.6451302</v>
      </c>
      <c r="W4" s="39">
        <v>5720562487.7741499</v>
      </c>
      <c r="X4" s="39">
        <v>5700270696.0334196</v>
      </c>
      <c r="Y4" s="39">
        <v>5747837941.0828896</v>
      </c>
      <c r="Z4" s="39">
        <v>5575799919.3720198</v>
      </c>
      <c r="AA4" s="39">
        <v>5720523412.0677204</v>
      </c>
      <c r="AB4" s="39">
        <v>5670126195.0348597</v>
      </c>
      <c r="AC4" s="39">
        <v>5535856848.76861</v>
      </c>
      <c r="AD4" s="39">
        <v>5574714226.6586199</v>
      </c>
      <c r="AE4" s="39">
        <v>5732022003.0917597</v>
      </c>
      <c r="AF4" s="39">
        <v>5715583244.6626701</v>
      </c>
      <c r="AG4" s="39">
        <v>5721032639.31989</v>
      </c>
      <c r="AH4" s="39">
        <v>5738516253.72229</v>
      </c>
      <c r="AI4" s="39">
        <v>5574953928.4928198</v>
      </c>
      <c r="AJ4" s="39">
        <v>5696291553.7318001</v>
      </c>
      <c r="AK4" s="39">
        <v>5591024977.5005102</v>
      </c>
      <c r="AL4" s="39">
        <v>5569395317.1965799</v>
      </c>
      <c r="AM4" s="39">
        <v>5728868910.8544502</v>
      </c>
      <c r="AN4" s="39">
        <v>5697555727.4901304</v>
      </c>
      <c r="AO4" s="39">
        <v>5554549999.4717398</v>
      </c>
      <c r="AP4" s="39">
        <v>5632551134.7807302</v>
      </c>
      <c r="AQ4" s="39">
        <v>5742585482.35917</v>
      </c>
      <c r="AR4" s="39">
        <v>5613364305.7284098</v>
      </c>
      <c r="AS4" s="39">
        <v>5674085291.4493198</v>
      </c>
      <c r="AT4" s="39">
        <v>5663791763.1113997</v>
      </c>
      <c r="AU4" s="39">
        <v>5533801139.74753</v>
      </c>
      <c r="AV4" s="39">
        <v>5615901763.6689396</v>
      </c>
      <c r="AW4" s="39">
        <v>5633824860.1427803</v>
      </c>
      <c r="AX4" s="39">
        <v>5639043489.1389503</v>
      </c>
      <c r="AY4" s="39">
        <v>5644991804.3416204</v>
      </c>
      <c r="AZ4" s="39">
        <v>5633714030.7416897</v>
      </c>
      <c r="BA4">
        <v>5653205283.4899998</v>
      </c>
      <c r="BB4">
        <v>5692997234.3699999</v>
      </c>
      <c r="BC4">
        <v>5688540424.9200001</v>
      </c>
      <c r="BD4">
        <v>5777649103.6700001</v>
      </c>
      <c r="BE4">
        <v>5624220526.6000004</v>
      </c>
      <c r="BF4">
        <v>5707811602.1000004</v>
      </c>
      <c r="BG4">
        <v>5711534264.9399996</v>
      </c>
      <c r="BH4">
        <v>5743624715.5600004</v>
      </c>
      <c r="BI4">
        <v>5697589724.1899996</v>
      </c>
      <c r="BJ4">
        <v>5634420669.1999998</v>
      </c>
      <c r="BK4" s="53">
        <v>5697673096.8675804</v>
      </c>
      <c r="BL4" s="53">
        <v>5602161277.6989698</v>
      </c>
      <c r="BM4" s="53">
        <v>5676891533.8463602</v>
      </c>
      <c r="BN4" s="53">
        <v>5732496935.2170601</v>
      </c>
      <c r="BO4" s="53">
        <v>5679308630.4994402</v>
      </c>
      <c r="BP4" s="53">
        <v>5589272670.26894</v>
      </c>
      <c r="BQ4" s="53">
        <v>5690474765.4194899</v>
      </c>
      <c r="BR4" s="53">
        <v>5659523942.5044203</v>
      </c>
      <c r="BS4" s="53">
        <v>5607830939.6041899</v>
      </c>
      <c r="BT4" s="53">
        <v>5693521165.2067299</v>
      </c>
    </row>
    <row r="5" spans="2:72" x14ac:dyDescent="0.25">
      <c r="B5" s="37">
        <v>3</v>
      </c>
      <c r="C5" s="39">
        <v>5777953524.0164003</v>
      </c>
      <c r="D5" s="39">
        <v>5698236905.1311598</v>
      </c>
      <c r="E5" s="39">
        <v>5826845477.1563501</v>
      </c>
      <c r="F5" s="39">
        <v>5673159962.6070099</v>
      </c>
      <c r="G5" s="39">
        <v>5844499395.8731403</v>
      </c>
      <c r="H5" s="39">
        <v>5604542664.5472202</v>
      </c>
      <c r="I5" s="39">
        <v>5833081139.9633799</v>
      </c>
      <c r="J5" s="39">
        <v>5776333583.1113005</v>
      </c>
      <c r="K5" s="39">
        <v>5683793264.3647499</v>
      </c>
      <c r="L5" s="39">
        <v>5639254902.6195898</v>
      </c>
      <c r="M5" s="39">
        <v>5781237827.9989204</v>
      </c>
      <c r="N5" s="39">
        <v>5631803443.4362097</v>
      </c>
      <c r="O5" s="39">
        <v>5675097638.1981401</v>
      </c>
      <c r="P5" s="39">
        <v>5688139978.4774504</v>
      </c>
      <c r="Q5" s="39">
        <v>5659351314.8691502</v>
      </c>
      <c r="R5" s="39">
        <v>5830405412.1922102</v>
      </c>
      <c r="S5" s="39">
        <v>5824853447.5367298</v>
      </c>
      <c r="T5" s="39">
        <v>5803405997.3674803</v>
      </c>
      <c r="U5" s="39">
        <v>5823363822.3795996</v>
      </c>
      <c r="V5" s="39">
        <v>5697002678.49473</v>
      </c>
      <c r="W5" s="39">
        <v>5835102196.32409</v>
      </c>
      <c r="X5" s="39">
        <v>5776211226.1159601</v>
      </c>
      <c r="Y5" s="39">
        <v>5828676157.7139702</v>
      </c>
      <c r="Z5" s="39">
        <v>5655317373.6679802</v>
      </c>
      <c r="AA5" s="39">
        <v>5807375465.6606302</v>
      </c>
      <c r="AB5" s="39">
        <v>5769535546.3116302</v>
      </c>
      <c r="AC5" s="39">
        <v>5613772113.0367498</v>
      </c>
      <c r="AD5" s="39">
        <v>5664329064.3179302</v>
      </c>
      <c r="AE5" s="39">
        <v>5815495340.50665</v>
      </c>
      <c r="AF5" s="39">
        <v>5839476610.7702103</v>
      </c>
      <c r="AG5" s="39">
        <v>5802668252.3981895</v>
      </c>
      <c r="AH5" s="39">
        <v>5821998958.1538696</v>
      </c>
      <c r="AI5" s="39">
        <v>5668312543.8347101</v>
      </c>
      <c r="AJ5" s="39">
        <v>5801171491.2105103</v>
      </c>
      <c r="AK5" s="39">
        <v>5681622509.3405704</v>
      </c>
      <c r="AL5" s="39">
        <v>5655992494.2337198</v>
      </c>
      <c r="AM5" s="39">
        <v>5820999841.3353596</v>
      </c>
      <c r="AN5" s="39">
        <v>5795273235.2558899</v>
      </c>
      <c r="AO5" s="39">
        <v>5639934734.1754103</v>
      </c>
      <c r="AP5" s="39">
        <v>5725621278.5587301</v>
      </c>
      <c r="AQ5" s="39">
        <v>5827870343.4814901</v>
      </c>
      <c r="AR5" s="39">
        <v>5706847787.2892399</v>
      </c>
      <c r="AS5" s="39">
        <v>5759974024.2774</v>
      </c>
      <c r="AT5" s="39">
        <v>5761261622.9837999</v>
      </c>
      <c r="AU5" s="39">
        <v>5649283479.9743004</v>
      </c>
      <c r="AV5" s="39">
        <v>5703055468.2979898</v>
      </c>
      <c r="AW5" s="39">
        <v>5728448535.2505302</v>
      </c>
      <c r="AX5" s="39">
        <v>5737184296.0111504</v>
      </c>
      <c r="AY5" s="39">
        <v>5746004025.2282801</v>
      </c>
      <c r="AZ5" s="39">
        <v>5726968560.9937096</v>
      </c>
      <c r="BA5">
        <v>5748971603.9399996</v>
      </c>
      <c r="BB5">
        <v>5798712735.1199999</v>
      </c>
      <c r="BC5">
        <v>5782311649.0699997</v>
      </c>
      <c r="BD5">
        <v>5882346212.9899998</v>
      </c>
      <c r="BE5">
        <v>5730426288.1999998</v>
      </c>
      <c r="BF5">
        <v>5807333746.7299995</v>
      </c>
      <c r="BG5">
        <v>5850752705.7299995</v>
      </c>
      <c r="BH5">
        <v>5848499061.5</v>
      </c>
      <c r="BI5">
        <v>5803872727.5900002</v>
      </c>
      <c r="BJ5">
        <v>5730925462.9099998</v>
      </c>
      <c r="BK5" s="53">
        <v>5789549895.5623598</v>
      </c>
      <c r="BL5" s="53">
        <v>5690622872.0755196</v>
      </c>
      <c r="BM5" s="53">
        <v>5777024160.59692</v>
      </c>
      <c r="BN5" s="53">
        <v>5824153705.2248201</v>
      </c>
      <c r="BO5" s="53">
        <v>5758419365.7146196</v>
      </c>
      <c r="BP5" s="53">
        <v>5691330108.8644199</v>
      </c>
      <c r="BQ5" s="53">
        <v>5790408782.0549698</v>
      </c>
      <c r="BR5" s="53">
        <v>5748178878.5211601</v>
      </c>
      <c r="BS5" s="53">
        <v>5692137897.6927204</v>
      </c>
      <c r="BT5" s="53">
        <v>5783751633.3600101</v>
      </c>
    </row>
    <row r="6" spans="2:72" x14ac:dyDescent="0.25">
      <c r="B6" s="37">
        <v>4</v>
      </c>
      <c r="C6" s="39">
        <v>5820645871.8162098</v>
      </c>
      <c r="D6" s="39">
        <v>5726456335.80023</v>
      </c>
      <c r="E6" s="39">
        <v>5871533830.4140596</v>
      </c>
      <c r="F6" s="39">
        <v>5704365268.1407804</v>
      </c>
      <c r="G6" s="39">
        <v>5878885251.1719704</v>
      </c>
      <c r="H6" s="39">
        <v>5644254452.0893497</v>
      </c>
      <c r="I6" s="39">
        <v>5861953561.1607504</v>
      </c>
      <c r="J6" s="39">
        <v>5814780080.7847004</v>
      </c>
      <c r="K6" s="39">
        <v>5722950548.7388897</v>
      </c>
      <c r="L6" s="39">
        <v>5666053445.6957102</v>
      </c>
      <c r="M6" s="39">
        <v>5824892814.6006804</v>
      </c>
      <c r="N6" s="39">
        <v>5660258240.3408003</v>
      </c>
      <c r="O6" s="39">
        <v>5715913172.8592501</v>
      </c>
      <c r="P6" s="39">
        <v>5717172503.6708899</v>
      </c>
      <c r="Q6" s="39">
        <v>5691766331.1228399</v>
      </c>
      <c r="R6" s="39">
        <v>5857774903.0064402</v>
      </c>
      <c r="S6" s="39">
        <v>5848385810.5094805</v>
      </c>
      <c r="T6" s="39">
        <v>5837064724.1511698</v>
      </c>
      <c r="U6" s="39">
        <v>5866058060.3225298</v>
      </c>
      <c r="V6" s="39">
        <v>5738767308.9344301</v>
      </c>
      <c r="W6" s="39">
        <v>5869225321.3186998</v>
      </c>
      <c r="X6" s="39">
        <v>5818614855.6254902</v>
      </c>
      <c r="Y6" s="39">
        <v>5871375887.0104904</v>
      </c>
      <c r="Z6" s="39">
        <v>5695425438.8323002</v>
      </c>
      <c r="AA6" s="39">
        <v>5844553161.1556597</v>
      </c>
      <c r="AB6" s="39">
        <v>5808264963.00315</v>
      </c>
      <c r="AC6" s="39">
        <v>5648783000.2881403</v>
      </c>
      <c r="AD6" s="39">
        <v>5695958088.3943396</v>
      </c>
      <c r="AE6" s="39">
        <v>5858795202.0636702</v>
      </c>
      <c r="AF6" s="39">
        <v>5870142952.9467697</v>
      </c>
      <c r="AG6" s="39">
        <v>5846486029.2466602</v>
      </c>
      <c r="AH6" s="39">
        <v>5865650174.1694603</v>
      </c>
      <c r="AI6" s="39">
        <v>5687115244.3814297</v>
      </c>
      <c r="AJ6" s="39">
        <v>5820098585.4774199</v>
      </c>
      <c r="AK6" s="39">
        <v>5708791173.61691</v>
      </c>
      <c r="AL6" s="39">
        <v>5690157211.7440901</v>
      </c>
      <c r="AM6" s="39">
        <v>5852779685.1540003</v>
      </c>
      <c r="AN6" s="39">
        <v>5811097429.1854601</v>
      </c>
      <c r="AO6" s="39">
        <v>5672467250.6075201</v>
      </c>
      <c r="AP6" s="39">
        <v>5757154320.9563799</v>
      </c>
      <c r="AQ6" s="39">
        <v>5867203117.2207203</v>
      </c>
      <c r="AR6" s="39">
        <v>5741960935.3547401</v>
      </c>
      <c r="AS6" s="39">
        <v>5797694518.4539299</v>
      </c>
      <c r="AT6" s="39">
        <v>5787629817.9618702</v>
      </c>
      <c r="AU6" s="39">
        <v>5673894242.0009604</v>
      </c>
      <c r="AV6" s="39">
        <v>5735707121.4478302</v>
      </c>
      <c r="AW6" s="39">
        <v>5758847052.5674105</v>
      </c>
      <c r="AX6" s="39">
        <v>5771502064.1237698</v>
      </c>
      <c r="AY6" s="39">
        <v>5776097372.4688902</v>
      </c>
      <c r="AZ6" s="39">
        <v>5751304926.4126396</v>
      </c>
      <c r="BA6">
        <v>5801264565.8400002</v>
      </c>
      <c r="BB6">
        <v>5850219724.3599997</v>
      </c>
      <c r="BC6">
        <v>5836032801.8100004</v>
      </c>
      <c r="BD6">
        <v>5925939827.1499996</v>
      </c>
      <c r="BE6">
        <v>5765652142.3000002</v>
      </c>
      <c r="BF6">
        <v>5859761375.5299997</v>
      </c>
      <c r="BG6">
        <v>5890542090.6999998</v>
      </c>
      <c r="BH6">
        <v>5889189690.6800003</v>
      </c>
      <c r="BI6">
        <v>5843936722.0200005</v>
      </c>
      <c r="BJ6">
        <v>5784095750.0900002</v>
      </c>
      <c r="BK6" s="53">
        <v>5821436742.8806496</v>
      </c>
      <c r="BL6" s="53">
        <v>5725222313.6483803</v>
      </c>
      <c r="BM6" s="53">
        <v>5816699922.1869802</v>
      </c>
      <c r="BN6" s="53">
        <v>5858109854.4671698</v>
      </c>
      <c r="BO6" s="53">
        <v>5795711085.5626202</v>
      </c>
      <c r="BP6" s="53">
        <v>5722817384.2652302</v>
      </c>
      <c r="BQ6" s="53">
        <v>5823911440.3011799</v>
      </c>
      <c r="BR6" s="53">
        <v>5784920225.0070896</v>
      </c>
      <c r="BS6" s="53">
        <v>5729812842.4397602</v>
      </c>
      <c r="BT6" s="53">
        <v>5811274908.7494297</v>
      </c>
    </row>
    <row r="7" spans="2:72" x14ac:dyDescent="0.25">
      <c r="B7" s="37">
        <v>5</v>
      </c>
      <c r="C7" s="39">
        <v>4857442639.4876404</v>
      </c>
      <c r="D7" s="39">
        <v>4764634471.2860003</v>
      </c>
      <c r="E7" s="39">
        <v>4892438719.7727299</v>
      </c>
      <c r="F7" s="39">
        <v>4735434233.8912601</v>
      </c>
      <c r="G7" s="39">
        <v>4910740459.8184299</v>
      </c>
      <c r="H7" s="39">
        <v>4650575212.3508596</v>
      </c>
      <c r="I7" s="39">
        <v>4864862734.8193798</v>
      </c>
      <c r="J7" s="39">
        <v>4859288127.1984501</v>
      </c>
      <c r="K7" s="39">
        <v>4749072375.1697397</v>
      </c>
      <c r="L7" s="39">
        <v>4711199269.0422401</v>
      </c>
      <c r="M7" s="39">
        <v>4830216135.0426798</v>
      </c>
      <c r="N7" s="39">
        <v>4693266943.9891005</v>
      </c>
      <c r="O7" s="39">
        <v>4738778541.0240602</v>
      </c>
      <c r="P7" s="39">
        <v>4749736737.6798496</v>
      </c>
      <c r="Q7" s="39">
        <v>4719872666.4405098</v>
      </c>
      <c r="R7" s="39">
        <v>4907907783.7936401</v>
      </c>
      <c r="S7" s="39">
        <v>4861299612.7110901</v>
      </c>
      <c r="T7" s="39">
        <v>4866345155.32024</v>
      </c>
      <c r="U7" s="39">
        <v>4896793522.3280602</v>
      </c>
      <c r="V7" s="39">
        <v>4755731146.6702099</v>
      </c>
      <c r="W7" s="39">
        <v>4880626504.8927603</v>
      </c>
      <c r="X7" s="39">
        <v>4855320841.0049601</v>
      </c>
      <c r="Y7" s="39">
        <v>4899735992.2284298</v>
      </c>
      <c r="Z7" s="39">
        <v>4724483093.2983503</v>
      </c>
      <c r="AA7" s="39">
        <v>4876957565.1691799</v>
      </c>
      <c r="AB7" s="39">
        <v>4822952156.6554003</v>
      </c>
      <c r="AC7" s="39">
        <v>4689486750.3489704</v>
      </c>
      <c r="AD7" s="39">
        <v>4731882590.8057299</v>
      </c>
      <c r="AE7" s="39">
        <v>4882978730.1524096</v>
      </c>
      <c r="AF7" s="39">
        <v>4881544959.3720703</v>
      </c>
      <c r="AG7" s="39">
        <v>4870276778.14676</v>
      </c>
      <c r="AH7" s="39">
        <v>4889297409.4136</v>
      </c>
      <c r="AI7" s="39">
        <v>4749228841.8356504</v>
      </c>
      <c r="AJ7" s="39">
        <v>4877588906.4004602</v>
      </c>
      <c r="AK7" s="39">
        <v>4755422571.3732204</v>
      </c>
      <c r="AL7" s="39">
        <v>4723188859.2027397</v>
      </c>
      <c r="AM7" s="39">
        <v>4890542450.5337696</v>
      </c>
      <c r="AN7" s="39">
        <v>4881909861.6952496</v>
      </c>
      <c r="AO7" s="39">
        <v>4710875784.2713299</v>
      </c>
      <c r="AP7" s="39">
        <v>4793997818.8047304</v>
      </c>
      <c r="AQ7" s="39">
        <v>4898251030.9989901</v>
      </c>
      <c r="AR7" s="39">
        <v>4769000699.9479399</v>
      </c>
      <c r="AS7" s="39">
        <v>4831384834.5514603</v>
      </c>
      <c r="AT7" s="39">
        <v>4833801740.6361103</v>
      </c>
      <c r="AU7" s="39">
        <v>4699852177.7228804</v>
      </c>
      <c r="AV7" s="39">
        <v>4773577203.9199104</v>
      </c>
      <c r="AW7" s="39">
        <v>4798109080.4020004</v>
      </c>
      <c r="AX7" s="39">
        <v>4798883054.2472095</v>
      </c>
      <c r="AY7" s="39">
        <v>4807214086.0970898</v>
      </c>
      <c r="AZ7" s="39">
        <v>4805980317.5711203</v>
      </c>
      <c r="BA7">
        <v>4788553451.7399998</v>
      </c>
      <c r="BB7">
        <v>4831473730.3699999</v>
      </c>
      <c r="BC7">
        <v>4821135995.0900002</v>
      </c>
      <c r="BD7">
        <v>4922878371.3000002</v>
      </c>
      <c r="BE7">
        <v>4780394735.4700003</v>
      </c>
      <c r="BF7">
        <v>4845589128.3800001</v>
      </c>
      <c r="BG7">
        <v>4864269865.8000002</v>
      </c>
      <c r="BH7">
        <v>4893692149.6400003</v>
      </c>
      <c r="BI7">
        <v>4847902749.4700003</v>
      </c>
      <c r="BJ7">
        <v>4769071495.7200003</v>
      </c>
      <c r="BK7" s="53">
        <v>4859986777.5456305</v>
      </c>
      <c r="BL7" s="53">
        <v>4757327214.1487398</v>
      </c>
      <c r="BM7" s="53">
        <v>4831462868.7862997</v>
      </c>
      <c r="BN7" s="53">
        <v>4892756958.6543398</v>
      </c>
      <c r="BO7" s="53">
        <v>4837372772.6098204</v>
      </c>
      <c r="BP7" s="53">
        <v>4748097377.0094404</v>
      </c>
      <c r="BQ7" s="53">
        <v>4850774442.8242798</v>
      </c>
      <c r="BR7" s="53">
        <v>4813819824.06462</v>
      </c>
      <c r="BS7" s="53">
        <v>4759616216.7345104</v>
      </c>
      <c r="BT7" s="53">
        <v>4863066519.0028</v>
      </c>
    </row>
    <row r="8" spans="2:72" x14ac:dyDescent="0.25">
      <c r="B8" s="37">
        <v>6</v>
      </c>
      <c r="C8" s="39">
        <v>4900740058.08988</v>
      </c>
      <c r="D8" s="39">
        <v>4796715656.6827497</v>
      </c>
      <c r="E8" s="39">
        <v>4938845008.0176697</v>
      </c>
      <c r="F8" s="39">
        <v>4770126042.6395903</v>
      </c>
      <c r="G8" s="39">
        <v>4946292469.7860403</v>
      </c>
      <c r="H8" s="39">
        <v>4695331809.5498695</v>
      </c>
      <c r="I8" s="39">
        <v>4895834958.5831804</v>
      </c>
      <c r="J8" s="39">
        <v>4898688734.9936304</v>
      </c>
      <c r="K8" s="39">
        <v>4792535623.0716801</v>
      </c>
      <c r="L8" s="39">
        <v>4740324874.3809404</v>
      </c>
      <c r="M8" s="39">
        <v>4876183089.0170298</v>
      </c>
      <c r="N8" s="39">
        <v>4723158976.5611296</v>
      </c>
      <c r="O8" s="39">
        <v>4783678049.3177204</v>
      </c>
      <c r="P8" s="39">
        <v>4782550170.1206598</v>
      </c>
      <c r="Q8" s="39">
        <v>4756505531.70928</v>
      </c>
      <c r="R8" s="39">
        <v>4937165796.8366003</v>
      </c>
      <c r="S8" s="39">
        <v>4887806835.3590298</v>
      </c>
      <c r="T8" s="39">
        <v>4901569559.4415102</v>
      </c>
      <c r="U8" s="39">
        <v>4941637157.06917</v>
      </c>
      <c r="V8" s="39">
        <v>4801074070.2208204</v>
      </c>
      <c r="W8" s="39">
        <v>4916190210.1735401</v>
      </c>
      <c r="X8" s="39">
        <v>4898491138.0931301</v>
      </c>
      <c r="Y8" s="39">
        <v>4944466430.7681599</v>
      </c>
      <c r="Z8" s="39">
        <v>4769350525.94277</v>
      </c>
      <c r="AA8" s="39">
        <v>4916407629.4195499</v>
      </c>
      <c r="AB8" s="39">
        <v>4864806366.0559998</v>
      </c>
      <c r="AC8" s="39">
        <v>4729480249.1479998</v>
      </c>
      <c r="AD8" s="39">
        <v>4767803416.52841</v>
      </c>
      <c r="AE8" s="39">
        <v>4928229285.5192604</v>
      </c>
      <c r="AF8" s="39">
        <v>4913992389.0199499</v>
      </c>
      <c r="AG8" s="39">
        <v>4916072353.9861898</v>
      </c>
      <c r="AH8" s="39">
        <v>4934852969.9731102</v>
      </c>
      <c r="AI8" s="39">
        <v>4768936574.05021</v>
      </c>
      <c r="AJ8" s="39">
        <v>4896319559.10777</v>
      </c>
      <c r="AK8" s="39">
        <v>4784056826.3448296</v>
      </c>
      <c r="AL8" s="39">
        <v>4762225593.62078</v>
      </c>
      <c r="AM8" s="39">
        <v>4924162673.9365301</v>
      </c>
      <c r="AN8" s="39">
        <v>4896601630.6185398</v>
      </c>
      <c r="AO8" s="39">
        <v>4748270376.6689701</v>
      </c>
      <c r="AP8" s="39">
        <v>4827973475.9175501</v>
      </c>
      <c r="AQ8" s="39">
        <v>4939676093.1745701</v>
      </c>
      <c r="AR8" s="39">
        <v>4807918170.9608097</v>
      </c>
      <c r="AS8" s="39">
        <v>4872220692.5931396</v>
      </c>
      <c r="AT8" s="39">
        <v>4861293168.0491199</v>
      </c>
      <c r="AU8" s="39">
        <v>4728491290.5503101</v>
      </c>
      <c r="AV8" s="39">
        <v>4810086474.4287004</v>
      </c>
      <c r="AW8" s="39">
        <v>4830271048.5468102</v>
      </c>
      <c r="AX8" s="39">
        <v>4836176975.2817297</v>
      </c>
      <c r="AY8" s="39">
        <v>4839981792.49932</v>
      </c>
      <c r="AZ8" s="39">
        <v>4829899550.9272099</v>
      </c>
      <c r="BA8">
        <v>4833407904.46</v>
      </c>
      <c r="BB8">
        <v>4875485435.8699999</v>
      </c>
      <c r="BC8">
        <v>4867432858.25</v>
      </c>
      <c r="BD8">
        <v>4959334501.2399998</v>
      </c>
      <c r="BE8">
        <v>4803169844.04</v>
      </c>
      <c r="BF8">
        <v>4890529790.6000004</v>
      </c>
      <c r="BG8">
        <v>4897511187.5200005</v>
      </c>
      <c r="BH8">
        <v>4925024083.0100002</v>
      </c>
      <c r="BI8">
        <v>4877467241.25</v>
      </c>
      <c r="BJ8">
        <v>4814648868.2700005</v>
      </c>
      <c r="BK8" s="53">
        <v>4893780382.5394897</v>
      </c>
      <c r="BL8" s="53">
        <v>4796055138.8058796</v>
      </c>
      <c r="BM8" s="53">
        <v>4873638463.3120699</v>
      </c>
      <c r="BN8" s="53">
        <v>4928378877.3617201</v>
      </c>
      <c r="BO8" s="53">
        <v>4876852882.3222504</v>
      </c>
      <c r="BP8" s="53">
        <v>4783250046.3565502</v>
      </c>
      <c r="BQ8" s="53">
        <v>4886612313.8803101</v>
      </c>
      <c r="BR8" s="53">
        <v>4854001896.6086302</v>
      </c>
      <c r="BS8" s="53">
        <v>4801272828.9087801</v>
      </c>
      <c r="BT8" s="53">
        <v>4890566694.5828505</v>
      </c>
    </row>
    <row r="9" spans="2:72" x14ac:dyDescent="0.25">
      <c r="B9" s="37">
        <v>7</v>
      </c>
      <c r="C9" s="39">
        <v>5172915453.5221004</v>
      </c>
      <c r="D9" s="39">
        <v>5079618838.3339195</v>
      </c>
      <c r="E9" s="39">
        <v>5218771469.1059198</v>
      </c>
      <c r="F9" s="39">
        <v>5058424197.80476</v>
      </c>
      <c r="G9" s="39">
        <v>5236246526.6069098</v>
      </c>
      <c r="H9" s="39">
        <v>4999113589.3246002</v>
      </c>
      <c r="I9" s="39">
        <v>5241368490.0927896</v>
      </c>
      <c r="J9" s="39">
        <v>5170784062.1620998</v>
      </c>
      <c r="K9" s="39">
        <v>5065140014.7844296</v>
      </c>
      <c r="L9" s="39">
        <v>5028190643.8333902</v>
      </c>
      <c r="M9" s="39">
        <v>5184558170.2330399</v>
      </c>
      <c r="N9" s="39">
        <v>5023705263.7491302</v>
      </c>
      <c r="O9" s="39">
        <v>5057344861.5550804</v>
      </c>
      <c r="P9" s="39">
        <v>5072659141.0241699</v>
      </c>
      <c r="Q9" s="39">
        <v>5045397053.4808798</v>
      </c>
      <c r="R9" s="39">
        <v>5223288196.5872498</v>
      </c>
      <c r="S9" s="39">
        <v>5231910376.3025904</v>
      </c>
      <c r="T9" s="39">
        <v>5194401233.5176296</v>
      </c>
      <c r="U9" s="39">
        <v>5215460558.86127</v>
      </c>
      <c r="V9" s="39">
        <v>5084850571.2144003</v>
      </c>
      <c r="W9" s="39">
        <v>5232635477.0455303</v>
      </c>
      <c r="X9" s="39">
        <v>5171052015.3249302</v>
      </c>
      <c r="Y9" s="39">
        <v>5218553139.3570805</v>
      </c>
      <c r="Z9" s="39">
        <v>5039624571.0355902</v>
      </c>
      <c r="AA9" s="39">
        <v>5199568660.9921598</v>
      </c>
      <c r="AB9" s="39">
        <v>5163085509.2708502</v>
      </c>
      <c r="AC9" s="39">
        <v>4999348721.9106903</v>
      </c>
      <c r="AD9" s="39">
        <v>5047351126.9923601</v>
      </c>
      <c r="AE9" s="39">
        <v>5207387912.3376102</v>
      </c>
      <c r="AF9" s="39">
        <v>5241372219.5025902</v>
      </c>
      <c r="AG9" s="39">
        <v>5192875252.7824497</v>
      </c>
      <c r="AH9" s="39">
        <v>5214011775.7486095</v>
      </c>
      <c r="AI9" s="39">
        <v>5055381702.6542101</v>
      </c>
      <c r="AJ9" s="39">
        <v>5201576270.6590996</v>
      </c>
      <c r="AK9" s="39">
        <v>5067452326.12885</v>
      </c>
      <c r="AL9" s="39">
        <v>5040083995.5362101</v>
      </c>
      <c r="AM9" s="39">
        <v>5207889524.8583698</v>
      </c>
      <c r="AN9" s="39">
        <v>5195149332.1908598</v>
      </c>
      <c r="AO9" s="39">
        <v>5025764946.29809</v>
      </c>
      <c r="AP9" s="39">
        <v>5115627077.6180496</v>
      </c>
      <c r="AQ9" s="39">
        <v>5219019558.93962</v>
      </c>
      <c r="AR9" s="39">
        <v>5098625801.4215603</v>
      </c>
      <c r="AS9" s="39">
        <v>5157719635.6024399</v>
      </c>
      <c r="AT9" s="39">
        <v>5155285974.6183701</v>
      </c>
      <c r="AU9" s="39">
        <v>5043126056.6125603</v>
      </c>
      <c r="AV9" s="39">
        <v>5092634924.2508202</v>
      </c>
      <c r="AW9" s="39">
        <v>5121622273.7597103</v>
      </c>
      <c r="AX9" s="39">
        <v>5131724571.0636902</v>
      </c>
      <c r="AY9" s="39">
        <v>5137491467.4911404</v>
      </c>
      <c r="AZ9" s="39">
        <v>5121041856.9335203</v>
      </c>
      <c r="BA9">
        <v>5125278600.4700003</v>
      </c>
      <c r="BB9">
        <v>5177704698.0299997</v>
      </c>
      <c r="BC9">
        <v>5153784827.25</v>
      </c>
      <c r="BD9">
        <v>5257642582.5200005</v>
      </c>
      <c r="BE9">
        <v>5103652858.4399996</v>
      </c>
      <c r="BF9">
        <v>5187223889.8299999</v>
      </c>
      <c r="BG9">
        <v>5237475511.8199997</v>
      </c>
      <c r="BH9">
        <v>5225836001.79</v>
      </c>
      <c r="BI9">
        <v>5179472273.1999998</v>
      </c>
      <c r="BJ9">
        <v>5106922473.5</v>
      </c>
      <c r="BK9" s="53">
        <v>5180798478.6405001</v>
      </c>
      <c r="BL9" s="53">
        <v>5078799293.8598204</v>
      </c>
      <c r="BM9" s="53">
        <v>5172157369.1329002</v>
      </c>
      <c r="BN9" s="53">
        <v>5213049459.5517101</v>
      </c>
      <c r="BO9" s="53">
        <v>5150970136.60499</v>
      </c>
      <c r="BP9" s="53">
        <v>5082239823.6128101</v>
      </c>
      <c r="BQ9" s="53">
        <v>5184152278.2484398</v>
      </c>
      <c r="BR9" s="53">
        <v>5137970536.07335</v>
      </c>
      <c r="BS9" s="53">
        <v>5077560896.0023899</v>
      </c>
      <c r="BT9" s="53">
        <v>5180574195.0082598</v>
      </c>
    </row>
    <row r="10" spans="2:72" x14ac:dyDescent="0.25">
      <c r="B10" s="37">
        <v>8</v>
      </c>
      <c r="C10" s="39">
        <v>5207131284.81639</v>
      </c>
      <c r="D10" s="39">
        <v>5102880600.23948</v>
      </c>
      <c r="E10" s="39">
        <v>5256672743.3927202</v>
      </c>
      <c r="F10" s="39">
        <v>5084036338.1177797</v>
      </c>
      <c r="G10" s="39">
        <v>5264367353.6908503</v>
      </c>
      <c r="H10" s="39">
        <v>5032631170.8766499</v>
      </c>
      <c r="I10" s="39">
        <v>5265179325.6943102</v>
      </c>
      <c r="J10" s="39">
        <v>5201466539.5693703</v>
      </c>
      <c r="K10" s="39">
        <v>5098788323.7760401</v>
      </c>
      <c r="L10" s="39">
        <v>5048370484.1787395</v>
      </c>
      <c r="M10" s="39">
        <v>5221367725.1402998</v>
      </c>
      <c r="N10" s="39">
        <v>5044552513.5114002</v>
      </c>
      <c r="O10" s="39">
        <v>5092265297.3194304</v>
      </c>
      <c r="P10" s="39">
        <v>5096469835.7074404</v>
      </c>
      <c r="Q10" s="39">
        <v>5071982323.6542797</v>
      </c>
      <c r="R10" s="39">
        <v>5244738502.4236698</v>
      </c>
      <c r="S10" s="39">
        <v>5251184897.0669498</v>
      </c>
      <c r="T10" s="39">
        <v>5221952078.5493603</v>
      </c>
      <c r="U10" s="39">
        <v>5251586466.3066196</v>
      </c>
      <c r="V10" s="39">
        <v>5120411916.7921</v>
      </c>
      <c r="W10" s="39">
        <v>5260541172.5672798</v>
      </c>
      <c r="X10" s="39">
        <v>5205071504.5230198</v>
      </c>
      <c r="Y10" s="39">
        <v>5254619094.5841904</v>
      </c>
      <c r="Z10" s="39">
        <v>5073696265.7842197</v>
      </c>
      <c r="AA10" s="39">
        <v>5230204285.93785</v>
      </c>
      <c r="AB10" s="39">
        <v>5195413298.6410704</v>
      </c>
      <c r="AC10" s="39">
        <v>5028577767.5411997</v>
      </c>
      <c r="AD10" s="39">
        <v>5073148841.5113897</v>
      </c>
      <c r="AE10" s="39">
        <v>5243934152.8187799</v>
      </c>
      <c r="AF10" s="39">
        <v>5266072068.1814699</v>
      </c>
      <c r="AG10" s="39">
        <v>5230098030.4826002</v>
      </c>
      <c r="AH10" s="39">
        <v>5250874229.5509901</v>
      </c>
      <c r="AI10" s="39">
        <v>5066857740.4948397</v>
      </c>
      <c r="AJ10" s="39">
        <v>5213863849.3484201</v>
      </c>
      <c r="AK10" s="39">
        <v>5087181230.5066004</v>
      </c>
      <c r="AL10" s="39">
        <v>5068464761.5500298</v>
      </c>
      <c r="AM10" s="39">
        <v>5233861430.7537804</v>
      </c>
      <c r="AN10" s="39">
        <v>5203853671.5830898</v>
      </c>
      <c r="AO10" s="39">
        <v>5052812412.2301197</v>
      </c>
      <c r="AP10" s="39">
        <v>5140718107.5969896</v>
      </c>
      <c r="AQ10" s="39">
        <v>5251871300.6427603</v>
      </c>
      <c r="AR10" s="39">
        <v>5127449227.9385004</v>
      </c>
      <c r="AS10" s="39">
        <v>5188980584.5266304</v>
      </c>
      <c r="AT10" s="39">
        <v>5175126351.4012403</v>
      </c>
      <c r="AU10" s="39">
        <v>5062585056.76964</v>
      </c>
      <c r="AV10" s="39">
        <v>5119382343.4632397</v>
      </c>
      <c r="AW10" s="39">
        <v>5145274811.9318199</v>
      </c>
      <c r="AX10" s="39">
        <v>5159786132.9798603</v>
      </c>
      <c r="AY10" s="39">
        <v>5161830141.0912504</v>
      </c>
      <c r="AZ10" s="39">
        <v>5137446082.5823002</v>
      </c>
      <c r="BA10">
        <v>5164598640.46</v>
      </c>
      <c r="BB10">
        <v>5216331511.4099998</v>
      </c>
      <c r="BC10">
        <v>5194709391.8199997</v>
      </c>
      <c r="BD10">
        <v>5288995383.8999996</v>
      </c>
      <c r="BE10">
        <v>5124376911.8299999</v>
      </c>
      <c r="BF10">
        <v>5226585957.5900002</v>
      </c>
      <c r="BG10">
        <v>5265679971.1400003</v>
      </c>
      <c r="BH10">
        <v>5253263252.5799999</v>
      </c>
      <c r="BI10">
        <v>5205672566.1199999</v>
      </c>
      <c r="BJ10">
        <v>5147231532.75</v>
      </c>
      <c r="BK10" s="53">
        <v>5206571907.74123</v>
      </c>
      <c r="BL10" s="53">
        <v>5107540744.1781797</v>
      </c>
      <c r="BM10" s="53">
        <v>5205331705.6628304</v>
      </c>
      <c r="BN10" s="53">
        <v>5240906472.8921099</v>
      </c>
      <c r="BO10" s="53">
        <v>5181155771.6777802</v>
      </c>
      <c r="BP10" s="53">
        <v>5107810898.6083202</v>
      </c>
      <c r="BQ10" s="53">
        <v>5211452792.4636097</v>
      </c>
      <c r="BR10" s="53">
        <v>5168536710.27036</v>
      </c>
      <c r="BS10" s="53">
        <v>5109132507.0159101</v>
      </c>
      <c r="BT10" s="53">
        <v>5200455977.3317404</v>
      </c>
    </row>
    <row r="11" spans="2:72" x14ac:dyDescent="0.25">
      <c r="B11" s="37">
        <v>9</v>
      </c>
      <c r="C11" s="39">
        <v>5691727455.6879501</v>
      </c>
      <c r="D11" s="39">
        <v>5614297119.7268896</v>
      </c>
      <c r="E11" s="39">
        <v>5731789405.7327099</v>
      </c>
      <c r="F11" s="39">
        <v>5575536073.2063198</v>
      </c>
      <c r="G11" s="39">
        <v>5747823556.3598499</v>
      </c>
      <c r="H11" s="39">
        <v>5490837684.3540201</v>
      </c>
      <c r="I11" s="39">
        <v>5695055249.2306604</v>
      </c>
      <c r="J11" s="39">
        <v>5708572251.5612402</v>
      </c>
      <c r="K11" s="39">
        <v>5597059794.9112997</v>
      </c>
      <c r="L11" s="39">
        <v>5549931538.0823097</v>
      </c>
      <c r="M11" s="39">
        <v>5664413327.0099001</v>
      </c>
      <c r="N11" s="39">
        <v>5530300823.3601904</v>
      </c>
      <c r="O11" s="39">
        <v>5580078429.1247597</v>
      </c>
      <c r="P11" s="39">
        <v>5595491125.5749598</v>
      </c>
      <c r="Q11" s="39">
        <v>5560119883.2571402</v>
      </c>
      <c r="R11" s="39">
        <v>5760646681.1089296</v>
      </c>
      <c r="S11" s="39">
        <v>5712268503.5205297</v>
      </c>
      <c r="T11" s="39">
        <v>5704431765.1883001</v>
      </c>
      <c r="U11" s="39">
        <v>5738392771.5625</v>
      </c>
      <c r="V11" s="39">
        <v>5596742255.3565197</v>
      </c>
      <c r="W11" s="39">
        <v>5717991193.1304398</v>
      </c>
      <c r="X11" s="39">
        <v>5690043699.0421</v>
      </c>
      <c r="Y11" s="39">
        <v>5737539484.3939304</v>
      </c>
      <c r="Z11" s="39">
        <v>5565317589.5517702</v>
      </c>
      <c r="AA11" s="39">
        <v>5722915318.9259396</v>
      </c>
      <c r="AB11" s="39">
        <v>5662664330.4677095</v>
      </c>
      <c r="AC11" s="39">
        <v>5548611331.3329496</v>
      </c>
      <c r="AD11" s="39">
        <v>5572337953.1285496</v>
      </c>
      <c r="AE11" s="39">
        <v>5723137609.0759296</v>
      </c>
      <c r="AF11" s="39">
        <v>5722914558.5367002</v>
      </c>
      <c r="AG11" s="39">
        <v>5710367291.4003096</v>
      </c>
      <c r="AH11" s="39">
        <v>5729638400.7207804</v>
      </c>
      <c r="AI11" s="39">
        <v>5605973865.6830797</v>
      </c>
      <c r="AJ11" s="39">
        <v>5738500373.8434801</v>
      </c>
      <c r="AK11" s="39">
        <v>5596437290.8997297</v>
      </c>
      <c r="AL11" s="39">
        <v>5569932308.0191002</v>
      </c>
      <c r="AM11" s="39">
        <v>5730845609.2088804</v>
      </c>
      <c r="AN11" s="39">
        <v>5746383332.6876402</v>
      </c>
      <c r="AO11" s="39">
        <v>5567041729.8182898</v>
      </c>
      <c r="AP11" s="39">
        <v>5643262164.9368696</v>
      </c>
      <c r="AQ11" s="39">
        <v>5739429774.0024996</v>
      </c>
      <c r="AR11" s="39">
        <v>5611825915.4782495</v>
      </c>
      <c r="AS11" s="39">
        <v>5676802481.4243298</v>
      </c>
      <c r="AT11" s="39">
        <v>5669724241.2519798</v>
      </c>
      <c r="AU11" s="39">
        <v>5554028445.6206799</v>
      </c>
      <c r="AV11" s="39">
        <v>5623447913.6834698</v>
      </c>
      <c r="AW11" s="39">
        <v>5637642530.1420002</v>
      </c>
      <c r="AX11" s="39">
        <v>5638771458.3879805</v>
      </c>
      <c r="AY11" s="39">
        <v>5649999725.2730999</v>
      </c>
      <c r="AZ11" s="39">
        <v>5641529874.0973301</v>
      </c>
      <c r="BA11">
        <v>5344329857.7299995</v>
      </c>
      <c r="BB11">
        <v>5380889628.0200005</v>
      </c>
      <c r="BC11">
        <v>5295619225.3000002</v>
      </c>
      <c r="BD11">
        <v>5386325365.5799999</v>
      </c>
      <c r="BE11">
        <v>5374750656.2600002</v>
      </c>
      <c r="BF11">
        <v>5402872974.3299999</v>
      </c>
      <c r="BG11">
        <v>5386121392.0699997</v>
      </c>
      <c r="BH11">
        <v>5422570729.6499996</v>
      </c>
      <c r="BI11">
        <v>5397986757.2299995</v>
      </c>
      <c r="BJ11">
        <v>5335628304.3100004</v>
      </c>
      <c r="BK11" s="53">
        <v>5702215385.8000097</v>
      </c>
      <c r="BL11" s="53">
        <v>5608224683.3410797</v>
      </c>
      <c r="BM11" s="53">
        <v>5670029503.4149303</v>
      </c>
      <c r="BN11" s="53">
        <v>5731332589.5511799</v>
      </c>
      <c r="BO11" s="53">
        <v>5686001504.2018003</v>
      </c>
      <c r="BP11" s="53">
        <v>5589461407.2712002</v>
      </c>
      <c r="BQ11" s="53">
        <v>5694123262.4426603</v>
      </c>
      <c r="BR11" s="53">
        <v>5658198811.9913101</v>
      </c>
      <c r="BS11" s="53">
        <v>5602664755.4217901</v>
      </c>
      <c r="BT11" s="53">
        <v>5714576710.2206402</v>
      </c>
    </row>
    <row r="12" spans="2:72" x14ac:dyDescent="0.25">
      <c r="B12" s="37">
        <v>10</v>
      </c>
      <c r="C12" s="39">
        <v>5757093605.6528101</v>
      </c>
      <c r="D12" s="39">
        <v>5667377854.6244497</v>
      </c>
      <c r="E12" s="39">
        <v>5797721781.9068804</v>
      </c>
      <c r="F12" s="39">
        <v>5628532613.3580799</v>
      </c>
      <c r="G12" s="39">
        <v>5800793310.4916801</v>
      </c>
      <c r="H12" s="39">
        <v>5556259412.6050901</v>
      </c>
      <c r="I12" s="39">
        <v>5743161679.1166</v>
      </c>
      <c r="J12" s="39">
        <v>5773090732.0030403</v>
      </c>
      <c r="K12" s="39">
        <v>5662795794.6995001</v>
      </c>
      <c r="L12" s="39">
        <v>5598509486.16712</v>
      </c>
      <c r="M12" s="39">
        <v>5730520139.25142</v>
      </c>
      <c r="N12" s="39">
        <v>5583119255.0981998</v>
      </c>
      <c r="O12" s="39">
        <v>5645698254.89079</v>
      </c>
      <c r="P12" s="39">
        <v>5648291755.7434902</v>
      </c>
      <c r="Q12" s="39">
        <v>5615577001.1868401</v>
      </c>
      <c r="R12" s="39">
        <v>5811532433.10777</v>
      </c>
      <c r="S12" s="39">
        <v>5761696429.7914696</v>
      </c>
      <c r="T12" s="39">
        <v>5757380987.4991999</v>
      </c>
      <c r="U12" s="39">
        <v>5803608429.3843298</v>
      </c>
      <c r="V12" s="39">
        <v>5662480741.7746096</v>
      </c>
      <c r="W12" s="39">
        <v>5771196745.4246397</v>
      </c>
      <c r="X12" s="39">
        <v>5755187205.6447001</v>
      </c>
      <c r="Y12" s="39">
        <v>5802035598.4156399</v>
      </c>
      <c r="Z12" s="39">
        <v>5630512976.8220901</v>
      </c>
      <c r="AA12" s="39">
        <v>5783801218.3369799</v>
      </c>
      <c r="AB12" s="39">
        <v>5724799483.5564299</v>
      </c>
      <c r="AC12" s="39">
        <v>5613066383.4556398</v>
      </c>
      <c r="AD12" s="39">
        <v>5627804704.1006899</v>
      </c>
      <c r="AE12" s="39">
        <v>5788613903.2739496</v>
      </c>
      <c r="AF12" s="39">
        <v>5774548521.89118</v>
      </c>
      <c r="AG12" s="39">
        <v>5776109997.0672998</v>
      </c>
      <c r="AH12" s="39">
        <v>5795058939.1979904</v>
      </c>
      <c r="AI12" s="39">
        <v>5650738939.9619198</v>
      </c>
      <c r="AJ12" s="39">
        <v>5783820601.7689896</v>
      </c>
      <c r="AK12" s="39">
        <v>5648470104.8573103</v>
      </c>
      <c r="AL12" s="39">
        <v>5630956519.8958101</v>
      </c>
      <c r="AM12" s="39">
        <v>5782851727.8803797</v>
      </c>
      <c r="AN12" s="39">
        <v>5787741993.7472696</v>
      </c>
      <c r="AO12" s="39">
        <v>5628302378.1900702</v>
      </c>
      <c r="AP12" s="39">
        <v>5700544098.12609</v>
      </c>
      <c r="AQ12" s="39">
        <v>5801139821.4890203</v>
      </c>
      <c r="AR12" s="39">
        <v>5671999494.52633</v>
      </c>
      <c r="AS12" s="39">
        <v>5739245450.4428396</v>
      </c>
      <c r="AT12" s="39">
        <v>5715724181.2564602</v>
      </c>
      <c r="AU12" s="39">
        <v>5605606065.25529</v>
      </c>
      <c r="AV12" s="39">
        <v>5682358029.69769</v>
      </c>
      <c r="AW12" s="39">
        <v>5690018583.4292097</v>
      </c>
      <c r="AX12" s="39">
        <v>5695992720.22721</v>
      </c>
      <c r="AY12" s="39">
        <v>5701845310.5014601</v>
      </c>
      <c r="AZ12" s="39">
        <v>5686959676.2538204</v>
      </c>
      <c r="BA12">
        <v>5353083240.3400002</v>
      </c>
      <c r="BB12">
        <v>5388577009.1199999</v>
      </c>
      <c r="BC12">
        <v>5305689292.8400002</v>
      </c>
      <c r="BD12">
        <v>5386927103.4799995</v>
      </c>
      <c r="BE12">
        <v>5375930004.5699997</v>
      </c>
      <c r="BF12">
        <v>5411685150.7399998</v>
      </c>
      <c r="BG12">
        <v>5386572856.1800003</v>
      </c>
      <c r="BH12">
        <v>5423059534.4499998</v>
      </c>
      <c r="BI12">
        <v>5398483639.8299999</v>
      </c>
      <c r="BJ12">
        <v>5345105115.9899998</v>
      </c>
      <c r="BK12" s="53">
        <v>5755309813.7015495</v>
      </c>
      <c r="BL12" s="53">
        <v>5669428404.3613901</v>
      </c>
      <c r="BM12" s="53">
        <v>5732065964.3557701</v>
      </c>
      <c r="BN12" s="53">
        <v>5784818658.4717102</v>
      </c>
      <c r="BO12" s="53">
        <v>5749215766.2993698</v>
      </c>
      <c r="BP12" s="53">
        <v>5644411416.7435303</v>
      </c>
      <c r="BQ12" s="53">
        <v>5750037697.9757605</v>
      </c>
      <c r="BR12" s="53">
        <v>5719577437.1591501</v>
      </c>
      <c r="BS12" s="53">
        <v>5665009244.0280704</v>
      </c>
      <c r="BT12" s="53">
        <v>5767264698.8775902</v>
      </c>
    </row>
    <row r="13" spans="2:72" x14ac:dyDescent="0.25">
      <c r="B13" s="37">
        <v>11</v>
      </c>
      <c r="C13" s="39">
        <v>5842018675.5774698</v>
      </c>
      <c r="D13" s="39">
        <v>5772273531.2962799</v>
      </c>
      <c r="E13" s="39">
        <v>5891610447.8753796</v>
      </c>
      <c r="F13" s="39">
        <v>5736548924.0116901</v>
      </c>
      <c r="G13" s="39">
        <v>5907303429.0040798</v>
      </c>
      <c r="H13" s="39">
        <v>5670240121.6951399</v>
      </c>
      <c r="I13" s="39">
        <v>5898830047.8233995</v>
      </c>
      <c r="J13" s="39">
        <v>5858915011.8989601</v>
      </c>
      <c r="K13" s="39">
        <v>5755938143.8917704</v>
      </c>
      <c r="L13" s="39">
        <v>5702719126.5695</v>
      </c>
      <c r="M13" s="39">
        <v>5846786596.07411</v>
      </c>
      <c r="N13" s="39">
        <v>5695936484.2037296</v>
      </c>
      <c r="O13" s="39">
        <v>5739526526.9775105</v>
      </c>
      <c r="P13" s="39">
        <v>5758019672.4765797</v>
      </c>
      <c r="Q13" s="39">
        <v>5722811802.4200602</v>
      </c>
      <c r="R13" s="39">
        <v>5913354448.8526096</v>
      </c>
      <c r="S13" s="39">
        <v>5913866572.6223602</v>
      </c>
      <c r="T13" s="39">
        <v>5866445662.5989799</v>
      </c>
      <c r="U13" s="39">
        <v>5892672389.6761198</v>
      </c>
      <c r="V13" s="39">
        <v>5761549940.4654198</v>
      </c>
      <c r="W13" s="39">
        <v>5898650864.1148701</v>
      </c>
      <c r="X13" s="39">
        <v>5840610298.3317404</v>
      </c>
      <c r="Y13" s="39">
        <v>5892726353.9426899</v>
      </c>
      <c r="Z13" s="39">
        <v>5719684863.3829899</v>
      </c>
      <c r="AA13" s="39">
        <v>5880580127.7773199</v>
      </c>
      <c r="AB13" s="39">
        <v>5834369404.1898203</v>
      </c>
      <c r="AC13" s="39">
        <v>5699782680.3947496</v>
      </c>
      <c r="AD13" s="39">
        <v>5727863318.5252705</v>
      </c>
      <c r="AE13" s="39">
        <v>5882074018.6574297</v>
      </c>
      <c r="AF13" s="39">
        <v>5910927526.0617704</v>
      </c>
      <c r="AG13" s="39">
        <v>5867677174.6063299</v>
      </c>
      <c r="AH13" s="39">
        <v>5888433488.7013903</v>
      </c>
      <c r="AI13" s="39">
        <v>5754327881.6961203</v>
      </c>
      <c r="AJ13" s="39">
        <v>5898832474.1489096</v>
      </c>
      <c r="AK13" s="39">
        <v>5748991892.1726503</v>
      </c>
      <c r="AL13" s="39">
        <v>5727075583.8553696</v>
      </c>
      <c r="AM13" s="39">
        <v>5886392176.6574097</v>
      </c>
      <c r="AN13" s="39">
        <v>5896267969.8786097</v>
      </c>
      <c r="AO13" s="39">
        <v>5722832647.4155197</v>
      </c>
      <c r="AP13" s="39">
        <v>5802705067.8142595</v>
      </c>
      <c r="AQ13" s="39">
        <v>5896271828.1011105</v>
      </c>
      <c r="AR13" s="39">
        <v>5775507876.1383305</v>
      </c>
      <c r="AS13" s="39">
        <v>5835151130.5893497</v>
      </c>
      <c r="AT13" s="39">
        <v>5824343537.5514803</v>
      </c>
      <c r="AU13" s="39">
        <v>5732673678.0933599</v>
      </c>
      <c r="AV13" s="39">
        <v>5779354517.0637302</v>
      </c>
      <c r="AW13" s="39">
        <v>5795257444.3324499</v>
      </c>
      <c r="AX13" s="39">
        <v>5804661505.2559099</v>
      </c>
      <c r="AY13" s="39">
        <v>5814353589.27421</v>
      </c>
      <c r="AZ13" s="39">
        <v>5790356182.3559303</v>
      </c>
      <c r="BA13">
        <v>5519106028.0600004</v>
      </c>
      <c r="BB13">
        <v>5563445556.3199997</v>
      </c>
      <c r="BC13">
        <v>5472743491.9399996</v>
      </c>
      <c r="BD13">
        <v>5564094128.9200001</v>
      </c>
      <c r="BE13">
        <v>5538077512.3699999</v>
      </c>
      <c r="BF13">
        <v>5580880030.8800001</v>
      </c>
      <c r="BG13">
        <v>5590793168.2700005</v>
      </c>
      <c r="BH13">
        <v>5587394802.4700003</v>
      </c>
      <c r="BI13">
        <v>5565949148.6999998</v>
      </c>
      <c r="BJ13">
        <v>5509333959.4300003</v>
      </c>
      <c r="BK13" s="53">
        <v>5857825218.81915</v>
      </c>
      <c r="BL13" s="53">
        <v>5767603986.3986101</v>
      </c>
      <c r="BM13" s="53">
        <v>5842526015.8077097</v>
      </c>
      <c r="BN13" s="53">
        <v>5888018431.9299202</v>
      </c>
      <c r="BO13" s="53">
        <v>5837723530.5436497</v>
      </c>
      <c r="BP13" s="53">
        <v>5757278687.8802204</v>
      </c>
      <c r="BQ13" s="53">
        <v>5860493019.4008398</v>
      </c>
      <c r="BR13" s="53">
        <v>5817936595.2785902</v>
      </c>
      <c r="BS13" s="53">
        <v>5759027610.9483004</v>
      </c>
      <c r="BT13" s="53">
        <v>5867741191.8404999</v>
      </c>
    </row>
    <row r="14" spans="2:72" x14ac:dyDescent="0.25">
      <c r="B14" s="37">
        <v>12</v>
      </c>
      <c r="C14" s="39">
        <v>5897834319.4363699</v>
      </c>
      <c r="D14" s="39">
        <v>5814773133.96101</v>
      </c>
      <c r="E14" s="39">
        <v>5946950029.1193399</v>
      </c>
      <c r="F14" s="39">
        <v>5779097815.34935</v>
      </c>
      <c r="G14" s="39">
        <v>5949704208.73522</v>
      </c>
      <c r="H14" s="39">
        <v>5725359144.3368702</v>
      </c>
      <c r="I14" s="39">
        <v>5936820014.57862</v>
      </c>
      <c r="J14" s="39">
        <v>5914314251.5740099</v>
      </c>
      <c r="K14" s="39">
        <v>5811215431.9561996</v>
      </c>
      <c r="L14" s="39">
        <v>5741952831.5008602</v>
      </c>
      <c r="M14" s="39">
        <v>5902103152.9403896</v>
      </c>
      <c r="N14" s="39">
        <v>5739224173.4380102</v>
      </c>
      <c r="O14" s="39">
        <v>5794567470.9586496</v>
      </c>
      <c r="P14" s="39">
        <v>5800187911.27139</v>
      </c>
      <c r="Q14" s="39">
        <v>5768071302.1322098</v>
      </c>
      <c r="R14" s="39">
        <v>5954611100.5915804</v>
      </c>
      <c r="S14" s="39">
        <v>5953440237.5413799</v>
      </c>
      <c r="T14" s="39">
        <v>5908863842.9554796</v>
      </c>
      <c r="U14" s="39">
        <v>5948058977.6936798</v>
      </c>
      <c r="V14" s="39">
        <v>5816681348.4605999</v>
      </c>
      <c r="W14" s="39">
        <v>5940987857.6677904</v>
      </c>
      <c r="X14" s="39">
        <v>5896179042.9869003</v>
      </c>
      <c r="Y14" s="39">
        <v>5947118980.9082098</v>
      </c>
      <c r="Z14" s="39">
        <v>5774927070.8082304</v>
      </c>
      <c r="AA14" s="39">
        <v>5931482575.5224199</v>
      </c>
      <c r="AB14" s="39">
        <v>5886348053.9675598</v>
      </c>
      <c r="AC14" s="39">
        <v>5755021207.0983496</v>
      </c>
      <c r="AD14" s="39">
        <v>5773075512.8156204</v>
      </c>
      <c r="AE14" s="39">
        <v>5937079320.5862503</v>
      </c>
      <c r="AF14" s="39">
        <v>5951759866.7000103</v>
      </c>
      <c r="AG14" s="39">
        <v>5923109544.1991997</v>
      </c>
      <c r="AH14" s="39">
        <v>5943483192.9537601</v>
      </c>
      <c r="AI14" s="39">
        <v>5790958982.1478395</v>
      </c>
      <c r="AJ14" s="39">
        <v>5935874654.4611502</v>
      </c>
      <c r="AK14" s="39">
        <v>5791701390.6419497</v>
      </c>
      <c r="AL14" s="39">
        <v>5778225654.16926</v>
      </c>
      <c r="AM14" s="39">
        <v>5927956223.49825</v>
      </c>
      <c r="AN14" s="39">
        <v>5930407865.4771404</v>
      </c>
      <c r="AO14" s="39">
        <v>5774895916.42558</v>
      </c>
      <c r="AP14" s="39">
        <v>5850156552.6086302</v>
      </c>
      <c r="AQ14" s="39">
        <v>5948028031.9934301</v>
      </c>
      <c r="AR14" s="39">
        <v>5825875601.8927202</v>
      </c>
      <c r="AS14" s="39">
        <v>5887950785.4304199</v>
      </c>
      <c r="AT14" s="39">
        <v>5861868464.4969196</v>
      </c>
      <c r="AU14" s="39">
        <v>5774168054.1238499</v>
      </c>
      <c r="AV14" s="39">
        <v>5828468880.6833897</v>
      </c>
      <c r="AW14" s="39">
        <v>5838175531.1107197</v>
      </c>
      <c r="AX14" s="39">
        <v>5851506013.6619997</v>
      </c>
      <c r="AY14" s="39">
        <v>5855854469.75035</v>
      </c>
      <c r="AZ14" s="39">
        <v>5827813928.7204304</v>
      </c>
      <c r="BA14">
        <v>5598666214.29</v>
      </c>
      <c r="BB14">
        <v>5633273220.3800001</v>
      </c>
      <c r="BC14">
        <v>5632730657.6499996</v>
      </c>
      <c r="BD14">
        <v>5722483788.0900002</v>
      </c>
      <c r="BE14">
        <v>5567574939</v>
      </c>
      <c r="BF14">
        <v>5653314621.0799999</v>
      </c>
      <c r="BG14">
        <v>5657714284.4499998</v>
      </c>
      <c r="BH14">
        <v>5666106847.5299997</v>
      </c>
      <c r="BI14">
        <v>5629095481.9099998</v>
      </c>
      <c r="BJ14">
        <v>5572173987.6099997</v>
      </c>
      <c r="BK14" s="53">
        <v>5900671871.7056704</v>
      </c>
      <c r="BL14" s="53">
        <v>5819118179.2559099</v>
      </c>
      <c r="BM14" s="53">
        <v>5894079836.2093</v>
      </c>
      <c r="BN14" s="53">
        <v>5931351699.1054001</v>
      </c>
      <c r="BO14" s="53">
        <v>5891678832.9421797</v>
      </c>
      <c r="BP14" s="53">
        <v>5801622827.7703896</v>
      </c>
      <c r="BQ14" s="53">
        <v>5906317383.2103701</v>
      </c>
      <c r="BR14" s="53">
        <v>5869465655.6501904</v>
      </c>
      <c r="BS14" s="53">
        <v>5811329123.7127895</v>
      </c>
      <c r="BT14" s="53">
        <v>5911056220.1240501</v>
      </c>
    </row>
    <row r="15" spans="2:72" x14ac:dyDescent="0.25">
      <c r="B15" s="37">
        <v>13</v>
      </c>
      <c r="C15" s="39">
        <v>4895565870.2132797</v>
      </c>
      <c r="D15" s="39">
        <v>4810052139.1849899</v>
      </c>
      <c r="E15" s="39">
        <v>4931045370.0846901</v>
      </c>
      <c r="F15" s="39">
        <v>4771434755.1678104</v>
      </c>
      <c r="G15" s="39">
        <v>4946981428.1111898</v>
      </c>
      <c r="H15" s="39">
        <v>4688356866.8643503</v>
      </c>
      <c r="I15" s="39">
        <v>4901437519.8321104</v>
      </c>
      <c r="J15" s="39">
        <v>4912512445.3173103</v>
      </c>
      <c r="K15" s="39">
        <v>4792887586.9733896</v>
      </c>
      <c r="L15" s="39">
        <v>4747250209.8034</v>
      </c>
      <c r="M15" s="39">
        <v>4868615730.9553003</v>
      </c>
      <c r="N15" s="39">
        <v>4729926774.8245697</v>
      </c>
      <c r="O15" s="39">
        <v>4775988127.4191904</v>
      </c>
      <c r="P15" s="39">
        <v>4791423730.3127699</v>
      </c>
      <c r="Q15" s="39">
        <v>4756028006.5475302</v>
      </c>
      <c r="R15" s="39">
        <v>4960961332.3213196</v>
      </c>
      <c r="S15" s="39">
        <v>4918309103.2358704</v>
      </c>
      <c r="T15" s="39">
        <v>4902537099.0839396</v>
      </c>
      <c r="U15" s="39">
        <v>4938900661.4179697</v>
      </c>
      <c r="V15" s="39">
        <v>4793067662.7636604</v>
      </c>
      <c r="W15" s="39">
        <v>4916959763.1567602</v>
      </c>
      <c r="X15" s="39">
        <v>4893634844.6914902</v>
      </c>
      <c r="Y15" s="39">
        <v>4937545143.5539303</v>
      </c>
      <c r="Z15" s="39">
        <v>4761701734.4577799</v>
      </c>
      <c r="AA15" s="39">
        <v>4922206274.2554502</v>
      </c>
      <c r="AB15" s="39">
        <v>4860840252.5177097</v>
      </c>
      <c r="AC15" s="39">
        <v>4745273439.9161301</v>
      </c>
      <c r="AD15" s="39">
        <v>4768192113.6925001</v>
      </c>
      <c r="AE15" s="39">
        <v>4922627027.0304699</v>
      </c>
      <c r="AF15" s="39">
        <v>4924261012.4548597</v>
      </c>
      <c r="AG15" s="39">
        <v>4908790163.3575096</v>
      </c>
      <c r="AH15" s="39">
        <v>4929211216.7142401</v>
      </c>
      <c r="AI15" s="39">
        <v>4805066734.7413502</v>
      </c>
      <c r="AJ15" s="39">
        <v>4943007716.0669003</v>
      </c>
      <c r="AK15" s="39">
        <v>4795118212.2506104</v>
      </c>
      <c r="AL15" s="39">
        <v>4765965607.9556303</v>
      </c>
      <c r="AM15" s="39">
        <v>4928981917.5375299</v>
      </c>
      <c r="AN15" s="39">
        <v>4950176996.0423698</v>
      </c>
      <c r="AO15" s="39">
        <v>4763744001.78685</v>
      </c>
      <c r="AP15" s="39">
        <v>4842300043.3990898</v>
      </c>
      <c r="AQ15" s="39">
        <v>4939713994.1488199</v>
      </c>
      <c r="AR15" s="39">
        <v>4809795663.45716</v>
      </c>
      <c r="AS15" s="39">
        <v>4877969305.2924995</v>
      </c>
      <c r="AT15" s="39">
        <v>4870262999.2082901</v>
      </c>
      <c r="AU15" s="39">
        <v>4752153171.03619</v>
      </c>
      <c r="AV15" s="39">
        <v>4820689440.6201601</v>
      </c>
      <c r="AW15" s="39">
        <v>4837359107.2555103</v>
      </c>
      <c r="AX15" s="39">
        <v>4839012631.9745502</v>
      </c>
      <c r="AY15" s="39">
        <v>4847780742.8522902</v>
      </c>
      <c r="AZ15" s="39">
        <v>4842753239.7673302</v>
      </c>
      <c r="BA15">
        <v>5527662297.4499998</v>
      </c>
      <c r="BB15">
        <v>5570982852.3800001</v>
      </c>
      <c r="BC15">
        <v>5482628268.3999996</v>
      </c>
      <c r="BD15">
        <v>5564635945.54</v>
      </c>
      <c r="BE15">
        <v>5539032203.9499998</v>
      </c>
      <c r="BF15">
        <v>5589545911.54</v>
      </c>
      <c r="BG15">
        <v>5591244632.3699999</v>
      </c>
      <c r="BH15">
        <v>5587835299.0200005</v>
      </c>
      <c r="BI15">
        <v>5566341855.4300003</v>
      </c>
      <c r="BJ15">
        <v>5518665145.9899998</v>
      </c>
      <c r="BK15" s="53">
        <v>4901240004.8455696</v>
      </c>
      <c r="BL15" s="53">
        <v>4805110520.0820503</v>
      </c>
      <c r="BM15" s="53">
        <v>4870100491.2643499</v>
      </c>
      <c r="BN15" s="53">
        <v>4929943033.0296297</v>
      </c>
      <c r="BO15" s="53">
        <v>4887751228.6445599</v>
      </c>
      <c r="BP15" s="53">
        <v>4786342669.7875996</v>
      </c>
      <c r="BQ15" s="53">
        <v>4893103049.0845404</v>
      </c>
      <c r="BR15" s="53">
        <v>4855911592.5273895</v>
      </c>
      <c r="BS15" s="53">
        <v>4799170183.4910603</v>
      </c>
      <c r="BT15" s="53">
        <v>4917094340.3432999</v>
      </c>
    </row>
    <row r="16" spans="2:72" x14ac:dyDescent="0.25">
      <c r="B16" s="37">
        <v>14</v>
      </c>
      <c r="C16" s="39">
        <v>4941129304.0253296</v>
      </c>
      <c r="D16" s="39">
        <v>4845836216.1105003</v>
      </c>
      <c r="E16" s="39">
        <v>4979214690.5454102</v>
      </c>
      <c r="F16" s="39">
        <v>4807331842.3073196</v>
      </c>
      <c r="G16" s="39">
        <v>4982695288.7143202</v>
      </c>
      <c r="H16" s="39">
        <v>4736268426.0478296</v>
      </c>
      <c r="I16" s="39">
        <v>4933317037.4540796</v>
      </c>
      <c r="J16" s="39">
        <v>4957703242.4245996</v>
      </c>
      <c r="K16" s="39">
        <v>4840996012.7515001</v>
      </c>
      <c r="L16" s="39">
        <v>4777478238.6910105</v>
      </c>
      <c r="M16" s="39">
        <v>4916706939.1676798</v>
      </c>
      <c r="N16" s="39">
        <v>4762133120.2008801</v>
      </c>
      <c r="O16" s="39">
        <v>4823948366.4608698</v>
      </c>
      <c r="P16" s="39">
        <v>4827004806.7462301</v>
      </c>
      <c r="Q16" s="39">
        <v>4794220772.5812397</v>
      </c>
      <c r="R16" s="39">
        <v>4994357122.1031599</v>
      </c>
      <c r="S16" s="39">
        <v>4951314884.3994703</v>
      </c>
      <c r="T16" s="39">
        <v>4938138200.8295202</v>
      </c>
      <c r="U16" s="39">
        <v>4986406849.4626598</v>
      </c>
      <c r="V16" s="39">
        <v>4841252983.94876</v>
      </c>
      <c r="W16" s="39">
        <v>4952686705.1440001</v>
      </c>
      <c r="X16" s="39">
        <v>4939111970.0037098</v>
      </c>
      <c r="Y16" s="39">
        <v>4984260748.2611504</v>
      </c>
      <c r="Z16" s="39">
        <v>4809422081.5810099</v>
      </c>
      <c r="AA16" s="39">
        <v>4965159731.1272802</v>
      </c>
      <c r="AB16" s="39">
        <v>4904980033.1667204</v>
      </c>
      <c r="AC16" s="39">
        <v>4792728397.82059</v>
      </c>
      <c r="AD16" s="39">
        <v>4806031435.7225304</v>
      </c>
      <c r="AE16" s="39">
        <v>4970186756.5931797</v>
      </c>
      <c r="AF16" s="39">
        <v>4958375768.6099596</v>
      </c>
      <c r="AG16" s="39">
        <v>4956768799.0755196</v>
      </c>
      <c r="AH16" s="39">
        <v>4976777271.7660303</v>
      </c>
      <c r="AI16" s="39">
        <v>4830258496.2312002</v>
      </c>
      <c r="AJ16" s="39">
        <v>4969464418.6784496</v>
      </c>
      <c r="AK16" s="39">
        <v>4826586125.28792</v>
      </c>
      <c r="AL16" s="39">
        <v>4809406952.7565498</v>
      </c>
      <c r="AM16" s="39">
        <v>4963705070.1089897</v>
      </c>
      <c r="AN16" s="39">
        <v>4972836148.1254997</v>
      </c>
      <c r="AO16" s="39">
        <v>4807848920.0474596</v>
      </c>
      <c r="AP16" s="39">
        <v>4881154387.1660299</v>
      </c>
      <c r="AQ16" s="39">
        <v>4983783210.4085598</v>
      </c>
      <c r="AR16" s="39">
        <v>4852008266.8375797</v>
      </c>
      <c r="AS16" s="39">
        <v>4923085054.6333504</v>
      </c>
      <c r="AT16" s="39">
        <v>4898671814.1120195</v>
      </c>
      <c r="AU16" s="39">
        <v>4786179099.1507502</v>
      </c>
      <c r="AV16" s="39">
        <v>4861951369.5022202</v>
      </c>
      <c r="AW16" s="39">
        <v>4871438039.2313995</v>
      </c>
      <c r="AX16" s="39">
        <v>4878311879.3470001</v>
      </c>
      <c r="AY16" s="39">
        <v>4882390806.1501799</v>
      </c>
      <c r="AZ16" s="39">
        <v>4868284732.8669596</v>
      </c>
      <c r="BA16">
        <v>4589841321.1000004</v>
      </c>
      <c r="BB16">
        <v>4627852221.4200001</v>
      </c>
      <c r="BC16">
        <v>4541260998.3400002</v>
      </c>
      <c r="BD16">
        <v>4634251132.3800001</v>
      </c>
      <c r="BE16">
        <v>4618836208.4399996</v>
      </c>
      <c r="BF16">
        <v>4650249327.3299999</v>
      </c>
      <c r="BG16">
        <v>4636062942.5799999</v>
      </c>
      <c r="BH16">
        <v>4668017733.21</v>
      </c>
      <c r="BI16">
        <v>4642939439.7200003</v>
      </c>
      <c r="BJ16">
        <v>4580614790</v>
      </c>
      <c r="BK16" s="53">
        <v>4936960390.7255602</v>
      </c>
      <c r="BL16" s="53">
        <v>4848906053.0136099</v>
      </c>
      <c r="BM16" s="53">
        <v>4914315203.43853</v>
      </c>
      <c r="BN16" s="53">
        <v>4966285138.5861902</v>
      </c>
      <c r="BO16" s="53">
        <v>4932562368.4418097</v>
      </c>
      <c r="BP16" s="53">
        <v>4823346546.4902296</v>
      </c>
      <c r="BQ16" s="53">
        <v>4931493640.8296204</v>
      </c>
      <c r="BR16" s="53">
        <v>4899507246.1547604</v>
      </c>
      <c r="BS16" s="53">
        <v>4843963681.70819</v>
      </c>
      <c r="BT16" s="53">
        <v>4949721919.9040604</v>
      </c>
    </row>
    <row r="17" spans="2:72" x14ac:dyDescent="0.25">
      <c r="B17" s="37">
        <v>15</v>
      </c>
      <c r="C17" s="39">
        <v>5222104491.4621696</v>
      </c>
      <c r="D17" s="39">
        <v>5139181265.6825104</v>
      </c>
      <c r="E17" s="39">
        <v>5268104214.3237</v>
      </c>
      <c r="F17" s="39">
        <v>5107028592.1145201</v>
      </c>
      <c r="G17" s="39">
        <v>5283629777.8235102</v>
      </c>
      <c r="H17" s="39">
        <v>5049891223.0413399</v>
      </c>
      <c r="I17" s="39">
        <v>5289678262.8040104</v>
      </c>
      <c r="J17" s="39">
        <v>5239206205.3372698</v>
      </c>
      <c r="K17" s="39">
        <v>5122700894.37994</v>
      </c>
      <c r="L17" s="39">
        <v>5076883606.8400202</v>
      </c>
      <c r="M17" s="39">
        <v>5234171766.5111904</v>
      </c>
      <c r="N17" s="39">
        <v>5073099879.6960697</v>
      </c>
      <c r="O17" s="39">
        <v>5106966762.4090004</v>
      </c>
      <c r="P17" s="39">
        <v>5127876963.1234102</v>
      </c>
      <c r="Q17" s="39">
        <v>5094458498.3478203</v>
      </c>
      <c r="R17" s="39">
        <v>5291697632.8564901</v>
      </c>
      <c r="S17" s="39">
        <v>5304501687.9822702</v>
      </c>
      <c r="T17" s="39">
        <v>5242158386.0323</v>
      </c>
      <c r="U17" s="39">
        <v>5269674456.7336102</v>
      </c>
      <c r="V17" s="39">
        <v>5134416289.1022596</v>
      </c>
      <c r="W17" s="39">
        <v>5280716440.9308395</v>
      </c>
      <c r="X17" s="39">
        <v>5220524896.5668602</v>
      </c>
      <c r="Y17" s="39">
        <v>5267428206.5368099</v>
      </c>
      <c r="Z17" s="39">
        <v>5089186898.39888</v>
      </c>
      <c r="AA17" s="39">
        <v>5257718883.4941502</v>
      </c>
      <c r="AB17" s="39">
        <v>5212696255.3722496</v>
      </c>
      <c r="AC17" s="39">
        <v>5072581667.1291504</v>
      </c>
      <c r="AD17" s="39">
        <v>5096216949.4279499</v>
      </c>
      <c r="AE17" s="39">
        <v>5258594251.2525101</v>
      </c>
      <c r="AF17" s="39">
        <v>5297062915.0471096</v>
      </c>
      <c r="AG17" s="39">
        <v>5242898337.0833702</v>
      </c>
      <c r="AH17" s="39">
        <v>5265050272.4183397</v>
      </c>
      <c r="AI17" s="39">
        <v>5127574429.0693598</v>
      </c>
      <c r="AJ17" s="39">
        <v>5285249742.9177599</v>
      </c>
      <c r="AK17" s="39">
        <v>5120090578.9104204</v>
      </c>
      <c r="AL17" s="39">
        <v>5096821948.8686304</v>
      </c>
      <c r="AM17" s="39">
        <v>5258096774.7024403</v>
      </c>
      <c r="AN17" s="39">
        <v>5282360246.3034201</v>
      </c>
      <c r="AO17" s="39">
        <v>5094953543.30338</v>
      </c>
      <c r="AP17" s="39">
        <v>5178195501.8836699</v>
      </c>
      <c r="AQ17" s="39">
        <v>5272299081.6761103</v>
      </c>
      <c r="AR17" s="39">
        <v>5152386681.1312599</v>
      </c>
      <c r="AS17" s="39">
        <v>5218504203.6194296</v>
      </c>
      <c r="AT17" s="39">
        <v>5202953470.1570797</v>
      </c>
      <c r="AU17" s="39">
        <v>5112379385.1688404</v>
      </c>
      <c r="AV17" s="39">
        <v>5154498218.5381203</v>
      </c>
      <c r="AW17" s="39">
        <v>5173349203.7177496</v>
      </c>
      <c r="AX17" s="39">
        <v>5184082811.7347898</v>
      </c>
      <c r="AY17" s="39">
        <v>5190897471.64678</v>
      </c>
      <c r="AZ17" s="39">
        <v>5169168420.5935497</v>
      </c>
      <c r="BA17">
        <v>4597426589.1300001</v>
      </c>
      <c r="BB17">
        <v>4634361982.3999996</v>
      </c>
      <c r="BC17">
        <v>4550132605.6099997</v>
      </c>
      <c r="BD17">
        <v>4634628480.8900003</v>
      </c>
      <c r="BE17">
        <v>4619205497.4200001</v>
      </c>
      <c r="BF17">
        <v>4657882927.2200003</v>
      </c>
      <c r="BG17">
        <v>4636390811.8599997</v>
      </c>
      <c r="BH17">
        <v>4668331877.54</v>
      </c>
      <c r="BI17">
        <v>4643197115.7700005</v>
      </c>
      <c r="BJ17">
        <v>4588924754.7799997</v>
      </c>
      <c r="BK17" s="53">
        <v>5234463335.9481401</v>
      </c>
      <c r="BL17" s="53">
        <v>5141597208.41436</v>
      </c>
      <c r="BM17" s="53">
        <v>5222357753.6532097</v>
      </c>
      <c r="BN17" s="53">
        <v>5261764151.0608797</v>
      </c>
      <c r="BO17" s="53">
        <v>5216043826.7309103</v>
      </c>
      <c r="BP17" s="53">
        <v>5133288842.5637598</v>
      </c>
      <c r="BQ17" s="53">
        <v>5239110136.3624496</v>
      </c>
      <c r="BR17" s="53">
        <v>5193025984.3155203</v>
      </c>
      <c r="BS17" s="53">
        <v>5130001026.1870699</v>
      </c>
      <c r="BT17" s="53">
        <v>5250579397.7984505</v>
      </c>
    </row>
    <row r="18" spans="2:72" x14ac:dyDescent="0.25">
      <c r="B18" s="37">
        <v>16</v>
      </c>
      <c r="C18" s="39">
        <v>5263031806.33008</v>
      </c>
      <c r="D18" s="39">
        <v>5169685025.1801796</v>
      </c>
      <c r="E18" s="39">
        <v>5310589452.9994097</v>
      </c>
      <c r="F18" s="39">
        <v>5137713399.3839502</v>
      </c>
      <c r="G18" s="39">
        <v>5314184250.4589796</v>
      </c>
      <c r="H18" s="39">
        <v>5092164078.10221</v>
      </c>
      <c r="I18" s="39">
        <v>5316794714.6918402</v>
      </c>
      <c r="J18" s="39">
        <v>5279857762.3262596</v>
      </c>
      <c r="K18" s="39">
        <v>5165329141.5487099</v>
      </c>
      <c r="L18" s="39">
        <v>5102995861.8698301</v>
      </c>
      <c r="M18" s="39">
        <v>5276506311.9455204</v>
      </c>
      <c r="N18" s="39">
        <v>5101791715.6296701</v>
      </c>
      <c r="O18" s="39">
        <v>5149412398.8952303</v>
      </c>
      <c r="P18" s="39">
        <v>5158188426.8613596</v>
      </c>
      <c r="Q18" s="39">
        <v>5127225585.1502504</v>
      </c>
      <c r="R18" s="39">
        <v>5320558303.19559</v>
      </c>
      <c r="S18" s="39">
        <v>5332648032.9946899</v>
      </c>
      <c r="T18" s="39">
        <v>5272603112.9686899</v>
      </c>
      <c r="U18" s="39">
        <v>5311924625.2549896</v>
      </c>
      <c r="V18" s="39">
        <v>5176764422.9348202</v>
      </c>
      <c r="W18" s="39">
        <v>5311195785.4043903</v>
      </c>
      <c r="X18" s="39">
        <v>5261313911.2850504</v>
      </c>
      <c r="Y18" s="39">
        <v>5308840940.31775</v>
      </c>
      <c r="Z18" s="39">
        <v>5131643474.6619797</v>
      </c>
      <c r="AA18" s="39">
        <v>5295560546.3949804</v>
      </c>
      <c r="AB18" s="39">
        <v>5251691872.5414305</v>
      </c>
      <c r="AC18" s="39">
        <v>5114816551.3235302</v>
      </c>
      <c r="AD18" s="39">
        <v>5128757166.8391399</v>
      </c>
      <c r="AE18" s="39">
        <v>5300545344.8660603</v>
      </c>
      <c r="AF18" s="39">
        <v>5325921199.4370098</v>
      </c>
      <c r="AG18" s="39">
        <v>5285307374.6332197</v>
      </c>
      <c r="AH18" s="39">
        <v>5307089514.5648298</v>
      </c>
      <c r="AI18" s="39">
        <v>5150245406.3743696</v>
      </c>
      <c r="AJ18" s="39">
        <v>5308608341.6128902</v>
      </c>
      <c r="AK18" s="39">
        <v>5148122111.72122</v>
      </c>
      <c r="AL18" s="39">
        <v>5135243478.8158703</v>
      </c>
      <c r="AM18" s="39">
        <v>5287718330.7782803</v>
      </c>
      <c r="AN18" s="39">
        <v>5302931786.5973902</v>
      </c>
      <c r="AO18" s="39">
        <v>5134143313.9204502</v>
      </c>
      <c r="AP18" s="39">
        <v>5212099752.8315697</v>
      </c>
      <c r="AQ18" s="39">
        <v>5311135191.0525103</v>
      </c>
      <c r="AR18" s="39">
        <v>5189725743.3791904</v>
      </c>
      <c r="AS18" s="39">
        <v>5258124364.3046703</v>
      </c>
      <c r="AT18" s="39">
        <v>5227997571.3867502</v>
      </c>
      <c r="AU18" s="39">
        <v>5141520600.34307</v>
      </c>
      <c r="AV18" s="39">
        <v>5190646640.6513596</v>
      </c>
      <c r="AW18" s="39">
        <v>5202880935.6466799</v>
      </c>
      <c r="AX18" s="39">
        <v>5217987419.54317</v>
      </c>
      <c r="AY18" s="39">
        <v>5220270156.2074604</v>
      </c>
      <c r="AZ18" s="39">
        <v>5192425313.0429897</v>
      </c>
      <c r="BA18">
        <v>4929225689.8800001</v>
      </c>
      <c r="BB18">
        <v>4976200425.8000002</v>
      </c>
      <c r="BC18">
        <v>4878484403.4300003</v>
      </c>
      <c r="BD18">
        <v>4974305380.7299995</v>
      </c>
      <c r="BE18">
        <v>4943096848.3100004</v>
      </c>
      <c r="BF18">
        <v>4994335200.29</v>
      </c>
      <c r="BG18">
        <v>5012130443.7399998</v>
      </c>
      <c r="BH18">
        <v>4996776080.7200003</v>
      </c>
      <c r="BI18">
        <v>4973502091.5100002</v>
      </c>
      <c r="BJ18">
        <v>4919004322.2200003</v>
      </c>
      <c r="BK18" s="53">
        <v>5264877473.2571201</v>
      </c>
      <c r="BL18" s="53">
        <v>5180260200.4963398</v>
      </c>
      <c r="BM18" s="53">
        <v>5260956981.9969997</v>
      </c>
      <c r="BN18" s="53">
        <v>5292941047.9617701</v>
      </c>
      <c r="BO18" s="53">
        <v>5255974278.3838902</v>
      </c>
      <c r="BP18" s="53">
        <v>5164907785.1898699</v>
      </c>
      <c r="BQ18" s="53">
        <v>5272159558.36269</v>
      </c>
      <c r="BR18" s="53">
        <v>5231613180.6451397</v>
      </c>
      <c r="BS18" s="53">
        <v>5169512162.6042004</v>
      </c>
      <c r="BT18" s="53">
        <v>5279325281.9187603</v>
      </c>
    </row>
    <row r="19" spans="2:72" x14ac:dyDescent="0.25">
      <c r="B19" s="37">
        <v>17</v>
      </c>
      <c r="C19" s="39">
        <v>5486488152.6040897</v>
      </c>
      <c r="D19" s="39">
        <v>5280121323.8863897</v>
      </c>
      <c r="E19" s="39">
        <v>5367438861.1002703</v>
      </c>
      <c r="F19" s="39">
        <v>5237742953.2834101</v>
      </c>
      <c r="G19" s="39">
        <v>5389310394.15133</v>
      </c>
      <c r="H19" s="39">
        <v>5277815602.7172098</v>
      </c>
      <c r="I19" s="39">
        <v>5424436971.3080597</v>
      </c>
      <c r="J19" s="39">
        <v>5491136888.7567101</v>
      </c>
      <c r="K19" s="39">
        <v>5258421932.4698601</v>
      </c>
      <c r="L19" s="39">
        <v>5311031419.5228796</v>
      </c>
      <c r="M19" s="39">
        <v>5433356613.2641201</v>
      </c>
      <c r="N19" s="39">
        <v>5328114390.7693701</v>
      </c>
      <c r="O19" s="39">
        <v>5244395312.0524397</v>
      </c>
      <c r="P19" s="39">
        <v>5260940083.9640598</v>
      </c>
      <c r="Q19" s="39">
        <v>5266634516.3301401</v>
      </c>
      <c r="R19" s="39">
        <v>5455752833.1220102</v>
      </c>
      <c r="S19" s="39">
        <v>5439391033.0291204</v>
      </c>
      <c r="T19" s="39">
        <v>5350902274.6114597</v>
      </c>
      <c r="U19" s="39">
        <v>5412362577.3725004</v>
      </c>
      <c r="V19" s="39">
        <v>5249935382.5473604</v>
      </c>
      <c r="W19" s="39">
        <v>5359697154.8499098</v>
      </c>
      <c r="X19" s="39">
        <v>5482704336.7868996</v>
      </c>
      <c r="Y19" s="39">
        <v>5394655384.0920601</v>
      </c>
      <c r="Z19" s="39">
        <v>5312421787.9804401</v>
      </c>
      <c r="AA19" s="39">
        <v>5392182419.1564102</v>
      </c>
      <c r="AB19" s="39">
        <v>5358082648.0387697</v>
      </c>
      <c r="AC19" s="39">
        <v>5326036460.0491505</v>
      </c>
      <c r="AD19" s="39">
        <v>5290319461.6590099</v>
      </c>
      <c r="AE19" s="39">
        <v>5376726246.0913095</v>
      </c>
      <c r="AF19" s="39">
        <v>5396659712.8447199</v>
      </c>
      <c r="AG19" s="39">
        <v>5350213612.4124699</v>
      </c>
      <c r="AH19" s="39">
        <v>5382212604.3515797</v>
      </c>
      <c r="AI19" s="39">
        <v>5376629010.2283401</v>
      </c>
      <c r="AJ19" s="39">
        <v>5487544429.9049501</v>
      </c>
      <c r="AK19" s="39">
        <v>5341037299.8358097</v>
      </c>
      <c r="AL19" s="39">
        <v>5294533033.2277098</v>
      </c>
      <c r="AM19" s="39">
        <v>5385575293.8867798</v>
      </c>
      <c r="AN19" s="39">
        <v>5497992658.4302397</v>
      </c>
      <c r="AO19" s="39">
        <v>5336225014.5928898</v>
      </c>
      <c r="AP19" s="39">
        <v>5340405848.8804502</v>
      </c>
      <c r="AQ19" s="39">
        <v>5400743126.7100897</v>
      </c>
      <c r="AR19" s="39">
        <v>5356925513.7664404</v>
      </c>
      <c r="AS19" s="39">
        <v>5429461066.5811996</v>
      </c>
      <c r="AT19" s="39">
        <v>5428744437.6857796</v>
      </c>
      <c r="AU19" s="39">
        <v>5303564136.4765396</v>
      </c>
      <c r="AV19" s="39">
        <v>5339969321.1621704</v>
      </c>
      <c r="AW19" s="39">
        <v>5394310369.3006601</v>
      </c>
      <c r="AX19" s="39">
        <v>5386080511.34655</v>
      </c>
      <c r="AY19" s="39">
        <v>5331249679.3365097</v>
      </c>
      <c r="AZ19" s="39">
        <v>5432239241.0733204</v>
      </c>
      <c r="BA19">
        <v>4936498492.2600002</v>
      </c>
      <c r="BB19">
        <v>4982419017.75</v>
      </c>
      <c r="BC19">
        <v>4887025926.8699999</v>
      </c>
      <c r="BD19">
        <v>4974571087.1599998</v>
      </c>
      <c r="BE19">
        <v>4943274383.3999996</v>
      </c>
      <c r="BF19">
        <v>5001763641.6400003</v>
      </c>
      <c r="BG19">
        <v>5012356235.3299999</v>
      </c>
      <c r="BH19">
        <v>4996980212.1999998</v>
      </c>
      <c r="BI19">
        <v>4973655838.6000004</v>
      </c>
      <c r="BJ19">
        <v>4926978844.7200003</v>
      </c>
      <c r="BK19" s="53">
        <v>5371333353.82271</v>
      </c>
      <c r="BL19" s="53">
        <v>5329406252.0570498</v>
      </c>
      <c r="BM19" s="53">
        <v>5363470225.8389997</v>
      </c>
      <c r="BN19" s="53">
        <v>5385907210.8393898</v>
      </c>
      <c r="BO19" s="53">
        <v>5457301311.6125803</v>
      </c>
      <c r="BP19" s="53">
        <v>5308523017.5495701</v>
      </c>
      <c r="BQ19" s="53">
        <v>5372646246.0211296</v>
      </c>
      <c r="BR19" s="53">
        <v>5365878453.7667198</v>
      </c>
      <c r="BS19" s="53">
        <v>5298954323.6050701</v>
      </c>
      <c r="BT19" s="53">
        <v>5443545038.5591898</v>
      </c>
    </row>
    <row r="20" spans="2:72" x14ac:dyDescent="0.25">
      <c r="B20" s="37">
        <v>18</v>
      </c>
      <c r="C20" s="39">
        <v>5497983553.2413502</v>
      </c>
      <c r="D20" s="39">
        <v>5280779835.5578403</v>
      </c>
      <c r="E20" s="39">
        <v>5378936107.40061</v>
      </c>
      <c r="F20" s="39">
        <v>5238379124.4572897</v>
      </c>
      <c r="G20" s="39">
        <v>5389825258.8120604</v>
      </c>
      <c r="H20" s="39">
        <v>5289312866.8787804</v>
      </c>
      <c r="I20" s="39">
        <v>5424846030.6873598</v>
      </c>
      <c r="J20" s="39">
        <v>5502062724.7074099</v>
      </c>
      <c r="K20" s="39">
        <v>5269746899.0081701</v>
      </c>
      <c r="L20" s="39">
        <v>5311433158.3600502</v>
      </c>
      <c r="M20" s="39">
        <v>5444853898.3350801</v>
      </c>
      <c r="N20" s="39">
        <v>5332813423.0440397</v>
      </c>
      <c r="O20" s="39">
        <v>5255894153.4504805</v>
      </c>
      <c r="P20" s="39">
        <v>5261598595.6355104</v>
      </c>
      <c r="Q20" s="39">
        <v>5268615137.0781698</v>
      </c>
      <c r="R20" s="39">
        <v>5456212124.8893204</v>
      </c>
      <c r="S20" s="39">
        <v>5439808667.8388004</v>
      </c>
      <c r="T20" s="39">
        <v>5351449518.89083</v>
      </c>
      <c r="U20" s="39">
        <v>5423708947.5089502</v>
      </c>
      <c r="V20" s="39">
        <v>5261434223.9454002</v>
      </c>
      <c r="W20" s="39">
        <v>5360206041.9107304</v>
      </c>
      <c r="X20" s="39">
        <v>5493969066.8140001</v>
      </c>
      <c r="Y20" s="39">
        <v>5405163927.5540705</v>
      </c>
      <c r="Z20" s="39">
        <v>5323920700.0905504</v>
      </c>
      <c r="AA20" s="39">
        <v>5399176989.0854197</v>
      </c>
      <c r="AB20" s="39">
        <v>5366669203.2664604</v>
      </c>
      <c r="AC20" s="39">
        <v>5336875361.6165504</v>
      </c>
      <c r="AD20" s="39">
        <v>5293028532.5681601</v>
      </c>
      <c r="AE20" s="39">
        <v>5387688683.2249002</v>
      </c>
      <c r="AF20" s="39">
        <v>5397128579.85466</v>
      </c>
      <c r="AG20" s="39">
        <v>5361686350.5172195</v>
      </c>
      <c r="AH20" s="39">
        <v>5393404260.8650103</v>
      </c>
      <c r="AI20" s="39">
        <v>5376979639.1951599</v>
      </c>
      <c r="AJ20" s="39">
        <v>5487932539.6837902</v>
      </c>
      <c r="AK20" s="39">
        <v>5344284278.89252</v>
      </c>
      <c r="AL20" s="39">
        <v>5301908192.79216</v>
      </c>
      <c r="AM20" s="39">
        <v>5386122929.4049196</v>
      </c>
      <c r="AN20" s="39">
        <v>5498375837.3711205</v>
      </c>
      <c r="AO20" s="39">
        <v>5344401032.9019804</v>
      </c>
      <c r="AP20" s="39">
        <v>5344478791.3612299</v>
      </c>
      <c r="AQ20" s="39">
        <v>5408763947.1960201</v>
      </c>
      <c r="AR20" s="39">
        <v>5364096915.3053799</v>
      </c>
      <c r="AS20" s="39">
        <v>5438504163.0209999</v>
      </c>
      <c r="AT20" s="39">
        <v>5429151163.7253199</v>
      </c>
      <c r="AU20" s="39">
        <v>5304005974.73454</v>
      </c>
      <c r="AV20" s="39">
        <v>5345365056.6786299</v>
      </c>
      <c r="AW20" s="39">
        <v>5396688420.6184597</v>
      </c>
      <c r="AX20" s="39">
        <v>5390512462.7292099</v>
      </c>
      <c r="AY20" s="39">
        <v>5331759490.2999601</v>
      </c>
      <c r="AZ20" s="39">
        <v>5434866268.9659204</v>
      </c>
      <c r="BA20">
        <v>5394886205.8500004</v>
      </c>
      <c r="BB20">
        <v>5435357658.1099997</v>
      </c>
      <c r="BC20">
        <v>5346917769.6700001</v>
      </c>
      <c r="BD20">
        <v>5438438927.0100002</v>
      </c>
      <c r="BE20">
        <v>5426614137.3299999</v>
      </c>
      <c r="BF20">
        <v>5453574608.2700005</v>
      </c>
      <c r="BG20">
        <v>5436871931.7600002</v>
      </c>
      <c r="BH20">
        <v>5489162377.3199997</v>
      </c>
      <c r="BI20">
        <v>5458450818.6800003</v>
      </c>
      <c r="BJ20">
        <v>5391139900.9700003</v>
      </c>
      <c r="BK20" s="53">
        <v>5371888790.8020496</v>
      </c>
      <c r="BL20" s="53">
        <v>5337210510.9529495</v>
      </c>
      <c r="BM20" s="53">
        <v>5371415642.1250601</v>
      </c>
      <c r="BN20" s="53">
        <v>5386482134.5585003</v>
      </c>
      <c r="BO20" s="53">
        <v>5466989128.4842701</v>
      </c>
      <c r="BP20" s="53">
        <v>5311144071.1206198</v>
      </c>
      <c r="BQ20" s="53">
        <v>5374916925.1340904</v>
      </c>
      <c r="BR20" s="53">
        <v>5373818915.8201399</v>
      </c>
      <c r="BS20" s="53">
        <v>5307698804.4063997</v>
      </c>
      <c r="BT20" s="53">
        <v>5445876805.8364801</v>
      </c>
    </row>
    <row r="21" spans="2:72" x14ac:dyDescent="0.25">
      <c r="B21" s="37">
        <v>19</v>
      </c>
      <c r="C21" s="39">
        <v>5650565632.7447004</v>
      </c>
      <c r="D21" s="39">
        <v>5457008711.1875801</v>
      </c>
      <c r="E21" s="39">
        <v>5550420908.0194302</v>
      </c>
      <c r="F21" s="39">
        <v>5421941577.6978903</v>
      </c>
      <c r="G21" s="39">
        <v>5571840360.7835903</v>
      </c>
      <c r="H21" s="39">
        <v>5472949574.6046495</v>
      </c>
      <c r="I21" s="39">
        <v>5643020717.2954702</v>
      </c>
      <c r="J21" s="39">
        <v>5650801691.0095997</v>
      </c>
      <c r="K21" s="39">
        <v>5436390683.55476</v>
      </c>
      <c r="L21" s="39">
        <v>5480467340.5064201</v>
      </c>
      <c r="M21" s="39">
        <v>5630693353.7092505</v>
      </c>
      <c r="N21" s="39">
        <v>5508441238.2198696</v>
      </c>
      <c r="O21" s="39">
        <v>5424938598.3874998</v>
      </c>
      <c r="P21" s="39">
        <v>5443956761.9219103</v>
      </c>
      <c r="Q21" s="39">
        <v>5448461589.5839195</v>
      </c>
      <c r="R21" s="39">
        <v>5620108188.4615402</v>
      </c>
      <c r="S21" s="39">
        <v>5651563924.6359797</v>
      </c>
      <c r="T21" s="39">
        <v>5536008487.6528797</v>
      </c>
      <c r="U21" s="39">
        <v>5583016247.2846699</v>
      </c>
      <c r="V21" s="39">
        <v>5437491677.0510998</v>
      </c>
      <c r="W21" s="39">
        <v>5563710184.9529896</v>
      </c>
      <c r="X21" s="39">
        <v>5647048428.38766</v>
      </c>
      <c r="Y21" s="39">
        <v>5569216538.23384</v>
      </c>
      <c r="Z21" s="39">
        <v>5483779596.10359</v>
      </c>
      <c r="AA21" s="39">
        <v>5566275326.0847101</v>
      </c>
      <c r="AB21" s="39">
        <v>5547849447.7508898</v>
      </c>
      <c r="AC21" s="39">
        <v>5487538900.2144499</v>
      </c>
      <c r="AD21" s="39">
        <v>5463602764.4305096</v>
      </c>
      <c r="AE21" s="39">
        <v>5555487952.5474005</v>
      </c>
      <c r="AF21" s="39">
        <v>5602718306.6400805</v>
      </c>
      <c r="AG21" s="39">
        <v>5529826252.3303804</v>
      </c>
      <c r="AH21" s="39">
        <v>5561449803.4509096</v>
      </c>
      <c r="AI21" s="39">
        <v>5535665423.16436</v>
      </c>
      <c r="AJ21" s="39">
        <v>5655462652.7508202</v>
      </c>
      <c r="AK21" s="39">
        <v>5509049060.11835</v>
      </c>
      <c r="AL21" s="39">
        <v>5467293486.8636503</v>
      </c>
      <c r="AM21" s="39">
        <v>5562015674.6967697</v>
      </c>
      <c r="AN21" s="39">
        <v>5653805349.0331001</v>
      </c>
      <c r="AO21" s="39">
        <v>5503673437.3040705</v>
      </c>
      <c r="AP21" s="39">
        <v>5514321846.1098204</v>
      </c>
      <c r="AQ21" s="39">
        <v>5575171820.1375704</v>
      </c>
      <c r="AR21" s="39">
        <v>5535562517.2803402</v>
      </c>
      <c r="AS21" s="39">
        <v>5600132891.0071497</v>
      </c>
      <c r="AT21" s="39">
        <v>5599127437.6536598</v>
      </c>
      <c r="AU21" s="39">
        <v>5494391797.3491602</v>
      </c>
      <c r="AV21" s="39">
        <v>5509401282.3234301</v>
      </c>
      <c r="AW21" s="39">
        <v>5567092291.4365997</v>
      </c>
      <c r="AX21" s="39">
        <v>5567713281.0384398</v>
      </c>
      <c r="AY21" s="39">
        <v>5513700482.3490801</v>
      </c>
      <c r="AZ21" s="39">
        <v>5595482468.3802299</v>
      </c>
      <c r="BA21">
        <v>5395571418.3999996</v>
      </c>
      <c r="BB21">
        <v>5435391466.5500002</v>
      </c>
      <c r="BC21">
        <v>5348845915.3400002</v>
      </c>
      <c r="BD21">
        <v>5430460039.96</v>
      </c>
      <c r="BE21">
        <v>5419641742.2700005</v>
      </c>
      <c r="BF21">
        <v>5454576907.1300001</v>
      </c>
      <c r="BG21">
        <v>5428852347.5900002</v>
      </c>
      <c r="BH21">
        <v>5481863723.0500002</v>
      </c>
      <c r="BI21">
        <v>5451290658.6199999</v>
      </c>
      <c r="BJ21">
        <v>5392744580.3699999</v>
      </c>
      <c r="BK21" s="53">
        <v>5545493756.5934601</v>
      </c>
      <c r="BL21" s="53">
        <v>5502597533.8490896</v>
      </c>
      <c r="BM21" s="53">
        <v>5554453584.6306696</v>
      </c>
      <c r="BN21" s="53">
        <v>5563527877.6099501</v>
      </c>
      <c r="BO21" s="53">
        <v>5619787299.3359699</v>
      </c>
      <c r="BP21" s="53">
        <v>5493771252.0230503</v>
      </c>
      <c r="BQ21" s="53">
        <v>5556497339.7477703</v>
      </c>
      <c r="BR21" s="53">
        <v>5541425803.9451599</v>
      </c>
      <c r="BS21" s="53">
        <v>5472690694.7835302</v>
      </c>
      <c r="BT21" s="53">
        <v>5606948555.6652098</v>
      </c>
    </row>
    <row r="22" spans="2:72" x14ac:dyDescent="0.25">
      <c r="B22" s="37">
        <v>20</v>
      </c>
      <c r="C22" s="39">
        <v>5661894933.2417898</v>
      </c>
      <c r="D22" s="39">
        <v>5457667222.8590298</v>
      </c>
      <c r="E22" s="39">
        <v>5561748457.3523703</v>
      </c>
      <c r="F22" s="39">
        <v>5422600089.3693399</v>
      </c>
      <c r="G22" s="39">
        <v>5572364708.8144598</v>
      </c>
      <c r="H22" s="39">
        <v>5484141298.48703</v>
      </c>
      <c r="I22" s="39">
        <v>5643429776.6747599</v>
      </c>
      <c r="J22" s="39">
        <v>5661650773.0592499</v>
      </c>
      <c r="K22" s="39">
        <v>5447443789.8874102</v>
      </c>
      <c r="L22" s="39">
        <v>5480869079.3435802</v>
      </c>
      <c r="M22" s="39">
        <v>5642012041.2346497</v>
      </c>
      <c r="N22" s="39">
        <v>5512823374.4129105</v>
      </c>
      <c r="O22" s="39">
        <v>5436134489.3834696</v>
      </c>
      <c r="P22" s="39">
        <v>5444615273.5933599</v>
      </c>
      <c r="Q22" s="39">
        <v>5450090784.8150597</v>
      </c>
      <c r="R22" s="39">
        <v>5620567480.2288504</v>
      </c>
      <c r="S22" s="39">
        <v>5651981559.4456596</v>
      </c>
      <c r="T22" s="39">
        <v>5536565241.32757</v>
      </c>
      <c r="U22" s="39">
        <v>5594205277.1832104</v>
      </c>
      <c r="V22" s="39">
        <v>5448740983.6828804</v>
      </c>
      <c r="W22" s="39">
        <v>5564247158.5593796</v>
      </c>
      <c r="X22" s="39">
        <v>5658147327.3319798</v>
      </c>
      <c r="Y22" s="39">
        <v>5579545562.0067301</v>
      </c>
      <c r="Z22" s="39">
        <v>5495005849.0109301</v>
      </c>
      <c r="AA22" s="39">
        <v>5573134228.1187601</v>
      </c>
      <c r="AB22" s="39">
        <v>5556289341.92484</v>
      </c>
      <c r="AC22" s="39">
        <v>5498218361.1606302</v>
      </c>
      <c r="AD22" s="39">
        <v>5465909679.5289602</v>
      </c>
      <c r="AE22" s="39">
        <v>5566289173.3594398</v>
      </c>
      <c r="AF22" s="39">
        <v>5603197997.3105202</v>
      </c>
      <c r="AG22" s="39">
        <v>5541122968.6221399</v>
      </c>
      <c r="AH22" s="39">
        <v>5572482565.0204496</v>
      </c>
      <c r="AI22" s="39">
        <v>5536016052.1311798</v>
      </c>
      <c r="AJ22" s="39">
        <v>5655850762.5296602</v>
      </c>
      <c r="AK22" s="39">
        <v>5511947656.9171305</v>
      </c>
      <c r="AL22" s="39">
        <v>5474453275.38694</v>
      </c>
      <c r="AM22" s="39">
        <v>5562563310.21492</v>
      </c>
      <c r="AN22" s="39">
        <v>5654188527.9739799</v>
      </c>
      <c r="AO22" s="39">
        <v>5511633818.1354399</v>
      </c>
      <c r="AP22" s="39">
        <v>5518151672.3918505</v>
      </c>
      <c r="AQ22" s="39">
        <v>5583052031.0546703</v>
      </c>
      <c r="AR22" s="39">
        <v>5542549815.2133598</v>
      </c>
      <c r="AS22" s="39">
        <v>5609137167.5016499</v>
      </c>
      <c r="AT22" s="39">
        <v>5599534163.6932001</v>
      </c>
      <c r="AU22" s="39">
        <v>5494821687.9668999</v>
      </c>
      <c r="AV22" s="39">
        <v>5514585484.8408604</v>
      </c>
      <c r="AW22" s="39">
        <v>5569147503.6091404</v>
      </c>
      <c r="AX22" s="39">
        <v>5571911951.6348896</v>
      </c>
      <c r="AY22" s="39">
        <v>5514221582.3754997</v>
      </c>
      <c r="AZ22" s="39">
        <v>5597819645.4848804</v>
      </c>
      <c r="BA22">
        <v>5574318988.3000002</v>
      </c>
      <c r="BB22">
        <v>5623394563.1199999</v>
      </c>
      <c r="BC22">
        <v>5529064567.3500004</v>
      </c>
      <c r="BD22">
        <v>5621170158.1499996</v>
      </c>
      <c r="BE22">
        <v>5595038271.71</v>
      </c>
      <c r="BF22">
        <v>5636510715.1099997</v>
      </c>
      <c r="BG22">
        <v>5647488772.6999998</v>
      </c>
      <c r="BH22">
        <v>5664002444.3400002</v>
      </c>
      <c r="BI22">
        <v>5633823389.6099997</v>
      </c>
      <c r="BJ22">
        <v>5571351690.3299999</v>
      </c>
      <c r="BK22" s="53">
        <v>5546024499.9359503</v>
      </c>
      <c r="BL22" s="53">
        <v>5510234613.1146402</v>
      </c>
      <c r="BM22" s="53">
        <v>5562261055.28936</v>
      </c>
      <c r="BN22" s="53">
        <v>5564083296.3930597</v>
      </c>
      <c r="BO22" s="53">
        <v>5629386432.3060503</v>
      </c>
      <c r="BP22" s="53">
        <v>5496009184.3261604</v>
      </c>
      <c r="BQ22" s="53">
        <v>5558409661.90312</v>
      </c>
      <c r="BR22" s="53">
        <v>5549226963.28971</v>
      </c>
      <c r="BS22" s="53">
        <v>5481232409.1085901</v>
      </c>
      <c r="BT22" s="53">
        <v>5609078213.2767</v>
      </c>
    </row>
    <row r="23" spans="2:72" x14ac:dyDescent="0.25">
      <c r="B23" s="37">
        <v>21</v>
      </c>
      <c r="C23" s="39">
        <v>4733693525.6562099</v>
      </c>
      <c r="D23" s="39">
        <v>4525452146.1893196</v>
      </c>
      <c r="E23" s="39">
        <v>4616380315.5769701</v>
      </c>
      <c r="F23" s="39">
        <v>4483840765.3268995</v>
      </c>
      <c r="G23" s="39">
        <v>4638547657.3150501</v>
      </c>
      <c r="H23" s="39">
        <v>4523349453.4049997</v>
      </c>
      <c r="I23" s="39">
        <v>4677333887.7408895</v>
      </c>
      <c r="J23" s="39">
        <v>4737821638.0118399</v>
      </c>
      <c r="K23" s="39">
        <v>4503633498.2672501</v>
      </c>
      <c r="L23" s="39">
        <v>4556018654.4926395</v>
      </c>
      <c r="M23" s="39">
        <v>4683736680.8852797</v>
      </c>
      <c r="N23" s="39">
        <v>4572804289.8089199</v>
      </c>
      <c r="O23" s="39">
        <v>4489812814.7091904</v>
      </c>
      <c r="P23" s="39">
        <v>4506441195.1229696</v>
      </c>
      <c r="Q23" s="39">
        <v>4511851837.4176197</v>
      </c>
      <c r="R23" s="39">
        <v>4702866621.05655</v>
      </c>
      <c r="S23" s="39">
        <v>4691294344.8278799</v>
      </c>
      <c r="T23" s="39">
        <v>4599152224.2667398</v>
      </c>
      <c r="U23" s="39">
        <v>4660057822.9846497</v>
      </c>
      <c r="V23" s="39">
        <v>4495963227.8443003</v>
      </c>
      <c r="W23" s="39">
        <v>4608818840.1185102</v>
      </c>
      <c r="X23" s="39">
        <v>4729843957.0339499</v>
      </c>
      <c r="Y23" s="39">
        <v>4642453349.4027596</v>
      </c>
      <c r="Z23" s="39">
        <v>4557118137.42239</v>
      </c>
      <c r="AA23" s="39">
        <v>4639626919.2423096</v>
      </c>
      <c r="AB23" s="39">
        <v>4604892334.9513702</v>
      </c>
      <c r="AC23" s="39">
        <v>4569652527.7592697</v>
      </c>
      <c r="AD23" s="39">
        <v>4535107227.3480797</v>
      </c>
      <c r="AE23" s="39">
        <v>4624999923.0725203</v>
      </c>
      <c r="AF23" s="39">
        <v>4646550918.5230103</v>
      </c>
      <c r="AG23" s="39">
        <v>4598297498.9489098</v>
      </c>
      <c r="AH23" s="39">
        <v>4630656237.5556602</v>
      </c>
      <c r="AI23" s="39">
        <v>4620625080.6453199</v>
      </c>
      <c r="AJ23" s="39">
        <v>4734735866.0615396</v>
      </c>
      <c r="AK23" s="39">
        <v>4585371008.0217896</v>
      </c>
      <c r="AL23" s="39">
        <v>4538983573.2475004</v>
      </c>
      <c r="AM23" s="39">
        <v>4633098332.1381197</v>
      </c>
      <c r="AN23" s="39">
        <v>4744206287.5246</v>
      </c>
      <c r="AO23" s="39">
        <v>4580361886.03967</v>
      </c>
      <c r="AP23" s="39">
        <v>4586315116.8284197</v>
      </c>
      <c r="AQ23" s="39">
        <v>4648470121.26752</v>
      </c>
      <c r="AR23" s="39">
        <v>4602409984.6162901</v>
      </c>
      <c r="AS23" s="39">
        <v>4676558580.2073002</v>
      </c>
      <c r="AT23" s="39">
        <v>4675720684.9359503</v>
      </c>
      <c r="AU23" s="39">
        <v>4549573202.0327997</v>
      </c>
      <c r="AV23" s="39">
        <v>4585064635.96803</v>
      </c>
      <c r="AW23" s="39">
        <v>4640409706.39781</v>
      </c>
      <c r="AX23" s="39">
        <v>4633266570.2379799</v>
      </c>
      <c r="AY23" s="39">
        <v>4577766502.73526</v>
      </c>
      <c r="AZ23" s="39">
        <v>4677587140.6109104</v>
      </c>
      <c r="BA23">
        <v>5579354536.6499996</v>
      </c>
      <c r="BB23">
        <v>5627774113.7200003</v>
      </c>
      <c r="BC23">
        <v>5535706281.7700005</v>
      </c>
      <c r="BD23">
        <v>5617879393.7399998</v>
      </c>
      <c r="BE23">
        <v>5592324904.4099998</v>
      </c>
      <c r="BF23">
        <v>5641747391.8800001</v>
      </c>
      <c r="BG23">
        <v>5644097387.7600002</v>
      </c>
      <c r="BH23">
        <v>5661046943.5600004</v>
      </c>
      <c r="BI23">
        <v>5631114044.0699997</v>
      </c>
      <c r="BJ23">
        <v>5577392082.2799997</v>
      </c>
      <c r="BK23" s="53">
        <v>4618593536.6516705</v>
      </c>
      <c r="BL23" s="53">
        <v>4574167251.0535002</v>
      </c>
      <c r="BM23" s="53">
        <v>4611701753.5039701</v>
      </c>
      <c r="BN23" s="53">
        <v>4633716772.6427402</v>
      </c>
      <c r="BO23" s="53">
        <v>4703465127.8714399</v>
      </c>
      <c r="BP23" s="53">
        <v>4554228152.8831501</v>
      </c>
      <c r="BQ23" s="53">
        <v>4620088236.4057598</v>
      </c>
      <c r="BR23" s="53">
        <v>4611816934.7148504</v>
      </c>
      <c r="BS23" s="53">
        <v>4544022626.2287102</v>
      </c>
      <c r="BT23" s="53">
        <v>4689760987.8264399</v>
      </c>
    </row>
    <row r="24" spans="2:72" x14ac:dyDescent="0.25">
      <c r="B24" s="37">
        <v>22</v>
      </c>
      <c r="C24" s="39">
        <v>4743980687.1163197</v>
      </c>
      <c r="D24" s="39">
        <v>4525865572.7135601</v>
      </c>
      <c r="E24" s="39">
        <v>4626667061.01791</v>
      </c>
      <c r="F24" s="39">
        <v>4484253909.9870701</v>
      </c>
      <c r="G24" s="39">
        <v>4638927824.1009502</v>
      </c>
      <c r="H24" s="39">
        <v>4533643294.2626104</v>
      </c>
      <c r="I24" s="39">
        <v>4677650567.0190697</v>
      </c>
      <c r="J24" s="39">
        <v>4747542177.8043804</v>
      </c>
      <c r="K24" s="39">
        <v>4513736961.60818</v>
      </c>
      <c r="L24" s="39">
        <v>4556297149.1668501</v>
      </c>
      <c r="M24" s="39">
        <v>4694025040.9260998</v>
      </c>
      <c r="N24" s="39">
        <v>4576373465.4475098</v>
      </c>
      <c r="O24" s="39">
        <v>4500096185.7560396</v>
      </c>
      <c r="P24" s="39">
        <v>4506854483.6948996</v>
      </c>
      <c r="Q24" s="39">
        <v>4512754313.8469696</v>
      </c>
      <c r="R24" s="39">
        <v>4703197834.7455997</v>
      </c>
      <c r="S24" s="39">
        <v>4691615098.1258898</v>
      </c>
      <c r="T24" s="39">
        <v>4599539919.9075298</v>
      </c>
      <c r="U24" s="39">
        <v>4670182509.0915098</v>
      </c>
      <c r="V24" s="39">
        <v>4506236547.6843996</v>
      </c>
      <c r="W24" s="39">
        <v>4609203748.8660803</v>
      </c>
      <c r="X24" s="39">
        <v>4739899316.0917196</v>
      </c>
      <c r="Y24" s="39">
        <v>4651759772.6863098</v>
      </c>
      <c r="Z24" s="39">
        <v>4567387289.1092596</v>
      </c>
      <c r="AA24" s="39">
        <v>4645483010.2729397</v>
      </c>
      <c r="AB24" s="39">
        <v>4612315772.8830795</v>
      </c>
      <c r="AC24" s="39">
        <v>4579262735.20961</v>
      </c>
      <c r="AD24" s="39">
        <v>4536697408.4981098</v>
      </c>
      <c r="AE24" s="39">
        <v>4634752572.4738102</v>
      </c>
      <c r="AF24" s="39">
        <v>4646895926.4032097</v>
      </c>
      <c r="AG24" s="39">
        <v>4608532868.9143801</v>
      </c>
      <c r="AH24" s="39">
        <v>4640646301.3194504</v>
      </c>
      <c r="AI24" s="39">
        <v>4620875456.25879</v>
      </c>
      <c r="AJ24" s="39">
        <v>4735004721.9262199</v>
      </c>
      <c r="AK24" s="39">
        <v>4587492720.8257704</v>
      </c>
      <c r="AL24" s="39">
        <v>4545258574.8554001</v>
      </c>
      <c r="AM24" s="39">
        <v>4633482598.4724903</v>
      </c>
      <c r="AN24" s="39">
        <v>4744461501.7632103</v>
      </c>
      <c r="AO24" s="39">
        <v>4587341264.6291399</v>
      </c>
      <c r="AP24" s="39">
        <v>4589199424.55299</v>
      </c>
      <c r="AQ24" s="39">
        <v>4655340391.21385</v>
      </c>
      <c r="AR24" s="39">
        <v>4608439663.7290697</v>
      </c>
      <c r="AS24" s="39">
        <v>4684456769.3278999</v>
      </c>
      <c r="AT24" s="39">
        <v>4676013434.2983799</v>
      </c>
      <c r="AU24" s="39">
        <v>4549858527.6388798</v>
      </c>
      <c r="AV24" s="39">
        <v>4589296705.7912102</v>
      </c>
      <c r="AW24" s="39">
        <v>4641803352.7625799</v>
      </c>
      <c r="AX24" s="39">
        <v>4636520513.0643196</v>
      </c>
      <c r="AY24" s="39">
        <v>4578142633.4855099</v>
      </c>
      <c r="AZ24" s="39">
        <v>4679230114.8623199</v>
      </c>
      <c r="BA24">
        <v>4627507087.3299999</v>
      </c>
      <c r="BB24">
        <v>4669802577.4200001</v>
      </c>
      <c r="BC24">
        <v>4579678052.9799995</v>
      </c>
      <c r="BD24">
        <v>4673477264.0699997</v>
      </c>
      <c r="BE24">
        <v>4657797645.8100004</v>
      </c>
      <c r="BF24">
        <v>4688237520.9899998</v>
      </c>
      <c r="BG24">
        <v>4674196126.9200001</v>
      </c>
      <c r="BH24">
        <v>4722502862.5200005</v>
      </c>
      <c r="BI24">
        <v>4690888316.3000002</v>
      </c>
      <c r="BJ24">
        <v>4623520029.6999998</v>
      </c>
      <c r="BK24" s="53">
        <v>4618970218.8407898</v>
      </c>
      <c r="BL24" s="53">
        <v>4580841221.9544001</v>
      </c>
      <c r="BM24" s="53">
        <v>4618467990.3471498</v>
      </c>
      <c r="BN24" s="53">
        <v>4634103461.1923103</v>
      </c>
      <c r="BO24" s="53">
        <v>4711959881.3393202</v>
      </c>
      <c r="BP24" s="53">
        <v>4555813701.9933395</v>
      </c>
      <c r="BQ24" s="53">
        <v>4621311419.44664</v>
      </c>
      <c r="BR24" s="53">
        <v>4618602490.6169796</v>
      </c>
      <c r="BS24" s="53">
        <v>4551623834.6901197</v>
      </c>
      <c r="BT24" s="53">
        <v>4691120012.0066004</v>
      </c>
    </row>
    <row r="25" spans="2:72" x14ac:dyDescent="0.25">
      <c r="B25" s="37">
        <v>23</v>
      </c>
      <c r="C25" s="39">
        <v>5061335650.2341299</v>
      </c>
      <c r="D25" s="39">
        <v>4858775581.0613699</v>
      </c>
      <c r="E25" s="39">
        <v>4961515247.6280098</v>
      </c>
      <c r="F25" s="39">
        <v>4827462527.4215097</v>
      </c>
      <c r="G25" s="39">
        <v>4983203653.0715799</v>
      </c>
      <c r="H25" s="39">
        <v>4886149348.9082298</v>
      </c>
      <c r="I25" s="39">
        <v>5068732351.09482</v>
      </c>
      <c r="J25" s="39">
        <v>5061326456.4054298</v>
      </c>
      <c r="K25" s="39">
        <v>4837594843.0829601</v>
      </c>
      <c r="L25" s="39">
        <v>4888361883.9093399</v>
      </c>
      <c r="M25" s="39">
        <v>5051896803.6126299</v>
      </c>
      <c r="N25" s="39">
        <v>4917318667.20928</v>
      </c>
      <c r="O25" s="39">
        <v>4826970831.2659197</v>
      </c>
      <c r="P25" s="39">
        <v>4848721989.6476603</v>
      </c>
      <c r="Q25" s="39">
        <v>4854373529.6722298</v>
      </c>
      <c r="R25" s="39">
        <v>5031827037.1819801</v>
      </c>
      <c r="S25" s="39">
        <v>5076242449.3439798</v>
      </c>
      <c r="T25" s="39">
        <v>4946722244.5889797</v>
      </c>
      <c r="U25" s="39">
        <v>4994185910.5306396</v>
      </c>
      <c r="V25" s="39">
        <v>4844841806.0576</v>
      </c>
      <c r="W25" s="39">
        <v>4980414925.0626802</v>
      </c>
      <c r="X25" s="39">
        <v>5057788763.0191402</v>
      </c>
      <c r="Y25" s="39">
        <v>4978555353.6794205</v>
      </c>
      <c r="Z25" s="39">
        <v>4887110793.0666304</v>
      </c>
      <c r="AA25" s="39">
        <v>4977377178.9355602</v>
      </c>
      <c r="AB25" s="39">
        <v>4959917543.1021404</v>
      </c>
      <c r="AC25" s="39">
        <v>4892771596.6351805</v>
      </c>
      <c r="AD25" s="39">
        <v>4866328905.7088499</v>
      </c>
      <c r="AE25" s="39">
        <v>4966479541.3249903</v>
      </c>
      <c r="AF25" s="39">
        <v>5023646934.5038404</v>
      </c>
      <c r="AG25" s="39">
        <v>4939585728.7438097</v>
      </c>
      <c r="AH25" s="39">
        <v>4972558315.6737499</v>
      </c>
      <c r="AI25" s="39">
        <v>4940162556.9151001</v>
      </c>
      <c r="AJ25" s="39">
        <v>5071923515.3525</v>
      </c>
      <c r="AK25" s="39">
        <v>4912103135.42729</v>
      </c>
      <c r="AL25" s="39">
        <v>4870705605.46492</v>
      </c>
      <c r="AM25" s="39">
        <v>4968939399.63694</v>
      </c>
      <c r="AN25" s="39">
        <v>5068980089.3955698</v>
      </c>
      <c r="AO25" s="39">
        <v>4908780901.80546</v>
      </c>
      <c r="AP25" s="39">
        <v>4923310939.6018496</v>
      </c>
      <c r="AQ25" s="39">
        <v>4985783196.3194103</v>
      </c>
      <c r="AR25" s="39">
        <v>4945893515.1522398</v>
      </c>
      <c r="AS25" s="39">
        <v>5015985644.5334597</v>
      </c>
      <c r="AT25" s="39">
        <v>5010927291.9502697</v>
      </c>
      <c r="AU25" s="39">
        <v>4907691226.0423002</v>
      </c>
      <c r="AV25" s="39">
        <v>4918102850.22472</v>
      </c>
      <c r="AW25" s="39">
        <v>4978293044.7009897</v>
      </c>
      <c r="AX25" s="39">
        <v>4980924908.06777</v>
      </c>
      <c r="AY25" s="39">
        <v>4924884217.2515802</v>
      </c>
      <c r="AZ25" s="39">
        <v>5005613414.27279</v>
      </c>
      <c r="BA25">
        <v>5684554856.3500004</v>
      </c>
      <c r="BB25">
        <v>5729076925.7799997</v>
      </c>
      <c r="BC25">
        <v>5716726803.8100004</v>
      </c>
      <c r="BD25">
        <v>5815905429.6400003</v>
      </c>
      <c r="BE25">
        <v>5663669443.6599998</v>
      </c>
      <c r="BF25">
        <v>5742684625.71</v>
      </c>
      <c r="BG25">
        <v>5784086402.5699997</v>
      </c>
      <c r="BH25">
        <v>5760296966.6999998</v>
      </c>
      <c r="BI25">
        <v>5725155917.2200003</v>
      </c>
      <c r="BJ25">
        <v>5659045994.2399998</v>
      </c>
      <c r="BK25" s="53">
        <v>4956811679.4411497</v>
      </c>
      <c r="BL25" s="53">
        <v>4909990875.4811201</v>
      </c>
      <c r="BM25" s="53">
        <v>4968962484.5972404</v>
      </c>
      <c r="BN25" s="53">
        <v>4972427554.5914497</v>
      </c>
      <c r="BO25" s="53">
        <v>5029389249.9300604</v>
      </c>
      <c r="BP25" s="53">
        <v>4904034632.5247698</v>
      </c>
      <c r="BQ25" s="53">
        <v>4969366079.1114502</v>
      </c>
      <c r="BR25" s="53">
        <v>4950245358.6135397</v>
      </c>
      <c r="BS25" s="53">
        <v>4877528601.88661</v>
      </c>
      <c r="BT25" s="53">
        <v>5020391603.1939201</v>
      </c>
    </row>
    <row r="26" spans="2:72" x14ac:dyDescent="0.25">
      <c r="B26" s="37">
        <v>24</v>
      </c>
      <c r="C26" s="39">
        <v>5071445604.7383604</v>
      </c>
      <c r="D26" s="39">
        <v>4859017183.4871197</v>
      </c>
      <c r="E26" s="39">
        <v>4971609902.0427399</v>
      </c>
      <c r="F26" s="39">
        <v>4827739546.8319302</v>
      </c>
      <c r="G26" s="39">
        <v>4983505850.9580803</v>
      </c>
      <c r="H26" s="39">
        <v>4895941202.0106096</v>
      </c>
      <c r="I26" s="39">
        <v>5068955938.62994</v>
      </c>
      <c r="J26" s="39">
        <v>5070904918.0611496</v>
      </c>
      <c r="K26" s="39">
        <v>4847308129.4379702</v>
      </c>
      <c r="L26" s="39">
        <v>4888543169.4758396</v>
      </c>
      <c r="M26" s="39">
        <v>5061949045.6954098</v>
      </c>
      <c r="N26" s="39">
        <v>4920406877.8187103</v>
      </c>
      <c r="O26" s="39">
        <v>4836862864.6503401</v>
      </c>
      <c r="P26" s="39">
        <v>4848970583.7098398</v>
      </c>
      <c r="Q26" s="39">
        <v>4854803800.0244703</v>
      </c>
      <c r="R26" s="39">
        <v>5032061000.2037497</v>
      </c>
      <c r="S26" s="39">
        <v>5076466531.3482904</v>
      </c>
      <c r="T26" s="39">
        <v>4947018683.6942902</v>
      </c>
      <c r="U26" s="39">
        <v>5004143787.1641502</v>
      </c>
      <c r="V26" s="39">
        <v>4854761219.7243996</v>
      </c>
      <c r="W26" s="39">
        <v>4980716110.2048702</v>
      </c>
      <c r="X26" s="39">
        <v>5067665645.2809896</v>
      </c>
      <c r="Y26" s="39">
        <v>4987677834.0393801</v>
      </c>
      <c r="Z26" s="39">
        <v>4897015895.6970997</v>
      </c>
      <c r="AA26" s="39">
        <v>4982999573.8735399</v>
      </c>
      <c r="AB26" s="39">
        <v>4967106534.1183996</v>
      </c>
      <c r="AC26" s="39">
        <v>4901988583.2413197</v>
      </c>
      <c r="AD26" s="39">
        <v>4867285924.4734898</v>
      </c>
      <c r="AE26" s="39">
        <v>4976039348.5404501</v>
      </c>
      <c r="AF26" s="39">
        <v>5023901720.6612101</v>
      </c>
      <c r="AG26" s="39">
        <v>4949620589.7101498</v>
      </c>
      <c r="AH26" s="39">
        <v>4982358260.6915903</v>
      </c>
      <c r="AI26" s="39">
        <v>4940311691.3572197</v>
      </c>
      <c r="AJ26" s="39">
        <v>5072097930.3052797</v>
      </c>
      <c r="AK26" s="39">
        <v>4913738054.3217001</v>
      </c>
      <c r="AL26" s="39">
        <v>4876599703.7568102</v>
      </c>
      <c r="AM26" s="39">
        <v>4969191602.6497602</v>
      </c>
      <c r="AN26" s="39">
        <v>5069139221.9236603</v>
      </c>
      <c r="AO26" s="39">
        <v>4915427974.77349</v>
      </c>
      <c r="AP26" s="39">
        <v>4925762058.3941803</v>
      </c>
      <c r="AQ26" s="39">
        <v>4992467494.0619602</v>
      </c>
      <c r="AR26" s="39">
        <v>4951610070.2533998</v>
      </c>
      <c r="AS26" s="39">
        <v>5023660361.2857304</v>
      </c>
      <c r="AT26" s="39">
        <v>5011132667.0053396</v>
      </c>
      <c r="AU26" s="39">
        <v>4907871812.8385096</v>
      </c>
      <c r="AV26" s="39">
        <v>4921937806.2265997</v>
      </c>
      <c r="AW26" s="39">
        <v>4979236726.7725496</v>
      </c>
      <c r="AX26" s="39">
        <v>4983763801.0014801</v>
      </c>
      <c r="AY26" s="39">
        <v>4925141053.8214903</v>
      </c>
      <c r="AZ26" s="39">
        <v>5006830313.3302803</v>
      </c>
      <c r="BA26">
        <v>4630798327.6999998</v>
      </c>
      <c r="BB26">
        <v>4672402124.5500002</v>
      </c>
      <c r="BC26">
        <v>4584308648.8400002</v>
      </c>
      <c r="BD26">
        <v>4669193673.2299995</v>
      </c>
      <c r="BE26">
        <v>4653774922.46</v>
      </c>
      <c r="BF26">
        <v>4691786891.6499996</v>
      </c>
      <c r="BG26">
        <v>4670092914.9399996</v>
      </c>
      <c r="BH26">
        <v>4718405809.0500002</v>
      </c>
      <c r="BI26">
        <v>4687002819.79</v>
      </c>
      <c r="BJ26">
        <v>4627740520.2299995</v>
      </c>
      <c r="BK26" s="53">
        <v>4957044148.0442801</v>
      </c>
      <c r="BL26" s="53">
        <v>4916355655.7942896</v>
      </c>
      <c r="BM26" s="53">
        <v>4975465352.4995604</v>
      </c>
      <c r="BN26" s="53">
        <v>4972683612.4266596</v>
      </c>
      <c r="BO26" s="53">
        <v>5037712871.2945204</v>
      </c>
      <c r="BP26" s="53">
        <v>4905090865.1570902</v>
      </c>
      <c r="BQ26" s="53">
        <v>4970158250.7933798</v>
      </c>
      <c r="BR26" s="53">
        <v>4956792451.1375999</v>
      </c>
      <c r="BS26" s="53">
        <v>4884789201.8311195</v>
      </c>
      <c r="BT26" s="53">
        <v>5021392120.94942</v>
      </c>
    </row>
    <row r="27" spans="2:72" x14ac:dyDescent="0.25">
      <c r="B27" s="37">
        <v>25</v>
      </c>
      <c r="C27" s="39">
        <v>5537611039.6317701</v>
      </c>
      <c r="D27" s="39">
        <v>5337132249.45263</v>
      </c>
      <c r="E27" s="39">
        <v>5419149057.5093899</v>
      </c>
      <c r="F27" s="39">
        <v>5286627484.1091404</v>
      </c>
      <c r="G27" s="39">
        <v>5438467667.2582502</v>
      </c>
      <c r="H27" s="39">
        <v>5328528427.7160597</v>
      </c>
      <c r="I27" s="39">
        <v>5473659549.32586</v>
      </c>
      <c r="J27" s="39">
        <v>5554654090.68011</v>
      </c>
      <c r="K27" s="39">
        <v>5314182180.7611599</v>
      </c>
      <c r="L27" s="39">
        <v>5360109698.3970804</v>
      </c>
      <c r="M27" s="39">
        <v>5484914946.7242699</v>
      </c>
      <c r="N27" s="39">
        <v>5377777706.2605</v>
      </c>
      <c r="O27" s="39">
        <v>5294382658.3394003</v>
      </c>
      <c r="P27" s="39">
        <v>5314719454.2146997</v>
      </c>
      <c r="Q27" s="39">
        <v>5315725122.0849895</v>
      </c>
      <c r="R27" s="39">
        <v>5518719818.9141703</v>
      </c>
      <c r="S27" s="39">
        <v>5506423559.4463902</v>
      </c>
      <c r="T27" s="39">
        <v>5400023224.9471397</v>
      </c>
      <c r="U27" s="39">
        <v>5466576913.8428497</v>
      </c>
      <c r="V27" s="39">
        <v>5300001088.5315104</v>
      </c>
      <c r="W27" s="39">
        <v>5408937205.0953703</v>
      </c>
      <c r="X27" s="39">
        <v>5533983784.3287201</v>
      </c>
      <c r="Y27" s="39">
        <v>5445265688.1819801</v>
      </c>
      <c r="Z27" s="39">
        <v>5362642022.7987299</v>
      </c>
      <c r="AA27" s="39">
        <v>5449222142.7642298</v>
      </c>
      <c r="AB27" s="39">
        <v>5409070645.2096205</v>
      </c>
      <c r="AC27" s="39">
        <v>5391670497.6695805</v>
      </c>
      <c r="AD27" s="39">
        <v>5339563663.52882</v>
      </c>
      <c r="AE27" s="39">
        <v>5428865100.9699802</v>
      </c>
      <c r="AF27" s="39">
        <v>5451627800.5009298</v>
      </c>
      <c r="AG27" s="39">
        <v>5401402882.9720001</v>
      </c>
      <c r="AH27" s="39">
        <v>5434981231.5599499</v>
      </c>
      <c r="AI27" s="39">
        <v>5442420396.0040703</v>
      </c>
      <c r="AJ27" s="39">
        <v>5561322521.3044996</v>
      </c>
      <c r="AK27" s="39">
        <v>5393335712.4538298</v>
      </c>
      <c r="AL27" s="39">
        <v>5349328535.1180201</v>
      </c>
      <c r="AM27" s="39">
        <v>5436537134.1542997</v>
      </c>
      <c r="AN27" s="39">
        <v>5573419802.6843996</v>
      </c>
      <c r="AO27" s="39">
        <v>5399464165.3540497</v>
      </c>
      <c r="AP27" s="39">
        <v>5400238002.3076401</v>
      </c>
      <c r="AQ27" s="39">
        <v>5454660447.8614197</v>
      </c>
      <c r="AR27" s="39">
        <v>5410063192.3302698</v>
      </c>
      <c r="AS27" s="39">
        <v>5487359895.7585001</v>
      </c>
      <c r="AT27" s="39">
        <v>5478136748.3406801</v>
      </c>
      <c r="AU27" s="39">
        <v>5365914370.3507996</v>
      </c>
      <c r="AV27" s="39">
        <v>5398236733.1055803</v>
      </c>
      <c r="AW27" s="39">
        <v>5446114467.6577396</v>
      </c>
      <c r="AX27" s="39">
        <v>5439003346.6775703</v>
      </c>
      <c r="AY27" s="39">
        <v>5384363542.9493198</v>
      </c>
      <c r="AZ27" s="39">
        <v>5482014357.9698496</v>
      </c>
      <c r="BA27">
        <v>4971899868.8199997</v>
      </c>
      <c r="BB27">
        <v>5023810798.71</v>
      </c>
      <c r="BC27">
        <v>4922659222.1899996</v>
      </c>
      <c r="BD27">
        <v>5018972419.54</v>
      </c>
      <c r="BE27">
        <v>4987830294.8199997</v>
      </c>
      <c r="BF27">
        <v>5037466849.1300001</v>
      </c>
      <c r="BG27">
        <v>5056012083.8800001</v>
      </c>
      <c r="BH27">
        <v>5062030466.4399996</v>
      </c>
      <c r="BI27">
        <v>5029432361.1800003</v>
      </c>
      <c r="BJ27">
        <v>4968644434.3100004</v>
      </c>
      <c r="BK27" s="53">
        <v>5424917469.6402998</v>
      </c>
      <c r="BL27" s="53">
        <v>5388337146.1621904</v>
      </c>
      <c r="BM27" s="53">
        <v>5415150530.7107697</v>
      </c>
      <c r="BN27" s="53">
        <v>5435802502.1492004</v>
      </c>
      <c r="BO27" s="53">
        <v>5518439970.0140104</v>
      </c>
      <c r="BP27" s="53">
        <v>5359444120.2799902</v>
      </c>
      <c r="BQ27" s="53">
        <v>5427417218.0352898</v>
      </c>
      <c r="BR27" s="53">
        <v>5420167891.1801596</v>
      </c>
      <c r="BS27" s="53">
        <v>5351061712.5558395</v>
      </c>
      <c r="BT27" s="53">
        <v>5507530967.8396902</v>
      </c>
    </row>
    <row r="28" spans="2:72" x14ac:dyDescent="0.25">
      <c r="B28" s="37">
        <v>26</v>
      </c>
      <c r="C28" s="39">
        <v>5541365009.8139496</v>
      </c>
      <c r="D28" s="39">
        <v>5330043999.7993002</v>
      </c>
      <c r="E28" s="39">
        <v>5422644625.86343</v>
      </c>
      <c r="F28" s="39">
        <v>5278050611.7480097</v>
      </c>
      <c r="G28" s="39">
        <v>5429842934.57199</v>
      </c>
      <c r="H28" s="39">
        <v>5331825830.5527802</v>
      </c>
      <c r="I28" s="39">
        <v>5465621618.3998499</v>
      </c>
      <c r="J28" s="39">
        <v>5558249001.1723003</v>
      </c>
      <c r="K28" s="39">
        <v>5317902302.82792</v>
      </c>
      <c r="L28" s="39">
        <v>5351912699.48874</v>
      </c>
      <c r="M28" s="39">
        <v>5488688030.8702803</v>
      </c>
      <c r="N28" s="39">
        <v>5374327683.5798702</v>
      </c>
      <c r="O28" s="39">
        <v>5297696594.64254</v>
      </c>
      <c r="P28" s="39">
        <v>5307112890.2478104</v>
      </c>
      <c r="Q28" s="39">
        <v>5309095834.2057304</v>
      </c>
      <c r="R28" s="39">
        <v>5510917599.9509497</v>
      </c>
      <c r="S28" s="39">
        <v>5498514974.2175398</v>
      </c>
      <c r="T28" s="39">
        <v>5391411157.4210997</v>
      </c>
      <c r="U28" s="39">
        <v>5469970559.9362602</v>
      </c>
      <c r="V28" s="39">
        <v>5303362255.6970701</v>
      </c>
      <c r="W28" s="39">
        <v>5400152094.4091396</v>
      </c>
      <c r="X28" s="39">
        <v>5537497460.2097101</v>
      </c>
      <c r="Y28" s="39">
        <v>5447694188.5738201</v>
      </c>
      <c r="Z28" s="39">
        <v>5366212806.83041</v>
      </c>
      <c r="AA28" s="39">
        <v>5448461101.6933098</v>
      </c>
      <c r="AB28" s="39">
        <v>5409549002.56635</v>
      </c>
      <c r="AC28" s="39">
        <v>5395308679.6519604</v>
      </c>
      <c r="AD28" s="39">
        <v>5333865524.9623203</v>
      </c>
      <c r="AE28" s="39">
        <v>5432008072.4892502</v>
      </c>
      <c r="AF28" s="39">
        <v>5443166983.6620502</v>
      </c>
      <c r="AG28" s="39">
        <v>5404826390.35888</v>
      </c>
      <c r="AH28" s="39">
        <v>5438271142.2189302</v>
      </c>
      <c r="AI28" s="39">
        <v>5434636083.4374905</v>
      </c>
      <c r="AJ28" s="39">
        <v>5553541886.8660002</v>
      </c>
      <c r="AK28" s="39">
        <v>5388602438.0993204</v>
      </c>
      <c r="AL28" s="39">
        <v>5348897731.9377298</v>
      </c>
      <c r="AM28" s="39">
        <v>5428540129.4870901</v>
      </c>
      <c r="AN28" s="39">
        <v>5565702392.9470596</v>
      </c>
      <c r="AO28" s="39">
        <v>5400342729.0347004</v>
      </c>
      <c r="AP28" s="39">
        <v>5396472138.0479898</v>
      </c>
      <c r="AQ28" s="39">
        <v>5454501713.5687504</v>
      </c>
      <c r="AR28" s="39">
        <v>5409208140.0640402</v>
      </c>
      <c r="AS28" s="39">
        <v>5488757675.9267302</v>
      </c>
      <c r="AT28" s="39">
        <v>5469947518.8863096</v>
      </c>
      <c r="AU28" s="39">
        <v>5358148639.9543304</v>
      </c>
      <c r="AV28" s="39">
        <v>5395886402.2499599</v>
      </c>
      <c r="AW28" s="39">
        <v>5440227906.1363497</v>
      </c>
      <c r="AX28" s="39">
        <v>5435374904.8184004</v>
      </c>
      <c r="AY28" s="39">
        <v>5375911879.93435</v>
      </c>
      <c r="AZ28" s="39">
        <v>5476493324.3147898</v>
      </c>
      <c r="BA28">
        <v>4977431469.0900002</v>
      </c>
      <c r="BB28">
        <v>5028721930.6499996</v>
      </c>
      <c r="BC28">
        <v>4929820251.04</v>
      </c>
      <c r="BD28">
        <v>5017249111.7299995</v>
      </c>
      <c r="BE28">
        <v>4986204834.5</v>
      </c>
      <c r="BF28">
        <v>5043249435.9099998</v>
      </c>
      <c r="BG28">
        <v>5054351738.6099997</v>
      </c>
      <c r="BH28">
        <v>5060440829.1099997</v>
      </c>
      <c r="BI28">
        <v>5027974715.0500002</v>
      </c>
      <c r="BJ28">
        <v>4975187644.0799999</v>
      </c>
      <c r="BK28" s="53">
        <v>5417452538.9614897</v>
      </c>
      <c r="BL28" s="53">
        <v>5388495588.8095398</v>
      </c>
      <c r="BM28" s="53">
        <v>5415161534.44491</v>
      </c>
      <c r="BN28" s="53">
        <v>5427690666.87146</v>
      </c>
      <c r="BO28" s="53">
        <v>5520661724.20576</v>
      </c>
      <c r="BP28" s="53">
        <v>5353715891.2507496</v>
      </c>
      <c r="BQ28" s="53">
        <v>5421427952.0472202</v>
      </c>
      <c r="BR28" s="53">
        <v>5420208035.0251799</v>
      </c>
      <c r="BS28" s="53">
        <v>5351725635.4078398</v>
      </c>
      <c r="BT28" s="53">
        <v>5502346573.4662304</v>
      </c>
    </row>
    <row r="29" spans="2:72" x14ac:dyDescent="0.25">
      <c r="B29" s="37">
        <v>27</v>
      </c>
      <c r="C29" s="39">
        <v>5706181124.0591803</v>
      </c>
      <c r="D29" s="39">
        <v>5520539551.87218</v>
      </c>
      <c r="E29" s="39">
        <v>5606469104.9416399</v>
      </c>
      <c r="F29" s="39">
        <v>5475428532.2505198</v>
      </c>
      <c r="G29" s="39">
        <v>5625613681.8148699</v>
      </c>
      <c r="H29" s="39">
        <v>5528753591.0961504</v>
      </c>
      <c r="I29" s="39">
        <v>5698322781.6568098</v>
      </c>
      <c r="J29" s="39">
        <v>5723249263.5502796</v>
      </c>
      <c r="K29" s="39">
        <v>5498446747.0297899</v>
      </c>
      <c r="L29" s="39">
        <v>5534028870.2659597</v>
      </c>
      <c r="M29" s="39">
        <v>5687097034.2284603</v>
      </c>
      <c r="N29" s="39">
        <v>5563012075.7280598</v>
      </c>
      <c r="O29" s="39">
        <v>5479778847.9485598</v>
      </c>
      <c r="P29" s="39">
        <v>5503562052.3606501</v>
      </c>
      <c r="Q29" s="39">
        <v>5502177031.8345203</v>
      </c>
      <c r="R29" s="39">
        <v>5692161668.3264704</v>
      </c>
      <c r="S29" s="39">
        <v>5728138306.4415398</v>
      </c>
      <c r="T29" s="39">
        <v>5589756122.3389196</v>
      </c>
      <c r="U29" s="39">
        <v>5643271903.3682699</v>
      </c>
      <c r="V29" s="39">
        <v>5492631271.7190104</v>
      </c>
      <c r="W29" s="39">
        <v>5617875889.75494</v>
      </c>
      <c r="X29" s="39">
        <v>5702899577.3541403</v>
      </c>
      <c r="Y29" s="39">
        <v>5624584116.2153502</v>
      </c>
      <c r="Z29" s="39">
        <v>5538697635.5482302</v>
      </c>
      <c r="AA29" s="39">
        <v>5629775377.3403397</v>
      </c>
      <c r="AB29" s="39">
        <v>5603440875.2246599</v>
      </c>
      <c r="AC29" s="39">
        <v>5562308804.3215199</v>
      </c>
      <c r="AD29" s="39">
        <v>5517442301.1317902</v>
      </c>
      <c r="AE29" s="39">
        <v>5613128313.2742796</v>
      </c>
      <c r="AF29" s="39">
        <v>5664264795.6280899</v>
      </c>
      <c r="AG29" s="39">
        <v>5586050802.7438803</v>
      </c>
      <c r="AH29" s="39">
        <v>5619036264.1615295</v>
      </c>
      <c r="AI29" s="39">
        <v>5610094291.7755499</v>
      </c>
      <c r="AJ29" s="39">
        <v>5740348608.7857399</v>
      </c>
      <c r="AK29" s="39">
        <v>5566631911.09865</v>
      </c>
      <c r="AL29" s="39">
        <v>5528229963.2246799</v>
      </c>
      <c r="AM29" s="39">
        <v>5618046340.6428299</v>
      </c>
      <c r="AN29" s="39">
        <v>5742060618.5154305</v>
      </c>
      <c r="AO29" s="39">
        <v>5575458983.5650196</v>
      </c>
      <c r="AP29" s="39">
        <v>5581051323.42764</v>
      </c>
      <c r="AQ29" s="39">
        <v>5634510942.7701702</v>
      </c>
      <c r="AR29" s="39">
        <v>5594580811.8640099</v>
      </c>
      <c r="AS29" s="39">
        <v>5665465945.8219404</v>
      </c>
      <c r="AT29" s="39">
        <v>5653073469.9286699</v>
      </c>
      <c r="AU29" s="39">
        <v>5565805175.0436096</v>
      </c>
      <c r="AV29" s="39">
        <v>5575316944.3083601</v>
      </c>
      <c r="AW29" s="39">
        <v>5624388884.06071</v>
      </c>
      <c r="AX29" s="39">
        <v>5625608103.1405096</v>
      </c>
      <c r="AY29" s="39">
        <v>5572021593.9294701</v>
      </c>
      <c r="AZ29" s="39">
        <v>5649843152.4987898</v>
      </c>
      <c r="BA29">
        <v>5430514561.0799999</v>
      </c>
      <c r="BB29">
        <v>5478766777.0600004</v>
      </c>
      <c r="BC29">
        <v>5500448277.5600004</v>
      </c>
      <c r="BD29">
        <v>5560490037.0799999</v>
      </c>
      <c r="BE29">
        <v>5438343364.5100002</v>
      </c>
      <c r="BF29">
        <v>5486509935.5900002</v>
      </c>
      <c r="BG29">
        <v>5550314554.3000002</v>
      </c>
      <c r="BH29">
        <v>5520514009.1199999</v>
      </c>
      <c r="BI29">
        <v>5482740500.3100004</v>
      </c>
      <c r="BJ29">
        <v>5407312117.6000004</v>
      </c>
      <c r="BK29" s="53">
        <v>5604349387.56744</v>
      </c>
      <c r="BL29" s="53">
        <v>5569070167.06495</v>
      </c>
      <c r="BM29" s="53">
        <v>5610812921.2603703</v>
      </c>
      <c r="BN29" s="53">
        <v>5618251365.9590197</v>
      </c>
      <c r="BO29" s="53">
        <v>5689056517.6163702</v>
      </c>
      <c r="BP29" s="53">
        <v>5549991997.7680197</v>
      </c>
      <c r="BQ29" s="53">
        <v>5616703724.2440004</v>
      </c>
      <c r="BR29" s="53">
        <v>5601593354.0086899</v>
      </c>
      <c r="BS29" s="53">
        <v>5530009944.0486202</v>
      </c>
      <c r="BT29" s="53">
        <v>5680088155.0945997</v>
      </c>
    </row>
    <row r="30" spans="2:72" x14ac:dyDescent="0.25">
      <c r="B30" s="37">
        <v>28</v>
      </c>
      <c r="C30" s="39">
        <v>5714361871.1600399</v>
      </c>
      <c r="D30" s="39">
        <v>5518131475.0116301</v>
      </c>
      <c r="E30" s="39">
        <v>5614346590.7282495</v>
      </c>
      <c r="F30" s="39">
        <v>5471875248.75951</v>
      </c>
      <c r="G30" s="39">
        <v>5621916374.9091702</v>
      </c>
      <c r="H30" s="39">
        <v>5536589728.8361502</v>
      </c>
      <c r="I30" s="39">
        <v>5694929843.5499201</v>
      </c>
      <c r="J30" s="39">
        <v>5731361295.7604799</v>
      </c>
      <c r="K30" s="39">
        <v>5506837420.1729898</v>
      </c>
      <c r="L30" s="39">
        <v>5530220589.6058397</v>
      </c>
      <c r="M30" s="39">
        <v>5695152313.0748596</v>
      </c>
      <c r="N30" s="39">
        <v>5563845623.8480301</v>
      </c>
      <c r="O30" s="39">
        <v>5487745904.9096403</v>
      </c>
      <c r="P30" s="39">
        <v>5500743486.3506603</v>
      </c>
      <c r="Q30" s="39">
        <v>5500162633.60777</v>
      </c>
      <c r="R30" s="39">
        <v>5688828066.1819696</v>
      </c>
      <c r="S30" s="39">
        <v>5724849451.6301298</v>
      </c>
      <c r="T30" s="39">
        <v>5586087869.0788097</v>
      </c>
      <c r="U30" s="39">
        <v>5651398627.3188496</v>
      </c>
      <c r="V30" s="39">
        <v>5500562314.20014</v>
      </c>
      <c r="W30" s="39">
        <v>5614349206.6834497</v>
      </c>
      <c r="X30" s="39">
        <v>5710842306.7901201</v>
      </c>
      <c r="Y30" s="39">
        <v>5631770003.3035498</v>
      </c>
      <c r="Z30" s="39">
        <v>5546655034.1784401</v>
      </c>
      <c r="AA30" s="39">
        <v>5633360203.8689604</v>
      </c>
      <c r="AB30" s="39">
        <v>5608346283.3635998</v>
      </c>
      <c r="AC30" s="39">
        <v>5570477621.9927998</v>
      </c>
      <c r="AD30" s="39">
        <v>5516235108.7477398</v>
      </c>
      <c r="AE30" s="39">
        <v>5620710982.68645</v>
      </c>
      <c r="AF30" s="39">
        <v>5660848280.2081699</v>
      </c>
      <c r="AG30" s="39">
        <v>5594142716.7740803</v>
      </c>
      <c r="AH30" s="39">
        <v>5626680244.6217699</v>
      </c>
      <c r="AI30" s="39">
        <v>5606922383.5826597</v>
      </c>
      <c r="AJ30" s="39">
        <v>5736919013.8115597</v>
      </c>
      <c r="AK30" s="39">
        <v>5566316139.0160904</v>
      </c>
      <c r="AL30" s="39">
        <v>5532364695.5092897</v>
      </c>
      <c r="AM30" s="39">
        <v>5614708515.1844702</v>
      </c>
      <c r="AN30" s="39">
        <v>5738713865.8113604</v>
      </c>
      <c r="AO30" s="39">
        <v>5580888527.3228598</v>
      </c>
      <c r="AP30" s="39">
        <v>5581655646.1624298</v>
      </c>
      <c r="AQ30" s="39">
        <v>5639139050.5566101</v>
      </c>
      <c r="AR30" s="39">
        <v>5598241387.0790396</v>
      </c>
      <c r="AS30" s="39">
        <v>5671404158.3117905</v>
      </c>
      <c r="AT30" s="39">
        <v>5649269972.1665802</v>
      </c>
      <c r="AU30" s="39">
        <v>5562484302.95434</v>
      </c>
      <c r="AV30" s="39">
        <v>5577403711.2080698</v>
      </c>
      <c r="AW30" s="39">
        <v>5622859495.5114298</v>
      </c>
      <c r="AX30" s="39">
        <v>5626287335.8893204</v>
      </c>
      <c r="AY30" s="39">
        <v>5568328895.5562897</v>
      </c>
      <c r="AZ30" s="39">
        <v>5648577743.2210197</v>
      </c>
      <c r="BA30">
        <v>5492485228.4700003</v>
      </c>
      <c r="BB30">
        <v>5538492810.1599998</v>
      </c>
      <c r="BC30">
        <v>5563049380.3400002</v>
      </c>
      <c r="BD30">
        <v>5614718624.8500004</v>
      </c>
      <c r="BE30">
        <v>5480044052.9200001</v>
      </c>
      <c r="BF30">
        <v>5548861343.0200005</v>
      </c>
      <c r="BG30">
        <v>5599238126.3000002</v>
      </c>
      <c r="BH30">
        <v>5565197849.5900002</v>
      </c>
      <c r="BI30">
        <v>5528218666.1599998</v>
      </c>
      <c r="BJ30">
        <v>5467803506.0299997</v>
      </c>
      <c r="BK30" s="53">
        <v>5601663056.3876801</v>
      </c>
      <c r="BL30" s="53">
        <v>5573686715.0278597</v>
      </c>
      <c r="BM30" s="53">
        <v>5615267286.2513399</v>
      </c>
      <c r="BN30" s="53">
        <v>5614848388.1188402</v>
      </c>
      <c r="BO30" s="53">
        <v>5695789167.6686602</v>
      </c>
      <c r="BP30" s="53">
        <v>5548818652.9328203</v>
      </c>
      <c r="BQ30" s="53">
        <v>5615236800.3878698</v>
      </c>
      <c r="BR30" s="53">
        <v>5606130207.2976999</v>
      </c>
      <c r="BS30" s="53">
        <v>5535278072.6344604</v>
      </c>
      <c r="BT30" s="53">
        <v>5679312305.4108295</v>
      </c>
    </row>
    <row r="31" spans="2:72" x14ac:dyDescent="0.25">
      <c r="B31" s="37">
        <v>29</v>
      </c>
      <c r="C31" s="39">
        <v>4771954083.1599302</v>
      </c>
      <c r="D31" s="39">
        <v>4569798552.9570904</v>
      </c>
      <c r="E31" s="39">
        <v>4655082308.52458</v>
      </c>
      <c r="F31" s="39">
        <v>4519641203.5629301</v>
      </c>
      <c r="G31" s="39">
        <v>4674605511.3206196</v>
      </c>
      <c r="H31" s="39">
        <v>4561103397.2799797</v>
      </c>
      <c r="I31" s="39">
        <v>4713943284.4959002</v>
      </c>
      <c r="J31" s="39">
        <v>4789252998.6381302</v>
      </c>
      <c r="K31" s="39">
        <v>4546650730.7118301</v>
      </c>
      <c r="L31" s="39">
        <v>4591985848.1798401</v>
      </c>
      <c r="M31" s="39">
        <v>4722539208.9239597</v>
      </c>
      <c r="N31" s="39">
        <v>4609401234.9664602</v>
      </c>
      <c r="O31" s="39">
        <v>4526814745.7837601</v>
      </c>
      <c r="P31" s="39">
        <v>4547423851.86061</v>
      </c>
      <c r="Q31" s="39">
        <v>4547855707.3428202</v>
      </c>
      <c r="R31" s="39">
        <v>4753542682.4765797</v>
      </c>
      <c r="S31" s="39">
        <v>4746072968.3928604</v>
      </c>
      <c r="T31" s="39">
        <v>4635170883.0940905</v>
      </c>
      <c r="U31" s="39">
        <v>4701605871.2894096</v>
      </c>
      <c r="V31" s="39">
        <v>4533094946.1578703</v>
      </c>
      <c r="W31" s="39">
        <v>4644950436.9682398</v>
      </c>
      <c r="X31" s="39">
        <v>4768264093.0158596</v>
      </c>
      <c r="Y31" s="39">
        <v>4680114731.8960304</v>
      </c>
      <c r="Z31" s="39">
        <v>4594398760.8434296</v>
      </c>
      <c r="AA31" s="39">
        <v>4683965733.2105799</v>
      </c>
      <c r="AB31" s="39">
        <v>4642876358.6395102</v>
      </c>
      <c r="AC31" s="39">
        <v>4623145113.2568398</v>
      </c>
      <c r="AD31" s="39">
        <v>4571294483.2116804</v>
      </c>
      <c r="AE31" s="39">
        <v>4664315964.5003595</v>
      </c>
      <c r="AF31" s="39">
        <v>4688690208.4909801</v>
      </c>
      <c r="AG31" s="39">
        <v>4636556208.7809496</v>
      </c>
      <c r="AH31" s="39">
        <v>4670570589.1204796</v>
      </c>
      <c r="AI31" s="39">
        <v>4674060552.7095604</v>
      </c>
      <c r="AJ31" s="39">
        <v>4796778961.3723001</v>
      </c>
      <c r="AK31" s="39">
        <v>4624763574.8278103</v>
      </c>
      <c r="AL31" s="39">
        <v>4581071025.7069101</v>
      </c>
      <c r="AM31" s="39">
        <v>4671137689.7164898</v>
      </c>
      <c r="AN31" s="39">
        <v>4807876862.4865103</v>
      </c>
      <c r="AO31" s="39">
        <v>4631325482.9005003</v>
      </c>
      <c r="AP31" s="39">
        <v>4633531519.5696402</v>
      </c>
      <c r="AQ31" s="39">
        <v>4689588793.8574495</v>
      </c>
      <c r="AR31" s="39">
        <v>4642775241.7572699</v>
      </c>
      <c r="AS31" s="39">
        <v>4722283910.9030704</v>
      </c>
      <c r="AT31" s="39">
        <v>4712105090.2855701</v>
      </c>
      <c r="AU31" s="39">
        <v>4599770927.2424202</v>
      </c>
      <c r="AV31" s="39">
        <v>4630775074.2568102</v>
      </c>
      <c r="AW31" s="39">
        <v>4679334922.2388697</v>
      </c>
      <c r="AX31" s="39">
        <v>4673450682.7289</v>
      </c>
      <c r="AY31" s="39">
        <v>4617957519.5381498</v>
      </c>
      <c r="AZ31" s="39">
        <v>4714325772.9266901</v>
      </c>
      <c r="BA31">
        <v>5626227215.1300001</v>
      </c>
      <c r="BB31">
        <v>5684869007.9399996</v>
      </c>
      <c r="BC31">
        <v>5690768471.4099998</v>
      </c>
      <c r="BD31">
        <v>5750957906.9499998</v>
      </c>
      <c r="BE31">
        <v>5621929164.6899996</v>
      </c>
      <c r="BF31">
        <v>5686664091.8400002</v>
      </c>
      <c r="BG31">
        <v>5791275737.8199997</v>
      </c>
      <c r="BH31">
        <v>5707186108.25</v>
      </c>
      <c r="BI31">
        <v>5673252585.8500004</v>
      </c>
      <c r="BJ31">
        <v>5603229514.46</v>
      </c>
      <c r="BK31" s="53">
        <v>4659359115.7409</v>
      </c>
      <c r="BL31" s="53">
        <v>4620681761.6627598</v>
      </c>
      <c r="BM31" s="53">
        <v>4650603574.2650299</v>
      </c>
      <c r="BN31" s="53">
        <v>4670646092.1171703</v>
      </c>
      <c r="BO31" s="53">
        <v>4752383466.2546396</v>
      </c>
      <c r="BP31" s="53">
        <v>4592245146.5722599</v>
      </c>
      <c r="BQ31" s="53">
        <v>4662012480.9863796</v>
      </c>
      <c r="BR31" s="53">
        <v>4653414271.4971399</v>
      </c>
      <c r="BS31" s="53">
        <v>4583271742.8173199</v>
      </c>
      <c r="BT31" s="53">
        <v>4741503131.23736</v>
      </c>
    </row>
    <row r="32" spans="2:72" x14ac:dyDescent="0.25">
      <c r="B32" s="37">
        <v>30</v>
      </c>
      <c r="C32" s="39">
        <v>4778411299.1263599</v>
      </c>
      <c r="D32" s="39">
        <v>4566272492.6032</v>
      </c>
      <c r="E32" s="39">
        <v>4661187533.7277803</v>
      </c>
      <c r="F32" s="39">
        <v>4514914544.0244303</v>
      </c>
      <c r="G32" s="39">
        <v>4669913986.6804705</v>
      </c>
      <c r="H32" s="39">
        <v>4567174459.9609404</v>
      </c>
      <c r="I32" s="39">
        <v>4709908956.8551197</v>
      </c>
      <c r="J32" s="39">
        <v>4795544935.9967699</v>
      </c>
      <c r="K32" s="39">
        <v>4552991437.6692801</v>
      </c>
      <c r="L32" s="39">
        <v>4587474821.3116398</v>
      </c>
      <c r="M32" s="39">
        <v>4728917625.2109699</v>
      </c>
      <c r="N32" s="39">
        <v>4608692614.7301197</v>
      </c>
      <c r="O32" s="39">
        <v>4532789649.7323999</v>
      </c>
      <c r="P32" s="39">
        <v>4543541043.1654596</v>
      </c>
      <c r="Q32" s="39">
        <v>4544118657.9518099</v>
      </c>
      <c r="R32" s="39">
        <v>4749440639.8667002</v>
      </c>
      <c r="S32" s="39">
        <v>4742036723.49823</v>
      </c>
      <c r="T32" s="39">
        <v>4630445032.8306999</v>
      </c>
      <c r="U32" s="39">
        <v>4707648567.2362499</v>
      </c>
      <c r="V32" s="39">
        <v>4539134649.7855501</v>
      </c>
      <c r="W32" s="39">
        <v>4640126623.4984102</v>
      </c>
      <c r="X32" s="39">
        <v>4774481576.5807104</v>
      </c>
      <c r="Y32" s="39">
        <v>4685294523.5708504</v>
      </c>
      <c r="Z32" s="39">
        <v>4600497524.4581003</v>
      </c>
      <c r="AA32" s="39">
        <v>4685810401.6476202</v>
      </c>
      <c r="AB32" s="39">
        <v>4645999682.38692</v>
      </c>
      <c r="AC32" s="39">
        <v>4629349258.9731703</v>
      </c>
      <c r="AD32" s="39">
        <v>4568364077.4262104</v>
      </c>
      <c r="AE32" s="39">
        <v>4670074413.03967</v>
      </c>
      <c r="AF32" s="39">
        <v>4684149656.3541803</v>
      </c>
      <c r="AG32" s="39">
        <v>4642664268.0809402</v>
      </c>
      <c r="AH32" s="39">
        <v>4676421984.7955999</v>
      </c>
      <c r="AI32" s="39">
        <v>4669928064.9347696</v>
      </c>
      <c r="AJ32" s="39">
        <v>4792815461.8327703</v>
      </c>
      <c r="AK32" s="39">
        <v>4622676232.7518702</v>
      </c>
      <c r="AL32" s="39">
        <v>4583378336.9934196</v>
      </c>
      <c r="AM32" s="39">
        <v>4666952325.9658899</v>
      </c>
      <c r="AN32" s="39">
        <v>4803877523.5026999</v>
      </c>
      <c r="AO32" s="39">
        <v>4634802526.9080801</v>
      </c>
      <c r="AP32" s="39">
        <v>4632376885.1232901</v>
      </c>
      <c r="AQ32" s="39">
        <v>4692211370.9427996</v>
      </c>
      <c r="AR32" s="39">
        <v>4644632801.2094297</v>
      </c>
      <c r="AS32" s="39">
        <v>4726464238.3562403</v>
      </c>
      <c r="AT32" s="39">
        <v>4707849286.8334999</v>
      </c>
      <c r="AU32" s="39">
        <v>4595561759.0093002</v>
      </c>
      <c r="AV32" s="39">
        <v>4631060951.4607201</v>
      </c>
      <c r="AW32" s="39">
        <v>4676353043.4098101</v>
      </c>
      <c r="AX32" s="39">
        <v>4672415796.04776</v>
      </c>
      <c r="AY32" s="39">
        <v>4613351455.1286402</v>
      </c>
      <c r="AZ32" s="39">
        <v>4711682830.5985003</v>
      </c>
      <c r="BA32">
        <v>5665160501.4899998</v>
      </c>
      <c r="BB32">
        <v>5722610341.0100002</v>
      </c>
      <c r="BC32">
        <v>5731056236.6199999</v>
      </c>
      <c r="BD32">
        <v>5784714831.2600002</v>
      </c>
      <c r="BE32">
        <v>5642332524.1099997</v>
      </c>
      <c r="BF32">
        <v>5726990227.6800003</v>
      </c>
      <c r="BG32">
        <v>5820295579.3100004</v>
      </c>
      <c r="BH32">
        <v>5731966955.6199999</v>
      </c>
      <c r="BI32">
        <v>5697721563.3400002</v>
      </c>
      <c r="BJ32">
        <v>5640821642.1800003</v>
      </c>
      <c r="BK32" s="53">
        <v>4655585208.1986198</v>
      </c>
      <c r="BL32" s="53">
        <v>4623533213.9281797</v>
      </c>
      <c r="BM32" s="53">
        <v>4653248713.8825598</v>
      </c>
      <c r="BN32" s="53">
        <v>4666317134.3669395</v>
      </c>
      <c r="BO32" s="53">
        <v>4757338012.1939001</v>
      </c>
      <c r="BP32" s="53">
        <v>4589395219.1380997</v>
      </c>
      <c r="BQ32" s="53">
        <v>4658869718.0205297</v>
      </c>
      <c r="BR32" s="53">
        <v>4656131567.2522001</v>
      </c>
      <c r="BS32" s="53">
        <v>4586658084.2565899</v>
      </c>
      <c r="BT32" s="53">
        <v>4739183391.1944304</v>
      </c>
    </row>
    <row r="33" spans="2:72" x14ac:dyDescent="0.25">
      <c r="B33" s="37">
        <v>31</v>
      </c>
      <c r="C33" s="39">
        <v>5104860891.7301397</v>
      </c>
      <c r="D33" s="39">
        <v>4910077514.9597101</v>
      </c>
      <c r="E33" s="39">
        <v>5005043211.5909004</v>
      </c>
      <c r="F33" s="39">
        <v>4868418962.5228596</v>
      </c>
      <c r="G33" s="39">
        <v>5024499741.2905798</v>
      </c>
      <c r="H33" s="39">
        <v>4929551156.7149897</v>
      </c>
      <c r="I33" s="39">
        <v>5110827164.3012896</v>
      </c>
      <c r="J33" s="39">
        <v>5122299465.9003897</v>
      </c>
      <c r="K33" s="39">
        <v>4887362937.7032404</v>
      </c>
      <c r="L33" s="39">
        <v>4929462359.5076103</v>
      </c>
      <c r="M33" s="39">
        <v>5095639723.5238895</v>
      </c>
      <c r="N33" s="39">
        <v>4959369593.1111603</v>
      </c>
      <c r="O33" s="39">
        <v>4869296797.7758904</v>
      </c>
      <c r="P33" s="39">
        <v>4895862082.9558897</v>
      </c>
      <c r="Q33" s="39">
        <v>4895815463.8852396</v>
      </c>
      <c r="R33" s="39">
        <v>5092121192.67939</v>
      </c>
      <c r="S33" s="39">
        <v>5140057533.5834799</v>
      </c>
      <c r="T33" s="39">
        <v>4988028807.2515802</v>
      </c>
      <c r="U33" s="39">
        <v>5042162741.5855598</v>
      </c>
      <c r="V33" s="39">
        <v>4887405540.2270803</v>
      </c>
      <c r="W33" s="39">
        <v>5022215324.0364399</v>
      </c>
      <c r="X33" s="39">
        <v>5101540857.8885803</v>
      </c>
      <c r="Y33" s="39">
        <v>5021576385.9763403</v>
      </c>
      <c r="Z33" s="39">
        <v>4929552486.7197599</v>
      </c>
      <c r="AA33" s="39">
        <v>5028640242.0597801</v>
      </c>
      <c r="AB33" s="39">
        <v>5003235557.7501698</v>
      </c>
      <c r="AC33" s="39">
        <v>4956680465.3779001</v>
      </c>
      <c r="AD33" s="39">
        <v>4907662581.7291298</v>
      </c>
      <c r="AE33" s="39">
        <v>5011632434.2966404</v>
      </c>
      <c r="AF33" s="39">
        <v>5072395126.6068401</v>
      </c>
      <c r="AG33" s="39">
        <v>4983568842.0692902</v>
      </c>
      <c r="AH33" s="39">
        <v>5017636577.8698196</v>
      </c>
      <c r="AI33" s="39">
        <v>5003137255.3204203</v>
      </c>
      <c r="AJ33" s="39">
        <v>5145881213.1606998</v>
      </c>
      <c r="AK33" s="39">
        <v>4957126524.8334303</v>
      </c>
      <c r="AL33" s="39">
        <v>4919444891.5054502</v>
      </c>
      <c r="AM33" s="39">
        <v>5012533487.4093304</v>
      </c>
      <c r="AN33" s="39">
        <v>5146935896.0559797</v>
      </c>
      <c r="AO33" s="39">
        <v>4969012399.3717299</v>
      </c>
      <c r="AP33" s="39">
        <v>4977730644.4285803</v>
      </c>
      <c r="AQ33" s="39">
        <v>5032794315.83887</v>
      </c>
      <c r="AR33" s="39">
        <v>4992543242.8230495</v>
      </c>
      <c r="AS33" s="39">
        <v>5069673447.98915</v>
      </c>
      <c r="AT33" s="39">
        <v>5052398219.3310404</v>
      </c>
      <c r="AU33" s="39">
        <v>4967262796.7151499</v>
      </c>
      <c r="AV33" s="39">
        <v>4971828050.0516596</v>
      </c>
      <c r="AW33" s="39">
        <v>5022969115.1714401</v>
      </c>
      <c r="AX33" s="39">
        <v>5026411656.8967505</v>
      </c>
      <c r="AY33" s="39">
        <v>4970905659.5130596</v>
      </c>
      <c r="AZ33" s="39">
        <v>5047524468.6221905</v>
      </c>
      <c r="BA33">
        <v>4683912335.8599997</v>
      </c>
      <c r="BB33">
        <v>4740216580.3199997</v>
      </c>
      <c r="BC33">
        <v>4751146842.1599998</v>
      </c>
      <c r="BD33">
        <v>4815032487.6199999</v>
      </c>
      <c r="BE33">
        <v>4688365732.5200005</v>
      </c>
      <c r="BF33">
        <v>4752623272.7399998</v>
      </c>
      <c r="BG33">
        <v>4825091768.6899996</v>
      </c>
      <c r="BH33">
        <v>4770888330.2399998</v>
      </c>
      <c r="BI33">
        <v>4732164663.3999996</v>
      </c>
      <c r="BJ33">
        <v>4654670105.6099997</v>
      </c>
      <c r="BK33" s="53">
        <v>5003686244.5612202</v>
      </c>
      <c r="BL33" s="53">
        <v>4964579928.0359802</v>
      </c>
      <c r="BM33" s="53">
        <v>5013018276.7370596</v>
      </c>
      <c r="BN33" s="53">
        <v>5014715091.0145702</v>
      </c>
      <c r="BO33" s="53">
        <v>5087077473.2408104</v>
      </c>
      <c r="BP33" s="53">
        <v>4947709293.4067497</v>
      </c>
      <c r="BQ33" s="53">
        <v>5017300324.3882904</v>
      </c>
      <c r="BR33" s="53">
        <v>4998302421.7413301</v>
      </c>
      <c r="BS33" s="53">
        <v>4922722945.2427502</v>
      </c>
      <c r="BT33" s="53">
        <v>5082152518.4344702</v>
      </c>
    </row>
    <row r="34" spans="2:72" x14ac:dyDescent="0.25">
      <c r="B34" s="37">
        <v>32</v>
      </c>
      <c r="C34" s="39">
        <v>5113664335.9561195</v>
      </c>
      <c r="D34" s="39">
        <v>4908902510.1190205</v>
      </c>
      <c r="E34" s="39">
        <v>5013447362.59937</v>
      </c>
      <c r="F34" s="39">
        <v>4866393348.7260303</v>
      </c>
      <c r="G34" s="39">
        <v>5022524402.6197004</v>
      </c>
      <c r="H34" s="39">
        <v>4937895802.8256302</v>
      </c>
      <c r="I34" s="39">
        <v>5109315802.0838604</v>
      </c>
      <c r="J34" s="39">
        <v>5131038624.0664396</v>
      </c>
      <c r="K34" s="39">
        <v>4896059633.9123697</v>
      </c>
      <c r="L34" s="39">
        <v>4927332477.1549997</v>
      </c>
      <c r="M34" s="39">
        <v>5104234506.8207302</v>
      </c>
      <c r="N34" s="39">
        <v>4960861698.6212196</v>
      </c>
      <c r="O34" s="39">
        <v>4877713817.8217497</v>
      </c>
      <c r="P34" s="39">
        <v>4894467193.7122803</v>
      </c>
      <c r="Q34" s="39">
        <v>4894428882.9465504</v>
      </c>
      <c r="R34" s="39">
        <v>5090548893.6590004</v>
      </c>
      <c r="S34" s="39">
        <v>5138488366.0568304</v>
      </c>
      <c r="T34" s="39">
        <v>4986022542.0634203</v>
      </c>
      <c r="U34" s="39">
        <v>5050742674.9193401</v>
      </c>
      <c r="V34" s="39">
        <v>4895784463.1988497</v>
      </c>
      <c r="W34" s="39">
        <v>5020262615.0583496</v>
      </c>
      <c r="X34" s="39">
        <v>5110107296.0796299</v>
      </c>
      <c r="Y34" s="39">
        <v>5029218116.9208097</v>
      </c>
      <c r="Z34" s="39">
        <v>4937986527.2741299</v>
      </c>
      <c r="AA34" s="39">
        <v>5032812582.1364202</v>
      </c>
      <c r="AB34" s="39">
        <v>5008675682.01017</v>
      </c>
      <c r="AC34" s="39">
        <v>4965313779.47892</v>
      </c>
      <c r="AD34" s="39">
        <v>4907029307.1050501</v>
      </c>
      <c r="AE34" s="39">
        <v>5019683268.1772003</v>
      </c>
      <c r="AF34" s="39">
        <v>5070427776.4125404</v>
      </c>
      <c r="AG34" s="39">
        <v>4992136553.3313303</v>
      </c>
      <c r="AH34" s="39">
        <v>5025795715.7643299</v>
      </c>
      <c r="AI34" s="39">
        <v>5001612795.6031303</v>
      </c>
      <c r="AJ34" s="39">
        <v>5144483186.4996595</v>
      </c>
      <c r="AK34" s="39">
        <v>4957448578.8788795</v>
      </c>
      <c r="AL34" s="39">
        <v>4924202357.1903496</v>
      </c>
      <c r="AM34" s="39">
        <v>5010839014.5125799</v>
      </c>
      <c r="AN34" s="39">
        <v>5145566269.1489697</v>
      </c>
      <c r="AO34" s="39">
        <v>4974851153.49156</v>
      </c>
      <c r="AP34" s="39">
        <v>4978957673.0220299</v>
      </c>
      <c r="AQ34" s="39">
        <v>5037984411.4165201</v>
      </c>
      <c r="AR34" s="39">
        <v>4996777448.4381104</v>
      </c>
      <c r="AS34" s="39">
        <v>5076308658.3959904</v>
      </c>
      <c r="AT34" s="39">
        <v>5050627573.7199202</v>
      </c>
      <c r="AU34" s="39">
        <v>4965401901.0030003</v>
      </c>
      <c r="AV34" s="39">
        <v>4974496983.3784103</v>
      </c>
      <c r="AW34" s="39">
        <v>5022360785.7861004</v>
      </c>
      <c r="AX34" s="39">
        <v>5027703061.07652</v>
      </c>
      <c r="AY34" s="39">
        <v>4968845129.2645502</v>
      </c>
      <c r="AZ34" s="39">
        <v>5047316953.9062796</v>
      </c>
      <c r="BA34">
        <v>4720796194.9200001</v>
      </c>
      <c r="BB34">
        <v>4775781557.6999998</v>
      </c>
      <c r="BC34">
        <v>4790050957</v>
      </c>
      <c r="BD34">
        <v>4845644059.8000002</v>
      </c>
      <c r="BE34">
        <v>4705271435.1400003</v>
      </c>
      <c r="BF34">
        <v>4789931015.9899998</v>
      </c>
      <c r="BG34">
        <v>4852782673.0200005</v>
      </c>
      <c r="BH34">
        <v>4793205504.5699997</v>
      </c>
      <c r="BI34">
        <v>4753545309.2200003</v>
      </c>
      <c r="BJ34">
        <v>4691307979.8199997</v>
      </c>
      <c r="BK34" s="53">
        <v>5002444993.6523199</v>
      </c>
      <c r="BL34" s="53">
        <v>4969795290.3357201</v>
      </c>
      <c r="BM34" s="53">
        <v>5017932576.3536596</v>
      </c>
      <c r="BN34" s="53">
        <v>5012927044.3105202</v>
      </c>
      <c r="BO34" s="53">
        <v>5094452551.6399803</v>
      </c>
      <c r="BP34" s="53">
        <v>4947247842.00595</v>
      </c>
      <c r="BQ34" s="53">
        <v>5016532887.7360697</v>
      </c>
      <c r="BR34" s="53">
        <v>5003407917.8398399</v>
      </c>
      <c r="BS34" s="53">
        <v>4928568660.2091904</v>
      </c>
      <c r="BT34" s="53">
        <v>5082334954.0553303</v>
      </c>
    </row>
    <row r="35" spans="2:72" x14ac:dyDescent="0.25">
      <c r="B35" s="37">
        <v>33</v>
      </c>
      <c r="C35" s="39">
        <v>5520197315.3196297</v>
      </c>
      <c r="D35" s="39">
        <v>5452302296.5243702</v>
      </c>
      <c r="E35" s="39">
        <v>5564277855.6369495</v>
      </c>
      <c r="F35" s="39">
        <v>5423248827.6739702</v>
      </c>
      <c r="G35" s="39">
        <v>5582590273.2273397</v>
      </c>
      <c r="H35" s="39">
        <v>5379205583.3916597</v>
      </c>
      <c r="I35" s="39">
        <v>5598727777.9844704</v>
      </c>
      <c r="J35" s="39">
        <v>5523002521.5574799</v>
      </c>
      <c r="K35" s="39">
        <v>5437253971.2501202</v>
      </c>
      <c r="L35" s="39">
        <v>5384811129.1617899</v>
      </c>
      <c r="M35" s="39">
        <v>5530937995.2026901</v>
      </c>
      <c r="N35" s="39">
        <v>5399159570.5127296</v>
      </c>
      <c r="O35" s="39">
        <v>5429407026.8821001</v>
      </c>
      <c r="P35" s="39">
        <v>5450585981.7073002</v>
      </c>
      <c r="Q35" s="39">
        <v>5441797723.6198502</v>
      </c>
      <c r="R35" s="39">
        <v>5594134238.3960695</v>
      </c>
      <c r="S35" s="39">
        <v>5593500782.5386696</v>
      </c>
      <c r="T35" s="39">
        <v>5550254229.2656698</v>
      </c>
      <c r="U35" s="39">
        <v>5574672657.4404497</v>
      </c>
      <c r="V35" s="39">
        <v>5450791646.0566101</v>
      </c>
      <c r="W35" s="39">
        <v>5609191647.1090899</v>
      </c>
      <c r="X35" s="39">
        <v>5519059788.5566702</v>
      </c>
      <c r="Y35" s="39">
        <v>5572602780.5885601</v>
      </c>
      <c r="Z35" s="39">
        <v>5408840534.5437403</v>
      </c>
      <c r="AA35" s="39">
        <v>5559750912.8661404</v>
      </c>
      <c r="AB35" s="39">
        <v>5536217441.0911303</v>
      </c>
      <c r="AC35" s="39">
        <v>5406259439.4648895</v>
      </c>
      <c r="AD35" s="39">
        <v>5431606574.0827599</v>
      </c>
      <c r="AE35" s="39">
        <v>5554829293.64678</v>
      </c>
      <c r="AF35" s="39">
        <v>5610524253.6216803</v>
      </c>
      <c r="AG35" s="39">
        <v>5572413312.3455296</v>
      </c>
      <c r="AH35" s="39">
        <v>5560588669.8734198</v>
      </c>
      <c r="AI35" s="39">
        <v>5423717551.2037697</v>
      </c>
      <c r="AJ35" s="39">
        <v>5582556278.1107302</v>
      </c>
      <c r="AK35" s="39">
        <v>5436515683.9052401</v>
      </c>
      <c r="AL35" s="39">
        <v>5423766408.6260099</v>
      </c>
      <c r="AM35" s="39">
        <v>5565583552.5327196</v>
      </c>
      <c r="AN35" s="39">
        <v>5595835831.7251196</v>
      </c>
      <c r="AO35" s="39">
        <v>5397381523.1334496</v>
      </c>
      <c r="AP35" s="39">
        <v>5471387598.3392</v>
      </c>
      <c r="AQ35" s="39">
        <v>5570590592.8648796</v>
      </c>
      <c r="AR35" s="39">
        <v>5470091015.8448296</v>
      </c>
      <c r="AS35" s="39">
        <v>5544523874.66045</v>
      </c>
      <c r="AT35" s="39">
        <v>5507931515.3257704</v>
      </c>
      <c r="AU35" s="39">
        <v>5423924946.8387403</v>
      </c>
      <c r="AV35" s="39">
        <v>5461739321.9924002</v>
      </c>
      <c r="AW35" s="39">
        <v>5472367888.90452</v>
      </c>
      <c r="AX35" s="39">
        <v>5491754885.2652102</v>
      </c>
      <c r="AY35" s="39">
        <v>5504574660.2281904</v>
      </c>
      <c r="AZ35" s="39">
        <v>5502826589.5211897</v>
      </c>
      <c r="BA35">
        <v>5027181433.4700003</v>
      </c>
      <c r="BB35">
        <v>5090252649.75</v>
      </c>
      <c r="BC35">
        <v>5083251995.2799997</v>
      </c>
      <c r="BD35">
        <v>5152987609.7600002</v>
      </c>
      <c r="BE35">
        <v>5015046484.8900003</v>
      </c>
      <c r="BF35">
        <v>5098584467.6199999</v>
      </c>
      <c r="BG35">
        <v>5205009647.1700001</v>
      </c>
      <c r="BH35">
        <v>5105875236.3900003</v>
      </c>
      <c r="BI35">
        <v>5068538971.1700001</v>
      </c>
      <c r="BJ35">
        <v>5000290751.5100002</v>
      </c>
      <c r="BK35" s="53">
        <v>5570332984.8978901</v>
      </c>
      <c r="BL35" s="53">
        <v>5455901089.2351904</v>
      </c>
      <c r="BM35" s="53">
        <v>5533370496.4576797</v>
      </c>
      <c r="BN35" s="53">
        <v>5573695928.7939396</v>
      </c>
      <c r="BO35" s="53">
        <v>5508044796.8523102</v>
      </c>
      <c r="BP35" s="53">
        <v>5455349478.6684904</v>
      </c>
      <c r="BQ35" s="53">
        <v>5546646704.3389702</v>
      </c>
      <c r="BR35" s="53">
        <v>5512828326.6163702</v>
      </c>
      <c r="BS35" s="53">
        <v>5464795327.5715704</v>
      </c>
      <c r="BT35" s="53">
        <v>5572897325.5338497</v>
      </c>
    </row>
    <row r="36" spans="2:72" x14ac:dyDescent="0.25">
      <c r="B36" s="37">
        <v>34</v>
      </c>
      <c r="C36" s="39">
        <v>5585230164.7216797</v>
      </c>
      <c r="D36" s="39">
        <v>5503118116.8566599</v>
      </c>
      <c r="E36" s="39">
        <v>5630302614.7536497</v>
      </c>
      <c r="F36" s="39">
        <v>5477349095.5644903</v>
      </c>
      <c r="G36" s="39">
        <v>5637550952.3164902</v>
      </c>
      <c r="H36" s="39">
        <v>5442402197.2607002</v>
      </c>
      <c r="I36" s="39">
        <v>5644941975.4843597</v>
      </c>
      <c r="J36" s="39">
        <v>5583130149.2688999</v>
      </c>
      <c r="K36" s="39">
        <v>5500231334.1639404</v>
      </c>
      <c r="L36" s="39">
        <v>5433985496.7753296</v>
      </c>
      <c r="M36" s="39">
        <v>5595263568.1812696</v>
      </c>
      <c r="N36" s="39">
        <v>5450832318.8649597</v>
      </c>
      <c r="O36" s="39">
        <v>5494174690.9428997</v>
      </c>
      <c r="P36" s="39">
        <v>5502355553.7108202</v>
      </c>
      <c r="Q36" s="39">
        <v>5496638851.4761896</v>
      </c>
      <c r="R36" s="39">
        <v>5641613433.5910301</v>
      </c>
      <c r="S36" s="39">
        <v>5635311531.6239901</v>
      </c>
      <c r="T36" s="39">
        <v>5605041081.16292</v>
      </c>
      <c r="U36" s="39">
        <v>5638579437.1919804</v>
      </c>
      <c r="V36" s="39">
        <v>5515707881.1644697</v>
      </c>
      <c r="W36" s="39">
        <v>5663503722.5290403</v>
      </c>
      <c r="X36" s="39">
        <v>5583825771.1731796</v>
      </c>
      <c r="Y36" s="39">
        <v>5636846400.7618704</v>
      </c>
      <c r="Z36" s="39">
        <v>5473224852.2224503</v>
      </c>
      <c r="AA36" s="39">
        <v>5618587120.83249</v>
      </c>
      <c r="AB36" s="39">
        <v>5597211329.5089998</v>
      </c>
      <c r="AC36" s="39">
        <v>5464764345.9336205</v>
      </c>
      <c r="AD36" s="39">
        <v>5486421676.0371504</v>
      </c>
      <c r="AE36" s="39">
        <v>5619611136.0900402</v>
      </c>
      <c r="AF36" s="39">
        <v>5660848699.1297503</v>
      </c>
      <c r="AG36" s="39">
        <v>5637417337.9181995</v>
      </c>
      <c r="AH36" s="39">
        <v>5625642090.1393499</v>
      </c>
      <c r="AI36" s="39">
        <v>5464097517.9341698</v>
      </c>
      <c r="AJ36" s="39">
        <v>5620147374.8131199</v>
      </c>
      <c r="AK36" s="39">
        <v>5487240691.63554</v>
      </c>
      <c r="AL36" s="39">
        <v>5481997766.1904697</v>
      </c>
      <c r="AM36" s="39">
        <v>5618274744.3298302</v>
      </c>
      <c r="AN36" s="39">
        <v>5629664726.9253702</v>
      </c>
      <c r="AO36" s="39">
        <v>5453710664.5785398</v>
      </c>
      <c r="AP36" s="39">
        <v>5525130956.8317204</v>
      </c>
      <c r="AQ36" s="39">
        <v>5631301042.3045902</v>
      </c>
      <c r="AR36" s="39">
        <v>5528396116.7867002</v>
      </c>
      <c r="AS36" s="39">
        <v>5603830476.4535398</v>
      </c>
      <c r="AT36" s="39">
        <v>5554555848.4306202</v>
      </c>
      <c r="AU36" s="39">
        <v>5470670118.90096</v>
      </c>
      <c r="AV36" s="39">
        <v>5517362753.0633602</v>
      </c>
      <c r="AW36" s="39">
        <v>5524107269.5201197</v>
      </c>
      <c r="AX36" s="39">
        <v>5547910509.2062702</v>
      </c>
      <c r="AY36" s="39">
        <v>5556297373.2599602</v>
      </c>
      <c r="AZ36" s="39">
        <v>5547864234.8019304</v>
      </c>
      <c r="BA36">
        <v>5723156771.5100002</v>
      </c>
      <c r="BB36">
        <v>5766536208.7600002</v>
      </c>
      <c r="BC36">
        <v>5756870078.4200001</v>
      </c>
      <c r="BD36">
        <v>5849382868.8100004</v>
      </c>
      <c r="BE36">
        <v>5683855923.3400002</v>
      </c>
      <c r="BF36">
        <v>5782714187.2299995</v>
      </c>
      <c r="BG36">
        <v>5813435544.8500004</v>
      </c>
      <c r="BH36">
        <v>5784821368.2799997</v>
      </c>
      <c r="BI36">
        <v>5749350168.54</v>
      </c>
      <c r="BJ36">
        <v>5696304975.8599997</v>
      </c>
      <c r="BK36" s="53">
        <v>5622710073.6582403</v>
      </c>
      <c r="BL36" s="53">
        <v>5513534283.4819698</v>
      </c>
      <c r="BM36" s="53">
        <v>5594355848.3622303</v>
      </c>
      <c r="BN36" s="53">
        <v>5628214607.9165001</v>
      </c>
      <c r="BO36" s="53">
        <v>5567525076.2966099</v>
      </c>
      <c r="BP36" s="53">
        <v>5509400812.7918901</v>
      </c>
      <c r="BQ36" s="53">
        <v>5601154345.3554296</v>
      </c>
      <c r="BR36" s="53">
        <v>5572034084.4514799</v>
      </c>
      <c r="BS36" s="53">
        <v>5525443128.1209602</v>
      </c>
      <c r="BT36" s="53">
        <v>5621107980.7969103</v>
      </c>
    </row>
    <row r="37" spans="2:72" x14ac:dyDescent="0.25">
      <c r="B37" s="37">
        <v>35</v>
      </c>
      <c r="C37" s="39">
        <v>5705126039.8980198</v>
      </c>
      <c r="D37" s="39">
        <v>5637711817.1959496</v>
      </c>
      <c r="E37" s="39">
        <v>5756684395.9913998</v>
      </c>
      <c r="F37" s="39">
        <v>5615726365.5950098</v>
      </c>
      <c r="G37" s="39">
        <v>5774318517.4017601</v>
      </c>
      <c r="H37" s="39">
        <v>5606745832.0576897</v>
      </c>
      <c r="I37" s="39">
        <v>5860380219.6299601</v>
      </c>
      <c r="J37" s="39">
        <v>5703599791.9087601</v>
      </c>
      <c r="K37" s="39">
        <v>5623809465.6418304</v>
      </c>
      <c r="L37" s="39">
        <v>5573334411.2557297</v>
      </c>
      <c r="M37" s="39">
        <v>5760694245.6638298</v>
      </c>
      <c r="N37" s="39">
        <v>5606789479.1067305</v>
      </c>
      <c r="O37" s="39">
        <v>5618485898.9352903</v>
      </c>
      <c r="P37" s="39">
        <v>5646258757.47087</v>
      </c>
      <c r="Q37" s="39">
        <v>5640814321.38978</v>
      </c>
      <c r="R37" s="39">
        <v>5777056049.0143805</v>
      </c>
      <c r="S37" s="39">
        <v>5848549533.1300697</v>
      </c>
      <c r="T37" s="39">
        <v>5747100420.6477098</v>
      </c>
      <c r="U37" s="39">
        <v>5760462946.6872702</v>
      </c>
      <c r="V37" s="39">
        <v>5651626020.05618</v>
      </c>
      <c r="W37" s="39">
        <v>5841325245.3059397</v>
      </c>
      <c r="X37" s="39">
        <v>5704290942.4633503</v>
      </c>
      <c r="Y37" s="39">
        <v>5759625131.6142998</v>
      </c>
      <c r="Z37" s="39">
        <v>5595815532.7733402</v>
      </c>
      <c r="AA37" s="39">
        <v>5749269145.5320702</v>
      </c>
      <c r="AB37" s="39">
        <v>5753411718.3255701</v>
      </c>
      <c r="AC37" s="39">
        <v>5588788879.77425</v>
      </c>
      <c r="AD37" s="39">
        <v>5618221481.5972204</v>
      </c>
      <c r="AE37" s="39">
        <v>5745393431.8748598</v>
      </c>
      <c r="AF37" s="39">
        <v>5852450466.6462498</v>
      </c>
      <c r="AG37" s="39">
        <v>5762787537.7550802</v>
      </c>
      <c r="AH37" s="39">
        <v>5751454056.4884005</v>
      </c>
      <c r="AI37" s="39">
        <v>5602290772.2671299</v>
      </c>
      <c r="AJ37" s="39">
        <v>5778341287.8766499</v>
      </c>
      <c r="AK37" s="39">
        <v>5620961294.2465296</v>
      </c>
      <c r="AL37" s="39">
        <v>5613141246.36693</v>
      </c>
      <c r="AM37" s="39">
        <v>5751633715.6062098</v>
      </c>
      <c r="AN37" s="39">
        <v>5779704598.67064</v>
      </c>
      <c r="AO37" s="39">
        <v>5585651062.1097898</v>
      </c>
      <c r="AP37" s="39">
        <v>5662085743.3340597</v>
      </c>
      <c r="AQ37" s="39">
        <v>5759320878.8601799</v>
      </c>
      <c r="AR37" s="39">
        <v>5673642779.6695299</v>
      </c>
      <c r="AS37" s="39">
        <v>5741355347.9440603</v>
      </c>
      <c r="AT37" s="39">
        <v>5698247331.5712204</v>
      </c>
      <c r="AU37" s="39">
        <v>5645571214.3221397</v>
      </c>
      <c r="AV37" s="39">
        <v>5650121282.7719097</v>
      </c>
      <c r="AW37" s="39">
        <v>5666184246.78267</v>
      </c>
      <c r="AX37" s="39">
        <v>5696324867.3340101</v>
      </c>
      <c r="AY37" s="39">
        <v>5706568600.1810904</v>
      </c>
      <c r="AZ37" s="39">
        <v>5689114140.5302095</v>
      </c>
      <c r="BA37">
        <v>5057259634.1499996</v>
      </c>
      <c r="BB37">
        <v>5119514087.1899996</v>
      </c>
      <c r="BC37">
        <v>5116758317.8299999</v>
      </c>
      <c r="BD37">
        <v>5178168692.8500004</v>
      </c>
      <c r="BE37">
        <v>5027036628.1300001</v>
      </c>
      <c r="BF37">
        <v>5129432852.8699999</v>
      </c>
      <c r="BG37">
        <v>5228457625.8900003</v>
      </c>
      <c r="BH37">
        <v>5123248353.3699999</v>
      </c>
      <c r="BI37">
        <v>5085148483.1800003</v>
      </c>
      <c r="BJ37">
        <v>5030249030.0299997</v>
      </c>
      <c r="BK37" s="53">
        <v>5759684401.7173405</v>
      </c>
      <c r="BL37" s="53">
        <v>5650132099.47124</v>
      </c>
      <c r="BM37" s="53">
        <v>5746997439.1452103</v>
      </c>
      <c r="BN37" s="53">
        <v>5762934753.3347101</v>
      </c>
      <c r="BO37" s="53">
        <v>5691352919.9823704</v>
      </c>
      <c r="BP37" s="53">
        <v>5664725196.7716599</v>
      </c>
      <c r="BQ37" s="53">
        <v>5752294950.2108898</v>
      </c>
      <c r="BR37" s="53">
        <v>5708875572.1464701</v>
      </c>
      <c r="BS37" s="53">
        <v>5652776936.6899796</v>
      </c>
      <c r="BT37" s="53">
        <v>5761145657.9505796</v>
      </c>
    </row>
    <row r="38" spans="2:72" x14ac:dyDescent="0.25">
      <c r="B38" s="37">
        <v>36</v>
      </c>
      <c r="C38" s="39">
        <v>5748296330.7935305</v>
      </c>
      <c r="D38" s="39">
        <v>5666142679.8187904</v>
      </c>
      <c r="E38" s="39">
        <v>5801640971.5869703</v>
      </c>
      <c r="F38" s="39">
        <v>5647160298.2341299</v>
      </c>
      <c r="G38" s="39">
        <v>5808968467.9332504</v>
      </c>
      <c r="H38" s="39">
        <v>5646639780.6484404</v>
      </c>
      <c r="I38" s="39">
        <v>5888897861.4634705</v>
      </c>
      <c r="J38" s="39">
        <v>5742481876.0153503</v>
      </c>
      <c r="K38" s="39">
        <v>5663216761.05266</v>
      </c>
      <c r="L38" s="39">
        <v>5600478265.8917904</v>
      </c>
      <c r="M38" s="39">
        <v>5804166248.2724304</v>
      </c>
      <c r="N38" s="39">
        <v>5635480938.44909</v>
      </c>
      <c r="O38" s="39">
        <v>5659526224.5076303</v>
      </c>
      <c r="P38" s="39">
        <v>5675451144.1302099</v>
      </c>
      <c r="Q38" s="39">
        <v>5673455202.8394604</v>
      </c>
      <c r="R38" s="39">
        <v>5804668224.4627705</v>
      </c>
      <c r="S38" s="39">
        <v>5871623747.3099003</v>
      </c>
      <c r="T38" s="39">
        <v>5780957051.2017498</v>
      </c>
      <c r="U38" s="39">
        <v>5803489257.8399801</v>
      </c>
      <c r="V38" s="39">
        <v>5693620458.3394804</v>
      </c>
      <c r="W38" s="39">
        <v>5875364073.9745502</v>
      </c>
      <c r="X38" s="39">
        <v>5747159738.5681</v>
      </c>
      <c r="Y38" s="39">
        <v>5802668107.0693502</v>
      </c>
      <c r="Z38" s="39">
        <v>5636306953.0044899</v>
      </c>
      <c r="AA38" s="39">
        <v>5786737958.7054596</v>
      </c>
      <c r="AB38" s="39">
        <v>5792313638.6312704</v>
      </c>
      <c r="AC38" s="39">
        <v>5624097847.9252501</v>
      </c>
      <c r="AD38" s="39">
        <v>5650100487.8560104</v>
      </c>
      <c r="AE38" s="39">
        <v>5788983094.7133303</v>
      </c>
      <c r="AF38" s="39">
        <v>5882783385.2457705</v>
      </c>
      <c r="AG38" s="39">
        <v>5806810166.8982096</v>
      </c>
      <c r="AH38" s="39">
        <v>5795401217.4528198</v>
      </c>
      <c r="AI38" s="39">
        <v>5621492608.3796501</v>
      </c>
      <c r="AJ38" s="39">
        <v>5797339259.7021103</v>
      </c>
      <c r="AK38" s="39">
        <v>5648386540.2350101</v>
      </c>
      <c r="AL38" s="39">
        <v>5647621660.1585598</v>
      </c>
      <c r="AM38" s="39">
        <v>5783659865.5346098</v>
      </c>
      <c r="AN38" s="39">
        <v>5795603685.5041704</v>
      </c>
      <c r="AO38" s="39">
        <v>5618546361.7582102</v>
      </c>
      <c r="AP38" s="39">
        <v>5693935100.8812799</v>
      </c>
      <c r="AQ38" s="39">
        <v>5798998118.3480501</v>
      </c>
      <c r="AR38" s="39">
        <v>5709047718.2185898</v>
      </c>
      <c r="AS38" s="39">
        <v>5779161992.2415104</v>
      </c>
      <c r="AT38" s="39">
        <v>5724994372.7681303</v>
      </c>
      <c r="AU38" s="39">
        <v>5670412535.2502403</v>
      </c>
      <c r="AV38" s="39">
        <v>5683100283.4226303</v>
      </c>
      <c r="AW38" s="39">
        <v>5696898597.7035904</v>
      </c>
      <c r="AX38" s="39">
        <v>5730884581.0485096</v>
      </c>
      <c r="AY38" s="39">
        <v>5736866887.8875799</v>
      </c>
      <c r="AZ38" s="39">
        <v>5713634974.8607397</v>
      </c>
      <c r="BA38">
        <v>5481145356.54</v>
      </c>
      <c r="BB38">
        <v>5533670101.8100004</v>
      </c>
      <c r="BC38">
        <v>5552088622.8900003</v>
      </c>
      <c r="BD38">
        <v>5612996886.0100002</v>
      </c>
      <c r="BE38">
        <v>5490692204.2700005</v>
      </c>
      <c r="BF38">
        <v>5537417900.3500004</v>
      </c>
      <c r="BG38">
        <v>5601712916.4700003</v>
      </c>
      <c r="BH38">
        <v>5589847638.5299997</v>
      </c>
      <c r="BI38">
        <v>5544641225.9200001</v>
      </c>
      <c r="BJ38">
        <v>5463596993.8500004</v>
      </c>
      <c r="BK38" s="53">
        <v>5791654696.5065298</v>
      </c>
      <c r="BL38" s="53">
        <v>5685041345.6621799</v>
      </c>
      <c r="BM38" s="53">
        <v>5786828135.5620499</v>
      </c>
      <c r="BN38" s="53">
        <v>5797133278.7994003</v>
      </c>
      <c r="BO38" s="53">
        <v>5729030486.0539999</v>
      </c>
      <c r="BP38" s="53">
        <v>5696460162.9681702</v>
      </c>
      <c r="BQ38" s="53">
        <v>5786019528.6555796</v>
      </c>
      <c r="BR38" s="53">
        <v>5745942598.58529</v>
      </c>
      <c r="BS38" s="53">
        <v>5690679408.9803495</v>
      </c>
      <c r="BT38" s="53">
        <v>5788731639.3344498</v>
      </c>
    </row>
    <row r="39" spans="2:72" x14ac:dyDescent="0.25">
      <c r="B39" s="37">
        <v>37</v>
      </c>
      <c r="C39" s="39">
        <v>4780992883.9090996</v>
      </c>
      <c r="D39" s="39">
        <v>4693511439.6407604</v>
      </c>
      <c r="E39" s="39">
        <v>4821008353.1535301</v>
      </c>
      <c r="F39" s="39">
        <v>4666527374.79006</v>
      </c>
      <c r="G39" s="39">
        <v>4838629734.0935898</v>
      </c>
      <c r="H39" s="39">
        <v>4649866177.9490004</v>
      </c>
      <c r="I39" s="39">
        <v>4882237204.1995602</v>
      </c>
      <c r="J39" s="39">
        <v>4779077814.6317902</v>
      </c>
      <c r="K39" s="39">
        <v>4679252254.2793398</v>
      </c>
      <c r="L39" s="39">
        <v>4628285421.5201702</v>
      </c>
      <c r="M39" s="39">
        <v>4807049879.9858904</v>
      </c>
      <c r="N39" s="39">
        <v>4661249419.4879904</v>
      </c>
      <c r="O39" s="39">
        <v>4673378571.7672501</v>
      </c>
      <c r="P39" s="39">
        <v>4697923986.6548004</v>
      </c>
      <c r="Q39" s="39">
        <v>4697121031.5293903</v>
      </c>
      <c r="R39" s="39">
        <v>4844242733.8243303</v>
      </c>
      <c r="S39" s="39">
        <v>4871244266.4987097</v>
      </c>
      <c r="T39" s="39">
        <v>4805187921.4967299</v>
      </c>
      <c r="U39" s="39">
        <v>4826788220.3525696</v>
      </c>
      <c r="V39" s="39">
        <v>4697539137.71486</v>
      </c>
      <c r="W39" s="39">
        <v>4873080390.0572596</v>
      </c>
      <c r="X39" s="39">
        <v>4779558174.6205997</v>
      </c>
      <c r="Y39" s="39">
        <v>4826809064.7731199</v>
      </c>
      <c r="Z39" s="39">
        <v>4655028079.6907196</v>
      </c>
      <c r="AA39" s="39">
        <v>4812261806.5785398</v>
      </c>
      <c r="AB39" s="39">
        <v>4795113670.8387098</v>
      </c>
      <c r="AC39" s="39">
        <v>4654859841.9367304</v>
      </c>
      <c r="AD39" s="39">
        <v>4677809277.6271095</v>
      </c>
      <c r="AE39" s="39">
        <v>4810430863.6129999</v>
      </c>
      <c r="AF39" s="39">
        <v>4880040795.4887695</v>
      </c>
      <c r="AG39" s="39">
        <v>4822837407.1279202</v>
      </c>
      <c r="AH39" s="39">
        <v>4816953146.1064301</v>
      </c>
      <c r="AI39" s="39">
        <v>4666108149.3502598</v>
      </c>
      <c r="AJ39" s="39">
        <v>4840772376.8740101</v>
      </c>
      <c r="AK39" s="39">
        <v>4682548319.4835997</v>
      </c>
      <c r="AL39" s="39">
        <v>4671644791.4498396</v>
      </c>
      <c r="AM39" s="39">
        <v>4816153371.4588404</v>
      </c>
      <c r="AN39" s="39">
        <v>4848173267.5922098</v>
      </c>
      <c r="AO39" s="39">
        <v>4642963845.1655302</v>
      </c>
      <c r="AP39" s="39">
        <v>4721108728.1921997</v>
      </c>
      <c r="AQ39" s="39">
        <v>4826183936.7890196</v>
      </c>
      <c r="AR39" s="39">
        <v>4728879376.51332</v>
      </c>
      <c r="AS39" s="39">
        <v>4801276623.8259296</v>
      </c>
      <c r="AT39" s="39">
        <v>4767513595.7448597</v>
      </c>
      <c r="AU39" s="39">
        <v>4689871349.6899595</v>
      </c>
      <c r="AV39" s="39">
        <v>4706584406.3603897</v>
      </c>
      <c r="AW39" s="39">
        <v>4729785258.08498</v>
      </c>
      <c r="AX39" s="39">
        <v>4756150548.4784098</v>
      </c>
      <c r="AY39" s="39">
        <v>4760886979.4408798</v>
      </c>
      <c r="AZ39" s="39">
        <v>4754309060.7070599</v>
      </c>
      <c r="BA39">
        <v>5544482266.04</v>
      </c>
      <c r="BB39">
        <v>5595859124.2200003</v>
      </c>
      <c r="BC39">
        <v>5616621788.4099998</v>
      </c>
      <c r="BD39">
        <v>5667525743.1599998</v>
      </c>
      <c r="BE39">
        <v>5534250827</v>
      </c>
      <c r="BF39">
        <v>5601036050.21</v>
      </c>
      <c r="BG39">
        <v>5651442792.8000002</v>
      </c>
      <c r="BH39">
        <v>5640013018.6000004</v>
      </c>
      <c r="BI39">
        <v>5594061967.75</v>
      </c>
      <c r="BJ39">
        <v>5527293131.0100002</v>
      </c>
      <c r="BK39" s="53">
        <v>4820768738.0642099</v>
      </c>
      <c r="BL39" s="53">
        <v>4707155264.8396702</v>
      </c>
      <c r="BM39" s="53">
        <v>4796349914.4947395</v>
      </c>
      <c r="BN39" s="53">
        <v>4825472542.3667498</v>
      </c>
      <c r="BO39" s="53">
        <v>4761066108.25383</v>
      </c>
      <c r="BP39" s="53">
        <v>4716265057.37817</v>
      </c>
      <c r="BQ39" s="53">
        <v>4804659976.3540001</v>
      </c>
      <c r="BR39" s="53">
        <v>4765649732.6568899</v>
      </c>
      <c r="BS39" s="53">
        <v>4713473506.4564104</v>
      </c>
      <c r="BT39" s="53">
        <v>4827495715.0959501</v>
      </c>
    </row>
    <row r="40" spans="2:72" x14ac:dyDescent="0.25">
      <c r="B40" s="37">
        <v>38</v>
      </c>
      <c r="C40" s="39">
        <v>4819528490.0883303</v>
      </c>
      <c r="D40" s="39">
        <v>4721609587.6344604</v>
      </c>
      <c r="E40" s="39">
        <v>4862265721.43186</v>
      </c>
      <c r="F40" s="39">
        <v>4696994705.0246096</v>
      </c>
      <c r="G40" s="39">
        <v>4869580055.4022903</v>
      </c>
      <c r="H40" s="39">
        <v>4689125490.7402496</v>
      </c>
      <c r="I40" s="39">
        <v>4909384548.3227901</v>
      </c>
      <c r="J40" s="39">
        <v>4814478282.4856501</v>
      </c>
      <c r="K40" s="39">
        <v>4718296675.3912497</v>
      </c>
      <c r="L40" s="39">
        <v>4653455098.8484802</v>
      </c>
      <c r="M40" s="39">
        <v>4847933934.1853199</v>
      </c>
      <c r="N40" s="39">
        <v>4686592331.1122904</v>
      </c>
      <c r="O40" s="39">
        <v>4713650350.8688602</v>
      </c>
      <c r="P40" s="39">
        <v>4726561649.0136404</v>
      </c>
      <c r="Q40" s="39">
        <v>4728815928.86131</v>
      </c>
      <c r="R40" s="39">
        <v>4869592541.7413502</v>
      </c>
      <c r="S40" s="39">
        <v>4894105378.5641203</v>
      </c>
      <c r="T40" s="39">
        <v>4835997822.1237202</v>
      </c>
      <c r="U40" s="39">
        <v>4867116628.5020704</v>
      </c>
      <c r="V40" s="39">
        <v>4738277130.1628304</v>
      </c>
      <c r="W40" s="39">
        <v>4904641929.9867897</v>
      </c>
      <c r="X40" s="39">
        <v>4817937663.5605803</v>
      </c>
      <c r="Y40" s="39">
        <v>4866672355.50179</v>
      </c>
      <c r="Z40" s="39">
        <v>4694692728.4518499</v>
      </c>
      <c r="AA40" s="39">
        <v>4847074073.58741</v>
      </c>
      <c r="AB40" s="39">
        <v>4832276963.7629499</v>
      </c>
      <c r="AC40" s="39">
        <v>4690003167.7116899</v>
      </c>
      <c r="AD40" s="39">
        <v>4708863868.9451199</v>
      </c>
      <c r="AE40" s="39">
        <v>4850663601.8054199</v>
      </c>
      <c r="AF40" s="39">
        <v>4908364262.1776104</v>
      </c>
      <c r="AG40" s="39">
        <v>4864469869.5350399</v>
      </c>
      <c r="AH40" s="39">
        <v>4857447428.6932497</v>
      </c>
      <c r="AI40" s="39">
        <v>4682259816.0499201</v>
      </c>
      <c r="AJ40" s="39">
        <v>4856446635.9907799</v>
      </c>
      <c r="AK40" s="39">
        <v>4706998340.3016596</v>
      </c>
      <c r="AL40" s="39">
        <v>4705567511.0827599</v>
      </c>
      <c r="AM40" s="39">
        <v>4845504920.6256104</v>
      </c>
      <c r="AN40" s="39">
        <v>4860055732.1036196</v>
      </c>
      <c r="AO40" s="39">
        <v>4675684146.9035501</v>
      </c>
      <c r="AP40" s="39">
        <v>4750652651.7433901</v>
      </c>
      <c r="AQ40" s="39">
        <v>4862751839.01336</v>
      </c>
      <c r="AR40" s="39">
        <v>4762670214.7775297</v>
      </c>
      <c r="AS40" s="39">
        <v>4837475153.02246</v>
      </c>
      <c r="AT40" s="39">
        <v>4791549979.9321404</v>
      </c>
      <c r="AU40" s="39">
        <v>4714110734.33319</v>
      </c>
      <c r="AV40" s="39">
        <v>4738519561.9876099</v>
      </c>
      <c r="AW40" s="39">
        <v>4757791661.4988203</v>
      </c>
      <c r="AX40" s="39">
        <v>4788281858.3008204</v>
      </c>
      <c r="AY40" s="39">
        <v>4789223668.1178799</v>
      </c>
      <c r="AZ40" s="39">
        <v>4774767061.1993303</v>
      </c>
      <c r="BA40">
        <v>5689350935.9300003</v>
      </c>
      <c r="BB40">
        <v>5753872618.8699999</v>
      </c>
      <c r="BC40">
        <v>5755518405.9399996</v>
      </c>
      <c r="BD40">
        <v>5816146716.25</v>
      </c>
      <c r="BE40">
        <v>5687227127.9799995</v>
      </c>
      <c r="BF40">
        <v>5750255116.6499996</v>
      </c>
      <c r="BG40">
        <v>5859623610.5500002</v>
      </c>
      <c r="BH40">
        <v>5793937971.3999996</v>
      </c>
      <c r="BI40">
        <v>5750439224.8500004</v>
      </c>
      <c r="BJ40">
        <v>5673843151.3599997</v>
      </c>
      <c r="BK40" s="53">
        <v>4850651554.8027296</v>
      </c>
      <c r="BL40" s="53">
        <v>4741097774.8539</v>
      </c>
      <c r="BM40" s="53">
        <v>4833831525.90553</v>
      </c>
      <c r="BN40" s="53">
        <v>4856809137.9211302</v>
      </c>
      <c r="BO40" s="53">
        <v>4796080948.9871302</v>
      </c>
      <c r="BP40" s="53">
        <v>4746471179.1138096</v>
      </c>
      <c r="BQ40" s="53">
        <v>4835947905.8397303</v>
      </c>
      <c r="BR40" s="53">
        <v>4801070346.4809103</v>
      </c>
      <c r="BS40" s="53">
        <v>4750298746.8410997</v>
      </c>
      <c r="BT40" s="53">
        <v>4851211050.26021</v>
      </c>
    </row>
    <row r="41" spans="2:72" x14ac:dyDescent="0.25">
      <c r="B41" s="37">
        <v>39</v>
      </c>
      <c r="C41" s="39">
        <v>5114452257.3595104</v>
      </c>
      <c r="D41" s="39">
        <v>5022090911.4123297</v>
      </c>
      <c r="E41" s="39">
        <v>5164319031.1595097</v>
      </c>
      <c r="F41" s="39">
        <v>5004449183.6821499</v>
      </c>
      <c r="G41" s="39">
        <v>5180946112.5093603</v>
      </c>
      <c r="H41" s="39">
        <v>5012145863.2669802</v>
      </c>
      <c r="I41" s="39">
        <v>5279007227.7358398</v>
      </c>
      <c r="J41" s="39">
        <v>5110892328.5432796</v>
      </c>
      <c r="K41" s="39">
        <v>5008280325.7165003</v>
      </c>
      <c r="L41" s="39">
        <v>4966879623.2941399</v>
      </c>
      <c r="M41" s="39">
        <v>5178794559.5109701</v>
      </c>
      <c r="N41" s="39">
        <v>5006436817.1988201</v>
      </c>
      <c r="O41" s="39">
        <v>5004480181.1433096</v>
      </c>
      <c r="P41" s="39">
        <v>5035955329.4590197</v>
      </c>
      <c r="Q41" s="39">
        <v>5033885391.8418198</v>
      </c>
      <c r="R41" s="39">
        <v>5176204711.8729601</v>
      </c>
      <c r="S41" s="39">
        <v>5265405062.4148798</v>
      </c>
      <c r="T41" s="39">
        <v>5149341608.0800304</v>
      </c>
      <c r="U41" s="39">
        <v>5160497694.2033901</v>
      </c>
      <c r="V41" s="39">
        <v>5044722898.0569801</v>
      </c>
      <c r="W41" s="39">
        <v>5249232787.00488</v>
      </c>
      <c r="X41" s="39">
        <v>5113295346.6334801</v>
      </c>
      <c r="Y41" s="39">
        <v>5159778347.3659801</v>
      </c>
      <c r="Z41" s="39">
        <v>4983920976.3513603</v>
      </c>
      <c r="AA41" s="39">
        <v>5150636386.8067904</v>
      </c>
      <c r="AB41" s="39">
        <v>5156107420.3218098</v>
      </c>
      <c r="AC41" s="39">
        <v>4979573679.9105501</v>
      </c>
      <c r="AD41" s="39">
        <v>5005585300.4213896</v>
      </c>
      <c r="AE41" s="39">
        <v>5151528917.81071</v>
      </c>
      <c r="AF41" s="39">
        <v>5265206961.3288403</v>
      </c>
      <c r="AG41" s="39">
        <v>5159822008.7672195</v>
      </c>
      <c r="AH41" s="39">
        <v>5158342859.1775503</v>
      </c>
      <c r="AI41" s="39">
        <v>4991610051.55651</v>
      </c>
      <c r="AJ41" s="39">
        <v>5187848782.6540899</v>
      </c>
      <c r="AK41" s="39">
        <v>5009785472.5493803</v>
      </c>
      <c r="AL41" s="39">
        <v>5002409419.8307896</v>
      </c>
      <c r="AM41" s="39">
        <v>5147095643.0336304</v>
      </c>
      <c r="AN41" s="39">
        <v>5188275148.2002096</v>
      </c>
      <c r="AO41" s="39">
        <v>4975204493.7867603</v>
      </c>
      <c r="AP41" s="39">
        <v>5060452093.8277502</v>
      </c>
      <c r="AQ41" s="39">
        <v>5162657993.2318697</v>
      </c>
      <c r="AR41" s="39">
        <v>5073039831.4117098</v>
      </c>
      <c r="AS41" s="39">
        <v>5148520260.9068899</v>
      </c>
      <c r="AT41" s="39">
        <v>5106099510.8677797</v>
      </c>
      <c r="AU41" s="39">
        <v>5049170685.8371496</v>
      </c>
      <c r="AV41" s="39">
        <v>5044744713.6490602</v>
      </c>
      <c r="AW41" s="39">
        <v>5072494742.34972</v>
      </c>
      <c r="AX41" s="39">
        <v>5102977082.7513103</v>
      </c>
      <c r="AY41" s="39">
        <v>5106959664.5717096</v>
      </c>
      <c r="AZ41" s="39">
        <v>5089704239.9243803</v>
      </c>
      <c r="BA41">
        <v>5741832200.6099997</v>
      </c>
      <c r="BB41">
        <v>5805451765.9899998</v>
      </c>
      <c r="BC41">
        <v>5809359613.3100004</v>
      </c>
      <c r="BD41">
        <v>5859931300.9899998</v>
      </c>
      <c r="BE41">
        <v>5722685869.4899998</v>
      </c>
      <c r="BF41">
        <v>5802859101.1899996</v>
      </c>
      <c r="BG41">
        <v>5899179768.9099998</v>
      </c>
      <c r="BH41">
        <v>5834812766.5799999</v>
      </c>
      <c r="BI41">
        <v>5790708005.8900003</v>
      </c>
      <c r="BJ41">
        <v>5727184218.9300003</v>
      </c>
      <c r="BK41" s="53">
        <v>5158286507.9423304</v>
      </c>
      <c r="BL41" s="53">
        <v>5044845780.1511497</v>
      </c>
      <c r="BM41" s="53">
        <v>5152684847.82932</v>
      </c>
      <c r="BN41" s="53">
        <v>5159577072.53687</v>
      </c>
      <c r="BO41" s="53">
        <v>5094193249.7651596</v>
      </c>
      <c r="BP41" s="53">
        <v>5063923501.9065599</v>
      </c>
      <c r="BQ41" s="53">
        <v>5155676646.5675802</v>
      </c>
      <c r="BR41" s="53">
        <v>5105593291.3193302</v>
      </c>
      <c r="BS41" s="53">
        <v>5043758988.7895098</v>
      </c>
      <c r="BT41" s="53">
        <v>5166430927.6189604</v>
      </c>
    </row>
    <row r="42" spans="2:72" x14ac:dyDescent="0.25">
      <c r="B42" s="37">
        <v>40</v>
      </c>
      <c r="C42" s="39">
        <v>5146414665.3623505</v>
      </c>
      <c r="D42" s="39">
        <v>5044939448.6490498</v>
      </c>
      <c r="E42" s="39">
        <v>5199208634.4096699</v>
      </c>
      <c r="F42" s="39">
        <v>5029604476.8483801</v>
      </c>
      <c r="G42" s="39">
        <v>5206653611.9598303</v>
      </c>
      <c r="H42" s="39">
        <v>5044946316.2794304</v>
      </c>
      <c r="I42" s="39">
        <v>5302289095.5373096</v>
      </c>
      <c r="J42" s="39">
        <v>5140072903.0395803</v>
      </c>
      <c r="K42" s="39">
        <v>5041409492.1057301</v>
      </c>
      <c r="L42" s="39">
        <v>4986156821.0991602</v>
      </c>
      <c r="M42" s="39">
        <v>5213483507.8394804</v>
      </c>
      <c r="N42" s="39">
        <v>5026831312.8740797</v>
      </c>
      <c r="O42" s="39">
        <v>5038869356.8532</v>
      </c>
      <c r="P42" s="39">
        <v>5059354341.5914202</v>
      </c>
      <c r="Q42" s="39">
        <v>5060019608.9262505</v>
      </c>
      <c r="R42" s="39">
        <v>5197077224.8540497</v>
      </c>
      <c r="S42" s="39">
        <v>5284387326.2516403</v>
      </c>
      <c r="T42" s="39">
        <v>5174888778.6508703</v>
      </c>
      <c r="U42" s="39">
        <v>5194764340.1564398</v>
      </c>
      <c r="V42" s="39">
        <v>5079721090.4543896</v>
      </c>
      <c r="W42" s="39">
        <v>5276542352.6192303</v>
      </c>
      <c r="X42" s="39">
        <v>5145080601.0830803</v>
      </c>
      <c r="Y42" s="39">
        <v>5193259231.9739399</v>
      </c>
      <c r="Z42" s="39">
        <v>5017524262.5313301</v>
      </c>
      <c r="AA42" s="39">
        <v>5179321465.1345501</v>
      </c>
      <c r="AB42" s="39">
        <v>5187752385.4069204</v>
      </c>
      <c r="AC42" s="39">
        <v>5008409695.7870197</v>
      </c>
      <c r="AD42" s="39">
        <v>5030926525.3992901</v>
      </c>
      <c r="AE42" s="39">
        <v>5185342270.1254902</v>
      </c>
      <c r="AF42" s="39">
        <v>5289355310.35077</v>
      </c>
      <c r="AG42" s="39">
        <v>5196514475.9987803</v>
      </c>
      <c r="AH42" s="39">
        <v>5192377387.7151299</v>
      </c>
      <c r="AI42" s="39">
        <v>5002511443.9692802</v>
      </c>
      <c r="AJ42" s="39">
        <v>5199911315.09758</v>
      </c>
      <c r="AK42" s="39">
        <v>5029201026.8467102</v>
      </c>
      <c r="AL42" s="39">
        <v>5030354817.5391102</v>
      </c>
      <c r="AM42" s="39">
        <v>5171170752.7722301</v>
      </c>
      <c r="AN42" s="39">
        <v>5196767580.6175299</v>
      </c>
      <c r="AO42" s="39">
        <v>5001861464.9070902</v>
      </c>
      <c r="AP42" s="39">
        <v>5084146264.4373102</v>
      </c>
      <c r="AQ42" s="39">
        <v>5193044954.1724796</v>
      </c>
      <c r="AR42" s="39">
        <v>5101196086.2141705</v>
      </c>
      <c r="AS42" s="39">
        <v>5179270015.2377996</v>
      </c>
      <c r="AT42" s="39">
        <v>5124866365.6609898</v>
      </c>
      <c r="AU42" s="39">
        <v>5068278660.4100304</v>
      </c>
      <c r="AV42" s="39">
        <v>5070969714.5439396</v>
      </c>
      <c r="AW42" s="39">
        <v>5094688501.8757601</v>
      </c>
      <c r="AX42" s="39">
        <v>5129199725.3896103</v>
      </c>
      <c r="AY42" s="39">
        <v>5130068998.5591097</v>
      </c>
      <c r="AZ42" s="39">
        <v>5105804093.1045399</v>
      </c>
      <c r="BA42">
        <v>4728274639.8800001</v>
      </c>
      <c r="BB42">
        <v>4789511078.7600002</v>
      </c>
      <c r="BC42">
        <v>4796188372.0200005</v>
      </c>
      <c r="BD42">
        <v>4861411833.96</v>
      </c>
      <c r="BE42">
        <v>4734427779.6099997</v>
      </c>
      <c r="BF42">
        <v>4796799134.8900003</v>
      </c>
      <c r="BG42">
        <v>4869378481.6300001</v>
      </c>
      <c r="BH42">
        <v>4837974725.8400002</v>
      </c>
      <c r="BI42">
        <v>4789995315.2600002</v>
      </c>
      <c r="BJ42">
        <v>4707451490.5699997</v>
      </c>
      <c r="BK42" s="53">
        <v>5183605996.8832598</v>
      </c>
      <c r="BL42" s="53">
        <v>5073036198.6467505</v>
      </c>
      <c r="BM42" s="53">
        <v>5184881572.2635498</v>
      </c>
      <c r="BN42" s="53">
        <v>5185791335.9848804</v>
      </c>
      <c r="BO42" s="53">
        <v>5122689798.0322599</v>
      </c>
      <c r="BP42" s="53">
        <v>5088871258.6621199</v>
      </c>
      <c r="BQ42" s="53">
        <v>5181488251.6971703</v>
      </c>
      <c r="BR42" s="53">
        <v>5135538837.5165501</v>
      </c>
      <c r="BS42" s="53">
        <v>5074869012.7277699</v>
      </c>
      <c r="BT42" s="53">
        <v>5185910772.2346697</v>
      </c>
    </row>
    <row r="43" spans="2:72" x14ac:dyDescent="0.25">
      <c r="B43" s="37">
        <v>41</v>
      </c>
      <c r="C43" s="39">
        <v>5571326264.1922398</v>
      </c>
      <c r="D43" s="39">
        <v>5510270741.47651</v>
      </c>
      <c r="E43" s="39">
        <v>5616032474.4964504</v>
      </c>
      <c r="F43" s="39">
        <v>5472410016.9339199</v>
      </c>
      <c r="G43" s="39">
        <v>5632058247.7367001</v>
      </c>
      <c r="H43" s="39">
        <v>5430179034.2799902</v>
      </c>
      <c r="I43" s="39">
        <v>5648472662.2389898</v>
      </c>
      <c r="J43" s="39">
        <v>5588213149.2715197</v>
      </c>
      <c r="K43" s="39">
        <v>5493770510.1683903</v>
      </c>
      <c r="L43" s="39">
        <v>5434073165.40207</v>
      </c>
      <c r="M43" s="39">
        <v>5582510173.81882</v>
      </c>
      <c r="N43" s="39">
        <v>5449058299.0303202</v>
      </c>
      <c r="O43" s="39">
        <v>5479697327.7242298</v>
      </c>
      <c r="P43" s="39">
        <v>5505130011.9782104</v>
      </c>
      <c r="Q43" s="39">
        <v>5491205883.4605904</v>
      </c>
      <c r="R43" s="39">
        <v>5659354051.2266197</v>
      </c>
      <c r="S43" s="39">
        <v>5663296546.5913095</v>
      </c>
      <c r="T43" s="39">
        <v>5599681287.3747501</v>
      </c>
      <c r="U43" s="39">
        <v>5629541842.4556303</v>
      </c>
      <c r="V43" s="39">
        <v>5501202884.8109102</v>
      </c>
      <c r="W43" s="39">
        <v>5658738145.1424704</v>
      </c>
      <c r="X43" s="39">
        <v>5570373097.9176702</v>
      </c>
      <c r="Y43" s="39">
        <v>5623416309.3477201</v>
      </c>
      <c r="Z43" s="39">
        <v>5459220434.1172705</v>
      </c>
      <c r="AA43" s="39">
        <v>5617737477.1968899</v>
      </c>
      <c r="AB43" s="39">
        <v>5587305237.5673504</v>
      </c>
      <c r="AC43" s="39">
        <v>5474165142.89849</v>
      </c>
      <c r="AD43" s="39">
        <v>5481125984.2161102</v>
      </c>
      <c r="AE43" s="39">
        <v>5607482588.0200996</v>
      </c>
      <c r="AF43" s="39">
        <v>5666268240.0412102</v>
      </c>
      <c r="AG43" s="39">
        <v>5623924902.1243601</v>
      </c>
      <c r="AH43" s="39">
        <v>5613584946.5800304</v>
      </c>
      <c r="AI43" s="39">
        <v>5491533412.6068201</v>
      </c>
      <c r="AJ43" s="39">
        <v>5659460657.7142696</v>
      </c>
      <c r="AK43" s="39">
        <v>5489192075.3538198</v>
      </c>
      <c r="AL43" s="39">
        <v>5479415560.5047598</v>
      </c>
      <c r="AM43" s="39">
        <v>5617053085.6952496</v>
      </c>
      <c r="AN43" s="39">
        <v>5675464088.8788404</v>
      </c>
      <c r="AO43" s="39">
        <v>5462418083.0645399</v>
      </c>
      <c r="AP43" s="39">
        <v>5532097214.07444</v>
      </c>
      <c r="AQ43" s="39">
        <v>5624872405.5557604</v>
      </c>
      <c r="AR43" s="39">
        <v>5523878196.52075</v>
      </c>
      <c r="AS43" s="39">
        <v>5603648823.2589102</v>
      </c>
      <c r="AT43" s="39">
        <v>5557580121.82551</v>
      </c>
      <c r="AU43" s="39">
        <v>5488781472.8648596</v>
      </c>
      <c r="AV43" s="39">
        <v>5521437828.6219501</v>
      </c>
      <c r="AW43" s="39">
        <v>5524685543.1396503</v>
      </c>
      <c r="AX43" s="39">
        <v>5545001762.2013798</v>
      </c>
      <c r="AY43" s="39">
        <v>5558126288.4886799</v>
      </c>
      <c r="AZ43" s="39">
        <v>5552770354.1486902</v>
      </c>
      <c r="BA43">
        <v>4770913131.8400002</v>
      </c>
      <c r="BB43">
        <v>4831420403.7700005</v>
      </c>
      <c r="BC43">
        <v>4840754325.2700005</v>
      </c>
      <c r="BD43">
        <v>4895662751.0900002</v>
      </c>
      <c r="BE43">
        <v>4756882090.7600002</v>
      </c>
      <c r="BF43">
        <v>4839536401.3199997</v>
      </c>
      <c r="BG43">
        <v>4900733086.5299997</v>
      </c>
      <c r="BH43">
        <v>4868315131.2200003</v>
      </c>
      <c r="BI43">
        <v>4818546864.0200005</v>
      </c>
      <c r="BJ43">
        <v>4751073785.5</v>
      </c>
      <c r="BK43" s="53">
        <v>5624427802.9865303</v>
      </c>
      <c r="BL43" s="53">
        <v>5516280894.0704498</v>
      </c>
      <c r="BM43" s="53">
        <v>5585198470.8863297</v>
      </c>
      <c r="BN43" s="53">
        <v>5624000976.6058102</v>
      </c>
      <c r="BO43" s="53">
        <v>5570620091.7716599</v>
      </c>
      <c r="BP43" s="53">
        <v>5506767930.54041</v>
      </c>
      <c r="BQ43" s="53">
        <v>5601924125.7827501</v>
      </c>
      <c r="BR43" s="53">
        <v>5567792470.2170296</v>
      </c>
      <c r="BS43" s="53">
        <v>5517327236.0020504</v>
      </c>
      <c r="BT43" s="53">
        <v>5639073500.33389</v>
      </c>
    </row>
    <row r="44" spans="2:72" x14ac:dyDescent="0.25">
      <c r="B44" s="37">
        <v>42</v>
      </c>
      <c r="C44" s="39">
        <v>5637526510.1545897</v>
      </c>
      <c r="D44" s="39">
        <v>5564067942.1089001</v>
      </c>
      <c r="E44" s="39">
        <v>5682765036.3944597</v>
      </c>
      <c r="F44" s="39">
        <v>5526365954.2233</v>
      </c>
      <c r="G44" s="39">
        <v>5685882067.6590405</v>
      </c>
      <c r="H44" s="39">
        <v>5495521249.6763802</v>
      </c>
      <c r="I44" s="39">
        <v>5695661546.2845097</v>
      </c>
      <c r="J44" s="39">
        <v>5653580432.7198496</v>
      </c>
      <c r="K44" s="39">
        <v>5560185640.65413</v>
      </c>
      <c r="L44" s="39">
        <v>5483536483.1917295</v>
      </c>
      <c r="M44" s="39">
        <v>5648450097.0408001</v>
      </c>
      <c r="N44" s="39">
        <v>5502191163.8138399</v>
      </c>
      <c r="O44" s="39">
        <v>5546093415.9889498</v>
      </c>
      <c r="P44" s="39">
        <v>5558634450.6532202</v>
      </c>
      <c r="Q44" s="39">
        <v>5547125707.1100502</v>
      </c>
      <c r="R44" s="39">
        <v>5710829338.8746204</v>
      </c>
      <c r="S44" s="39">
        <v>5711928156.1289701</v>
      </c>
      <c r="T44" s="39">
        <v>5653525406.3541803</v>
      </c>
      <c r="U44" s="39">
        <v>5695520129.8265896</v>
      </c>
      <c r="V44" s="39">
        <v>5567687127.6413698</v>
      </c>
      <c r="W44" s="39">
        <v>5712140413.1731501</v>
      </c>
      <c r="X44" s="39">
        <v>5636371537.7329597</v>
      </c>
      <c r="Y44" s="39">
        <v>5688711841.70296</v>
      </c>
      <c r="Z44" s="39">
        <v>5525386995.3850603</v>
      </c>
      <c r="AA44" s="39">
        <v>5679385538.6164398</v>
      </c>
      <c r="AB44" s="39">
        <v>5649700583.6900101</v>
      </c>
      <c r="AC44" s="39">
        <v>5539230255.2451601</v>
      </c>
      <c r="AD44" s="39">
        <v>5537150413.72645</v>
      </c>
      <c r="AE44" s="39">
        <v>5673777069.3389101</v>
      </c>
      <c r="AF44" s="39">
        <v>5717779439.22505</v>
      </c>
      <c r="AG44" s="39">
        <v>5690298634.67556</v>
      </c>
      <c r="AH44" s="39">
        <v>5679804914.5411596</v>
      </c>
      <c r="AI44" s="39">
        <v>5537000494.1803398</v>
      </c>
      <c r="AJ44" s="39">
        <v>5705095494.8947401</v>
      </c>
      <c r="AK44" s="39">
        <v>5542019884.1332302</v>
      </c>
      <c r="AL44" s="39">
        <v>5541040059.2807703</v>
      </c>
      <c r="AM44" s="39">
        <v>5669882326.3288097</v>
      </c>
      <c r="AN44" s="39">
        <v>5717151818.7724104</v>
      </c>
      <c r="AO44" s="39">
        <v>5524551687.5968304</v>
      </c>
      <c r="AP44" s="39">
        <v>5590255301.5550604</v>
      </c>
      <c r="AQ44" s="39">
        <v>5687402474.4653797</v>
      </c>
      <c r="AR44" s="39">
        <v>5584567339.9582396</v>
      </c>
      <c r="AS44" s="39">
        <v>5666616637.27145</v>
      </c>
      <c r="AT44" s="39">
        <v>5604171861.9994602</v>
      </c>
      <c r="AU44" s="39">
        <v>5540267760.3472204</v>
      </c>
      <c r="AV44" s="39">
        <v>5581134440.6283703</v>
      </c>
      <c r="AW44" s="39">
        <v>5577705758.3650103</v>
      </c>
      <c r="AX44" s="39">
        <v>5602615884.3499804</v>
      </c>
      <c r="AY44" s="39">
        <v>5610696979.3225899</v>
      </c>
      <c r="AZ44" s="39">
        <v>5598686121.0450296</v>
      </c>
      <c r="BA44">
        <v>5080061944.9200001</v>
      </c>
      <c r="BB44">
        <v>5148191153.2799997</v>
      </c>
      <c r="BC44">
        <v>5135754633.1499996</v>
      </c>
      <c r="BD44">
        <v>5208040022.75</v>
      </c>
      <c r="BE44">
        <v>5068469910.5299997</v>
      </c>
      <c r="BF44">
        <v>5151939742.8100004</v>
      </c>
      <c r="BG44">
        <v>5257232853.21</v>
      </c>
      <c r="BH44">
        <v>5184745909.5699997</v>
      </c>
      <c r="BI44">
        <v>5136632571.75</v>
      </c>
      <c r="BJ44">
        <v>5061684869.1599998</v>
      </c>
      <c r="BK44" s="53">
        <v>5678097854.9876404</v>
      </c>
      <c r="BL44" s="53">
        <v>5578136491.17698</v>
      </c>
      <c r="BM44" s="53">
        <v>5647424295.0631399</v>
      </c>
      <c r="BN44" s="53">
        <v>5678249957.6111097</v>
      </c>
      <c r="BO44" s="53">
        <v>5634682505.2376499</v>
      </c>
      <c r="BP44" s="53">
        <v>5562050027.0837603</v>
      </c>
      <c r="BQ44" s="53">
        <v>5658312853.2582302</v>
      </c>
      <c r="BR44" s="53">
        <v>5629711135.3823795</v>
      </c>
      <c r="BS44" s="53">
        <v>5580294864.1540899</v>
      </c>
      <c r="BT44" s="53">
        <v>5692268655.1503897</v>
      </c>
    </row>
    <row r="45" spans="2:72" x14ac:dyDescent="0.25">
      <c r="B45" s="37">
        <v>43</v>
      </c>
      <c r="C45" s="39">
        <v>5767720329.7195501</v>
      </c>
      <c r="D45" s="39">
        <v>5710493290.84729</v>
      </c>
      <c r="E45" s="39">
        <v>5820286959.1261997</v>
      </c>
      <c r="F45" s="39">
        <v>5677717807.2456799</v>
      </c>
      <c r="G45" s="39">
        <v>5835957887.6641798</v>
      </c>
      <c r="H45" s="39">
        <v>5672320673.0211096</v>
      </c>
      <c r="I45" s="39">
        <v>5926754764.0089798</v>
      </c>
      <c r="J45" s="39">
        <v>5784796535.19034</v>
      </c>
      <c r="K45" s="39">
        <v>5694781680.30865</v>
      </c>
      <c r="L45" s="39">
        <v>5635079572.2961302</v>
      </c>
      <c r="M45" s="39">
        <v>5827461605.6462202</v>
      </c>
      <c r="N45" s="39">
        <v>5669889335.6256504</v>
      </c>
      <c r="O45" s="39">
        <v>5681702100.2356901</v>
      </c>
      <c r="P45" s="39">
        <v>5715181808.3860598</v>
      </c>
      <c r="Q45" s="39">
        <v>5703380551.9594297</v>
      </c>
      <c r="R45" s="39">
        <v>5858756270.5508299</v>
      </c>
      <c r="S45" s="39">
        <v>5938588645.7644796</v>
      </c>
      <c r="T45" s="39">
        <v>5809200693.6257896</v>
      </c>
      <c r="U45" s="39">
        <v>5828435936.8127499</v>
      </c>
      <c r="V45" s="39">
        <v>5715107793.7426901</v>
      </c>
      <c r="W45" s="39">
        <v>5905682225.3336296</v>
      </c>
      <c r="X45" s="39">
        <v>5767230202.7959099</v>
      </c>
      <c r="Y45" s="39">
        <v>5822107499.4433403</v>
      </c>
      <c r="Z45" s="39">
        <v>5658766662.2525501</v>
      </c>
      <c r="AA45" s="39">
        <v>5821459340.1126404</v>
      </c>
      <c r="AB45" s="39">
        <v>5818232637.1862602</v>
      </c>
      <c r="AC45" s="39">
        <v>5673427606.4154501</v>
      </c>
      <c r="AD45" s="39">
        <v>5680389572.8359804</v>
      </c>
      <c r="AE45" s="39">
        <v>5810761022.82658</v>
      </c>
      <c r="AF45" s="39">
        <v>5925594450.9425802</v>
      </c>
      <c r="AG45" s="39">
        <v>5827019284.7533398</v>
      </c>
      <c r="AH45" s="39">
        <v>5816663099.8291998</v>
      </c>
      <c r="AI45" s="39">
        <v>5686165766.3856096</v>
      </c>
      <c r="AJ45" s="39">
        <v>5876802473.2868204</v>
      </c>
      <c r="AK45" s="39">
        <v>5686761482.32829</v>
      </c>
      <c r="AL45" s="39">
        <v>5682975681.2490301</v>
      </c>
      <c r="AM45" s="39">
        <v>5815443743.34688</v>
      </c>
      <c r="AN45" s="39">
        <v>5881593166.1701002</v>
      </c>
      <c r="AO45" s="39">
        <v>5666834231.2810202</v>
      </c>
      <c r="AP45" s="39">
        <v>5737832763.2288799</v>
      </c>
      <c r="AQ45" s="39">
        <v>5826297500.4880304</v>
      </c>
      <c r="AR45" s="39">
        <v>5741232959.8800297</v>
      </c>
      <c r="AS45" s="39">
        <v>5817259624.9713202</v>
      </c>
      <c r="AT45" s="39">
        <v>5759993412.6647797</v>
      </c>
      <c r="AU45" s="39">
        <v>5728669614.2837601</v>
      </c>
      <c r="AV45" s="39">
        <v>5725194036.1132803</v>
      </c>
      <c r="AW45" s="39">
        <v>5731687279.2349005</v>
      </c>
      <c r="AX45" s="39">
        <v>5763088641.9928799</v>
      </c>
      <c r="AY45" s="39">
        <v>5774097343.2687798</v>
      </c>
      <c r="AZ45" s="39">
        <v>5751657366.2828503</v>
      </c>
      <c r="BA45">
        <v>5118484926.6800003</v>
      </c>
      <c r="BB45">
        <v>5185873964.6700001</v>
      </c>
      <c r="BC45">
        <v>5176514357.4899998</v>
      </c>
      <c r="BD45">
        <v>5238338057.9499998</v>
      </c>
      <c r="BE45">
        <v>5089242719.3400002</v>
      </c>
      <c r="BF45">
        <v>5190136923.6000004</v>
      </c>
      <c r="BG45">
        <v>5285228398.8800001</v>
      </c>
      <c r="BH45">
        <v>5211864196.1800003</v>
      </c>
      <c r="BI45">
        <v>5162536022.3999996</v>
      </c>
      <c r="BJ45">
        <v>5101195554.0500002</v>
      </c>
      <c r="BK45" s="53">
        <v>5827548009.6150503</v>
      </c>
      <c r="BL45" s="53">
        <v>5725907609.0896196</v>
      </c>
      <c r="BM45" s="53">
        <v>5812738316.1386003</v>
      </c>
      <c r="BN45" s="53">
        <v>5825363290.9897604</v>
      </c>
      <c r="BO45" s="53">
        <v>5769282510.8743</v>
      </c>
      <c r="BP45" s="53">
        <v>5729741565.35219</v>
      </c>
      <c r="BQ45" s="53">
        <v>5821814491.97089</v>
      </c>
      <c r="BR45" s="53">
        <v>5777565470.7564697</v>
      </c>
      <c r="BS45" s="53">
        <v>5718512677.7112703</v>
      </c>
      <c r="BT45" s="53">
        <v>5845289101.6799297</v>
      </c>
    </row>
    <row r="46" spans="2:72" x14ac:dyDescent="0.25">
      <c r="B46" s="37">
        <v>44</v>
      </c>
      <c r="C46" s="39">
        <v>5823815247.4730701</v>
      </c>
      <c r="D46" s="39">
        <v>5753162857.9120703</v>
      </c>
      <c r="E46" s="39">
        <v>5875814790.3371696</v>
      </c>
      <c r="F46" s="39">
        <v>5720441974.8099499</v>
      </c>
      <c r="G46" s="39">
        <v>5878527140.2458401</v>
      </c>
      <c r="H46" s="39">
        <v>5727463869.9491997</v>
      </c>
      <c r="I46" s="39">
        <v>5964703716.6437597</v>
      </c>
      <c r="J46" s="39">
        <v>5840438318.5822096</v>
      </c>
      <c r="K46" s="39">
        <v>5750223245.0011597</v>
      </c>
      <c r="L46" s="39">
        <v>5674609671.4354095</v>
      </c>
      <c r="M46" s="39">
        <v>5882448195.66364</v>
      </c>
      <c r="N46" s="39">
        <v>5713305433.7750301</v>
      </c>
      <c r="O46" s="39">
        <v>5736907622.7368002</v>
      </c>
      <c r="P46" s="39">
        <v>5757441445.5158195</v>
      </c>
      <c r="Q46" s="39">
        <v>5748755424.8600798</v>
      </c>
      <c r="R46" s="39">
        <v>5900142567.3753796</v>
      </c>
      <c r="S46" s="39">
        <v>5978111473.6767502</v>
      </c>
      <c r="T46" s="39">
        <v>5851729949.3135099</v>
      </c>
      <c r="U46" s="39">
        <v>5884039562.1532497</v>
      </c>
      <c r="V46" s="39">
        <v>5770378694.9909096</v>
      </c>
      <c r="W46" s="39">
        <v>5947842748.9043102</v>
      </c>
      <c r="X46" s="39">
        <v>5823070991.6533804</v>
      </c>
      <c r="Y46" s="39">
        <v>5876780126.5470304</v>
      </c>
      <c r="Z46" s="39">
        <v>5714235346.4759502</v>
      </c>
      <c r="AA46" s="39">
        <v>5872504013.1132097</v>
      </c>
      <c r="AB46" s="39">
        <v>5870217216.5985804</v>
      </c>
      <c r="AC46" s="39">
        <v>5728899899.1872101</v>
      </c>
      <c r="AD46" s="39">
        <v>5725826884.5151901</v>
      </c>
      <c r="AE46" s="39">
        <v>5865961564.7603903</v>
      </c>
      <c r="AF46" s="39">
        <v>5966213205.8111095</v>
      </c>
      <c r="AG46" s="39">
        <v>5882525643.6174803</v>
      </c>
      <c r="AH46" s="39">
        <v>5871908211.8601198</v>
      </c>
      <c r="AI46" s="39">
        <v>5723032922.02351</v>
      </c>
      <c r="AJ46" s="39">
        <v>5913782071.1117201</v>
      </c>
      <c r="AK46" s="39">
        <v>5729682195.5739899</v>
      </c>
      <c r="AL46" s="39">
        <v>5734291666.12957</v>
      </c>
      <c r="AM46" s="39">
        <v>5857252808.9302397</v>
      </c>
      <c r="AN46" s="39">
        <v>5915676972.6686296</v>
      </c>
      <c r="AO46" s="39">
        <v>5719101692.4563503</v>
      </c>
      <c r="AP46" s="39">
        <v>5785487097.2704401</v>
      </c>
      <c r="AQ46" s="39">
        <v>5878278707.8847799</v>
      </c>
      <c r="AR46" s="39">
        <v>5791739881.2691402</v>
      </c>
      <c r="AS46" s="39">
        <v>5869897806.4920502</v>
      </c>
      <c r="AT46" s="39">
        <v>5797757711.4503698</v>
      </c>
      <c r="AU46" s="39">
        <v>5770194858.84023</v>
      </c>
      <c r="AV46" s="39">
        <v>5774468170.5051098</v>
      </c>
      <c r="AW46" s="39">
        <v>5774799560.9435997</v>
      </c>
      <c r="AX46" s="39">
        <v>5810024994.5360403</v>
      </c>
      <c r="AY46" s="39">
        <v>5815674588.2224503</v>
      </c>
      <c r="AZ46" s="39">
        <v>5789236803.16185</v>
      </c>
      <c r="BA46">
        <v>5233693009.0500002</v>
      </c>
      <c r="BB46">
        <v>5282645582.5100002</v>
      </c>
      <c r="BC46">
        <v>5219349761.1800003</v>
      </c>
      <c r="BD46">
        <v>5271361531.0500002</v>
      </c>
      <c r="BE46">
        <v>5283078582.4899998</v>
      </c>
      <c r="BF46">
        <v>5294786190.1800003</v>
      </c>
      <c r="BG46">
        <v>5327417283.0600004</v>
      </c>
      <c r="BH46">
        <v>5317009152.2299995</v>
      </c>
      <c r="BI46">
        <v>5292616313.6999998</v>
      </c>
      <c r="BJ46">
        <v>5226980947.0299997</v>
      </c>
      <c r="BK46" s="53">
        <v>5870439040.9338598</v>
      </c>
      <c r="BL46" s="53">
        <v>5777575025.0461102</v>
      </c>
      <c r="BM46" s="53">
        <v>5864209600.3772497</v>
      </c>
      <c r="BN46" s="53">
        <v>5868903933.4512997</v>
      </c>
      <c r="BO46" s="53">
        <v>5823461681.4269199</v>
      </c>
      <c r="BP46" s="53">
        <v>5774205825.4778795</v>
      </c>
      <c r="BQ46" s="53">
        <v>5867712276.0643101</v>
      </c>
      <c r="BR46" s="53">
        <v>5829244770.6850405</v>
      </c>
      <c r="BS46" s="53">
        <v>5770995090.7053699</v>
      </c>
      <c r="BT46" s="53">
        <v>5888530121.3096504</v>
      </c>
    </row>
    <row r="47" spans="2:72" x14ac:dyDescent="0.25">
      <c r="B47" s="37">
        <v>45</v>
      </c>
      <c r="C47" s="39">
        <v>4825458550.0868502</v>
      </c>
      <c r="D47" s="39">
        <v>4747955141.4089298</v>
      </c>
      <c r="E47" s="39">
        <v>4865663781.0164003</v>
      </c>
      <c r="F47" s="39">
        <v>4709184476.8996296</v>
      </c>
      <c r="G47" s="39">
        <v>4880932764.4054899</v>
      </c>
      <c r="H47" s="39">
        <v>4694530342.0809498</v>
      </c>
      <c r="I47" s="39">
        <v>4924312579.8289299</v>
      </c>
      <c r="J47" s="39">
        <v>4844305998.1283903</v>
      </c>
      <c r="K47" s="39">
        <v>4731707615.4267397</v>
      </c>
      <c r="L47" s="39">
        <v>4671683943.2950802</v>
      </c>
      <c r="M47" s="39">
        <v>4851339234.8784504</v>
      </c>
      <c r="N47" s="39">
        <v>4704759063.6638098</v>
      </c>
      <c r="O47" s="39">
        <v>4717156451.2578802</v>
      </c>
      <c r="P47" s="39">
        <v>4747652729.22999</v>
      </c>
      <c r="Q47" s="39">
        <v>4739917477.9424105</v>
      </c>
      <c r="R47" s="39">
        <v>4906243871.7839003</v>
      </c>
      <c r="S47" s="39">
        <v>4938185504.4577503</v>
      </c>
      <c r="T47" s="39">
        <v>4847581889.2823296</v>
      </c>
      <c r="U47" s="39">
        <v>4876255840.8128004</v>
      </c>
      <c r="V47" s="39">
        <v>4741120094.7345695</v>
      </c>
      <c r="W47" s="39">
        <v>4914770762.4947596</v>
      </c>
      <c r="X47" s="39">
        <v>4824299031.5090904</v>
      </c>
      <c r="Y47" s="39">
        <v>4870669191.3318195</v>
      </c>
      <c r="Z47" s="39">
        <v>4698816906.1708498</v>
      </c>
      <c r="AA47" s="39">
        <v>4864601942.3731098</v>
      </c>
      <c r="AB47" s="39">
        <v>4838671040.3487701</v>
      </c>
      <c r="AC47" s="39">
        <v>4720038408.4915199</v>
      </c>
      <c r="AD47" s="39">
        <v>4720778696.61835</v>
      </c>
      <c r="AE47" s="39">
        <v>4856807073.3477602</v>
      </c>
      <c r="AF47" s="39">
        <v>4929663303.05233</v>
      </c>
      <c r="AG47" s="39">
        <v>4867029692.22365</v>
      </c>
      <c r="AH47" s="39">
        <v>4863384202.1842804</v>
      </c>
      <c r="AI47" s="39">
        <v>4731950881.4194098</v>
      </c>
      <c r="AJ47" s="39">
        <v>4916521784.3007498</v>
      </c>
      <c r="AK47" s="39">
        <v>4729737551.5697498</v>
      </c>
      <c r="AL47" s="39">
        <v>4721832454.1383495</v>
      </c>
      <c r="AM47" s="39">
        <v>4861478111.0208197</v>
      </c>
      <c r="AN47" s="39">
        <v>4926253752.33922</v>
      </c>
      <c r="AO47" s="39">
        <v>4705056827.89042</v>
      </c>
      <c r="AP47" s="39">
        <v>4779960029.9523201</v>
      </c>
      <c r="AQ47" s="39">
        <v>4874949777.78689</v>
      </c>
      <c r="AR47" s="39">
        <v>4776558531.95467</v>
      </c>
      <c r="AS47" s="39">
        <v>4856057565.6136999</v>
      </c>
      <c r="AT47" s="39">
        <v>4809878172.2369699</v>
      </c>
      <c r="AU47" s="39">
        <v>4751499041.7670698</v>
      </c>
      <c r="AV47" s="39">
        <v>4761824975.97052</v>
      </c>
      <c r="AW47" s="39">
        <v>4776756053.3981104</v>
      </c>
      <c r="AX47" s="39">
        <v>4803017530.2733803</v>
      </c>
      <c r="AY47" s="39">
        <v>4808894227.6614504</v>
      </c>
      <c r="AZ47" s="39">
        <v>4796914660.4690304</v>
      </c>
      <c r="BA47">
        <v>4751115565.5299997</v>
      </c>
      <c r="BB47">
        <v>4789561037.6400003</v>
      </c>
      <c r="BC47">
        <v>4782503387.8599997</v>
      </c>
      <c r="BD47">
        <v>4883373007.8999996</v>
      </c>
      <c r="BE47">
        <v>4741088648.3100004</v>
      </c>
      <c r="BF47">
        <v>4807809489.1700001</v>
      </c>
      <c r="BG47">
        <v>4826020804.2200003</v>
      </c>
      <c r="BH47">
        <v>4836353431.6300001</v>
      </c>
      <c r="BI47">
        <v>4798418331.9200001</v>
      </c>
      <c r="BJ47">
        <v>4725575320.1800003</v>
      </c>
      <c r="BK47" s="53">
        <v>4868351041.4351597</v>
      </c>
      <c r="BL47" s="53">
        <v>4763041548.2579098</v>
      </c>
      <c r="BM47" s="53">
        <v>4840901325.7139502</v>
      </c>
      <c r="BN47" s="53">
        <v>4868939881.5354996</v>
      </c>
      <c r="BO47" s="53">
        <v>4822301549.0716801</v>
      </c>
      <c r="BP47" s="53">
        <v>4761360515.2955503</v>
      </c>
      <c r="BQ47" s="53">
        <v>4854164299.6328297</v>
      </c>
      <c r="BR47" s="53">
        <v>4814385775.0728397</v>
      </c>
      <c r="BS47" s="53">
        <v>4759742443.4056301</v>
      </c>
      <c r="BT47" s="53">
        <v>4889499637.2302799</v>
      </c>
    </row>
    <row r="48" spans="2:72" x14ac:dyDescent="0.25">
      <c r="B48" s="37">
        <v>46</v>
      </c>
      <c r="C48" s="39">
        <v>4869597537.8622904</v>
      </c>
      <c r="D48" s="39">
        <v>4781958364.2375298</v>
      </c>
      <c r="E48" s="39">
        <v>4911483583.0649405</v>
      </c>
      <c r="F48" s="39">
        <v>4743178492.9718399</v>
      </c>
      <c r="G48" s="39">
        <v>4914260955.5401001</v>
      </c>
      <c r="H48" s="39">
        <v>4740318794.5218801</v>
      </c>
      <c r="I48" s="39">
        <v>4954358582.7437096</v>
      </c>
      <c r="J48" s="39">
        <v>4888104040.2914305</v>
      </c>
      <c r="K48" s="39">
        <v>4778002573.49436</v>
      </c>
      <c r="L48" s="39">
        <v>4701356731.4636803</v>
      </c>
      <c r="M48" s="39">
        <v>4897145980.0643597</v>
      </c>
      <c r="N48" s="39">
        <v>4735859624.1877403</v>
      </c>
      <c r="O48" s="39">
        <v>4763375520.7562199</v>
      </c>
      <c r="P48" s="39">
        <v>4781366157.8653898</v>
      </c>
      <c r="Q48" s="39">
        <v>4776150357.3085299</v>
      </c>
      <c r="R48" s="39">
        <v>4937915066.53195</v>
      </c>
      <c r="S48" s="39">
        <v>4969248299.9214897</v>
      </c>
      <c r="T48" s="39">
        <v>4880896525.0108204</v>
      </c>
      <c r="U48" s="39">
        <v>4921796235.9769497</v>
      </c>
      <c r="V48" s="39">
        <v>4787404072.3096704</v>
      </c>
      <c r="W48" s="39">
        <v>4948358140.21696</v>
      </c>
      <c r="X48" s="39">
        <v>4868312898.1746502</v>
      </c>
      <c r="Y48" s="39">
        <v>4915370936.52069</v>
      </c>
      <c r="Z48" s="39">
        <v>4744764221.8953199</v>
      </c>
      <c r="AA48" s="39">
        <v>4905550771.2285004</v>
      </c>
      <c r="AB48" s="39">
        <v>4880910437.41043</v>
      </c>
      <c r="AC48" s="39">
        <v>4765535928.4372196</v>
      </c>
      <c r="AD48" s="39">
        <v>4756828211.7525797</v>
      </c>
      <c r="AE48" s="39">
        <v>4902168662.8378401</v>
      </c>
      <c r="AF48" s="39">
        <v>4961705682.0051203</v>
      </c>
      <c r="AG48" s="39">
        <v>4913224448.2520399</v>
      </c>
      <c r="AH48" s="39">
        <v>4908747716.1644201</v>
      </c>
      <c r="AI48" s="39">
        <v>4756497952.3337498</v>
      </c>
      <c r="AJ48" s="39">
        <v>4942420080.9612398</v>
      </c>
      <c r="AK48" s="39">
        <v>4760209054.8958702</v>
      </c>
      <c r="AL48" s="39">
        <v>4763474513.1554298</v>
      </c>
      <c r="AM48" s="39">
        <v>4894179050.44522</v>
      </c>
      <c r="AN48" s="39">
        <v>4948469789.98664</v>
      </c>
      <c r="AO48" s="39">
        <v>4747467647.25599</v>
      </c>
      <c r="AP48" s="39">
        <v>4817285433.8809299</v>
      </c>
      <c r="AQ48" s="39">
        <v>4916935508.6168299</v>
      </c>
      <c r="AR48" s="39">
        <v>4816947535.38906</v>
      </c>
      <c r="AS48" s="39">
        <v>4899216967.2787905</v>
      </c>
      <c r="AT48" s="39">
        <v>4838572349.7356796</v>
      </c>
      <c r="AU48" s="39">
        <v>4783789209.7498102</v>
      </c>
      <c r="AV48" s="39">
        <v>4801295295.8530197</v>
      </c>
      <c r="AW48" s="39">
        <v>4809941601.96698</v>
      </c>
      <c r="AX48" s="39">
        <v>4840263878.9823399</v>
      </c>
      <c r="AY48" s="39">
        <v>4841378577.6156197</v>
      </c>
      <c r="AZ48" s="39">
        <v>4821937092.2180796</v>
      </c>
      <c r="BA48">
        <v>5242446348.9300003</v>
      </c>
      <c r="BB48">
        <v>5290332909.96</v>
      </c>
      <c r="BC48">
        <v>5229419790.1000004</v>
      </c>
      <c r="BD48">
        <v>5271963268.9399996</v>
      </c>
      <c r="BE48">
        <v>5284257887.6300001</v>
      </c>
      <c r="BF48">
        <v>5303598328.8100004</v>
      </c>
      <c r="BG48">
        <v>5327868747.1599998</v>
      </c>
      <c r="BH48">
        <v>5317497913.8699999</v>
      </c>
      <c r="BI48">
        <v>5293113153.1400003</v>
      </c>
      <c r="BJ48">
        <v>5236457733.04</v>
      </c>
      <c r="BK48" s="53">
        <v>4902330390.9152603</v>
      </c>
      <c r="BL48" s="53">
        <v>4804974916.9523802</v>
      </c>
      <c r="BM48" s="53">
        <v>4883138513.1919003</v>
      </c>
      <c r="BN48" s="53">
        <v>4903214063.5288897</v>
      </c>
      <c r="BO48" s="53">
        <v>4865445676.0308199</v>
      </c>
      <c r="BP48" s="53">
        <v>4796458103.8161802</v>
      </c>
      <c r="BQ48" s="53">
        <v>4890395867.4228497</v>
      </c>
      <c r="BR48" s="53">
        <v>4856198751.6665802</v>
      </c>
      <c r="BS48" s="53">
        <v>4802815602.6351004</v>
      </c>
      <c r="BT48" s="53">
        <v>4920911889.6486301</v>
      </c>
    </row>
    <row r="49" spans="2:72" x14ac:dyDescent="0.25">
      <c r="B49" s="37">
        <v>47</v>
      </c>
      <c r="C49" s="39">
        <v>5167389814.7235098</v>
      </c>
      <c r="D49" s="39">
        <v>5083883632.93958</v>
      </c>
      <c r="E49" s="39">
        <v>5217474719.7370901</v>
      </c>
      <c r="F49" s="39">
        <v>5055071097.2627296</v>
      </c>
      <c r="G49" s="39">
        <v>5232133704.6514902</v>
      </c>
      <c r="H49" s="39">
        <v>5064669590.5868998</v>
      </c>
      <c r="I49" s="39">
        <v>5328799131.7655602</v>
      </c>
      <c r="J49" s="39">
        <v>5186202715.6536398</v>
      </c>
      <c r="K49" s="39">
        <v>5068029737.7800198</v>
      </c>
      <c r="L49" s="39">
        <v>5018995301.2613297</v>
      </c>
      <c r="M49" s="39">
        <v>5230984023.0488396</v>
      </c>
      <c r="N49" s="39">
        <v>5057572390.7490301</v>
      </c>
      <c r="O49" s="39">
        <v>5055714105.0205297</v>
      </c>
      <c r="P49" s="39">
        <v>5093258679.0666103</v>
      </c>
      <c r="Q49" s="39">
        <v>5084424238.7989702</v>
      </c>
      <c r="R49" s="39">
        <v>5248255138.6571798</v>
      </c>
      <c r="S49" s="39">
        <v>5340333685.9012003</v>
      </c>
      <c r="T49" s="39">
        <v>5200448094.8846502</v>
      </c>
      <c r="U49" s="39">
        <v>5218140206.4844398</v>
      </c>
      <c r="V49" s="39">
        <v>5096106396.8699198</v>
      </c>
      <c r="W49" s="39">
        <v>5298621685.1128397</v>
      </c>
      <c r="X49" s="39">
        <v>5166535449.3751001</v>
      </c>
      <c r="Y49" s="39">
        <v>5211959619.5911703</v>
      </c>
      <c r="Z49" s="39">
        <v>5035310625.3957396</v>
      </c>
      <c r="AA49" s="39">
        <v>5212099946.1287403</v>
      </c>
      <c r="AB49" s="39">
        <v>5207234404.3184996</v>
      </c>
      <c r="AC49" s="39">
        <v>5054693963.8481503</v>
      </c>
      <c r="AD49" s="39">
        <v>5056161807.7577801</v>
      </c>
      <c r="AE49" s="39">
        <v>5206828666.6826401</v>
      </c>
      <c r="AF49" s="39">
        <v>5322526777.3642197</v>
      </c>
      <c r="AG49" s="39">
        <v>5211399495.5096502</v>
      </c>
      <c r="AH49" s="39">
        <v>5213407942.1951799</v>
      </c>
      <c r="AI49" s="39">
        <v>5068492129.8113699</v>
      </c>
      <c r="AJ49" s="39">
        <v>5273831711.1133204</v>
      </c>
      <c r="AK49" s="39">
        <v>5064524852.2024403</v>
      </c>
      <c r="AL49" s="39">
        <v>5060958042.5550003</v>
      </c>
      <c r="AM49" s="39">
        <v>5200850047.1355</v>
      </c>
      <c r="AN49" s="39">
        <v>5277589355.7051096</v>
      </c>
      <c r="AO49" s="39">
        <v>5048072873.7856503</v>
      </c>
      <c r="AP49" s="39">
        <v>5128493611.8448296</v>
      </c>
      <c r="AQ49" s="39">
        <v>5220219119.9570799</v>
      </c>
      <c r="AR49" s="39">
        <v>5129045668.7561302</v>
      </c>
      <c r="AS49" s="39">
        <v>5211074295.2806797</v>
      </c>
      <c r="AT49" s="39">
        <v>5157245783.1131401</v>
      </c>
      <c r="AU49" s="39">
        <v>5120738266.1354504</v>
      </c>
      <c r="AV49" s="39">
        <v>5109109849.0678396</v>
      </c>
      <c r="AW49" s="39">
        <v>5128734497.8702497</v>
      </c>
      <c r="AX49" s="39">
        <v>5158350080.3122301</v>
      </c>
      <c r="AY49" s="39">
        <v>5163703250.67132</v>
      </c>
      <c r="AZ49" s="39">
        <v>5139536903.8301296</v>
      </c>
      <c r="BA49">
        <v>5459060082.79</v>
      </c>
      <c r="BB49">
        <v>5518467515.7399998</v>
      </c>
      <c r="BC49">
        <v>5444981049.0200005</v>
      </c>
      <c r="BD49">
        <v>5496863077.8800001</v>
      </c>
      <c r="BE49">
        <v>5494438988.7799997</v>
      </c>
      <c r="BF49">
        <v>5523619731.25</v>
      </c>
      <c r="BG49">
        <v>5599695040.2399998</v>
      </c>
      <c r="BH49">
        <v>5532505953.9700003</v>
      </c>
      <c r="BI49">
        <v>5512091400.79</v>
      </c>
      <c r="BJ49">
        <v>5451890539.9499998</v>
      </c>
      <c r="BK49" s="53">
        <v>5213572620.1733799</v>
      </c>
      <c r="BL49" s="53">
        <v>5109828070.7344103</v>
      </c>
      <c r="BM49" s="53">
        <v>5205014073.5785704</v>
      </c>
      <c r="BN49" s="53">
        <v>5211207186.4048204</v>
      </c>
      <c r="BO49" s="53">
        <v>5164940293.8464003</v>
      </c>
      <c r="BP49" s="53">
        <v>5117052952.8366203</v>
      </c>
      <c r="BQ49" s="53">
        <v>5213762776.3999996</v>
      </c>
      <c r="BR49" s="53">
        <v>5162389121.8155499</v>
      </c>
      <c r="BS49" s="53">
        <v>5097823281.2844296</v>
      </c>
      <c r="BT49" s="53">
        <v>5238306663.9121304</v>
      </c>
    </row>
    <row r="50" spans="2:72" x14ac:dyDescent="0.25">
      <c r="B50" s="37">
        <v>48</v>
      </c>
      <c r="C50" s="39">
        <v>5207585019.5092001</v>
      </c>
      <c r="D50" s="39">
        <v>5114120796.1982298</v>
      </c>
      <c r="E50" s="39">
        <v>5258634289.7768202</v>
      </c>
      <c r="F50" s="39">
        <v>5085402621.14114</v>
      </c>
      <c r="G50" s="39">
        <v>5261524388.2841301</v>
      </c>
      <c r="H50" s="39">
        <v>5106707949.0414896</v>
      </c>
      <c r="I50" s="39">
        <v>5355695336.37782</v>
      </c>
      <c r="J50" s="39">
        <v>5226113412.9969196</v>
      </c>
      <c r="K50" s="39">
        <v>5110387491.2161398</v>
      </c>
      <c r="L50" s="39">
        <v>5045164190.0352802</v>
      </c>
      <c r="M50" s="39">
        <v>5272437181.7607899</v>
      </c>
      <c r="N50" s="39">
        <v>5086171303.9002399</v>
      </c>
      <c r="O50" s="39">
        <v>5097973439.1215897</v>
      </c>
      <c r="P50" s="39">
        <v>5123329796.7623596</v>
      </c>
      <c r="Q50" s="39">
        <v>5117035307.6256704</v>
      </c>
      <c r="R50" s="39">
        <v>5276339211.3592796</v>
      </c>
      <c r="S50" s="39">
        <v>5368203134.4513197</v>
      </c>
      <c r="T50" s="39">
        <v>5229893425.5065403</v>
      </c>
      <c r="U50" s="39">
        <v>5259447313.89429</v>
      </c>
      <c r="V50" s="39">
        <v>5138181674.3225698</v>
      </c>
      <c r="W50" s="39">
        <v>5328886754.6588898</v>
      </c>
      <c r="X50" s="39">
        <v>5206583973.2162304</v>
      </c>
      <c r="Y50" s="39">
        <v>5252204995.7580996</v>
      </c>
      <c r="Z50" s="39">
        <v>5077581111.8580198</v>
      </c>
      <c r="AA50" s="39">
        <v>5248965297.1663198</v>
      </c>
      <c r="AB50" s="39">
        <v>5246000821.28372</v>
      </c>
      <c r="AC50" s="39">
        <v>5096748356.4204597</v>
      </c>
      <c r="AD50" s="39">
        <v>5088529566.2459898</v>
      </c>
      <c r="AE50" s="39">
        <v>5247507082.8744202</v>
      </c>
      <c r="AF50" s="39">
        <v>5351158224.8306704</v>
      </c>
      <c r="AG50" s="39">
        <v>5253534231.0908804</v>
      </c>
      <c r="AH50" s="39">
        <v>5254208662.7642097</v>
      </c>
      <c r="AI50" s="39">
        <v>5090981779.0875797</v>
      </c>
      <c r="AJ50" s="39">
        <v>5297130762.4382601</v>
      </c>
      <c r="AK50" s="39">
        <v>5092466121.8425798</v>
      </c>
      <c r="AL50" s="39">
        <v>5099204103.0643797</v>
      </c>
      <c r="AM50" s="39">
        <v>5229599187.5825005</v>
      </c>
      <c r="AN50" s="39">
        <v>5298054299.0291796</v>
      </c>
      <c r="AO50" s="39">
        <v>5086610225.6337099</v>
      </c>
      <c r="AP50" s="39">
        <v>5161767692.1589403</v>
      </c>
      <c r="AQ50" s="39">
        <v>5257850663.9761696</v>
      </c>
      <c r="AR50" s="39">
        <v>5165839289.8504</v>
      </c>
      <c r="AS50" s="39">
        <v>5250490684.3976898</v>
      </c>
      <c r="AT50" s="39">
        <v>5182665546.5467796</v>
      </c>
      <c r="AU50" s="39">
        <v>5149606247.3786297</v>
      </c>
      <c r="AV50" s="39">
        <v>5144804230.3657198</v>
      </c>
      <c r="AW50" s="39">
        <v>5157922598.0829802</v>
      </c>
      <c r="AX50" s="39">
        <v>5191522901.8231001</v>
      </c>
      <c r="AY50" s="39">
        <v>5192329729.6299496</v>
      </c>
      <c r="AZ50" s="39">
        <v>5162719574.4522305</v>
      </c>
      <c r="BA50">
        <v>5467479112.1999998</v>
      </c>
      <c r="BB50">
        <v>5525912559.5600004</v>
      </c>
      <c r="BC50">
        <v>5454667561.3100004</v>
      </c>
      <c r="BD50">
        <v>5497404894.5100002</v>
      </c>
      <c r="BE50">
        <v>5495333404.6400003</v>
      </c>
      <c r="BF50">
        <v>5532183141.1599998</v>
      </c>
      <c r="BG50">
        <v>5600146504.3400002</v>
      </c>
      <c r="BH50">
        <v>5532946344.3800001</v>
      </c>
      <c r="BI50">
        <v>5512484316.4300003</v>
      </c>
      <c r="BJ50">
        <v>5461073399.3900003</v>
      </c>
      <c r="BK50" s="53">
        <v>5243713915.63974</v>
      </c>
      <c r="BL50" s="53">
        <v>5148171334.6358995</v>
      </c>
      <c r="BM50" s="53">
        <v>5243014620.5120697</v>
      </c>
      <c r="BN50" s="53">
        <v>5241663567.6679201</v>
      </c>
      <c r="BO50" s="53">
        <v>5204075867.89573</v>
      </c>
      <c r="BP50" s="53">
        <v>5148211604.3197203</v>
      </c>
      <c r="BQ50" s="53">
        <v>5246035102.4563599</v>
      </c>
      <c r="BR50" s="53">
        <v>5200709212.1632299</v>
      </c>
      <c r="BS50" s="53">
        <v>5137158312.1462402</v>
      </c>
      <c r="BT50" s="53">
        <v>5266914814.9552002</v>
      </c>
    </row>
    <row r="51" spans="2:72" x14ac:dyDescent="0.25">
      <c r="B51" s="37">
        <v>49</v>
      </c>
      <c r="C51" s="39">
        <v>5365056352.5615702</v>
      </c>
      <c r="D51" s="39">
        <v>5171624304.5197401</v>
      </c>
      <c r="E51" s="39">
        <v>5247003855.3931904</v>
      </c>
      <c r="F51" s="39">
        <v>5129233411.2246599</v>
      </c>
      <c r="G51" s="39">
        <v>5268871624.8239498</v>
      </c>
      <c r="H51" s="39">
        <v>5218129703.3600101</v>
      </c>
      <c r="I51" s="39">
        <v>5380116080.9944401</v>
      </c>
      <c r="J51" s="39">
        <v>5369873188.3954897</v>
      </c>
      <c r="K51" s="39">
        <v>5150712151.5818195</v>
      </c>
      <c r="L51" s="39">
        <v>5193969853.0018797</v>
      </c>
      <c r="M51" s="39">
        <v>5352022539.4868002</v>
      </c>
      <c r="N51" s="39">
        <v>5246299902.4632101</v>
      </c>
      <c r="O51" s="39">
        <v>5139362998.5663204</v>
      </c>
      <c r="P51" s="39">
        <v>5165839028.6534405</v>
      </c>
      <c r="Q51" s="39">
        <v>5195379164.65172</v>
      </c>
      <c r="R51" s="39">
        <v>5351038388.2462101</v>
      </c>
      <c r="S51" s="39">
        <v>5391161144.4094496</v>
      </c>
      <c r="T51" s="39">
        <v>5241513738.3927898</v>
      </c>
      <c r="U51" s="39">
        <v>5299530882.8054895</v>
      </c>
      <c r="V51" s="39">
        <v>5149288862.17033</v>
      </c>
      <c r="W51" s="39">
        <v>5296268874.44522</v>
      </c>
      <c r="X51" s="39">
        <v>5361990520.0285702</v>
      </c>
      <c r="Y51" s="39">
        <v>5276069119.8027802</v>
      </c>
      <c r="Z51" s="39">
        <v>5204898017.1528101</v>
      </c>
      <c r="AA51" s="39">
        <v>5282974818.4067097</v>
      </c>
      <c r="AB51" s="39">
        <v>5279422289.3450499</v>
      </c>
      <c r="AC51" s="39">
        <v>5250626561.2246504</v>
      </c>
      <c r="AD51" s="39">
        <v>5195927725.3339901</v>
      </c>
      <c r="AE51" s="39">
        <v>5256556463.3694696</v>
      </c>
      <c r="AF51" s="39">
        <v>5338509269.7775002</v>
      </c>
      <c r="AG51" s="39">
        <v>5258971265.1250401</v>
      </c>
      <c r="AH51" s="39">
        <v>5261663435.5574598</v>
      </c>
      <c r="AI51" s="39">
        <v>5261099495.4263201</v>
      </c>
      <c r="AJ51" s="39">
        <v>5407890927.1974201</v>
      </c>
      <c r="AK51" s="39">
        <v>5231704785.4545002</v>
      </c>
      <c r="AL51" s="39">
        <v>5201918150.9050303</v>
      </c>
      <c r="AM51" s="39">
        <v>5267078307.8319197</v>
      </c>
      <c r="AN51" s="39">
        <v>5425970180.7309103</v>
      </c>
      <c r="AO51" s="39">
        <v>5230675138.3832502</v>
      </c>
      <c r="AP51" s="39">
        <v>5226383185.1587095</v>
      </c>
      <c r="AQ51" s="39">
        <v>5282166742.3665199</v>
      </c>
      <c r="AR51" s="39">
        <v>5268108595.6830502</v>
      </c>
      <c r="AS51" s="39">
        <v>5355333200.8919001</v>
      </c>
      <c r="AT51" s="39">
        <v>5315621541.62955</v>
      </c>
      <c r="AU51" s="39">
        <v>5238369965.9820499</v>
      </c>
      <c r="AV51" s="39">
        <v>5235145962.9487104</v>
      </c>
      <c r="AW51" s="39">
        <v>5280437854.5286903</v>
      </c>
      <c r="AX51" s="39">
        <v>5291697227.7432899</v>
      </c>
      <c r="AY51" s="39">
        <v>5235688060.1390305</v>
      </c>
      <c r="AZ51" s="39">
        <v>5342253501.8478098</v>
      </c>
      <c r="BA51">
        <v>4529491733.5600004</v>
      </c>
      <c r="BB51">
        <v>4585585413.3999996</v>
      </c>
      <c r="BC51">
        <v>4517431539.2700005</v>
      </c>
      <c r="BD51">
        <v>4573991007.4200001</v>
      </c>
      <c r="BE51">
        <v>4571802812.4499998</v>
      </c>
      <c r="BF51">
        <v>4601379703.3299999</v>
      </c>
      <c r="BG51">
        <v>4642661804.5100002</v>
      </c>
      <c r="BH51">
        <v>4608858228.6000004</v>
      </c>
      <c r="BI51">
        <v>4582928066.2799997</v>
      </c>
      <c r="BJ51">
        <v>4515861664.1300001</v>
      </c>
      <c r="BK51" s="53">
        <v>5289213159.7086697</v>
      </c>
      <c r="BL51" s="53">
        <v>5235424196.8344898</v>
      </c>
      <c r="BM51" s="53">
        <v>5277287089.4335899</v>
      </c>
      <c r="BN51" s="53">
        <v>5273976050.6326799</v>
      </c>
      <c r="BO51" s="53">
        <v>5340929946.78965</v>
      </c>
      <c r="BP51" s="53">
        <v>5225070909.1183596</v>
      </c>
      <c r="BQ51" s="53">
        <v>5277223820.5128899</v>
      </c>
      <c r="BR51" s="53">
        <v>5272569463.37251</v>
      </c>
      <c r="BS51" s="53">
        <v>5210151859.7165098</v>
      </c>
      <c r="BT51" s="53">
        <v>5366297794.3955898</v>
      </c>
    </row>
    <row r="52" spans="2:72" x14ac:dyDescent="0.25">
      <c r="B52" s="37">
        <v>50</v>
      </c>
      <c r="C52" s="39">
        <v>5376551656.1959801</v>
      </c>
      <c r="D52" s="39">
        <v>5172282816.1911898</v>
      </c>
      <c r="E52" s="39">
        <v>5258501101.6935301</v>
      </c>
      <c r="F52" s="39">
        <v>5129881254.3818998</v>
      </c>
      <c r="G52" s="39">
        <v>5269386844.5141697</v>
      </c>
      <c r="H52" s="39">
        <v>5229626020.2770004</v>
      </c>
      <c r="I52" s="39">
        <v>5380525140.3737297</v>
      </c>
      <c r="J52" s="39">
        <v>5380798986.9251003</v>
      </c>
      <c r="K52" s="39">
        <v>5162037118.12012</v>
      </c>
      <c r="L52" s="39">
        <v>5194371591.8390398</v>
      </c>
      <c r="M52" s="39">
        <v>5363520197.6654997</v>
      </c>
      <c r="N52" s="39">
        <v>5250998918.2635098</v>
      </c>
      <c r="O52" s="39">
        <v>5150861839.9643497</v>
      </c>
      <c r="P52" s="39">
        <v>5166497540.3248901</v>
      </c>
      <c r="Q52" s="39">
        <v>5197359785.3997498</v>
      </c>
      <c r="R52" s="39">
        <v>5351497680.0135298</v>
      </c>
      <c r="S52" s="39">
        <v>5391578779.2191296</v>
      </c>
      <c r="T52" s="39">
        <v>5242061338.6759701</v>
      </c>
      <c r="U52" s="39">
        <v>5310877216.5664101</v>
      </c>
      <c r="V52" s="39">
        <v>5160787703.5683699</v>
      </c>
      <c r="W52" s="39">
        <v>5296797821.2938805</v>
      </c>
      <c r="X52" s="39">
        <v>5373255153.5991001</v>
      </c>
      <c r="Y52" s="39">
        <v>5286577625.97927</v>
      </c>
      <c r="Z52" s="39">
        <v>5216396859.0412903</v>
      </c>
      <c r="AA52" s="39">
        <v>5289969341.8386898</v>
      </c>
      <c r="AB52" s="39">
        <v>5288008771.2699299</v>
      </c>
      <c r="AC52" s="39">
        <v>5261465420.3647299</v>
      </c>
      <c r="AD52" s="39">
        <v>5198636759.1658001</v>
      </c>
      <c r="AE52" s="39">
        <v>5267518861.01301</v>
      </c>
      <c r="AF52" s="39">
        <v>5338985965.0674105</v>
      </c>
      <c r="AG52" s="39">
        <v>5270444003.2297802</v>
      </c>
      <c r="AH52" s="39">
        <v>5272855052.6114502</v>
      </c>
      <c r="AI52" s="39">
        <v>5261450124.3931398</v>
      </c>
      <c r="AJ52" s="39">
        <v>5408279036.9762602</v>
      </c>
      <c r="AK52" s="39">
        <v>5234951681.9732704</v>
      </c>
      <c r="AL52" s="39">
        <v>5209293239.7573996</v>
      </c>
      <c r="AM52" s="39">
        <v>5267625943.35007</v>
      </c>
      <c r="AN52" s="39">
        <v>5426353359.6717901</v>
      </c>
      <c r="AO52" s="39">
        <v>5238850882.6172199</v>
      </c>
      <c r="AP52" s="39">
        <v>5230455637.2135601</v>
      </c>
      <c r="AQ52" s="39">
        <v>5290187517.5899096</v>
      </c>
      <c r="AR52" s="39">
        <v>5275279947.87216</v>
      </c>
      <c r="AS52" s="39">
        <v>5364376245.4696302</v>
      </c>
      <c r="AT52" s="39">
        <v>5316028212.6782398</v>
      </c>
      <c r="AU52" s="39">
        <v>5238811408.2061396</v>
      </c>
      <c r="AV52" s="39">
        <v>5240541646.90835</v>
      </c>
      <c r="AW52" s="39">
        <v>5282815807.7488203</v>
      </c>
      <c r="AX52" s="39">
        <v>5296129134.8319101</v>
      </c>
      <c r="AY52" s="39">
        <v>5236205784.6292295</v>
      </c>
      <c r="AZ52" s="39">
        <v>5344880415.8634501</v>
      </c>
      <c r="BA52">
        <v>4536884057.8999996</v>
      </c>
      <c r="BB52">
        <v>4591929483.5299997</v>
      </c>
      <c r="BC52">
        <v>4526095619.6099997</v>
      </c>
      <c r="BD52">
        <v>4574359947.5900002</v>
      </c>
      <c r="BE52">
        <v>4572115205.5299997</v>
      </c>
      <c r="BF52">
        <v>4608900327.0200005</v>
      </c>
      <c r="BG52">
        <v>4642983884.1999998</v>
      </c>
      <c r="BH52">
        <v>4609166502.5900002</v>
      </c>
      <c r="BI52">
        <v>4583178945.8599997</v>
      </c>
      <c r="BJ52">
        <v>4523934468.0100002</v>
      </c>
      <c r="BK52" s="53">
        <v>5289768596.6880102</v>
      </c>
      <c r="BL52" s="53">
        <v>5243228385.0183096</v>
      </c>
      <c r="BM52" s="53">
        <v>5285232466.1121902</v>
      </c>
      <c r="BN52" s="53">
        <v>5274550974.3518</v>
      </c>
      <c r="BO52" s="53">
        <v>5350617711.3275604</v>
      </c>
      <c r="BP52" s="53">
        <v>5227691676.76507</v>
      </c>
      <c r="BQ52" s="53">
        <v>5279494499.6258602</v>
      </c>
      <c r="BR52" s="53">
        <v>5280509856.1208096</v>
      </c>
      <c r="BS52" s="53">
        <v>5218896299.2505703</v>
      </c>
      <c r="BT52" s="53">
        <v>5368629453.7294302</v>
      </c>
    </row>
    <row r="53" spans="2:72" x14ac:dyDescent="0.25">
      <c r="B53" s="37">
        <v>51</v>
      </c>
      <c r="C53" s="39">
        <v>5575977737.3689804</v>
      </c>
      <c r="D53" s="39">
        <v>5394209910.1513901</v>
      </c>
      <c r="E53" s="39">
        <v>5478100563.2611303</v>
      </c>
      <c r="F53" s="39">
        <v>5362042237.3239098</v>
      </c>
      <c r="G53" s="39">
        <v>5499462290.4317198</v>
      </c>
      <c r="H53" s="39">
        <v>5475024373.9309597</v>
      </c>
      <c r="I53" s="39">
        <v>5670998484.8236103</v>
      </c>
      <c r="J53" s="39">
        <v>5576301238.6143599</v>
      </c>
      <c r="K53" s="39">
        <v>5374295002.1875601</v>
      </c>
      <c r="L53" s="39">
        <v>5412298333.6104803</v>
      </c>
      <c r="M53" s="39">
        <v>5611259645.4938698</v>
      </c>
      <c r="N53" s="39">
        <v>5482199312.6046495</v>
      </c>
      <c r="O53" s="39">
        <v>5366148374.0688295</v>
      </c>
      <c r="P53" s="39">
        <v>5400119453.5950499</v>
      </c>
      <c r="Q53" s="39">
        <v>5428259098.9003401</v>
      </c>
      <c r="R53" s="39">
        <v>5564794220.1683302</v>
      </c>
      <c r="S53" s="39">
        <v>5676094529.2433004</v>
      </c>
      <c r="T53" s="39">
        <v>5477833476.64044</v>
      </c>
      <c r="U53" s="39">
        <v>5517750896.2687397</v>
      </c>
      <c r="V53" s="39">
        <v>5390139108.6897697</v>
      </c>
      <c r="W53" s="39">
        <v>5570811336.7832203</v>
      </c>
      <c r="X53" s="39">
        <v>5573368490.6745701</v>
      </c>
      <c r="Y53" s="39">
        <v>5497411426.4635201</v>
      </c>
      <c r="Z53" s="39">
        <v>5422252089.9916897</v>
      </c>
      <c r="AA53" s="39">
        <v>5506447127.7928801</v>
      </c>
      <c r="AB53" s="39">
        <v>5531136856.7582703</v>
      </c>
      <c r="AC53" s="39">
        <v>5460857512.0053596</v>
      </c>
      <c r="AD53" s="39">
        <v>5415361673.6973305</v>
      </c>
      <c r="AE53" s="39">
        <v>5483197213.8716898</v>
      </c>
      <c r="AF53" s="39">
        <v>5617659175.7033997</v>
      </c>
      <c r="AG53" s="39">
        <v>5488242596.6780996</v>
      </c>
      <c r="AH53" s="39">
        <v>5488683463.0470896</v>
      </c>
      <c r="AI53" s="39">
        <v>5467321680.0270395</v>
      </c>
      <c r="AJ53" s="39">
        <v>5632861982.3758898</v>
      </c>
      <c r="AK53" s="39">
        <v>5446167717.78479</v>
      </c>
      <c r="AL53" s="39">
        <v>5422631047.95895</v>
      </c>
      <c r="AM53" s="39">
        <v>5489824124.68151</v>
      </c>
      <c r="AN53" s="39">
        <v>5638405433.18435</v>
      </c>
      <c r="AO53" s="39">
        <v>5447424329.1288404</v>
      </c>
      <c r="AP53" s="39">
        <v>5448883044.2206297</v>
      </c>
      <c r="AQ53" s="39">
        <v>5504090534.6117697</v>
      </c>
      <c r="AR53" s="39">
        <v>5501019098.6142597</v>
      </c>
      <c r="AS53" s="39">
        <v>5581825935.9156504</v>
      </c>
      <c r="AT53" s="39">
        <v>5534408800.0388002</v>
      </c>
      <c r="AU53" s="39">
        <v>5490325923.3360796</v>
      </c>
      <c r="AV53" s="39">
        <v>5454683623.1439505</v>
      </c>
      <c r="AW53" s="39">
        <v>5503148942.9058704</v>
      </c>
      <c r="AX53" s="39">
        <v>5525949440.1842604</v>
      </c>
      <c r="AY53" s="39">
        <v>5472821771.8249197</v>
      </c>
      <c r="AZ53" s="39">
        <v>5556505510.2330198</v>
      </c>
      <c r="BA53">
        <v>4882432097.0799999</v>
      </c>
      <c r="BB53">
        <v>4945121653.0799999</v>
      </c>
      <c r="BC53">
        <v>4859852752.4700003</v>
      </c>
      <c r="BD53">
        <v>4924792377.0200005</v>
      </c>
      <c r="BE53">
        <v>4906618326.3900003</v>
      </c>
      <c r="BF53">
        <v>4957026094.3699999</v>
      </c>
      <c r="BG53">
        <v>5031209549.7600002</v>
      </c>
      <c r="BH53">
        <v>4952933247.4200001</v>
      </c>
      <c r="BI53">
        <v>4928459211.7399998</v>
      </c>
      <c r="BJ53">
        <v>4870930244.2399998</v>
      </c>
      <c r="BK53" s="53">
        <v>5514408780.6011295</v>
      </c>
      <c r="BL53" s="53">
        <v>5460373557.1945801</v>
      </c>
      <c r="BM53" s="53">
        <v>5524560570.8084898</v>
      </c>
      <c r="BN53" s="53">
        <v>5499703851.3241701</v>
      </c>
      <c r="BO53" s="53">
        <v>5550932111.5176096</v>
      </c>
      <c r="BP53" s="53">
        <v>5465996930.6792402</v>
      </c>
      <c r="BQ53" s="53">
        <v>5517298187.0849104</v>
      </c>
      <c r="BR53" s="53">
        <v>5500347842.0298996</v>
      </c>
      <c r="BS53" s="53">
        <v>5431259287.5248299</v>
      </c>
      <c r="BT53" s="53">
        <v>5583981144.5882301</v>
      </c>
    </row>
    <row r="54" spans="2:72" x14ac:dyDescent="0.25">
      <c r="B54" s="37">
        <v>52</v>
      </c>
      <c r="C54" s="39">
        <v>5587188963.2873096</v>
      </c>
      <c r="D54" s="39">
        <v>5394868421.8228397</v>
      </c>
      <c r="E54" s="39">
        <v>5489332943.3969202</v>
      </c>
      <c r="F54" s="39">
        <v>5362700748.9953604</v>
      </c>
      <c r="G54" s="39">
        <v>5499986638.4625998</v>
      </c>
      <c r="H54" s="39">
        <v>5486157759.8432598</v>
      </c>
      <c r="I54" s="39">
        <v>5671407544.2029104</v>
      </c>
      <c r="J54" s="39">
        <v>5587026338.39818</v>
      </c>
      <c r="K54" s="39">
        <v>5385234403.4847202</v>
      </c>
      <c r="L54" s="39">
        <v>5412700072.4476404</v>
      </c>
      <c r="M54" s="39">
        <v>5622430179.0391397</v>
      </c>
      <c r="N54" s="39">
        <v>5486454042.7069197</v>
      </c>
      <c r="O54" s="39">
        <v>5377232779.1958103</v>
      </c>
      <c r="P54" s="39">
        <v>5400777965.2665005</v>
      </c>
      <c r="Q54" s="39">
        <v>5429752313.8726597</v>
      </c>
      <c r="R54" s="39">
        <v>5565253511.9356403</v>
      </c>
      <c r="S54" s="39">
        <v>5676512164.0529804</v>
      </c>
      <c r="T54" s="39">
        <v>5478390230.3151398</v>
      </c>
      <c r="U54" s="39">
        <v>5528834609.2434597</v>
      </c>
      <c r="V54" s="39">
        <v>5401265191.7630501</v>
      </c>
      <c r="W54" s="39">
        <v>5571348310.3896103</v>
      </c>
      <c r="X54" s="39">
        <v>5584346895.2880297</v>
      </c>
      <c r="Y54" s="39">
        <v>5507645443.98524</v>
      </c>
      <c r="Z54" s="39">
        <v>5433346127.9213104</v>
      </c>
      <c r="AA54" s="39">
        <v>5513194232.1536903</v>
      </c>
      <c r="AB54" s="39">
        <v>5539478840.9760904</v>
      </c>
      <c r="AC54" s="39">
        <v>5471303118.0788202</v>
      </c>
      <c r="AD54" s="39">
        <v>5417517122.33953</v>
      </c>
      <c r="AE54" s="39">
        <v>5493892893.3422499</v>
      </c>
      <c r="AF54" s="39">
        <v>5618138866.3738499</v>
      </c>
      <c r="AG54" s="39">
        <v>5499403185.5958405</v>
      </c>
      <c r="AH54" s="39">
        <v>5499612263.0067301</v>
      </c>
      <c r="AI54" s="39">
        <v>5467672308.9938698</v>
      </c>
      <c r="AJ54" s="39">
        <v>5633250092.1547298</v>
      </c>
      <c r="AK54" s="39">
        <v>5448926421.4321604</v>
      </c>
      <c r="AL54" s="39">
        <v>5429616179.2047901</v>
      </c>
      <c r="AM54" s="39">
        <v>5490371760.1996603</v>
      </c>
      <c r="AN54" s="39">
        <v>5638788612.1252298</v>
      </c>
      <c r="AO54" s="39">
        <v>5455234047.7889605</v>
      </c>
      <c r="AP54" s="39">
        <v>5452598668.7072697</v>
      </c>
      <c r="AQ54" s="39">
        <v>5511853723.6545801</v>
      </c>
      <c r="AR54" s="39">
        <v>5507882786.09412</v>
      </c>
      <c r="AS54" s="39">
        <v>5590692043.8431196</v>
      </c>
      <c r="AT54" s="39">
        <v>5534815526.0783396</v>
      </c>
      <c r="AU54" s="39">
        <v>5490755813.9538202</v>
      </c>
      <c r="AV54" s="39">
        <v>5459733085.9949703</v>
      </c>
      <c r="AW54" s="39">
        <v>5505082330.8117399</v>
      </c>
      <c r="AX54" s="39">
        <v>5530003089.1827698</v>
      </c>
      <c r="AY54" s="39">
        <v>5473342871.8513498</v>
      </c>
      <c r="AZ54" s="39">
        <v>5558692675.5653296</v>
      </c>
      <c r="BA54">
        <v>4889658134.0200005</v>
      </c>
      <c r="BB54">
        <v>4951297443.2299995</v>
      </c>
      <c r="BC54">
        <v>4868350400.9300003</v>
      </c>
      <c r="BD54">
        <v>4925053837.8000002</v>
      </c>
      <c r="BE54">
        <v>4906790825.7700005</v>
      </c>
      <c r="BF54">
        <v>4964419921.4200001</v>
      </c>
      <c r="BG54">
        <v>5031434801.9099998</v>
      </c>
      <c r="BH54">
        <v>4953137987.54</v>
      </c>
      <c r="BI54">
        <v>4928606474.7799997</v>
      </c>
      <c r="BJ54">
        <v>4878820216.6700001</v>
      </c>
      <c r="BK54" s="53">
        <v>5514939523.9436302</v>
      </c>
      <c r="BL54" s="53">
        <v>5467848468.5656796</v>
      </c>
      <c r="BM54" s="53">
        <v>5532254025.9913702</v>
      </c>
      <c r="BN54" s="53">
        <v>5500259270.1072903</v>
      </c>
      <c r="BO54" s="53">
        <v>5560395937.4279699</v>
      </c>
      <c r="BP54" s="53">
        <v>5468121872.2116404</v>
      </c>
      <c r="BQ54" s="53">
        <v>5519136981.9132605</v>
      </c>
      <c r="BR54" s="53">
        <v>5507964638.0311699</v>
      </c>
      <c r="BS54" s="53">
        <v>5439613602.0724802</v>
      </c>
      <c r="BT54" s="53">
        <v>5585972595.4098597</v>
      </c>
    </row>
    <row r="55" spans="2:72" x14ac:dyDescent="0.25">
      <c r="B55" s="37">
        <v>53</v>
      </c>
      <c r="C55" s="39">
        <v>4662853768.8902302</v>
      </c>
      <c r="D55" s="39">
        <v>4461908212.6710901</v>
      </c>
      <c r="E55" s="39">
        <v>4554031098.5153904</v>
      </c>
      <c r="F55" s="39">
        <v>4422943120.4042397</v>
      </c>
      <c r="G55" s="39">
        <v>4575725151.8411198</v>
      </c>
      <c r="H55" s="39">
        <v>4529288262.8409004</v>
      </c>
      <c r="I55" s="39">
        <v>4702192264.8763199</v>
      </c>
      <c r="J55" s="39">
        <v>4663275289.7159595</v>
      </c>
      <c r="K55" s="39">
        <v>4441309941.8654203</v>
      </c>
      <c r="L55" s="39">
        <v>4479301192.3730097</v>
      </c>
      <c r="M55" s="39">
        <v>4666998120.1514301</v>
      </c>
      <c r="N55" s="39">
        <v>4546988207.4069204</v>
      </c>
      <c r="O55" s="39">
        <v>4432042064.79632</v>
      </c>
      <c r="P55" s="39">
        <v>4462590462.6339502</v>
      </c>
      <c r="Q55" s="39">
        <v>4496964413.3182602</v>
      </c>
      <c r="R55" s="39">
        <v>4644734182.9330101</v>
      </c>
      <c r="S55" s="39">
        <v>4708036618.4613705</v>
      </c>
      <c r="T55" s="39">
        <v>4547082338.9128304</v>
      </c>
      <c r="U55" s="39">
        <v>4597335401.9244404</v>
      </c>
      <c r="V55" s="39">
        <v>4445704128.1077995</v>
      </c>
      <c r="W55" s="39">
        <v>4609205610.6273403</v>
      </c>
      <c r="X55" s="39">
        <v>4659722646.7805004</v>
      </c>
      <c r="Y55" s="39">
        <v>4577700816.8093004</v>
      </c>
      <c r="Z55" s="39">
        <v>4494275922.3115501</v>
      </c>
      <c r="AA55" s="39">
        <v>4582155688.3752804</v>
      </c>
      <c r="AB55" s="39">
        <v>4582754383.7226896</v>
      </c>
      <c r="AC55" s="39">
        <v>4540745312.7430096</v>
      </c>
      <c r="AD55" s="39">
        <v>4488109444.6064901</v>
      </c>
      <c r="AE55" s="39">
        <v>4560829758.1669302</v>
      </c>
      <c r="AF55" s="39">
        <v>4653335228.3648901</v>
      </c>
      <c r="AG55" s="39">
        <v>4558390782.8012695</v>
      </c>
      <c r="AH55" s="39">
        <v>4566620909.5889997</v>
      </c>
      <c r="AI55" s="39">
        <v>4543337902.8161297</v>
      </c>
      <c r="AJ55" s="39">
        <v>4703334154.4208002</v>
      </c>
      <c r="AK55" s="39">
        <v>4518849306.5620203</v>
      </c>
      <c r="AL55" s="39">
        <v>4494326763.1238003</v>
      </c>
      <c r="AM55" s="39">
        <v>4567354558.1518202</v>
      </c>
      <c r="AN55" s="39">
        <v>4715470078.7249699</v>
      </c>
      <c r="AO55" s="39">
        <v>4518137596.6727505</v>
      </c>
      <c r="AP55" s="39">
        <v>4521105908.91605</v>
      </c>
      <c r="AQ55" s="39">
        <v>4584249630.16047</v>
      </c>
      <c r="AR55" s="39">
        <v>4568899530.51647</v>
      </c>
      <c r="AS55" s="39">
        <v>4652265055.9952602</v>
      </c>
      <c r="AT55" s="39">
        <v>4615283542.2315302</v>
      </c>
      <c r="AU55" s="39">
        <v>4546289930.2134399</v>
      </c>
      <c r="AV55" s="39">
        <v>4523821535.3812704</v>
      </c>
      <c r="AW55" s="39">
        <v>4578491215.5599403</v>
      </c>
      <c r="AX55" s="39">
        <v>4597460043.2513399</v>
      </c>
      <c r="AY55" s="39">
        <v>4538981258.1024904</v>
      </c>
      <c r="AZ55" s="39">
        <v>4631469198.22614</v>
      </c>
      <c r="BA55">
        <v>5284309525.1800003</v>
      </c>
      <c r="BB55">
        <v>5337256358.5100002</v>
      </c>
      <c r="BC55">
        <v>5270726159.7399998</v>
      </c>
      <c r="BD55">
        <v>5323565782.8299999</v>
      </c>
      <c r="BE55">
        <v>5335004522.8000002</v>
      </c>
      <c r="BF55">
        <v>5345586588.9499998</v>
      </c>
      <c r="BG55">
        <v>5378194572.4099998</v>
      </c>
      <c r="BH55">
        <v>5383583752.5500002</v>
      </c>
      <c r="BI55">
        <v>5353120311.0699997</v>
      </c>
      <c r="BJ55">
        <v>5282544149.2799997</v>
      </c>
      <c r="BK55" s="53">
        <v>4586241028.2650805</v>
      </c>
      <c r="BL55" s="53">
        <v>4530112468.0518103</v>
      </c>
      <c r="BM55" s="53">
        <v>4584948731.5810299</v>
      </c>
      <c r="BN55" s="53">
        <v>4574867038.9112902</v>
      </c>
      <c r="BO55" s="53">
        <v>4633005089.9013796</v>
      </c>
      <c r="BP55" s="53">
        <v>4530070807.0220804</v>
      </c>
      <c r="BQ55" s="53">
        <v>4581066922.5661602</v>
      </c>
      <c r="BR55" s="53">
        <v>4569710638.8058004</v>
      </c>
      <c r="BS55" s="53">
        <v>4504442609.3678398</v>
      </c>
      <c r="BT55" s="53">
        <v>4660103887.68223</v>
      </c>
    </row>
    <row r="56" spans="2:72" x14ac:dyDescent="0.25">
      <c r="B56" s="37">
        <v>54</v>
      </c>
      <c r="C56" s="39">
        <v>4673040549.8887701</v>
      </c>
      <c r="D56" s="39">
        <v>4462308903.6863699</v>
      </c>
      <c r="E56" s="39">
        <v>4564217516.31884</v>
      </c>
      <c r="F56" s="39">
        <v>4423344932.8397398</v>
      </c>
      <c r="G56" s="39">
        <v>4576094131.2528601</v>
      </c>
      <c r="H56" s="39">
        <v>4539301053.2427502</v>
      </c>
      <c r="I56" s="39">
        <v>4702504695.4408703</v>
      </c>
      <c r="J56" s="39">
        <v>4672871616.0086699</v>
      </c>
      <c r="K56" s="39">
        <v>4451122668.6461</v>
      </c>
      <c r="L56" s="39">
        <v>4479572553.8552504</v>
      </c>
      <c r="M56" s="39">
        <v>4677177478.8316498</v>
      </c>
      <c r="N56" s="39">
        <v>4550249782.5502501</v>
      </c>
      <c r="O56" s="39">
        <v>4442038329.8249998</v>
      </c>
      <c r="P56" s="39">
        <v>4462991411.7829599</v>
      </c>
      <c r="Q56" s="39">
        <v>4497658848.3742104</v>
      </c>
      <c r="R56" s="39">
        <v>4645058009.7002497</v>
      </c>
      <c r="S56" s="39">
        <v>4708351910.1066599</v>
      </c>
      <c r="T56" s="39">
        <v>4547459249.2846403</v>
      </c>
      <c r="U56" s="39">
        <v>4607353662.9088697</v>
      </c>
      <c r="V56" s="39">
        <v>4455741237.5611801</v>
      </c>
      <c r="W56" s="39">
        <v>4609584117.6208296</v>
      </c>
      <c r="X56" s="39">
        <v>4669677040.4815197</v>
      </c>
      <c r="Y56" s="39">
        <v>4586904954.9900198</v>
      </c>
      <c r="Z56" s="39">
        <v>4504277529.9083595</v>
      </c>
      <c r="AA56" s="39">
        <v>4587894242.8105497</v>
      </c>
      <c r="AB56" s="39">
        <v>4590036514.9539099</v>
      </c>
      <c r="AC56" s="39">
        <v>4550062664.8683596</v>
      </c>
      <c r="AD56" s="39">
        <v>4489355514.0345201</v>
      </c>
      <c r="AE56" s="39">
        <v>4570476865.1792803</v>
      </c>
      <c r="AF56" s="39">
        <v>4653674945.8314695</v>
      </c>
      <c r="AG56" s="39">
        <v>4568505021.6738596</v>
      </c>
      <c r="AH56" s="39">
        <v>4576508179.0116396</v>
      </c>
      <c r="AI56" s="39">
        <v>4543581033.1675501</v>
      </c>
      <c r="AJ56" s="39">
        <v>4703597179.9434204</v>
      </c>
      <c r="AK56" s="39">
        <v>4520626874.3456001</v>
      </c>
      <c r="AL56" s="39">
        <v>4500313567.8057804</v>
      </c>
      <c r="AM56" s="39">
        <v>4567727839.7397699</v>
      </c>
      <c r="AN56" s="39">
        <v>4715719628.6085701</v>
      </c>
      <c r="AO56" s="39">
        <v>4524835045.6974602</v>
      </c>
      <c r="AP56" s="39">
        <v>4523745013.5409603</v>
      </c>
      <c r="AQ56" s="39">
        <v>4591022698.5615101</v>
      </c>
      <c r="AR56" s="39">
        <v>4574737546.7607403</v>
      </c>
      <c r="AS56" s="39">
        <v>4660043893.76581</v>
      </c>
      <c r="AT56" s="39">
        <v>4615570248.60499</v>
      </c>
      <c r="AU56" s="39">
        <v>4546568457.7024298</v>
      </c>
      <c r="AV56" s="39">
        <v>4527808190.02458</v>
      </c>
      <c r="AW56" s="39">
        <v>4579644726.5996304</v>
      </c>
      <c r="AX56" s="39">
        <v>4600516315.4651699</v>
      </c>
      <c r="AY56" s="39">
        <v>4539346866.1260004</v>
      </c>
      <c r="AZ56" s="39">
        <v>4632864005.9388399</v>
      </c>
      <c r="BA56">
        <v>5284859605.1999998</v>
      </c>
      <c r="BB56">
        <v>5337248004.8100004</v>
      </c>
      <c r="BC56">
        <v>5272702894.6599998</v>
      </c>
      <c r="BD56">
        <v>5315508843.46</v>
      </c>
      <c r="BE56">
        <v>5327805239.3500004</v>
      </c>
      <c r="BF56">
        <v>5346459957.2700005</v>
      </c>
      <c r="BG56">
        <v>5371113766.1099997</v>
      </c>
      <c r="BH56">
        <v>5376053144.6099997</v>
      </c>
      <c r="BI56">
        <v>5345761981.4399996</v>
      </c>
      <c r="BJ56">
        <v>5283990500.8900003</v>
      </c>
      <c r="BK56" s="53">
        <v>4586607468.0658798</v>
      </c>
      <c r="BL56" s="53">
        <v>4536567198.3483</v>
      </c>
      <c r="BM56" s="53">
        <v>4591581467.9105997</v>
      </c>
      <c r="BN56" s="53">
        <v>4575239878.9358997</v>
      </c>
      <c r="BO56" s="53">
        <v>4641368603.0817003</v>
      </c>
      <c r="BP56" s="53">
        <v>4531344496.87076</v>
      </c>
      <c r="BQ56" s="53">
        <v>4582091774.0383101</v>
      </c>
      <c r="BR56" s="53">
        <v>4576333549.7793999</v>
      </c>
      <c r="BS56" s="53">
        <v>4511813046.3309803</v>
      </c>
      <c r="BT56" s="53">
        <v>4661268487.7727098</v>
      </c>
    </row>
    <row r="57" spans="2:72" x14ac:dyDescent="0.25">
      <c r="B57" s="37">
        <v>55</v>
      </c>
      <c r="C57" s="39">
        <v>5004217953.5455503</v>
      </c>
      <c r="D57" s="39">
        <v>4802168755.5046101</v>
      </c>
      <c r="E57" s="39">
        <v>4911772005.6967602</v>
      </c>
      <c r="F57" s="39">
        <v>4775004909.6279497</v>
      </c>
      <c r="G57" s="39">
        <v>4932596469.5420504</v>
      </c>
      <c r="H57" s="39">
        <v>4899828756.75846</v>
      </c>
      <c r="I57" s="39">
        <v>5107245489.9484701</v>
      </c>
      <c r="J57" s="39">
        <v>5002914270.3607502</v>
      </c>
      <c r="K57" s="39">
        <v>4781603208.2906504</v>
      </c>
      <c r="L57" s="39">
        <v>4828114495.7044401</v>
      </c>
      <c r="M57" s="39">
        <v>5047602687.3285904</v>
      </c>
      <c r="N57" s="39">
        <v>4900535993.9138699</v>
      </c>
      <c r="O57" s="39">
        <v>4774774685.85746</v>
      </c>
      <c r="P57" s="39">
        <v>4812954127.2771902</v>
      </c>
      <c r="Q57" s="39">
        <v>4843646506.4360704</v>
      </c>
      <c r="R57" s="39">
        <v>4987005333.32374</v>
      </c>
      <c r="S57" s="39">
        <v>5110500976.1967001</v>
      </c>
      <c r="T57" s="39">
        <v>4905820297.7853098</v>
      </c>
      <c r="U57" s="39">
        <v>4942672721.4422598</v>
      </c>
      <c r="V57" s="39">
        <v>4805969332.7954702</v>
      </c>
      <c r="W57" s="39">
        <v>4998006155.8138199</v>
      </c>
      <c r="X57" s="39">
        <v>5001403225.9526501</v>
      </c>
      <c r="Y57" s="39">
        <v>4923907891.7018099</v>
      </c>
      <c r="Z57" s="39">
        <v>4831983011.5240803</v>
      </c>
      <c r="AA57" s="39">
        <v>4931888137.6090097</v>
      </c>
      <c r="AB57" s="39">
        <v>4953713427.8547697</v>
      </c>
      <c r="AC57" s="39">
        <v>4873451127.7096395</v>
      </c>
      <c r="AD57" s="39">
        <v>4825308277.6072702</v>
      </c>
      <c r="AE57" s="39">
        <v>4915042607.9226799</v>
      </c>
      <c r="AF57" s="39">
        <v>5048397710.2770901</v>
      </c>
      <c r="AG57" s="39">
        <v>4907535349.1378403</v>
      </c>
      <c r="AH57" s="39">
        <v>4921315055.3474302</v>
      </c>
      <c r="AI57" s="39">
        <v>4877581060.7176199</v>
      </c>
      <c r="AJ57" s="39">
        <v>5058760831.6010504</v>
      </c>
      <c r="AK57" s="39">
        <v>4855029199.7724199</v>
      </c>
      <c r="AL57" s="39">
        <v>4833673596.5977497</v>
      </c>
      <c r="AM57" s="39">
        <v>4912255178.6398897</v>
      </c>
      <c r="AN57" s="39">
        <v>5062630979.7565298</v>
      </c>
      <c r="AO57" s="39">
        <v>4858855010.0380497</v>
      </c>
      <c r="AP57" s="39">
        <v>4871372252.2739697</v>
      </c>
      <c r="AQ57" s="39">
        <v>4933474176.4190397</v>
      </c>
      <c r="AR57" s="39">
        <v>4921309829.7887802</v>
      </c>
      <c r="AS57" s="39">
        <v>5007245045.2651501</v>
      </c>
      <c r="AT57" s="39">
        <v>4963082530.7544804</v>
      </c>
      <c r="AU57" s="39">
        <v>4914457820.3576002</v>
      </c>
      <c r="AV57" s="39">
        <v>4871143427.1492205</v>
      </c>
      <c r="AW57" s="39">
        <v>4930847529.1209602</v>
      </c>
      <c r="AX57" s="39">
        <v>4953990781.0160704</v>
      </c>
      <c r="AY57" s="39">
        <v>4897488873.8538303</v>
      </c>
      <c r="AZ57" s="39">
        <v>4974706981.6956701</v>
      </c>
      <c r="BA57">
        <v>5514118257.3100004</v>
      </c>
      <c r="BB57">
        <v>5578595273.6099997</v>
      </c>
      <c r="BC57">
        <v>5501504278.4300003</v>
      </c>
      <c r="BD57">
        <v>5553894901.4099998</v>
      </c>
      <c r="BE57">
        <v>5551320347.8699999</v>
      </c>
      <c r="BF57">
        <v>5579260601.2200003</v>
      </c>
      <c r="BG57">
        <v>5657044880.7299995</v>
      </c>
      <c r="BH57">
        <v>5608937964.7799997</v>
      </c>
      <c r="BI57">
        <v>5579720767.3400002</v>
      </c>
      <c r="BJ57">
        <v>5513800802.4200001</v>
      </c>
      <c r="BK57" s="53">
        <v>4935160737.5060101</v>
      </c>
      <c r="BL57" s="53">
        <v>4876769514.9820805</v>
      </c>
      <c r="BM57" s="53">
        <v>4952048329.2263403</v>
      </c>
      <c r="BN57" s="53">
        <v>4922856127.60816</v>
      </c>
      <c r="BO57" s="53">
        <v>4974145844.48491</v>
      </c>
      <c r="BP57" s="53">
        <v>4886993491.5977402</v>
      </c>
      <c r="BQ57" s="53">
        <v>4943856903.4261999</v>
      </c>
      <c r="BR57" s="53">
        <v>4918726515.1144896</v>
      </c>
      <c r="BS57" s="53">
        <v>4844490322.3101397</v>
      </c>
      <c r="BT57" s="53">
        <v>5006871751.6586103</v>
      </c>
    </row>
    <row r="58" spans="2:72" x14ac:dyDescent="0.25">
      <c r="B58" s="37">
        <v>56</v>
      </c>
      <c r="C58" s="39">
        <v>5014301145.5771198</v>
      </c>
      <c r="D58" s="39">
        <v>4802406587.7052898</v>
      </c>
      <c r="E58" s="39">
        <v>4921847207.9595098</v>
      </c>
      <c r="F58" s="39">
        <v>4775279132.0369701</v>
      </c>
      <c r="G58" s="39">
        <v>4932892292.8126001</v>
      </c>
      <c r="H58" s="39">
        <v>4909539835.3886404</v>
      </c>
      <c r="I58" s="39">
        <v>5107468011.4179401</v>
      </c>
      <c r="J58" s="39">
        <v>5012412888.4407301</v>
      </c>
      <c r="K58" s="39">
        <v>4791223926.7238998</v>
      </c>
      <c r="L58" s="39">
        <v>4828292715.1262798</v>
      </c>
      <c r="M58" s="39">
        <v>5057646025.0826101</v>
      </c>
      <c r="N58" s="39">
        <v>4903581657.1558704</v>
      </c>
      <c r="O58" s="39">
        <v>4784599331.4902802</v>
      </c>
      <c r="P58" s="39">
        <v>4813200286.2508698</v>
      </c>
      <c r="Q58" s="39">
        <v>4844076435.1491499</v>
      </c>
      <c r="R58" s="39">
        <v>4987239590.6352596</v>
      </c>
      <c r="S58" s="39">
        <v>5110723225.1436701</v>
      </c>
      <c r="T58" s="39">
        <v>4906114097.7997198</v>
      </c>
      <c r="U58" s="39">
        <v>4952582739.9570999</v>
      </c>
      <c r="V58" s="39">
        <v>4815848280.5468397</v>
      </c>
      <c r="W58" s="39">
        <v>4998308909.3660698</v>
      </c>
      <c r="X58" s="39">
        <v>5011251000.7700796</v>
      </c>
      <c r="Y58" s="39">
        <v>4932984942.5442696</v>
      </c>
      <c r="Z58" s="39">
        <v>4841819831.42589</v>
      </c>
      <c r="AA58" s="39">
        <v>4937474021.0987902</v>
      </c>
      <c r="AB58" s="39">
        <v>4960828903.7393703</v>
      </c>
      <c r="AC58" s="39">
        <v>4882599013.2564201</v>
      </c>
      <c r="AD58" s="39">
        <v>4826202405.6413698</v>
      </c>
      <c r="AE58" s="39">
        <v>4924575056.0377903</v>
      </c>
      <c r="AF58" s="39">
        <v>5048649786.10466</v>
      </c>
      <c r="AG58" s="39">
        <v>4917537475.1040401</v>
      </c>
      <c r="AH58" s="39">
        <v>4931090101.2557201</v>
      </c>
      <c r="AI58" s="39">
        <v>4877725784.9139795</v>
      </c>
      <c r="AJ58" s="39">
        <v>5058932386.6774998</v>
      </c>
      <c r="AK58" s="39">
        <v>4856584738.43894</v>
      </c>
      <c r="AL58" s="39">
        <v>4839490257.1824503</v>
      </c>
      <c r="AM58" s="39">
        <v>4912507142.5953798</v>
      </c>
      <c r="AN58" s="39">
        <v>5062787427.8486404</v>
      </c>
      <c r="AO58" s="39">
        <v>4865390754.3781004</v>
      </c>
      <c r="AP58" s="39">
        <v>4873735470.60534</v>
      </c>
      <c r="AQ58" s="39">
        <v>4940124627.9350901</v>
      </c>
      <c r="AR58" s="39">
        <v>4926982780.2246399</v>
      </c>
      <c r="AS58" s="39">
        <v>5014896968.1177902</v>
      </c>
      <c r="AT58" s="39">
        <v>4963286523.7638702</v>
      </c>
      <c r="AU58" s="39">
        <v>4914636745.2528696</v>
      </c>
      <c r="AV58" s="39">
        <v>4874890422.7796497</v>
      </c>
      <c r="AW58" s="39">
        <v>4931754870.3960104</v>
      </c>
      <c r="AX58" s="39">
        <v>4956779275.7772303</v>
      </c>
      <c r="AY58" s="39">
        <v>4897744746.1443501</v>
      </c>
      <c r="AZ58" s="39">
        <v>4975896758.6733999</v>
      </c>
      <c r="BA58">
        <v>4793707470.8900003</v>
      </c>
      <c r="BB58">
        <v>4830369080.79</v>
      </c>
      <c r="BC58">
        <v>4825967300.71</v>
      </c>
      <c r="BD58">
        <v>4918571529.1300001</v>
      </c>
      <c r="BE58">
        <v>4761694640.5600004</v>
      </c>
      <c r="BF58">
        <v>4850780361.2399998</v>
      </c>
      <c r="BG58">
        <v>4857952905.7700005</v>
      </c>
      <c r="BH58">
        <v>4862144683.1499996</v>
      </c>
      <c r="BI58">
        <v>4823805668.0500002</v>
      </c>
      <c r="BJ58">
        <v>4767190430.5100002</v>
      </c>
      <c r="BK58" s="53">
        <v>4935390568.6026497</v>
      </c>
      <c r="BL58" s="53">
        <v>4883063286.8200598</v>
      </c>
      <c r="BM58" s="53">
        <v>4958505808.7356901</v>
      </c>
      <c r="BN58" s="53">
        <v>4923113795.2179604</v>
      </c>
      <c r="BO58" s="53">
        <v>4982397564.3355398</v>
      </c>
      <c r="BP58" s="53">
        <v>4888001067.4802999</v>
      </c>
      <c r="BQ58" s="53">
        <v>4944594693.4275703</v>
      </c>
      <c r="BR58" s="53">
        <v>4925222213.2796097</v>
      </c>
      <c r="BS58" s="53">
        <v>4851703902.61304</v>
      </c>
      <c r="BT58" s="53">
        <v>5007810787.7301302</v>
      </c>
    </row>
    <row r="59" spans="2:72" x14ac:dyDescent="0.25">
      <c r="B59" s="37">
        <v>57</v>
      </c>
      <c r="C59" s="39">
        <v>5416235986.3696404</v>
      </c>
      <c r="D59" s="39">
        <v>5228808874.8392</v>
      </c>
      <c r="E59" s="39">
        <v>5298769659.42698</v>
      </c>
      <c r="F59" s="39">
        <v>5178217908.9237099</v>
      </c>
      <c r="G59" s="39">
        <v>5318095376.1012402</v>
      </c>
      <c r="H59" s="39">
        <v>5268838175.45961</v>
      </c>
      <c r="I59" s="39">
        <v>5429195269.4411497</v>
      </c>
      <c r="J59" s="39">
        <v>5433302477.7050104</v>
      </c>
      <c r="K59" s="39">
        <v>5206627345.7688103</v>
      </c>
      <c r="L59" s="39">
        <v>5243102038.3601503</v>
      </c>
      <c r="M59" s="39">
        <v>5403576964.8842297</v>
      </c>
      <c r="N59" s="39">
        <v>5296044747.7134199</v>
      </c>
      <c r="O59" s="39">
        <v>5189426672.9975405</v>
      </c>
      <c r="P59" s="39">
        <v>5219778242.0832996</v>
      </c>
      <c r="Q59" s="39">
        <v>5244516965.8460903</v>
      </c>
      <c r="R59" s="39">
        <v>5414034575.8499203</v>
      </c>
      <c r="S59" s="39">
        <v>5459218348.3123999</v>
      </c>
      <c r="T59" s="39">
        <v>5290686509.80758</v>
      </c>
      <c r="U59" s="39">
        <v>5353844137.3589497</v>
      </c>
      <c r="V59" s="39">
        <v>5199444135.2691698</v>
      </c>
      <c r="W59" s="39">
        <v>5345515272.0973797</v>
      </c>
      <c r="X59" s="39">
        <v>5413326098.0391798</v>
      </c>
      <c r="Y59" s="39">
        <v>5326739610.9407997</v>
      </c>
      <c r="Z59" s="39">
        <v>5255213408.2553596</v>
      </c>
      <c r="AA59" s="39">
        <v>5340097914.54562</v>
      </c>
      <c r="AB59" s="39">
        <v>5330496156.3456297</v>
      </c>
      <c r="AC59" s="39">
        <v>5316329684.2523298</v>
      </c>
      <c r="AD59" s="39">
        <v>5245281394.3961496</v>
      </c>
      <c r="AE59" s="39">
        <v>5308785499.5055599</v>
      </c>
      <c r="AF59" s="39">
        <v>5393751828.3489599</v>
      </c>
      <c r="AG59" s="39">
        <v>5310228720.5833502</v>
      </c>
      <c r="AH59" s="39">
        <v>5314508940.02948</v>
      </c>
      <c r="AI59" s="39">
        <v>5326774070.3736696</v>
      </c>
      <c r="AJ59" s="39">
        <v>5481631422.9164</v>
      </c>
      <c r="AK59" s="39">
        <v>5284094156.6124296</v>
      </c>
      <c r="AL59" s="39">
        <v>5256829115.2510595</v>
      </c>
      <c r="AM59" s="39">
        <v>5318145742.1929502</v>
      </c>
      <c r="AN59" s="39">
        <v>5501236805.4905596</v>
      </c>
      <c r="AO59" s="39">
        <v>5293982847.43713</v>
      </c>
      <c r="AP59" s="39">
        <v>5286265928.6144505</v>
      </c>
      <c r="AQ59" s="39">
        <v>5336180539.9850197</v>
      </c>
      <c r="AR59" s="39">
        <v>5321374342.8698702</v>
      </c>
      <c r="AS59" s="39">
        <v>5413327982.1779499</v>
      </c>
      <c r="AT59" s="39">
        <v>5365072311.84727</v>
      </c>
      <c r="AU59" s="39">
        <v>5301195551.6864901</v>
      </c>
      <c r="AV59" s="39">
        <v>5293466503.2180204</v>
      </c>
      <c r="AW59" s="39">
        <v>5332318069.1737499</v>
      </c>
      <c r="AX59" s="39">
        <v>5344713072.1038599</v>
      </c>
      <c r="AY59" s="39">
        <v>5288902063.7077999</v>
      </c>
      <c r="AZ59" s="39">
        <v>5392080954.9242697</v>
      </c>
      <c r="BA59">
        <v>5519148734.54</v>
      </c>
      <c r="BB59">
        <v>5583099431.9399996</v>
      </c>
      <c r="BC59">
        <v>5508216908.6199999</v>
      </c>
      <c r="BD59">
        <v>5550625759.2399998</v>
      </c>
      <c r="BE59">
        <v>5548562190.7200003</v>
      </c>
      <c r="BF59">
        <v>5584535816.6300001</v>
      </c>
      <c r="BG59">
        <v>5653853606.1099997</v>
      </c>
      <c r="BH59">
        <v>5605999010.0299997</v>
      </c>
      <c r="BI59">
        <v>5576973341.29</v>
      </c>
      <c r="BJ59">
        <v>5519843644.8699999</v>
      </c>
      <c r="BK59" s="53">
        <v>5342896802.4394798</v>
      </c>
      <c r="BL59" s="53">
        <v>5294483395.9738102</v>
      </c>
      <c r="BM59" s="53">
        <v>5329052789.2972498</v>
      </c>
      <c r="BN59" s="53">
        <v>5323956535.7621698</v>
      </c>
      <c r="BO59" s="53">
        <v>5402034462.3487902</v>
      </c>
      <c r="BP59" s="53">
        <v>5276081060.0740499</v>
      </c>
      <c r="BQ59" s="53">
        <v>5332114397.0675898</v>
      </c>
      <c r="BR59" s="53">
        <v>5326968682.0665302</v>
      </c>
      <c r="BS59" s="53">
        <v>5262343698.8500299</v>
      </c>
      <c r="BT59" s="53">
        <v>5430284215.72929</v>
      </c>
    </row>
    <row r="60" spans="2:72" x14ac:dyDescent="0.25">
      <c r="B60" s="37">
        <v>58</v>
      </c>
      <c r="C60" s="39">
        <v>5419749658.7266798</v>
      </c>
      <c r="D60" s="39">
        <v>5221706868.2534704</v>
      </c>
      <c r="E60" s="39">
        <v>5302318946.9946299</v>
      </c>
      <c r="F60" s="39">
        <v>5169683908.2361202</v>
      </c>
      <c r="G60" s="39">
        <v>5309504636.9379301</v>
      </c>
      <c r="H60" s="39">
        <v>5273534754.6669998</v>
      </c>
      <c r="I60" s="39">
        <v>5422985402.1773396</v>
      </c>
      <c r="J60" s="39">
        <v>5436666759.5029898</v>
      </c>
      <c r="K60" s="39">
        <v>5210342658.1153698</v>
      </c>
      <c r="L60" s="39">
        <v>5234632555.3243303</v>
      </c>
      <c r="M60" s="39">
        <v>5407894150.9990702</v>
      </c>
      <c r="N60" s="39">
        <v>5292747000.6192799</v>
      </c>
      <c r="O60" s="39">
        <v>5192746871.7389698</v>
      </c>
      <c r="P60" s="39">
        <v>5212261738.7573299</v>
      </c>
      <c r="Q60" s="39">
        <v>5238106451.7680798</v>
      </c>
      <c r="R60" s="39">
        <v>5406067947.6323605</v>
      </c>
      <c r="S60" s="39">
        <v>5452734014.0496902</v>
      </c>
      <c r="T60" s="39">
        <v>5282159780.7274704</v>
      </c>
      <c r="U60" s="39">
        <v>5357105686.1811895</v>
      </c>
      <c r="V60" s="39">
        <v>5202890121.9485998</v>
      </c>
      <c r="W60" s="39">
        <v>5337355078.7480402</v>
      </c>
      <c r="X60" s="39">
        <v>5416600460.9702196</v>
      </c>
      <c r="Y60" s="39">
        <v>5329075799.0405302</v>
      </c>
      <c r="Z60" s="39">
        <v>5258600097.9191999</v>
      </c>
      <c r="AA60" s="39">
        <v>5339255262.1327696</v>
      </c>
      <c r="AB60" s="39">
        <v>5330896916.1712704</v>
      </c>
      <c r="AC60" s="39">
        <v>5319782798.4846096</v>
      </c>
      <c r="AD60" s="39">
        <v>5239438506.64429</v>
      </c>
      <c r="AE60" s="39">
        <v>5311974381.4240198</v>
      </c>
      <c r="AF60" s="39">
        <v>5386250232.3043804</v>
      </c>
      <c r="AG60" s="39">
        <v>5313759221.9417696</v>
      </c>
      <c r="AH60" s="39">
        <v>5317779361.4999905</v>
      </c>
      <c r="AI60" s="39">
        <v>5318741382.3908005</v>
      </c>
      <c r="AJ60" s="39">
        <v>5473711825.1244602</v>
      </c>
      <c r="AK60" s="39">
        <v>5279162643.1061401</v>
      </c>
      <c r="AL60" s="39">
        <v>5256293173.3472795</v>
      </c>
      <c r="AM60" s="39">
        <v>5310052339.3176403</v>
      </c>
      <c r="AN60" s="39">
        <v>5493271439.4277</v>
      </c>
      <c r="AO60" s="39">
        <v>5294669757.8935003</v>
      </c>
      <c r="AP60" s="39">
        <v>5282316724.9968901</v>
      </c>
      <c r="AQ60" s="39">
        <v>5335934785.14013</v>
      </c>
      <c r="AR60" s="39">
        <v>5320628745.3760099</v>
      </c>
      <c r="AS60" s="39">
        <v>5414606009.8685799</v>
      </c>
      <c r="AT60" s="39">
        <v>5356672679.82096</v>
      </c>
      <c r="AU60" s="39">
        <v>5294397257.9417696</v>
      </c>
      <c r="AV60" s="39">
        <v>5290940397.1329603</v>
      </c>
      <c r="AW60" s="39">
        <v>5326267626.3126497</v>
      </c>
      <c r="AX60" s="39">
        <v>5341065854.2911501</v>
      </c>
      <c r="AY60" s="39">
        <v>5280475206.6945896</v>
      </c>
      <c r="AZ60" s="39">
        <v>5386325339.69205</v>
      </c>
      <c r="BA60">
        <v>4571493371.96</v>
      </c>
      <c r="BB60">
        <v>4632327487.9399996</v>
      </c>
      <c r="BC60">
        <v>4559637346.0900002</v>
      </c>
      <c r="BD60">
        <v>4617742169.2799997</v>
      </c>
      <c r="BE60">
        <v>4614905689.79</v>
      </c>
      <c r="BF60">
        <v>4643464244.5299997</v>
      </c>
      <c r="BG60">
        <v>4684314727.1499996</v>
      </c>
      <c r="BH60">
        <v>4670813039.4200001</v>
      </c>
      <c r="BI60">
        <v>4636941577.75</v>
      </c>
      <c r="BJ60">
        <v>4565509668.9399996</v>
      </c>
      <c r="BK60" s="53">
        <v>5335370119.1452599</v>
      </c>
      <c r="BL60" s="53">
        <v>5294490386.0405903</v>
      </c>
      <c r="BM60" s="53">
        <v>5329302853.7325897</v>
      </c>
      <c r="BN60" s="53">
        <v>5315777114.9148397</v>
      </c>
      <c r="BO60" s="53">
        <v>5404041255.0427704</v>
      </c>
      <c r="BP60" s="53">
        <v>5270746466.8844099</v>
      </c>
      <c r="BQ60" s="53">
        <v>5326067899.77882</v>
      </c>
      <c r="BR60" s="53">
        <v>5326878269.8949299</v>
      </c>
      <c r="BS60" s="53">
        <v>5262900596.0778704</v>
      </c>
      <c r="BT60" s="53">
        <v>5424921683.8308096</v>
      </c>
    </row>
    <row r="61" spans="2:72" x14ac:dyDescent="0.25">
      <c r="B61" s="37">
        <v>59</v>
      </c>
      <c r="C61" s="39">
        <v>5631346161.6145296</v>
      </c>
      <c r="D61" s="39">
        <v>5457626851.85847</v>
      </c>
      <c r="E61" s="39">
        <v>5534155199.0152302</v>
      </c>
      <c r="F61" s="39">
        <v>5415394085.2706604</v>
      </c>
      <c r="G61" s="39">
        <v>5553280819.9842997</v>
      </c>
      <c r="H61" s="39">
        <v>5531197271.4387598</v>
      </c>
      <c r="I61" s="39">
        <v>5726682045.9049902</v>
      </c>
      <c r="J61" s="39">
        <v>5648624729.2818804</v>
      </c>
      <c r="K61" s="39">
        <v>5436181634.0803099</v>
      </c>
      <c r="L61" s="39">
        <v>5465608468.4888802</v>
      </c>
      <c r="M61" s="39">
        <v>5668511125.08603</v>
      </c>
      <c r="N61" s="39">
        <v>5536738530.8396101</v>
      </c>
      <c r="O61" s="39">
        <v>5420798783.4027004</v>
      </c>
      <c r="P61" s="39">
        <v>5459709670.1320696</v>
      </c>
      <c r="Q61" s="39">
        <v>5482151499.8100901</v>
      </c>
      <c r="R61" s="39">
        <v>5636823059.7956305</v>
      </c>
      <c r="S61" s="39">
        <v>5753235944.6164799</v>
      </c>
      <c r="T61" s="39">
        <v>5531684970.2298098</v>
      </c>
      <c r="U61" s="39">
        <v>5577825593.89499</v>
      </c>
      <c r="V61" s="39">
        <v>5445209796.8652201</v>
      </c>
      <c r="W61" s="39">
        <v>5625899509.8646698</v>
      </c>
      <c r="X61" s="39">
        <v>5628977800.94835</v>
      </c>
      <c r="Y61" s="39">
        <v>5552492545.8627796</v>
      </c>
      <c r="Z61" s="39">
        <v>5476933662.9616404</v>
      </c>
      <c r="AA61" s="39">
        <v>5570019754.6510201</v>
      </c>
      <c r="AB61" s="39">
        <v>5587203995.7042599</v>
      </c>
      <c r="AC61" s="39">
        <v>5535450624.8943701</v>
      </c>
      <c r="AD61" s="39">
        <v>5469166478.82623</v>
      </c>
      <c r="AE61" s="39">
        <v>5540795306.5860901</v>
      </c>
      <c r="AF61" s="39">
        <v>5679733493.8787603</v>
      </c>
      <c r="AG61" s="39">
        <v>5544691841.7330399</v>
      </c>
      <c r="AH61" s="39">
        <v>5546226858.5056</v>
      </c>
      <c r="AI61" s="39">
        <v>5541226832.9932299</v>
      </c>
      <c r="AJ61" s="39">
        <v>5718821403.93367</v>
      </c>
      <c r="AK61" s="39">
        <v>5503491891.9068899</v>
      </c>
      <c r="AL61" s="39">
        <v>5483461169.1661997</v>
      </c>
      <c r="AM61" s="39">
        <v>5545634147.3372498</v>
      </c>
      <c r="AN61" s="39">
        <v>5727779261.1744299</v>
      </c>
      <c r="AO61" s="39">
        <v>5518770008.40942</v>
      </c>
      <c r="AP61" s="39">
        <v>5515460245.0811701</v>
      </c>
      <c r="AQ61" s="39">
        <v>5563202641.9906101</v>
      </c>
      <c r="AR61" s="39">
        <v>5559996517.5462103</v>
      </c>
      <c r="AS61" s="39">
        <v>5648091827.47124</v>
      </c>
      <c r="AT61" s="39">
        <v>5588219901.2604904</v>
      </c>
      <c r="AU61" s="39">
        <v>5562107921.5485897</v>
      </c>
      <c r="AV61" s="39">
        <v>5520487635.5006104</v>
      </c>
      <c r="AW61" s="39">
        <v>5560302345.4660301</v>
      </c>
      <c r="AX61" s="39">
        <v>5584135966.5883398</v>
      </c>
      <c r="AY61" s="39">
        <v>5531262624.4630299</v>
      </c>
      <c r="AZ61" s="39">
        <v>5610963479.51616</v>
      </c>
      <c r="BA61">
        <v>4577207795.6999998</v>
      </c>
      <c r="BB61">
        <v>4637232953.1899996</v>
      </c>
      <c r="BC61">
        <v>4566550071.2700005</v>
      </c>
      <c r="BD61">
        <v>4615958657.6099997</v>
      </c>
      <c r="BE61">
        <v>4613019233.4700003</v>
      </c>
      <c r="BF61">
        <v>4649369749.3900003</v>
      </c>
      <c r="BG61">
        <v>4682276857.1099997</v>
      </c>
      <c r="BH61">
        <v>4669138697</v>
      </c>
      <c r="BI61">
        <v>4635420993.9899998</v>
      </c>
      <c r="BJ61">
        <v>4572138724.6400003</v>
      </c>
      <c r="BK61" s="53">
        <v>5573614963.5087404</v>
      </c>
      <c r="BL61" s="53">
        <v>5526768474.0005598</v>
      </c>
      <c r="BM61" s="53">
        <v>5581581234.1676102</v>
      </c>
      <c r="BN61" s="53">
        <v>5554264753.50737</v>
      </c>
      <c r="BO61" s="53">
        <v>5620053679.0150099</v>
      </c>
      <c r="BP61" s="53">
        <v>5522229711.1200895</v>
      </c>
      <c r="BQ61" s="53">
        <v>5577788582.6165199</v>
      </c>
      <c r="BR61" s="53">
        <v>5560630936.8807497</v>
      </c>
      <c r="BS61" s="53">
        <v>5488611459.8360004</v>
      </c>
      <c r="BT61" s="53">
        <v>5657811759.0925102</v>
      </c>
    </row>
    <row r="62" spans="2:72" x14ac:dyDescent="0.25">
      <c r="B62" s="37">
        <v>60</v>
      </c>
      <c r="C62" s="39">
        <v>5639473029.32722</v>
      </c>
      <c r="D62" s="39">
        <v>5455124420.9297895</v>
      </c>
      <c r="E62" s="39">
        <v>5542066694.3312101</v>
      </c>
      <c r="F62" s="39">
        <v>5411773834.7638397</v>
      </c>
      <c r="G62" s="39">
        <v>5549617845.2293997</v>
      </c>
      <c r="H62" s="39">
        <v>5539201519.97717</v>
      </c>
      <c r="I62" s="39">
        <v>5723490849.2033005</v>
      </c>
      <c r="J62" s="39">
        <v>5656697148.0207005</v>
      </c>
      <c r="K62" s="39">
        <v>5444510947.9847202</v>
      </c>
      <c r="L62" s="39">
        <v>5461703310.4934397</v>
      </c>
      <c r="M62" s="39">
        <v>5676762233.31007</v>
      </c>
      <c r="N62" s="39">
        <v>5537588786.9584103</v>
      </c>
      <c r="O62" s="39">
        <v>5428725459.7651901</v>
      </c>
      <c r="P62" s="39">
        <v>5456878504.9718904</v>
      </c>
      <c r="Q62" s="39">
        <v>5480183802.9733105</v>
      </c>
      <c r="R62" s="39">
        <v>5633547518.6708603</v>
      </c>
      <c r="S62" s="39">
        <v>5750133769.8289499</v>
      </c>
      <c r="T62" s="39">
        <v>5528093393.5075998</v>
      </c>
      <c r="U62" s="39">
        <v>5585956318.5162601</v>
      </c>
      <c r="V62" s="39">
        <v>5453168878.2796497</v>
      </c>
      <c r="W62" s="39">
        <v>5622668826.57337</v>
      </c>
      <c r="X62" s="39">
        <v>5636867724.7368202</v>
      </c>
      <c r="Y62" s="39">
        <v>5559611877.0211496</v>
      </c>
      <c r="Z62" s="39">
        <v>5484838718.0589705</v>
      </c>
      <c r="AA62" s="39">
        <v>5573659744.9843798</v>
      </c>
      <c r="AB62" s="39">
        <v>5592269002.9630804</v>
      </c>
      <c r="AC62" s="39">
        <v>5543618272.8273497</v>
      </c>
      <c r="AD62" s="39">
        <v>5467931323.1992102</v>
      </c>
      <c r="AE62" s="39">
        <v>5548416016.0219097</v>
      </c>
      <c r="AF62" s="39">
        <v>5676478481.5942402</v>
      </c>
      <c r="AG62" s="39">
        <v>5552896588.4436598</v>
      </c>
      <c r="AH62" s="39">
        <v>5553906968.01861</v>
      </c>
      <c r="AI62" s="39">
        <v>5537901151.1752796</v>
      </c>
      <c r="AJ62" s="39">
        <v>5715696265.8361502</v>
      </c>
      <c r="AK62" s="39">
        <v>5503092039.4214296</v>
      </c>
      <c r="AL62" s="39">
        <v>5487593875.4937401</v>
      </c>
      <c r="AM62" s="39">
        <v>5542205908.6673698</v>
      </c>
      <c r="AN62" s="39">
        <v>5724727796.8055897</v>
      </c>
      <c r="AO62" s="39">
        <v>5524111671.1046801</v>
      </c>
      <c r="AP62" s="39">
        <v>5516034539.7936897</v>
      </c>
      <c r="AQ62" s="39">
        <v>5567765164.5673103</v>
      </c>
      <c r="AR62" s="39">
        <v>5563684188.99368</v>
      </c>
      <c r="AS62" s="39">
        <v>5654300576.3409405</v>
      </c>
      <c r="AT62" s="39">
        <v>5584403574.1846905</v>
      </c>
      <c r="AU62" s="39">
        <v>5558977318.6028404</v>
      </c>
      <c r="AV62" s="39">
        <v>5522596607.7443199</v>
      </c>
      <c r="AW62" s="39">
        <v>5558761569.3434496</v>
      </c>
      <c r="AX62" s="39">
        <v>5584963296.0620298</v>
      </c>
      <c r="AY62" s="39">
        <v>5527656311.2999697</v>
      </c>
      <c r="AZ62" s="39">
        <v>5609767496.1330004</v>
      </c>
      <c r="BA62">
        <v>4928958839.7399998</v>
      </c>
      <c r="BB62">
        <v>4996567887.6800003</v>
      </c>
      <c r="BC62">
        <v>4905468274.75</v>
      </c>
      <c r="BD62">
        <v>4973747969.4300003</v>
      </c>
      <c r="BE62">
        <v>4953121410.1800003</v>
      </c>
      <c r="BF62">
        <v>5004523602.3500004</v>
      </c>
      <c r="BG62">
        <v>5076637779.6899996</v>
      </c>
      <c r="BH62">
        <v>5022713444.71</v>
      </c>
      <c r="BI62">
        <v>4988329047.8599997</v>
      </c>
      <c r="BJ62">
        <v>4924950338.9799995</v>
      </c>
      <c r="BK62" s="53">
        <v>5571065723.1961498</v>
      </c>
      <c r="BL62" s="53">
        <v>5531433375.5607405</v>
      </c>
      <c r="BM62" s="53">
        <v>5586244679.5351896</v>
      </c>
      <c r="BN62" s="53">
        <v>5550801952.75459</v>
      </c>
      <c r="BO62" s="53">
        <v>5626732042.23841</v>
      </c>
      <c r="BP62" s="53">
        <v>5521120759.5234804</v>
      </c>
      <c r="BQ62" s="53">
        <v>5576425682.0322104</v>
      </c>
      <c r="BR62" s="53">
        <v>5565264976.6986599</v>
      </c>
      <c r="BS62" s="53">
        <v>5493897402.3595104</v>
      </c>
      <c r="BT62" s="53">
        <v>5657253030.4899597</v>
      </c>
    </row>
    <row r="63" spans="2:72" x14ac:dyDescent="0.25">
      <c r="B63" s="37">
        <v>61</v>
      </c>
      <c r="C63" s="39">
        <v>4705161861.2265196</v>
      </c>
      <c r="D63" s="39">
        <v>4512719809.7738199</v>
      </c>
      <c r="E63" s="39">
        <v>4596658492.3456297</v>
      </c>
      <c r="F63" s="39">
        <v>4462662736.8896503</v>
      </c>
      <c r="G63" s="39">
        <v>4615596225.3410501</v>
      </c>
      <c r="H63" s="39">
        <v>4571213688.6790705</v>
      </c>
      <c r="I63" s="39">
        <v>4741909781.7723703</v>
      </c>
      <c r="J63" s="39">
        <v>4724355923.5551901</v>
      </c>
      <c r="K63" s="39">
        <v>4490370797.4344702</v>
      </c>
      <c r="L63" s="39">
        <v>4519827719.7723398</v>
      </c>
      <c r="M63" s="39">
        <v>4709335630.2185297</v>
      </c>
      <c r="N63" s="39">
        <v>4587728139.6616602</v>
      </c>
      <c r="O63" s="39">
        <v>4472763561.5867996</v>
      </c>
      <c r="P63" s="39">
        <v>4508845974.0232296</v>
      </c>
      <c r="Q63" s="39">
        <v>4536571236.8978701</v>
      </c>
      <c r="R63" s="39">
        <v>4702818255.9124699</v>
      </c>
      <c r="S63" s="39">
        <v>4770322545.5423498</v>
      </c>
      <c r="T63" s="39">
        <v>4586939768.4103098</v>
      </c>
      <c r="U63" s="39">
        <v>4644172588.8804502</v>
      </c>
      <c r="V63" s="39">
        <v>4486619607.4478397</v>
      </c>
      <c r="W63" s="39">
        <v>4648507309.2537899</v>
      </c>
      <c r="X63" s="39">
        <v>4702277871.1657</v>
      </c>
      <c r="Y63" s="39">
        <v>4619327599.2728796</v>
      </c>
      <c r="Z63" s="39">
        <v>4535453709.1517</v>
      </c>
      <c r="AA63" s="39">
        <v>4631556841.9631996</v>
      </c>
      <c r="AB63" s="39">
        <v>4624300858.7211599</v>
      </c>
      <c r="AC63" s="39">
        <v>4600772269.4154396</v>
      </c>
      <c r="AD63" s="39">
        <v>4527976853.65905</v>
      </c>
      <c r="AE63" s="39">
        <v>4604786903.5093098</v>
      </c>
      <c r="AF63" s="39">
        <v>4700097494.12432</v>
      </c>
      <c r="AG63" s="39">
        <v>4600272379.6747704</v>
      </c>
      <c r="AH63" s="39">
        <v>4610944175.8208199</v>
      </c>
      <c r="AI63" s="39">
        <v>4604341249.9064598</v>
      </c>
      <c r="AJ63" s="39">
        <v>4773776477.8788996</v>
      </c>
      <c r="AK63" s="39">
        <v>4563103760.2722397</v>
      </c>
      <c r="AL63" s="39">
        <v>4541042538.5848799</v>
      </c>
      <c r="AM63" s="39">
        <v>4609916034.7277899</v>
      </c>
      <c r="AN63" s="39">
        <v>4787161781.0927095</v>
      </c>
      <c r="AO63" s="39">
        <v>4575669915.2183104</v>
      </c>
      <c r="AP63" s="39">
        <v>4576329639.7824802</v>
      </c>
      <c r="AQ63" s="39">
        <v>4630602362.5150499</v>
      </c>
      <c r="AR63" s="39">
        <v>4613661908.6766796</v>
      </c>
      <c r="AS63" s="39">
        <v>4703643690.0248804</v>
      </c>
      <c r="AT63" s="39">
        <v>4655558524.7076797</v>
      </c>
      <c r="AU63" s="39">
        <v>4602898905.3621397</v>
      </c>
      <c r="AV63" s="39">
        <v>4575396976.22225</v>
      </c>
      <c r="AW63" s="39">
        <v>4622597372.8555403</v>
      </c>
      <c r="AX63" s="39">
        <v>4641812002.8537598</v>
      </c>
      <c r="AY63" s="39">
        <v>4584259323.5240602</v>
      </c>
      <c r="AZ63" s="39">
        <v>4671550744.59548</v>
      </c>
      <c r="BA63">
        <v>4935553294.1800003</v>
      </c>
      <c r="BB63">
        <v>5002461157.8699999</v>
      </c>
      <c r="BC63">
        <v>4912917561.8599997</v>
      </c>
      <c r="BD63">
        <v>4973095776.3000002</v>
      </c>
      <c r="BE63">
        <v>4951797472.5799999</v>
      </c>
      <c r="BF63">
        <v>5011349659.8800001</v>
      </c>
      <c r="BG63">
        <v>5075591412.4899998</v>
      </c>
      <c r="BH63">
        <v>5022106816.1300001</v>
      </c>
      <c r="BI63">
        <v>4987841023.9899998</v>
      </c>
      <c r="BJ63">
        <v>4932518494.0200005</v>
      </c>
      <c r="BK63" s="53">
        <v>4630890286.3062801</v>
      </c>
      <c r="BL63" s="53">
        <v>4582210088.6069803</v>
      </c>
      <c r="BM63" s="53">
        <v>4627564225.3663101</v>
      </c>
      <c r="BN63" s="53">
        <v>4615720268.4832296</v>
      </c>
      <c r="BO63" s="53">
        <v>4690347463.8905802</v>
      </c>
      <c r="BP63" s="53">
        <v>4572228179.2302103</v>
      </c>
      <c r="BQ63" s="53">
        <v>4628023020.60744</v>
      </c>
      <c r="BR63" s="53">
        <v>4615662126.9620304</v>
      </c>
      <c r="BS63" s="53">
        <v>4547872274.1966801</v>
      </c>
      <c r="BT63" s="53">
        <v>4717577244.6326199</v>
      </c>
    </row>
    <row r="64" spans="2:72" x14ac:dyDescent="0.25">
      <c r="B64" s="37">
        <v>62</v>
      </c>
      <c r="C64" s="39">
        <v>4713960905.6644802</v>
      </c>
      <c r="D64" s="39">
        <v>4511621114.4732103</v>
      </c>
      <c r="E64" s="39">
        <v>4605230741.4727898</v>
      </c>
      <c r="F64" s="39">
        <v>4460456774.0108299</v>
      </c>
      <c r="G64" s="39">
        <v>4613426290.84126</v>
      </c>
      <c r="H64" s="39">
        <v>4579273047.6258097</v>
      </c>
      <c r="I64" s="39">
        <v>4740165013.6983004</v>
      </c>
      <c r="J64" s="39">
        <v>4733013277.5401697</v>
      </c>
      <c r="K64" s="39">
        <v>4499106705.1700296</v>
      </c>
      <c r="L64" s="39">
        <v>4517786201.9039698</v>
      </c>
      <c r="M64" s="39">
        <v>4717908001.0872402</v>
      </c>
      <c r="N64" s="39">
        <v>4589135406.7047596</v>
      </c>
      <c r="O64" s="39">
        <v>4481089335.3314199</v>
      </c>
      <c r="P64" s="39">
        <v>4507218577.92558</v>
      </c>
      <c r="Q64" s="39">
        <v>4535078646.4356604</v>
      </c>
      <c r="R64" s="39">
        <v>4701156561.95397</v>
      </c>
      <c r="S64" s="39">
        <v>4768478016.6454496</v>
      </c>
      <c r="T64" s="39">
        <v>4584697502.5903597</v>
      </c>
      <c r="U64" s="39">
        <v>4652642831.6523705</v>
      </c>
      <c r="V64" s="39">
        <v>4495117139.8589096</v>
      </c>
      <c r="W64" s="39">
        <v>4645966248.6618099</v>
      </c>
      <c r="X64" s="39">
        <v>4710839266.7811403</v>
      </c>
      <c r="Y64" s="39">
        <v>4626967962.8043699</v>
      </c>
      <c r="Z64" s="39">
        <v>4543914076.5280199</v>
      </c>
      <c r="AA64" s="39">
        <v>4635802548.6231098</v>
      </c>
      <c r="AB64" s="39">
        <v>4629542593.5236301</v>
      </c>
      <c r="AC64" s="39">
        <v>4609125613.3732595</v>
      </c>
      <c r="AD64" s="39">
        <v>4527229280.21387</v>
      </c>
      <c r="AE64" s="39">
        <v>4613010122.2608204</v>
      </c>
      <c r="AF64" s="39">
        <v>4697735873.63027</v>
      </c>
      <c r="AG64" s="39">
        <v>4608713380.4903202</v>
      </c>
      <c r="AH64" s="39">
        <v>4619236895.4430599</v>
      </c>
      <c r="AI64" s="39">
        <v>4602655981.2084503</v>
      </c>
      <c r="AJ64" s="39">
        <v>4772031583.5880899</v>
      </c>
      <c r="AK64" s="39">
        <v>4563391713.8553801</v>
      </c>
      <c r="AL64" s="39">
        <v>4545535619.1270905</v>
      </c>
      <c r="AM64" s="39">
        <v>4608252384.7577896</v>
      </c>
      <c r="AN64" s="39">
        <v>4785369124.8982801</v>
      </c>
      <c r="AO64" s="39">
        <v>4581495107.4289703</v>
      </c>
      <c r="AP64" s="39">
        <v>4577593948.9162102</v>
      </c>
      <c r="AQ64" s="39">
        <v>4635675247.1106501</v>
      </c>
      <c r="AR64" s="39">
        <v>4617798634.6677399</v>
      </c>
      <c r="AS64" s="39">
        <v>4709968288.2861204</v>
      </c>
      <c r="AT64" s="39">
        <v>4653726809.5233402</v>
      </c>
      <c r="AU64" s="39">
        <v>4600727286.5269499</v>
      </c>
      <c r="AV64" s="39">
        <v>4578093147.6282196</v>
      </c>
      <c r="AW64" s="39">
        <v>4622050632.7901001</v>
      </c>
      <c r="AX64" s="39">
        <v>4643094024.5846996</v>
      </c>
      <c r="AY64" s="39">
        <v>4582105957.8266096</v>
      </c>
      <c r="AZ64" s="39">
        <v>4671075601.8019695</v>
      </c>
      <c r="BA64">
        <v>5075883911.5900002</v>
      </c>
      <c r="BB64">
        <v>5123239251.5500002</v>
      </c>
      <c r="BC64">
        <v>5102699079.2200003</v>
      </c>
      <c r="BD64">
        <v>5206388493.3599997</v>
      </c>
      <c r="BE64">
        <v>5051992380.9300003</v>
      </c>
      <c r="BF64">
        <v>5137948395.0299997</v>
      </c>
      <c r="BG64">
        <v>5186716079.54</v>
      </c>
      <c r="BH64">
        <v>5151339311.46</v>
      </c>
      <c r="BI64">
        <v>5115079516.29</v>
      </c>
      <c r="BJ64">
        <v>5049722797.1700001</v>
      </c>
      <c r="BK64" s="53">
        <v>4629351607.8848</v>
      </c>
      <c r="BL64" s="53">
        <v>4587269949.3968801</v>
      </c>
      <c r="BM64" s="53">
        <v>4632457264.72509</v>
      </c>
      <c r="BN64" s="53">
        <v>4613870471.8767996</v>
      </c>
      <c r="BO64" s="53">
        <v>4697680057.7804899</v>
      </c>
      <c r="BP64" s="53">
        <v>4571652156.7971897</v>
      </c>
      <c r="BQ64" s="53">
        <v>4627235716.4113503</v>
      </c>
      <c r="BR64" s="53">
        <v>4620609774.0437298</v>
      </c>
      <c r="BS64" s="53">
        <v>4553572323.8045797</v>
      </c>
      <c r="BT64" s="53">
        <v>4717446526.4125299</v>
      </c>
    </row>
    <row r="65" spans="2:72" x14ac:dyDescent="0.25">
      <c r="B65" s="37">
        <v>63</v>
      </c>
      <c r="C65" s="39">
        <v>5051638927.5848799</v>
      </c>
      <c r="D65" s="39">
        <v>4857469202.9561701</v>
      </c>
      <c r="E65" s="39">
        <v>4959377182.1548901</v>
      </c>
      <c r="F65" s="39">
        <v>4819043661.0890102</v>
      </c>
      <c r="G65" s="39">
        <v>4977966241.3526297</v>
      </c>
      <c r="H65" s="39">
        <v>4944921592.5897303</v>
      </c>
      <c r="I65" s="39">
        <v>5150790662.49891</v>
      </c>
      <c r="J65" s="39">
        <v>5070820843.7306499</v>
      </c>
      <c r="K65" s="39">
        <v>4835203572.9591599</v>
      </c>
      <c r="L65" s="39">
        <v>4872881289.39116</v>
      </c>
      <c r="M65" s="39">
        <v>5094225730.8499804</v>
      </c>
      <c r="N65" s="39">
        <v>4944388459.0654898</v>
      </c>
      <c r="O65" s="39">
        <v>4819319047.6902704</v>
      </c>
      <c r="P65" s="39">
        <v>4862747473.7810602</v>
      </c>
      <c r="Q65" s="39">
        <v>4886551790.1455297</v>
      </c>
      <c r="R65" s="39">
        <v>5051398787.5918503</v>
      </c>
      <c r="S65" s="39">
        <v>5176601158.4125795</v>
      </c>
      <c r="T65" s="39">
        <v>4951134331.0611801</v>
      </c>
      <c r="U65" s="39">
        <v>4994559148.4798698</v>
      </c>
      <c r="V65" s="39">
        <v>4851349212.5209904</v>
      </c>
      <c r="W65" s="39">
        <v>5041042265.7305803</v>
      </c>
      <c r="X65" s="39">
        <v>5049074070.5257397</v>
      </c>
      <c r="Y65" s="39">
        <v>4970699209.8777304</v>
      </c>
      <c r="Z65" s="39">
        <v>4877225506.9791698</v>
      </c>
      <c r="AA65" s="39">
        <v>4986955974.4710503</v>
      </c>
      <c r="AB65" s="39">
        <v>4998478351.1213903</v>
      </c>
      <c r="AC65" s="39">
        <v>4939225833.7306404</v>
      </c>
      <c r="AD65" s="39">
        <v>4868313037.2479897</v>
      </c>
      <c r="AE65" s="39">
        <v>4964561261.6821203</v>
      </c>
      <c r="AF65" s="39">
        <v>5098746185.4975901</v>
      </c>
      <c r="AG65" s="39">
        <v>4953070875.0178404</v>
      </c>
      <c r="AH65" s="39">
        <v>4970669364.2639198</v>
      </c>
      <c r="AI65" s="39">
        <v>4945438892.2306995</v>
      </c>
      <c r="AJ65" s="39">
        <v>5135049070.3270702</v>
      </c>
      <c r="AK65" s="39">
        <v>4903314407.4932604</v>
      </c>
      <c r="AL65" s="39">
        <v>4884233574.2614603</v>
      </c>
      <c r="AM65" s="39">
        <v>4959946959.1393003</v>
      </c>
      <c r="AN65" s="39">
        <v>5142682241.1342201</v>
      </c>
      <c r="AO65" s="39">
        <v>4923147684.7988701</v>
      </c>
      <c r="AP65" s="39">
        <v>4931688435.3710098</v>
      </c>
      <c r="AQ65" s="39">
        <v>4985078106.6803303</v>
      </c>
      <c r="AR65" s="39">
        <v>4970790922.6591196</v>
      </c>
      <c r="AS65" s="39">
        <v>5062786259.1685104</v>
      </c>
      <c r="AT65" s="39">
        <v>5008600157.5670004</v>
      </c>
      <c r="AU65" s="39">
        <v>4976241865.8790302</v>
      </c>
      <c r="AV65" s="39">
        <v>4928366094.0005198</v>
      </c>
      <c r="AW65" s="39">
        <v>4980427815.37992</v>
      </c>
      <c r="AX65" s="39">
        <v>5002783591.8359404</v>
      </c>
      <c r="AY65" s="39">
        <v>4947235438.31392</v>
      </c>
      <c r="AZ65" s="39">
        <v>5018401817.1254797</v>
      </c>
      <c r="BA65">
        <v>5108091104.79</v>
      </c>
      <c r="BB65">
        <v>5154455362.5600004</v>
      </c>
      <c r="BC65">
        <v>5136639482.79</v>
      </c>
      <c r="BD65">
        <v>5233678430.8999996</v>
      </c>
      <c r="BE65">
        <v>5064278111.7600002</v>
      </c>
      <c r="BF65">
        <v>5171383043.2200003</v>
      </c>
      <c r="BG65">
        <v>5210654037</v>
      </c>
      <c r="BH65">
        <v>5169602325.8599997</v>
      </c>
      <c r="BI65">
        <v>5132318918.29</v>
      </c>
      <c r="BJ65">
        <v>5080919985.3400002</v>
      </c>
      <c r="BK65" s="53">
        <v>4983682633.5893803</v>
      </c>
      <c r="BL65" s="53">
        <v>4934269678.3069801</v>
      </c>
      <c r="BM65" s="53">
        <v>4998541910.0551901</v>
      </c>
      <c r="BN65" s="53">
        <v>4968576033.6670399</v>
      </c>
      <c r="BO65" s="53">
        <v>5037646722.8678703</v>
      </c>
      <c r="BP65" s="53">
        <v>4933460570.29109</v>
      </c>
      <c r="BQ65" s="53">
        <v>4995204280.6241598</v>
      </c>
      <c r="BR65" s="53">
        <v>4969095039.3459501</v>
      </c>
      <c r="BS65" s="53">
        <v>4891317600.9411001</v>
      </c>
      <c r="BT65" s="53">
        <v>5070493968.6490297</v>
      </c>
    </row>
    <row r="66" spans="2:72" x14ac:dyDescent="0.25">
      <c r="B66" s="37">
        <v>64</v>
      </c>
      <c r="C66" s="39">
        <v>5061299357.6825104</v>
      </c>
      <c r="D66" s="39">
        <v>4857091006.0734196</v>
      </c>
      <c r="E66" s="39">
        <v>4968754603.5665102</v>
      </c>
      <c r="F66" s="39">
        <v>4817949317.5935802</v>
      </c>
      <c r="G66" s="39">
        <v>4977074094.2384501</v>
      </c>
      <c r="H66" s="39">
        <v>4953658343.1256399</v>
      </c>
      <c r="I66" s="39">
        <v>5149701526.6107397</v>
      </c>
      <c r="J66" s="39">
        <v>5080414589.7126999</v>
      </c>
      <c r="K66" s="39">
        <v>4844687491.2107601</v>
      </c>
      <c r="L66" s="39">
        <v>4871937372.7672796</v>
      </c>
      <c r="M66" s="39">
        <v>5103778058.65341</v>
      </c>
      <c r="N66" s="39">
        <v>4946349857.6703701</v>
      </c>
      <c r="O66" s="39">
        <v>4828551210.5164404</v>
      </c>
      <c r="P66" s="39">
        <v>4862120540.9383602</v>
      </c>
      <c r="Q66" s="39">
        <v>4885463349.5257502</v>
      </c>
      <c r="R66" s="39">
        <v>5050737811.26404</v>
      </c>
      <c r="S66" s="39">
        <v>5175447107.5053596</v>
      </c>
      <c r="T66" s="39">
        <v>4950234515.9746504</v>
      </c>
      <c r="U66" s="39">
        <v>5004032965.2561502</v>
      </c>
      <c r="V66" s="39">
        <v>4860591844.38519</v>
      </c>
      <c r="W66" s="39">
        <v>5039429171.2318201</v>
      </c>
      <c r="X66" s="39">
        <v>5058503561.1269302</v>
      </c>
      <c r="Y66" s="39">
        <v>4979269287.0842505</v>
      </c>
      <c r="Z66" s="39">
        <v>4886526847.4305496</v>
      </c>
      <c r="AA66" s="39">
        <v>4992110159.4840403</v>
      </c>
      <c r="AB66" s="39">
        <v>5004321112.6829596</v>
      </c>
      <c r="AC66" s="39">
        <v>4948101309.2036505</v>
      </c>
      <c r="AD66" s="39">
        <v>4867992399.1381502</v>
      </c>
      <c r="AE66" s="39">
        <v>4973531434.2690201</v>
      </c>
      <c r="AF66" s="39">
        <v>5097168069.1447697</v>
      </c>
      <c r="AG66" s="39">
        <v>4962030175.9827805</v>
      </c>
      <c r="AH66" s="39">
        <v>4979797796.0100698</v>
      </c>
      <c r="AI66" s="39">
        <v>4944880771.04881</v>
      </c>
      <c r="AJ66" s="39">
        <v>5133951120.6166697</v>
      </c>
      <c r="AK66" s="39">
        <v>4904581000.1243</v>
      </c>
      <c r="AL66" s="39">
        <v>4889310283.2078695</v>
      </c>
      <c r="AM66" s="39">
        <v>4959345357.3774996</v>
      </c>
      <c r="AN66" s="39">
        <v>5141513267.3769102</v>
      </c>
      <c r="AO66" s="39">
        <v>4929872531.01056</v>
      </c>
      <c r="AP66" s="39">
        <v>4933925399.4735699</v>
      </c>
      <c r="AQ66" s="39">
        <v>4991205636.5522699</v>
      </c>
      <c r="AR66" s="39">
        <v>4975899613.4726496</v>
      </c>
      <c r="AS66" s="39">
        <v>5069676159.7951403</v>
      </c>
      <c r="AT66" s="39">
        <v>5007948413.4002895</v>
      </c>
      <c r="AU66" s="39">
        <v>4974960752.7002201</v>
      </c>
      <c r="AV66" s="39">
        <v>4931857521.5369596</v>
      </c>
      <c r="AW66" s="39">
        <v>4980889102.87465</v>
      </c>
      <c r="AX66" s="39">
        <v>5005140585.0127697</v>
      </c>
      <c r="AY66" s="39">
        <v>4946331674.8297501</v>
      </c>
      <c r="AZ66" s="39">
        <v>5018497553.42663</v>
      </c>
      <c r="BA66">
        <v>5590791793.29</v>
      </c>
      <c r="BB66">
        <v>5631240982.1800003</v>
      </c>
      <c r="BC66">
        <v>5624608975.1800003</v>
      </c>
      <c r="BD66">
        <v>5723930920.6499996</v>
      </c>
      <c r="BE66">
        <v>5581172838.4799995</v>
      </c>
      <c r="BF66">
        <v>5644882598.6300001</v>
      </c>
      <c r="BG66">
        <v>5661502982.7399998</v>
      </c>
      <c r="BH66">
        <v>5694096660.75</v>
      </c>
      <c r="BI66">
        <v>5648836842.7399998</v>
      </c>
      <c r="BJ66">
        <v>5571508117.5600004</v>
      </c>
      <c r="BK66" s="53">
        <v>4982718641.5178699</v>
      </c>
      <c r="BL66" s="53">
        <v>4940323869.7834702</v>
      </c>
      <c r="BM66" s="53">
        <v>5004363640.2716599</v>
      </c>
      <c r="BN66" s="53">
        <v>4967866156.1583595</v>
      </c>
      <c r="BO66" s="53">
        <v>5045922868.7658701</v>
      </c>
      <c r="BP66" s="53">
        <v>4933916916.1721601</v>
      </c>
      <c r="BQ66" s="53">
        <v>4995546298.2945204</v>
      </c>
      <c r="BR66" s="53">
        <v>4975043122.2768497</v>
      </c>
      <c r="BS66" s="53">
        <v>4897466042.1693001</v>
      </c>
      <c r="BT66" s="53">
        <v>5070937585.6989698</v>
      </c>
    </row>
    <row r="70" spans="2:72" x14ac:dyDescent="0.25"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  <c r="M70">
        <v>11</v>
      </c>
      <c r="N70">
        <v>12</v>
      </c>
      <c r="O70">
        <v>13</v>
      </c>
      <c r="P70">
        <v>14</v>
      </c>
      <c r="Q70">
        <v>15</v>
      </c>
      <c r="R70">
        <v>16</v>
      </c>
      <c r="S70">
        <v>17</v>
      </c>
      <c r="T70">
        <v>18</v>
      </c>
      <c r="U70">
        <v>19</v>
      </c>
      <c r="V70">
        <v>20</v>
      </c>
      <c r="W70">
        <v>21</v>
      </c>
      <c r="X70">
        <v>22</v>
      </c>
      <c r="Y70">
        <v>23</v>
      </c>
      <c r="Z70">
        <v>24</v>
      </c>
      <c r="AA70">
        <v>25</v>
      </c>
      <c r="AB70">
        <v>26</v>
      </c>
      <c r="AC70">
        <v>27</v>
      </c>
      <c r="AD70">
        <v>28</v>
      </c>
      <c r="AE70">
        <v>29</v>
      </c>
      <c r="AF70">
        <v>30</v>
      </c>
      <c r="AG70">
        <v>31</v>
      </c>
      <c r="AH70">
        <v>32</v>
      </c>
      <c r="AI70">
        <v>33</v>
      </c>
      <c r="AJ70">
        <v>34</v>
      </c>
      <c r="AK70">
        <v>35</v>
      </c>
      <c r="AL70">
        <v>36</v>
      </c>
      <c r="AM70">
        <v>37</v>
      </c>
      <c r="AN70">
        <v>38</v>
      </c>
      <c r="AO70">
        <v>39</v>
      </c>
      <c r="AP70">
        <v>40</v>
      </c>
      <c r="AQ70">
        <v>41</v>
      </c>
      <c r="AR70">
        <v>42</v>
      </c>
      <c r="AS70">
        <v>43</v>
      </c>
      <c r="AT70">
        <v>44</v>
      </c>
      <c r="AU70">
        <v>45</v>
      </c>
      <c r="AV70">
        <v>46</v>
      </c>
      <c r="AW70">
        <v>47</v>
      </c>
      <c r="AX70">
        <v>48</v>
      </c>
      <c r="AY70">
        <v>49</v>
      </c>
      <c r="AZ70">
        <v>50</v>
      </c>
      <c r="BA70">
        <v>51</v>
      </c>
      <c r="BB70">
        <v>52</v>
      </c>
      <c r="BC70">
        <v>53</v>
      </c>
      <c r="BD70">
        <v>54</v>
      </c>
      <c r="BE70">
        <v>55</v>
      </c>
      <c r="BF70">
        <v>56</v>
      </c>
      <c r="BG70">
        <v>57</v>
      </c>
      <c r="BH70">
        <v>58</v>
      </c>
      <c r="BI70">
        <v>59</v>
      </c>
      <c r="BJ70">
        <v>60</v>
      </c>
      <c r="BK70">
        <v>61</v>
      </c>
      <c r="BL70">
        <v>62</v>
      </c>
      <c r="BM70">
        <v>63</v>
      </c>
      <c r="BN70">
        <v>64</v>
      </c>
      <c r="BO70">
        <v>65</v>
      </c>
      <c r="BP70">
        <v>66</v>
      </c>
      <c r="BQ70">
        <v>67</v>
      </c>
      <c r="BR70">
        <v>68</v>
      </c>
      <c r="BS70">
        <v>69</v>
      </c>
      <c r="BT70">
        <v>70</v>
      </c>
    </row>
    <row r="71" spans="2:72" x14ac:dyDescent="0.25">
      <c r="C71" cm="1">
        <f t="array" ref="C71:BT71">TRANSPOSE('comparison-64-SAA'!S2:S71)</f>
        <v>5296168152.0192003</v>
      </c>
      <c r="D71">
        <v>5153729462.1431503</v>
      </c>
      <c r="E71">
        <v>5265579836.9221802</v>
      </c>
      <c r="F71">
        <v>5118184971.4208403</v>
      </c>
      <c r="G71">
        <v>5278556866.6564198</v>
      </c>
      <c r="H71">
        <v>5140827056.63484</v>
      </c>
      <c r="I71">
        <v>5337367860.2684097</v>
      </c>
      <c r="J71">
        <v>5304608085.8724899</v>
      </c>
      <c r="K71">
        <v>5140622522.6703501</v>
      </c>
      <c r="L71">
        <v>5130804683.4071798</v>
      </c>
      <c r="M71">
        <v>5300129312.3454399</v>
      </c>
      <c r="N71">
        <v>5159040367.4303598</v>
      </c>
      <c r="O71">
        <v>5128010643.0780802</v>
      </c>
      <c r="P71">
        <v>5147249641.07376</v>
      </c>
      <c r="Q71">
        <v>5145878503.0233202</v>
      </c>
      <c r="R71">
        <v>5316536541.1614704</v>
      </c>
      <c r="S71">
        <v>5348040582.5763102</v>
      </c>
      <c r="T71">
        <v>5244168507.1212301</v>
      </c>
      <c r="U71">
        <v>5288343141.9723301</v>
      </c>
      <c r="V71">
        <v>5148357021.2709303</v>
      </c>
      <c r="W71">
        <v>5294283942.9487104</v>
      </c>
      <c r="X71">
        <v>5293771683.3396902</v>
      </c>
      <c r="Y71">
        <v>5277137331.2934504</v>
      </c>
      <c r="Z71">
        <v>5149667490.5955</v>
      </c>
      <c r="AA71">
        <v>5272116381.4457102</v>
      </c>
      <c r="AB71">
        <v>5251874752.5718699</v>
      </c>
      <c r="AC71">
        <v>5161362758.3378601</v>
      </c>
      <c r="AD71">
        <v>5145062994.2593002</v>
      </c>
      <c r="AE71">
        <v>5263859125.7983198</v>
      </c>
      <c r="AF71">
        <v>5321486493.4539804</v>
      </c>
      <c r="AG71">
        <v>5256816500.5367403</v>
      </c>
      <c r="AH71">
        <v>5270046835.0393496</v>
      </c>
      <c r="AI71">
        <v>5185548561.8280201</v>
      </c>
      <c r="AJ71">
        <v>5338498266.6230402</v>
      </c>
      <c r="AK71">
        <v>5172029871.17346</v>
      </c>
      <c r="AL71">
        <v>5150143484.8755302</v>
      </c>
      <c r="AM71">
        <v>5263097787.4248695</v>
      </c>
      <c r="AN71">
        <v>5343690985.4647503</v>
      </c>
      <c r="AO71">
        <v>5161660643.67766</v>
      </c>
      <c r="AP71">
        <v>5201251819.4463902</v>
      </c>
      <c r="AQ71">
        <v>5280982693.0859098</v>
      </c>
      <c r="AR71">
        <v>5212084299.87117</v>
      </c>
      <c r="AS71">
        <v>5287730149.1053801</v>
      </c>
      <c r="AT71">
        <v>5256178408.7672997</v>
      </c>
      <c r="AU71">
        <v>5174193838.8463697</v>
      </c>
      <c r="AV71">
        <v>5193052782.1020403</v>
      </c>
      <c r="AW71">
        <v>5225338818.8669901</v>
      </c>
      <c r="AX71">
        <v>5239135672.9049797</v>
      </c>
      <c r="AY71">
        <v>5213719334.6072798</v>
      </c>
      <c r="AZ71">
        <v>5250188116.7377701</v>
      </c>
      <c r="BA71">
        <v>5181955088.7700005</v>
      </c>
      <c r="BB71">
        <v>5232949972.7600002</v>
      </c>
      <c r="BC71">
        <v>5190833881.6599998</v>
      </c>
      <c r="BD71">
        <v>5265141790.1800003</v>
      </c>
      <c r="BE71">
        <v>5186868738.1300001</v>
      </c>
      <c r="BF71">
        <v>5245104730.5299997</v>
      </c>
      <c r="BG71">
        <v>5283891410.6700001</v>
      </c>
      <c r="BH71">
        <v>5265650899.9200001</v>
      </c>
      <c r="BI71">
        <v>5230986107.4799995</v>
      </c>
      <c r="BJ71">
        <v>5167921224.7299995</v>
      </c>
      <c r="BK71">
        <v>5260850730.0900002</v>
      </c>
      <c r="BL71">
        <v>5189436050.3100004</v>
      </c>
      <c r="BM71">
        <v>5254713843.4200001</v>
      </c>
      <c r="BN71">
        <v>5268717846.1000004</v>
      </c>
      <c r="BO71">
        <v>5278342966.0299997</v>
      </c>
      <c r="BP71">
        <v>5180355047.5299997</v>
      </c>
      <c r="BQ71">
        <v>5259740755.9300003</v>
      </c>
      <c r="BR71">
        <v>5234992633.4700003</v>
      </c>
      <c r="BS71">
        <v>5172297249.3400002</v>
      </c>
      <c r="BT71">
        <v>5303353407</v>
      </c>
    </row>
    <row r="73" spans="2:72" x14ac:dyDescent="0.25">
      <c r="B73">
        <v>1</v>
      </c>
      <c r="C73" s="1">
        <f>(C3-C$71)^2</f>
        <v>1.1854871998729038E+17</v>
      </c>
      <c r="D73" s="1">
        <f t="shared" ref="D73:AY73" si="0">(D3-D$71)^2</f>
        <v>1.6186157634530166E+17</v>
      </c>
      <c r="E73" s="1">
        <f t="shared" si="0"/>
        <v>1.7172083299101136E+17</v>
      </c>
      <c r="F73" s="1">
        <f t="shared" si="0"/>
        <v>1.6653741286419731E+17</v>
      </c>
      <c r="G73" s="1">
        <f t="shared" si="0"/>
        <v>1.7616534661004262E+17</v>
      </c>
      <c r="H73" s="1">
        <f t="shared" si="0"/>
        <v>8.9436256469958928E+16</v>
      </c>
      <c r="I73" s="1">
        <f t="shared" si="0"/>
        <v>9.48669624334956E+16</v>
      </c>
      <c r="J73" s="1">
        <f t="shared" si="0"/>
        <v>1.1437418913082653E+17</v>
      </c>
      <c r="K73" s="1">
        <f t="shared" si="0"/>
        <v>1.5976961610332723E+17</v>
      </c>
      <c r="L73" s="1">
        <f t="shared" si="0"/>
        <v>1.3667745487733666E+17</v>
      </c>
      <c r="M73" s="1">
        <f t="shared" si="0"/>
        <v>9.7816754336018704E+16</v>
      </c>
      <c r="N73" s="1">
        <f t="shared" si="0"/>
        <v>1.0329101136715285E+17</v>
      </c>
      <c r="O73" s="1">
        <f t="shared" si="0"/>
        <v>1.6137127640158931E+17</v>
      </c>
      <c r="P73" s="1">
        <f t="shared" si="0"/>
        <v>1.5488619962915181E+17</v>
      </c>
      <c r="Q73" s="1">
        <f t="shared" si="0"/>
        <v>1.330771615795412E+17</v>
      </c>
      <c r="R73" s="1">
        <f t="shared" si="0"/>
        <v>1.4327759665045856E+17</v>
      </c>
      <c r="S73" s="1">
        <f t="shared" si="0"/>
        <v>8.6983783937470976E+16</v>
      </c>
      <c r="T73" s="1">
        <f t="shared" si="0"/>
        <v>1.687255165443793E+17</v>
      </c>
      <c r="U73" s="1">
        <f t="shared" si="0"/>
        <v>1.5600559543154013E+17</v>
      </c>
      <c r="V73" s="1">
        <f t="shared" si="0"/>
        <v>1.5835167689647702E+17</v>
      </c>
      <c r="W73" s="1">
        <f t="shared" si="0"/>
        <v>1.3994952200985298E+17</v>
      </c>
      <c r="X73" s="1">
        <f t="shared" si="0"/>
        <v>1.1890571181144162E+17</v>
      </c>
      <c r="Y73" s="1">
        <f t="shared" si="0"/>
        <v>1.6767243067635674E+17</v>
      </c>
      <c r="Z73" s="1">
        <f t="shared" si="0"/>
        <v>1.3334441321278512E+17</v>
      </c>
      <c r="AA73" s="1">
        <f t="shared" si="0"/>
        <v>1.5414633283381597E+17</v>
      </c>
      <c r="AB73" s="1">
        <f t="shared" si="0"/>
        <v>1.2935017678843845E+17</v>
      </c>
      <c r="AC73" s="1">
        <f t="shared" si="0"/>
        <v>1.0179566124368094E+17</v>
      </c>
      <c r="AD73" s="1">
        <f t="shared" si="0"/>
        <v>1.4265022817865968E+17</v>
      </c>
      <c r="AE73" s="1">
        <f t="shared" si="0"/>
        <v>1.6525452073032461E+17</v>
      </c>
      <c r="AF73" s="1">
        <f t="shared" si="0"/>
        <v>1.1945766818158115E+17</v>
      </c>
      <c r="AG73" s="1">
        <f t="shared" si="0"/>
        <v>1.6156032075700218E+17</v>
      </c>
      <c r="AH73" s="1">
        <f t="shared" si="0"/>
        <v>1.6524962389948365E+17</v>
      </c>
      <c r="AI73" s="1">
        <f t="shared" si="0"/>
        <v>1.2395918560062771E+17</v>
      </c>
      <c r="AJ73" s="1">
        <f t="shared" si="0"/>
        <v>1.0400294579505605E+17</v>
      </c>
      <c r="AK73" s="1">
        <f t="shared" si="0"/>
        <v>1.380756429015565E+17</v>
      </c>
      <c r="AL73" s="1">
        <f t="shared" si="0"/>
        <v>1.3249048520954562E+17</v>
      </c>
      <c r="AM73" s="1">
        <f t="shared" si="0"/>
        <v>1.731939953196199E+17</v>
      </c>
      <c r="AN73" s="1">
        <f t="shared" si="0"/>
        <v>1.0399394369466128E+17</v>
      </c>
      <c r="AO73" s="1">
        <f t="shared" si="0"/>
        <v>1.1556745723075438E+17</v>
      </c>
      <c r="AP73" s="1">
        <f t="shared" si="0"/>
        <v>1.4506347101028307E+17</v>
      </c>
      <c r="AQ73" s="1">
        <f t="shared" si="0"/>
        <v>1.6319901611508643E+17</v>
      </c>
      <c r="AR73" s="1">
        <f t="shared" si="0"/>
        <v>1.1963361544726194E+17</v>
      </c>
      <c r="AS73" s="1">
        <f t="shared" si="0"/>
        <v>1.0872657507476448E+17</v>
      </c>
      <c r="AT73" s="1">
        <f t="shared" si="0"/>
        <v>1.3236578971358976E+17</v>
      </c>
      <c r="AU73" s="1">
        <f t="shared" si="0"/>
        <v>9.926407997295064E+16</v>
      </c>
      <c r="AV73" s="1">
        <f t="shared" si="0"/>
        <v>1.3723566751807245E+17</v>
      </c>
      <c r="AW73" s="1">
        <f t="shared" si="0"/>
        <v>1.2949032688753595E+17</v>
      </c>
      <c r="AX73" s="1">
        <f t="shared" si="0"/>
        <v>1.199708264819727E+17</v>
      </c>
      <c r="AY73" s="1">
        <f t="shared" si="0"/>
        <v>1.4635762537476506E+17</v>
      </c>
      <c r="AZ73" s="1">
        <f>(AZ3-AZ$71)^2</f>
        <v>1.1651445931457712E+17</v>
      </c>
      <c r="BA73" s="1">
        <f t="shared" ref="BA73:BS73" si="1">(BA3-BA$71)^2</f>
        <v>1.2823914033882298E+17</v>
      </c>
      <c r="BB73" s="1">
        <f t="shared" si="1"/>
        <v>1.1789065044203803E+17</v>
      </c>
      <c r="BC73" s="1">
        <f t="shared" si="1"/>
        <v>1.4596475683634717E+17</v>
      </c>
      <c r="BD73" s="1">
        <f t="shared" si="1"/>
        <v>1.6496217142040256E+17</v>
      </c>
      <c r="BE73" s="1">
        <f t="shared" si="1"/>
        <v>1.1686835869156082E+17</v>
      </c>
      <c r="BF73" s="1">
        <f t="shared" si="1"/>
        <v>1.2168829289385517E+17</v>
      </c>
      <c r="BG73" s="1">
        <f t="shared" si="1"/>
        <v>1.06427062456268E+17</v>
      </c>
      <c r="BH73" s="1">
        <f t="shared" si="1"/>
        <v>1.2866534236971702E+17</v>
      </c>
      <c r="BI73" s="1">
        <f t="shared" si="1"/>
        <v>1.2647841878824995E+17</v>
      </c>
      <c r="BJ73" s="1">
        <f t="shared" si="1"/>
        <v>1.2044356293735365E+17</v>
      </c>
      <c r="BK73" s="1">
        <f t="shared" si="1"/>
        <v>1.4986262866364371E+17</v>
      </c>
      <c r="BL73" s="1">
        <f t="shared" si="1"/>
        <v>1.2831679316261074E+17</v>
      </c>
      <c r="BM73" s="1">
        <f t="shared" si="1"/>
        <v>1.3211391321148717E+17</v>
      </c>
      <c r="BN73" s="1">
        <f t="shared" si="1"/>
        <v>1.6992145080738384E+17</v>
      </c>
      <c r="BO73" s="1">
        <f t="shared" si="1"/>
        <v>1.1876968025004986E+17</v>
      </c>
      <c r="BP73" s="1">
        <f t="shared" si="1"/>
        <v>1.2792369142746066E+17</v>
      </c>
      <c r="BQ73" s="1">
        <f t="shared" si="1"/>
        <v>1.4361677079239974E+17</v>
      </c>
      <c r="BR73" s="1">
        <f t="shared" si="1"/>
        <v>1.3551028146991544E+17</v>
      </c>
      <c r="BS73" s="1">
        <f t="shared" si="1"/>
        <v>1.4268041127432544E+17</v>
      </c>
      <c r="BT73" s="1">
        <f>(BT3-BT$71)^2</f>
        <v>1.188464135105644E+17</v>
      </c>
    </row>
    <row r="74" spans="2:72" x14ac:dyDescent="0.25">
      <c r="B74">
        <v>2</v>
      </c>
      <c r="C74" s="1">
        <f t="shared" ref="C74:BN74" si="2">(C4-C$71)^2</f>
        <v>1.650579024353464E+17</v>
      </c>
      <c r="D74" s="1">
        <f t="shared" si="2"/>
        <v>2.025146420160072E+17</v>
      </c>
      <c r="E74" s="1">
        <f t="shared" si="2"/>
        <v>2.2785103622283779E+17</v>
      </c>
      <c r="F74" s="1">
        <f t="shared" si="2"/>
        <v>2.1054611284210518E+17</v>
      </c>
      <c r="G74" s="1">
        <f t="shared" si="2"/>
        <v>2.2245995311212029E+17</v>
      </c>
      <c r="H74" s="1">
        <f t="shared" si="2"/>
        <v>1.2970425093908107E+17</v>
      </c>
      <c r="I74" s="1">
        <f t="shared" si="2"/>
        <v>1.2566320046524096E+17</v>
      </c>
      <c r="J74" s="1">
        <f t="shared" si="2"/>
        <v>1.5621385243523165E+17</v>
      </c>
      <c r="K74" s="1">
        <f t="shared" si="2"/>
        <v>2.1119820866701904E+17</v>
      </c>
      <c r="L74" s="1">
        <f t="shared" si="2"/>
        <v>1.726754874992808E+17</v>
      </c>
      <c r="M74" s="1">
        <f t="shared" si="2"/>
        <v>1.4101892953016666E+17</v>
      </c>
      <c r="N74" s="1">
        <f t="shared" si="2"/>
        <v>1.3708097241091874E+17</v>
      </c>
      <c r="O74" s="1">
        <f t="shared" si="2"/>
        <v>2.1463543439670858E+17</v>
      </c>
      <c r="P74" s="1">
        <f t="shared" si="2"/>
        <v>1.9554553042843882E+17</v>
      </c>
      <c r="Q74" s="1">
        <f t="shared" si="2"/>
        <v>1.7393364476848038E+17</v>
      </c>
      <c r="R74" s="1">
        <f t="shared" si="2"/>
        <v>1.791336541972817E+17</v>
      </c>
      <c r="S74" s="1">
        <f t="shared" si="2"/>
        <v>1.1289649414195139E+17</v>
      </c>
      <c r="T74" s="1">
        <f t="shared" si="2"/>
        <v>2.1386144646924723E+17</v>
      </c>
      <c r="U74" s="1">
        <f t="shared" si="2"/>
        <v>2.0783936348523062E+17</v>
      </c>
      <c r="V74" s="1">
        <f t="shared" si="2"/>
        <v>2.1132090739322221E+17</v>
      </c>
      <c r="W74" s="1">
        <f t="shared" si="2"/>
        <v>1.8171339777849421E+17</v>
      </c>
      <c r="X74" s="1">
        <f t="shared" si="2"/>
        <v>1.6524144732097677E+17</v>
      </c>
      <c r="Y74" s="1">
        <f t="shared" si="2"/>
        <v>2.2155906405614992E+17</v>
      </c>
      <c r="Z74" s="1">
        <f t="shared" si="2"/>
        <v>1.8158884685497571E+17</v>
      </c>
      <c r="AA74" s="1">
        <f t="shared" si="2"/>
        <v>2.0106886511124842E+17</v>
      </c>
      <c r="AB74" s="1">
        <f t="shared" si="2"/>
        <v>1.7493426912237168E+17</v>
      </c>
      <c r="AC74" s="1">
        <f t="shared" si="2"/>
        <v>1.4024582376755467E+17</v>
      </c>
      <c r="AD74" s="1">
        <f t="shared" si="2"/>
        <v>1.8460018150225418E+17</v>
      </c>
      <c r="AE74" s="1">
        <f t="shared" si="2"/>
        <v>2.1917647967567245E+17</v>
      </c>
      <c r="AF74" s="1">
        <f t="shared" si="2"/>
        <v>1.5531224931324387E+17</v>
      </c>
      <c r="AG74" s="1">
        <f t="shared" si="2"/>
        <v>2.1549662350673651E+17</v>
      </c>
      <c r="AH74" s="1">
        <f t="shared" si="2"/>
        <v>2.1946359624113219E+17</v>
      </c>
      <c r="AI74" s="1">
        <f t="shared" si="2"/>
        <v>1.516365395873471E+17</v>
      </c>
      <c r="AJ74" s="1">
        <f t="shared" si="2"/>
        <v>1.2801603630009147E+17</v>
      </c>
      <c r="AK74" s="1">
        <f t="shared" si="2"/>
        <v>1.755568991260161E+17</v>
      </c>
      <c r="AL74" s="1">
        <f t="shared" si="2"/>
        <v>1.7577209890455757E+17</v>
      </c>
      <c r="AM74" s="1">
        <f t="shared" si="2"/>
        <v>2.169427394208537E+17</v>
      </c>
      <c r="AN74" s="1">
        <f t="shared" si="2"/>
        <v>1.2522025564868883E+17</v>
      </c>
      <c r="AO74" s="1">
        <f t="shared" si="2"/>
        <v>1.5436204589628701E+17</v>
      </c>
      <c r="AP74" s="1">
        <f t="shared" si="2"/>
        <v>1.8601909940787053E+17</v>
      </c>
      <c r="AQ74" s="1">
        <f t="shared" si="2"/>
        <v>2.1307713506485379E+17</v>
      </c>
      <c r="AR74" s="1">
        <f t="shared" si="2"/>
        <v>1.6102564310078634E+17</v>
      </c>
      <c r="AS74" s="1">
        <f t="shared" si="2"/>
        <v>1.4927029601560598E+17</v>
      </c>
      <c r="AT74" s="1">
        <f t="shared" si="2"/>
        <v>1.6614864663964883E+17</v>
      </c>
      <c r="AU74" s="1">
        <f t="shared" si="2"/>
        <v>1.293174108614176E+17</v>
      </c>
      <c r="AV74" s="1">
        <f t="shared" si="2"/>
        <v>1.7880126121216394E+17</v>
      </c>
      <c r="AW74" s="1">
        <f t="shared" si="2"/>
        <v>1.6686084591716659E+17</v>
      </c>
      <c r="AX74" s="1">
        <f t="shared" si="2"/>
        <v>1.5992626148502323E+17</v>
      </c>
      <c r="AY74" s="1">
        <f t="shared" si="2"/>
        <v>1.8599594315075779E+17</v>
      </c>
      <c r="AZ74" s="1">
        <f t="shared" si="2"/>
        <v>1.4709212671254192E+17</v>
      </c>
      <c r="BA74" s="1">
        <f t="shared" si="2"/>
        <v>2.2207674602363728E+17</v>
      </c>
      <c r="BB74" s="1">
        <f t="shared" si="2"/>
        <v>2.1164348291485946E+17</v>
      </c>
      <c r="BC74" s="1">
        <f t="shared" si="2"/>
        <v>2.4771180320381846E+17</v>
      </c>
      <c r="BD74" s="1">
        <f t="shared" si="2"/>
        <v>2.626637463807369E+17</v>
      </c>
      <c r="BE74" s="1">
        <f t="shared" si="2"/>
        <v>1.9127658687790787E+17</v>
      </c>
      <c r="BF74" s="1">
        <f t="shared" si="2"/>
        <v>2.1409764899809709E+17</v>
      </c>
      <c r="BG74" s="1">
        <f t="shared" si="2"/>
        <v>1.8287841080819203E+17</v>
      </c>
      <c r="BH74" s="1">
        <f t="shared" si="2"/>
        <v>2.2845896843746102E+17</v>
      </c>
      <c r="BI74" s="1">
        <f t="shared" si="2"/>
        <v>2.1771893512685264E+17</v>
      </c>
      <c r="BJ74" s="1">
        <f t="shared" si="2"/>
        <v>2.1762173169081885E+17</v>
      </c>
      <c r="BK74" s="1">
        <f t="shared" si="2"/>
        <v>1.9081378011716685E+17</v>
      </c>
      <c r="BL74" s="1">
        <f t="shared" si="2"/>
        <v>1.7034211332327651E+17</v>
      </c>
      <c r="BM74" s="1">
        <f t="shared" si="2"/>
        <v>1.7823400229373558E+17</v>
      </c>
      <c r="BN74" s="1">
        <f t="shared" si="2"/>
        <v>2.150910435022496E+17</v>
      </c>
      <c r="BO74" s="1">
        <f t="shared" ref="BO74:BT74" si="3">(BO4-BO$71)^2</f>
        <v>1.607734640834199E+17</v>
      </c>
      <c r="BP74" s="1">
        <f t="shared" si="3"/>
        <v>1.6721362218646624E+17</v>
      </c>
      <c r="BQ74" s="1">
        <f t="shared" si="3"/>
        <v>1.8553178693089168E+17</v>
      </c>
      <c r="BR74" s="1">
        <f t="shared" si="3"/>
        <v>1.8022683235047824E+17</v>
      </c>
      <c r="BS74" s="1">
        <f t="shared" si="3"/>
        <v>1.8968959535514314E+17</v>
      </c>
      <c r="BT74" s="1">
        <f t="shared" si="3"/>
        <v>1.5223087954406525E+17</v>
      </c>
    </row>
    <row r="75" spans="2:72" x14ac:dyDescent="0.25">
      <c r="B75">
        <v>3</v>
      </c>
      <c r="C75" s="1">
        <f t="shared" ref="C75:BN75" si="4">(C5-C$71)^2</f>
        <v>2.3211714467048038E+17</v>
      </c>
      <c r="D75" s="1">
        <f t="shared" si="4"/>
        <v>2.9648835546934035E+17</v>
      </c>
      <c r="E75" s="1">
        <f t="shared" si="4"/>
        <v>3.150191189074727E+17</v>
      </c>
      <c r="F75" s="1">
        <f t="shared" si="4"/>
        <v>3.0799724084208902E+17</v>
      </c>
      <c r="G75" s="1">
        <f t="shared" si="4"/>
        <v>3.2029094637621862E+17</v>
      </c>
      <c r="H75" s="1">
        <f t="shared" si="4"/>
        <v>2.1503216502154835E+17</v>
      </c>
      <c r="I75" s="1">
        <f t="shared" si="4"/>
        <v>2.4573165566594368E+17</v>
      </c>
      <c r="J75" s="1">
        <f t="shared" si="4"/>
        <v>2.2252494474520304E+17</v>
      </c>
      <c r="K75" s="1">
        <f t="shared" si="4"/>
        <v>2.9503445463284442E+17</v>
      </c>
      <c r="L75" s="1">
        <f t="shared" si="4"/>
        <v>2.5852162541714774E+17</v>
      </c>
      <c r="M75" s="1">
        <f t="shared" si="4"/>
        <v>2.3146540383429533E+17</v>
      </c>
      <c r="N75" s="1">
        <f t="shared" si="4"/>
        <v>2.2350492603451296E+17</v>
      </c>
      <c r="O75" s="1">
        <f t="shared" si="4"/>
        <v>2.9930418022949651E+17</v>
      </c>
      <c r="P75" s="1">
        <f t="shared" si="4"/>
        <v>2.9256235709667795E+17</v>
      </c>
      <c r="Q75" s="1">
        <f t="shared" si="4"/>
        <v>2.636543285048631E+17</v>
      </c>
      <c r="R75" s="1">
        <f t="shared" si="4"/>
        <v>2.6406121661440707E+17</v>
      </c>
      <c r="S75" s="1">
        <f t="shared" si="4"/>
        <v>2.2735050819176339E+17</v>
      </c>
      <c r="T75" s="1">
        <f t="shared" si="4"/>
        <v>3.1274657049692474E+17</v>
      </c>
      <c r="U75" s="1">
        <f t="shared" si="4"/>
        <v>2.862471284634576E+17</v>
      </c>
      <c r="V75" s="1">
        <f t="shared" si="4"/>
        <v>3.010120571905351E+17</v>
      </c>
      <c r="W75" s="1">
        <f t="shared" si="4"/>
        <v>2.9248438318399622E+17</v>
      </c>
      <c r="X75" s="1">
        <f t="shared" si="4"/>
        <v>2.3274791243417635E+17</v>
      </c>
      <c r="Y75" s="1">
        <f t="shared" si="4"/>
        <v>3.0419507704932429E+17</v>
      </c>
      <c r="Z75" s="1">
        <f t="shared" si="4"/>
        <v>2.556818042512129E+17</v>
      </c>
      <c r="AA75" s="1">
        <f t="shared" si="4"/>
        <v>2.8650228723459488E+17</v>
      </c>
      <c r="AB75" s="1">
        <f t="shared" si="4"/>
        <v>2.6797269737527875E+17</v>
      </c>
      <c r="AC75" s="1">
        <f t="shared" si="4"/>
        <v>2.0467422421906582E+17</v>
      </c>
      <c r="AD75" s="1">
        <f t="shared" si="4"/>
        <v>2.6963725151413402E+17</v>
      </c>
      <c r="AE75" s="1">
        <f t="shared" si="4"/>
        <v>3.0430251337773491E+17</v>
      </c>
      <c r="AF75" s="1">
        <f t="shared" si="4"/>
        <v>2.6831376163728154E+17</v>
      </c>
      <c r="AG75" s="1">
        <f t="shared" si="4"/>
        <v>2.9795413501021318E+17</v>
      </c>
      <c r="AH75" s="1">
        <f t="shared" si="4"/>
        <v>3.046511462106263E+17</v>
      </c>
      <c r="AI75" s="1">
        <f t="shared" si="4"/>
        <v>2.3306106232295574E+17</v>
      </c>
      <c r="AJ75" s="1">
        <f t="shared" si="4"/>
        <v>2.1406651275016752E+17</v>
      </c>
      <c r="AK75" s="1">
        <f t="shared" si="4"/>
        <v>2.5968465687411555E+17</v>
      </c>
      <c r="AL75" s="1">
        <f t="shared" si="4"/>
        <v>2.5588322026866176E+17</v>
      </c>
      <c r="AM75" s="1">
        <f t="shared" si="4"/>
        <v>3.1125470175754336E+17</v>
      </c>
      <c r="AN75" s="1">
        <f t="shared" si="4"/>
        <v>2.039265283264272E+17</v>
      </c>
      <c r="AO75" s="1">
        <f t="shared" si="4"/>
        <v>2.2874610564145024E+17</v>
      </c>
      <c r="AP75" s="1">
        <f t="shared" si="4"/>
        <v>2.7496332964976797E+17</v>
      </c>
      <c r="AQ75" s="1">
        <f t="shared" si="4"/>
        <v>2.9908610215519846E+17</v>
      </c>
      <c r="AR75" s="1">
        <f t="shared" si="4"/>
        <v>2.4479090848209056E+17</v>
      </c>
      <c r="AS75" s="1">
        <f t="shared" si="4"/>
        <v>2.2301427763748637E+17</v>
      </c>
      <c r="AT75" s="1">
        <f t="shared" si="4"/>
        <v>2.551090532832711E+17</v>
      </c>
      <c r="AU75" s="1">
        <f t="shared" si="4"/>
        <v>2.2571016710706592E+17</v>
      </c>
      <c r="AV75" s="1">
        <f t="shared" si="4"/>
        <v>2.6010273992708419E+17</v>
      </c>
      <c r="AW75" s="1">
        <f t="shared" si="4"/>
        <v>2.5311938671952621E+17</v>
      </c>
      <c r="AX75" s="1">
        <f t="shared" si="4"/>
        <v>2.4805243097795242E+17</v>
      </c>
      <c r="AY75" s="1">
        <f t="shared" si="4"/>
        <v>2.8332699186949398E+17</v>
      </c>
      <c r="AZ75" s="1">
        <f t="shared" si="4"/>
        <v>2.2731959202489101E+17</v>
      </c>
      <c r="BA75" s="1">
        <f t="shared" si="4"/>
        <v>3.2150772847552986E+17</v>
      </c>
      <c r="BB75" s="1">
        <f t="shared" si="4"/>
        <v>3.2008750327321747E+17</v>
      </c>
      <c r="BC75" s="1">
        <f t="shared" si="4"/>
        <v>3.4984594934031789E+17</v>
      </c>
      <c r="BD75" s="1">
        <f t="shared" si="4"/>
        <v>3.8094129953622458E+17</v>
      </c>
      <c r="BE75" s="1">
        <f t="shared" si="4"/>
        <v>2.9545481023810022E+17</v>
      </c>
      <c r="BF75" s="1">
        <f t="shared" si="4"/>
        <v>3.1610146665721965E+17</v>
      </c>
      <c r="BG75" s="1">
        <f t="shared" si="4"/>
        <v>3.2133172783709978E+17</v>
      </c>
      <c r="BH75" s="1">
        <f t="shared" si="4"/>
        <v>3.3971197945718573E+17</v>
      </c>
      <c r="BI75" s="1">
        <f t="shared" si="4"/>
        <v>3.2819907950106016E+17</v>
      </c>
      <c r="BJ75" s="1">
        <f t="shared" si="4"/>
        <v>3.169737722086425E+17</v>
      </c>
      <c r="BK75" s="1">
        <f t="shared" si="4"/>
        <v>2.7952280757116954E+17</v>
      </c>
      <c r="BL75" s="1">
        <f t="shared" si="4"/>
        <v>2.5118823031142224E+17</v>
      </c>
      <c r="BM75" s="1">
        <f t="shared" si="4"/>
        <v>2.7280806742945472E+17</v>
      </c>
      <c r="BN75" s="1">
        <f t="shared" si="4"/>
        <v>3.0850899360172659E+17</v>
      </c>
      <c r="BO75" s="1">
        <f t="shared" ref="BO75:BT75" si="5">(BO5-BO$71)^2</f>
        <v>2.3047334953414691E+17</v>
      </c>
      <c r="BP75" s="1">
        <f t="shared" si="5"/>
        <v>2.610955133057145E+17</v>
      </c>
      <c r="BQ75" s="1">
        <f t="shared" si="5"/>
        <v>2.816085539513713E+17</v>
      </c>
      <c r="BR75" s="1">
        <f t="shared" si="5"/>
        <v>2.6336012210970909E+17</v>
      </c>
      <c r="BS75" s="1">
        <f t="shared" si="5"/>
        <v>2.7023429967977658E+17</v>
      </c>
      <c r="BT75" s="1">
        <f t="shared" si="5"/>
        <v>2.3078245588984355E+17</v>
      </c>
    </row>
    <row r="76" spans="2:72" x14ac:dyDescent="0.25">
      <c r="B76">
        <v>4</v>
      </c>
      <c r="C76" s="1">
        <f t="shared" ref="C76:BN76" si="6">(C6-C$71)^2</f>
        <v>2.7507687856347037E+17</v>
      </c>
      <c r="D76" s="1">
        <f t="shared" si="6"/>
        <v>3.2801607180901254E+17</v>
      </c>
      <c r="E76" s="1">
        <f t="shared" si="6"/>
        <v>3.6718024222875667E+17</v>
      </c>
      <c r="F76" s="1">
        <f t="shared" si="6"/>
        <v>3.4360734026267712E+17</v>
      </c>
      <c r="G76" s="1">
        <f t="shared" si="6"/>
        <v>3.6039416925505082E+17</v>
      </c>
      <c r="H76" s="1">
        <f t="shared" si="6"/>
        <v>2.5343914249411133E+17</v>
      </c>
      <c r="I76" s="1">
        <f t="shared" si="6"/>
        <v>2.7519015758070829E+17</v>
      </c>
      <c r="J76" s="1">
        <f t="shared" si="6"/>
        <v>2.6027546439270451E+17</v>
      </c>
      <c r="K76" s="1">
        <f t="shared" si="6"/>
        <v>3.3910592994488173E+17</v>
      </c>
      <c r="L76" s="1">
        <f t="shared" si="6"/>
        <v>2.8649123753140368E+17</v>
      </c>
      <c r="M76" s="1">
        <f t="shared" si="6"/>
        <v>2.7537673329918573E+17</v>
      </c>
      <c r="N76" s="1">
        <f t="shared" si="6"/>
        <v>2.5121935612486643E+17</v>
      </c>
      <c r="O76" s="1">
        <f t="shared" si="6"/>
        <v>3.4562938452309933E+17</v>
      </c>
      <c r="P76" s="1">
        <f t="shared" si="6"/>
        <v>3.2481206931090694E+17</v>
      </c>
      <c r="Q76" s="1">
        <f t="shared" si="6"/>
        <v>2.9799352086721082E+17</v>
      </c>
      <c r="R76" s="1">
        <f t="shared" si="6"/>
        <v>2.9293896433262643E+17</v>
      </c>
      <c r="S76" s="1">
        <f t="shared" si="6"/>
        <v>2.5034534711549616E+17</v>
      </c>
      <c r="T76" s="1">
        <f t="shared" si="6"/>
        <v>3.5152592416841331E+17</v>
      </c>
      <c r="U76" s="1">
        <f t="shared" si="6"/>
        <v>3.3375452688437792E+17</v>
      </c>
      <c r="V76" s="1">
        <f t="shared" si="6"/>
        <v>3.4858430777889664E+17</v>
      </c>
      <c r="W76" s="1">
        <f t="shared" si="6"/>
        <v>3.305575885619833E+17</v>
      </c>
      <c r="X76" s="1">
        <f t="shared" si="6"/>
        <v>2.7546035549502192E+17</v>
      </c>
      <c r="Y76" s="1">
        <f t="shared" si="6"/>
        <v>3.5311946110067373E+17</v>
      </c>
      <c r="Z76" s="1">
        <f t="shared" si="6"/>
        <v>2.9785173806364186E+17</v>
      </c>
      <c r="AA76" s="1">
        <f t="shared" si="6"/>
        <v>3.2768386676469722E+17</v>
      </c>
      <c r="AB76" s="1">
        <f t="shared" si="6"/>
        <v>3.0957006626376416E+17</v>
      </c>
      <c r="AC76" s="1">
        <f t="shared" si="6"/>
        <v>2.3757849226286966E+17</v>
      </c>
      <c r="AD76" s="1">
        <f t="shared" si="6"/>
        <v>3.0348540474205382E+17</v>
      </c>
      <c r="AE76" s="1">
        <f t="shared" si="6"/>
        <v>3.5394893484201075E+17</v>
      </c>
      <c r="AF76" s="1">
        <f t="shared" si="6"/>
        <v>3.0102391054316269E+17</v>
      </c>
      <c r="AG76" s="1">
        <f t="shared" si="6"/>
        <v>3.4771015308897907E+17</v>
      </c>
      <c r="AH76" s="1">
        <f t="shared" si="6"/>
        <v>3.5474333758293773E+17</v>
      </c>
      <c r="AI76" s="1">
        <f t="shared" si="6"/>
        <v>2.5156913704763274E+17</v>
      </c>
      <c r="AJ76" s="1">
        <f t="shared" si="6"/>
        <v>2.3193886712064016E+17</v>
      </c>
      <c r="AK76" s="1">
        <f t="shared" si="6"/>
        <v>2.8811269580078877E+17</v>
      </c>
      <c r="AL76" s="1">
        <f t="shared" si="6"/>
        <v>2.9161482520647155E+17</v>
      </c>
      <c r="AM76" s="1">
        <f t="shared" si="6"/>
        <v>3.4772474050942899E+17</v>
      </c>
      <c r="AN76" s="1">
        <f t="shared" si="6"/>
        <v>2.1846878363164106E+17</v>
      </c>
      <c r="AO76" s="1">
        <f t="shared" si="6"/>
        <v>2.6092338968319661E+17</v>
      </c>
      <c r="AP76" s="1">
        <f t="shared" si="6"/>
        <v>3.0902759118506413E+17</v>
      </c>
      <c r="AQ76" s="1">
        <f t="shared" si="6"/>
        <v>3.4365438567279706E+17</v>
      </c>
      <c r="AR76" s="1">
        <f t="shared" si="6"/>
        <v>2.8076924883138822E+17</v>
      </c>
      <c r="AS76" s="1">
        <f t="shared" si="6"/>
        <v>2.6006365800506416E+17</v>
      </c>
      <c r="AT76" s="1">
        <f t="shared" si="6"/>
        <v>2.8244060033489485E+17</v>
      </c>
      <c r="AU76" s="1">
        <f t="shared" si="6"/>
        <v>2.4970049291286038E+17</v>
      </c>
      <c r="AV76" s="1">
        <f t="shared" si="6"/>
        <v>2.9447373201081568E+17</v>
      </c>
      <c r="AW76" s="1">
        <f t="shared" si="6"/>
        <v>2.8463103542614237E+17</v>
      </c>
      <c r="AX76" s="1">
        <f t="shared" si="6"/>
        <v>2.8341397449931782E+17</v>
      </c>
      <c r="AY76" s="1">
        <f t="shared" si="6"/>
        <v>3.1626905746907494E+17</v>
      </c>
      <c r="AZ76" s="1">
        <f t="shared" si="6"/>
        <v>2.5111805693871942E+17</v>
      </c>
      <c r="BA76" s="1">
        <f t="shared" si="6"/>
        <v>3.8354422838871648E+17</v>
      </c>
      <c r="BB76" s="1">
        <f t="shared" si="6"/>
        <v>3.8102194624032499E+17</v>
      </c>
      <c r="BC76" s="1">
        <f t="shared" si="6"/>
        <v>4.1628164656272678E+17</v>
      </c>
      <c r="BD76" s="1">
        <f t="shared" si="6"/>
        <v>4.3665404566340461E+17</v>
      </c>
      <c r="BE76" s="1">
        <f t="shared" si="6"/>
        <v>3.3499022894261363E+17</v>
      </c>
      <c r="BF76" s="1">
        <f t="shared" si="6"/>
        <v>3.77802791242656E+17</v>
      </c>
      <c r="BG76" s="1">
        <f t="shared" si="6"/>
        <v>3.6802504758086112E+17</v>
      </c>
      <c r="BH76" s="1">
        <f t="shared" si="6"/>
        <v>3.8880062358244333E+17</v>
      </c>
      <c r="BI76" s="1">
        <f t="shared" si="6"/>
        <v>3.757084558649648E+17</v>
      </c>
      <c r="BJ76" s="1">
        <f t="shared" si="6"/>
        <v>3.7967104570262202E+17</v>
      </c>
      <c r="BK76" s="1">
        <f t="shared" si="6"/>
        <v>3.1425667773651814E+17</v>
      </c>
      <c r="BL76" s="1">
        <f t="shared" si="6"/>
        <v>2.8706691998210374E+17</v>
      </c>
      <c r="BM76" s="1">
        <f t="shared" si="6"/>
        <v>3.1582835272788646E+17</v>
      </c>
      <c r="BN76" s="1">
        <f t="shared" si="6"/>
        <v>3.4738293952708544E+17</v>
      </c>
      <c r="BO76" s="1">
        <f t="shared" ref="BO76:BT76" si="7">(BO6-BO$71)^2</f>
        <v>2.6766977110871981E+17</v>
      </c>
      <c r="BP76" s="1">
        <f t="shared" si="7"/>
        <v>2.9426538677624653E+17</v>
      </c>
      <c r="BQ76" s="1">
        <f t="shared" si="7"/>
        <v>3.1828856110384512E+17</v>
      </c>
      <c r="BR76" s="1">
        <f t="shared" si="7"/>
        <v>3.0242035593378381E+17</v>
      </c>
      <c r="BS76" s="1">
        <f t="shared" si="7"/>
        <v>3.1082363654937722E+17</v>
      </c>
      <c r="BT76" s="1">
        <f t="shared" si="7"/>
        <v>2.5798425193939594E+17</v>
      </c>
    </row>
    <row r="77" spans="2:72" x14ac:dyDescent="0.25">
      <c r="B77">
        <v>5</v>
      </c>
      <c r="C77" s="1">
        <f t="shared" ref="C77:BN77" si="8">(C7-C$71)^2</f>
        <v>1.9248007534607997E+17</v>
      </c>
      <c r="D77" s="1">
        <f t="shared" si="8"/>
        <v>1.513949119101257E+17</v>
      </c>
      <c r="E77" s="1">
        <f t="shared" si="8"/>
        <v>1.3923429330753979E+17</v>
      </c>
      <c r="F77" s="1">
        <f t="shared" si="8"/>
        <v>1.4649812707943754E+17</v>
      </c>
      <c r="G77" s="1">
        <f t="shared" si="8"/>
        <v>1.3528890913920963E+17</v>
      </c>
      <c r="H77" s="1">
        <f t="shared" si="8"/>
        <v>2.4034687082384413E+17</v>
      </c>
      <c r="I77" s="1">
        <f t="shared" si="8"/>
        <v>2.2326109357560352E+17</v>
      </c>
      <c r="J77" s="1">
        <f t="shared" si="8"/>
        <v>1.9830986559344854E+17</v>
      </c>
      <c r="K77" s="1">
        <f t="shared" si="8"/>
        <v>1.5331151800774973E+17</v>
      </c>
      <c r="L77" s="1">
        <f t="shared" si="8"/>
        <v>1.7606870376437274E+17</v>
      </c>
      <c r="M77" s="1">
        <f t="shared" si="8"/>
        <v>2.2081839420277526E+17</v>
      </c>
      <c r="N77" s="1">
        <f t="shared" si="8"/>
        <v>2.1694488198419072E+17</v>
      </c>
      <c r="O77" s="1">
        <f t="shared" si="8"/>
        <v>1.5150162926939098E+17</v>
      </c>
      <c r="P77" s="1">
        <f t="shared" si="8"/>
        <v>1.5801650836465635E+17</v>
      </c>
      <c r="Q77" s="1">
        <f t="shared" si="8"/>
        <v>1.8148097280262016E+17</v>
      </c>
      <c r="R77" s="1">
        <f t="shared" si="8"/>
        <v>1.6697746134797712E+17</v>
      </c>
      <c r="S77" s="1">
        <f t="shared" si="8"/>
        <v>2.3691677174533507E+17</v>
      </c>
      <c r="T77" s="1">
        <f t="shared" si="8"/>
        <v>1.4275048516613474E+17</v>
      </c>
      <c r="U77" s="1">
        <f t="shared" si="8"/>
        <v>1.5331110464357245E+17</v>
      </c>
      <c r="V77" s="1">
        <f t="shared" si="8"/>
        <v>1.5415507740598064E+17</v>
      </c>
      <c r="W77" s="1">
        <f t="shared" si="8"/>
        <v>1.7111247605901226E+17</v>
      </c>
      <c r="X77" s="1">
        <f t="shared" si="8"/>
        <v>1.922391411440344E+17</v>
      </c>
      <c r="Y77" s="1">
        <f t="shared" si="8"/>
        <v>1.4243177072807061E+17</v>
      </c>
      <c r="Z77" s="1">
        <f t="shared" si="8"/>
        <v>1.8078177170494042E+17</v>
      </c>
      <c r="AA77" s="1">
        <f t="shared" si="8"/>
        <v>1.5615049008106861E+17</v>
      </c>
      <c r="AB77" s="1">
        <f t="shared" si="8"/>
        <v>1.8397459328772304E+17</v>
      </c>
      <c r="AC77" s="1">
        <f t="shared" si="8"/>
        <v>2.2266696691553069E+17</v>
      </c>
      <c r="AD77" s="1">
        <f t="shared" si="8"/>
        <v>1.7071804579805517E+17</v>
      </c>
      <c r="AE77" s="1">
        <f t="shared" si="8"/>
        <v>1.4506987578738515E+17</v>
      </c>
      <c r="AF77" s="1">
        <f t="shared" si="8"/>
        <v>1.9354855341034448E+17</v>
      </c>
      <c r="AG77" s="1">
        <f t="shared" si="8"/>
        <v>1.4941295698532304E+17</v>
      </c>
      <c r="AH77" s="1">
        <f t="shared" si="8"/>
        <v>1.4497012511433821E+17</v>
      </c>
      <c r="AI77" s="1">
        <f t="shared" si="8"/>
        <v>1.9037489805421987E+17</v>
      </c>
      <c r="AJ77" s="1">
        <f t="shared" si="8"/>
        <v>2.1243743834078797E+17</v>
      </c>
      <c r="AK77" s="1">
        <f t="shared" si="8"/>
        <v>1.7356164224684669E+17</v>
      </c>
      <c r="AL77" s="1">
        <f t="shared" si="8"/>
        <v>1.8229025238339267E+17</v>
      </c>
      <c r="AM77" s="1">
        <f t="shared" si="8"/>
        <v>1.3879747904604096E+17</v>
      </c>
      <c r="AN77" s="1">
        <f t="shared" si="8"/>
        <v>2.1324180626982294E+17</v>
      </c>
      <c r="AO77" s="1">
        <f t="shared" si="8"/>
        <v>2.032069894699848E+17</v>
      </c>
      <c r="AP77" s="1">
        <f t="shared" si="8"/>
        <v>1.6585582103863699E+17</v>
      </c>
      <c r="AQ77" s="1">
        <f t="shared" si="8"/>
        <v>1.4648352516381616E+17</v>
      </c>
      <c r="AR77" s="1">
        <f t="shared" si="8"/>
        <v>1.9632307652092909E+17</v>
      </c>
      <c r="AS77" s="1">
        <f t="shared" si="8"/>
        <v>2.08251046115316E+17</v>
      </c>
      <c r="AT77" s="1">
        <f t="shared" si="8"/>
        <v>1.7840204978160486E+17</v>
      </c>
      <c r="AU77" s="1">
        <f t="shared" si="8"/>
        <v>2.2500001147739123E+17</v>
      </c>
      <c r="AV77" s="1">
        <f t="shared" si="8"/>
        <v>1.7595976069123213E+17</v>
      </c>
      <c r="AW77" s="1">
        <f t="shared" si="8"/>
        <v>1.8252524942886346E+17</v>
      </c>
      <c r="AX77" s="1">
        <f t="shared" si="8"/>
        <v>1.93822368235024E+17</v>
      </c>
      <c r="AY77" s="1">
        <f t="shared" si="8"/>
        <v>1.6524651706633133E+17</v>
      </c>
      <c r="AZ77" s="1">
        <f t="shared" si="8"/>
        <v>1.9732056884047869E+17</v>
      </c>
      <c r="BA77" s="1">
        <f t="shared" si="8"/>
        <v>1.5476484801788442E+17</v>
      </c>
      <c r="BB77" s="1">
        <f t="shared" si="8"/>
        <v>1.611831732035943E+17</v>
      </c>
      <c r="BC77" s="1">
        <f t="shared" si="8"/>
        <v>1.3667652733432437E+17</v>
      </c>
      <c r="BD77" s="1">
        <f t="shared" si="8"/>
        <v>1.1714424790342642E+17</v>
      </c>
      <c r="BE77" s="1">
        <f t="shared" si="8"/>
        <v>1.6522111483844157E+17</v>
      </c>
      <c r="BF77" s="1">
        <f t="shared" si="8"/>
        <v>1.5961271636127677E+17</v>
      </c>
      <c r="BG77" s="1">
        <f t="shared" si="8"/>
        <v>1.7608224091908531E+17</v>
      </c>
      <c r="BH77" s="1">
        <f t="shared" si="8"/>
        <v>1.383533119098592E+17</v>
      </c>
      <c r="BI77" s="1">
        <f t="shared" si="8"/>
        <v>1.4675285918421728E+17</v>
      </c>
      <c r="BJ77" s="1">
        <f t="shared" si="8"/>
        <v>1.5908110633134986E+17</v>
      </c>
      <c r="BK77" s="1">
        <f t="shared" si="8"/>
        <v>1.6069190844949469E+17</v>
      </c>
      <c r="BL77" s="1">
        <f t="shared" si="8"/>
        <v>1.8671804628863917E+17</v>
      </c>
      <c r="BM77" s="1">
        <f t="shared" si="8"/>
        <v>1.7914138752837728E+17</v>
      </c>
      <c r="BN77" s="1">
        <f t="shared" si="8"/>
        <v>1.4134658888892867E+17</v>
      </c>
      <c r="BO77" s="1">
        <f t="shared" ref="BO77:BT77" si="9">(BO7-BO$71)^2</f>
        <v>1.944547114850304E+17</v>
      </c>
      <c r="BP77" s="1">
        <f t="shared" si="9"/>
        <v>1.8684669372386042E+17</v>
      </c>
      <c r="BQ77" s="1">
        <f t="shared" si="9"/>
        <v>1.6725344525528624E+17</v>
      </c>
      <c r="BR77" s="1">
        <f t="shared" si="9"/>
        <v>1.7738653538242077E+17</v>
      </c>
      <c r="BS77" s="1">
        <f t="shared" si="9"/>
        <v>1.7030563467233328E+17</v>
      </c>
      <c r="BT77" s="1">
        <f t="shared" si="9"/>
        <v>1.9385254374225894E+17</v>
      </c>
    </row>
    <row r="78" spans="2:72" x14ac:dyDescent="0.25">
      <c r="B78" s="47">
        <v>6</v>
      </c>
      <c r="C78" s="1">
        <f t="shared" ref="C78:BN78" si="10">(C8-C$71)^2</f>
        <v>1.5636337746857539E+17</v>
      </c>
      <c r="D78" s="1">
        <f t="shared" si="10"/>
        <v>1.2745885728931675E+17</v>
      </c>
      <c r="E78" s="1">
        <f t="shared" si="10"/>
        <v>1.0675564841925974E+17</v>
      </c>
      <c r="F78" s="1">
        <f t="shared" si="10"/>
        <v>1.2114501790435126E+17</v>
      </c>
      <c r="G78" s="1">
        <f t="shared" si="10"/>
        <v>1.1039962942763702E+17</v>
      </c>
      <c r="H78" s="1">
        <f t="shared" si="10"/>
        <v>1.9846601517529888E+17</v>
      </c>
      <c r="I78" s="1">
        <f t="shared" si="10"/>
        <v>1.9495130327057837E+17</v>
      </c>
      <c r="J78" s="1">
        <f t="shared" si="10"/>
        <v>1.6477051941791466E+17</v>
      </c>
      <c r="K78" s="1">
        <f t="shared" si="10"/>
        <v>1.2116448967221458E+17</v>
      </c>
      <c r="L78" s="1">
        <f t="shared" si="10"/>
        <v>1.5247448125716838E+17</v>
      </c>
      <c r="M78" s="1">
        <f t="shared" si="10"/>
        <v>1.7973040027442221E+17</v>
      </c>
      <c r="N78" s="1">
        <f t="shared" si="10"/>
        <v>1.8999258690609469E+17</v>
      </c>
      <c r="O78" s="1">
        <f t="shared" si="10"/>
        <v>1.1856493512573694E+17</v>
      </c>
      <c r="P78" s="1">
        <f t="shared" si="10"/>
        <v>1.3300570411347118E+17</v>
      </c>
      <c r="Q78" s="1">
        <f t="shared" si="10"/>
        <v>1.5161131078992435E+17</v>
      </c>
      <c r="R78" s="1">
        <f t="shared" si="10"/>
        <v>1.4392216164960597E+17</v>
      </c>
      <c r="S78" s="1">
        <f t="shared" si="10"/>
        <v>2.1181510207765955E+17</v>
      </c>
      <c r="T78" s="1">
        <f t="shared" si="10"/>
        <v>1.1737403895125147E+17</v>
      </c>
      <c r="U78" s="1">
        <f t="shared" si="10"/>
        <v>1.2020503996767027E+17</v>
      </c>
      <c r="V78" s="1">
        <f t="shared" si="10"/>
        <v>1.2060544809007301E+17</v>
      </c>
      <c r="W78" s="1">
        <f t="shared" si="10"/>
        <v>1.429548707638619E+17</v>
      </c>
      <c r="X78" s="1">
        <f t="shared" si="10"/>
        <v>1.5624670945041786E+17</v>
      </c>
      <c r="Y78" s="1">
        <f t="shared" si="10"/>
        <v>1.1066992805630771E+17</v>
      </c>
      <c r="Z78" s="1">
        <f t="shared" si="10"/>
        <v>1.4464099360266586E+17</v>
      </c>
      <c r="AA78" s="1">
        <f t="shared" si="10"/>
        <v>1.2652871626800835E+17</v>
      </c>
      <c r="AB78" s="1">
        <f t="shared" si="10"/>
        <v>1.4982193583999901E+17</v>
      </c>
      <c r="AC78" s="1">
        <f t="shared" si="10"/>
        <v>1.8652250174412979E+17</v>
      </c>
      <c r="AD78" s="1">
        <f t="shared" si="10"/>
        <v>1.4232478898968965E+17</v>
      </c>
      <c r="AE78" s="1">
        <f t="shared" si="10"/>
        <v>1.1264738968574693E+17</v>
      </c>
      <c r="AF78" s="1">
        <f t="shared" si="10"/>
        <v>1.6605144514849258E+17</v>
      </c>
      <c r="AG78" s="1">
        <f t="shared" si="10"/>
        <v>1.1610657340846301E+17</v>
      </c>
      <c r="AH78" s="1">
        <f t="shared" si="10"/>
        <v>1.1235492717804427E+17</v>
      </c>
      <c r="AI78" s="1">
        <f t="shared" si="10"/>
        <v>1.7356554836017818E+17</v>
      </c>
      <c r="AJ78" s="1">
        <f t="shared" si="10"/>
        <v>1.9552200937987491E+17</v>
      </c>
      <c r="AK78" s="1">
        <f t="shared" si="10"/>
        <v>1.505230835135985E+17</v>
      </c>
      <c r="AL78" s="1">
        <f t="shared" si="10"/>
        <v>1.5048029035553226E+17</v>
      </c>
      <c r="AM78" s="1">
        <f t="shared" si="10"/>
        <v>1.1487701115535352E+17</v>
      </c>
      <c r="AN78" s="1">
        <f t="shared" si="10"/>
        <v>1.998888912168007E+17</v>
      </c>
      <c r="AO78" s="1">
        <f t="shared" si="10"/>
        <v>1.708915128575159E+17</v>
      </c>
      <c r="AP78" s="1">
        <f t="shared" si="10"/>
        <v>1.3933672174763474E+17</v>
      </c>
      <c r="AQ78" s="1">
        <f t="shared" si="10"/>
        <v>1.1649019514303934E+17</v>
      </c>
      <c r="AR78" s="1">
        <f t="shared" si="10"/>
        <v>1.6335025975838602E+17</v>
      </c>
      <c r="AS78" s="1">
        <f t="shared" si="10"/>
        <v>1.7264810845109741E+17</v>
      </c>
      <c r="AT78" s="1">
        <f t="shared" si="10"/>
        <v>1.5593435333705472E+17</v>
      </c>
      <c r="AU78" s="1">
        <f t="shared" si="10"/>
        <v>1.9865076155760134E+17</v>
      </c>
      <c r="AV78" s="1">
        <f t="shared" si="10"/>
        <v>1.466631928129512E+17</v>
      </c>
      <c r="AW78" s="1">
        <f t="shared" si="10"/>
        <v>1.5607854314575846E+17</v>
      </c>
      <c r="AX78" s="1">
        <f t="shared" si="10"/>
        <v>1.6237571199022582E+17</v>
      </c>
      <c r="AY78" s="1">
        <f t="shared" si="10"/>
        <v>1.3967975038089899E+17</v>
      </c>
      <c r="AZ78" s="1">
        <f t="shared" si="10"/>
        <v>1.766424785510976E+17</v>
      </c>
      <c r="BA78" s="1">
        <f t="shared" si="10"/>
        <v>1.2148513969042941E+17</v>
      </c>
      <c r="BB78" s="1">
        <f t="shared" si="10"/>
        <v>1.2778089513398242E+17</v>
      </c>
      <c r="BC78" s="1">
        <f t="shared" si="10"/>
        <v>1.0458822194263526E+17</v>
      </c>
      <c r="BD78" s="1">
        <f t="shared" si="10"/>
        <v>9.3518097968832976E+16</v>
      </c>
      <c r="BE78" s="1">
        <f t="shared" si="10"/>
        <v>1.4722484132588915E+17</v>
      </c>
      <c r="BF78" s="1">
        <f t="shared" si="10"/>
        <v>1.2572338802636266E+17</v>
      </c>
      <c r="BG78" s="1">
        <f t="shared" si="10"/>
        <v>1.4928967684144349E+17</v>
      </c>
      <c r="BH78" s="1">
        <f t="shared" si="10"/>
        <v>1.1602662839823856E+17</v>
      </c>
      <c r="BI78" s="1">
        <f t="shared" si="10"/>
        <v>1.249755887805443E+17</v>
      </c>
      <c r="BJ78" s="1">
        <f t="shared" si="10"/>
        <v>1.2480135783880066E+17</v>
      </c>
      <c r="BK78" s="1">
        <f t="shared" si="10"/>
        <v>1.347406400508525E+17</v>
      </c>
      <c r="BL78" s="1">
        <f t="shared" si="10"/>
        <v>1.5474854153581293E+17</v>
      </c>
      <c r="BM78" s="1">
        <f t="shared" si="10"/>
        <v>1.4521844532440346E+17</v>
      </c>
      <c r="BN78" s="1">
        <f t="shared" si="10"/>
        <v>1.1583061364183613E+17</v>
      </c>
      <c r="BO78" s="1">
        <f t="shared" ref="BO78:BT78" si="11">(BO8-BO$71)^2</f>
        <v>1.6119428731565558E+17</v>
      </c>
      <c r="BP78" s="1">
        <f t="shared" si="11"/>
        <v>1.5769238195696534E+17</v>
      </c>
      <c r="BQ78" s="1">
        <f t="shared" si="11"/>
        <v>1.3922483426642906E+17</v>
      </c>
      <c r="BR78" s="1">
        <f t="shared" si="11"/>
        <v>1.4515394157416973E+17</v>
      </c>
      <c r="BS78" s="1">
        <f t="shared" si="11"/>
        <v>1.3765912055632274E+17</v>
      </c>
      <c r="BT78" s="1">
        <f t="shared" si="11"/>
        <v>1.7039286994815853E+17</v>
      </c>
    </row>
    <row r="79" spans="2:72" x14ac:dyDescent="0.25">
      <c r="B79">
        <v>7</v>
      </c>
      <c r="C79" s="1">
        <f t="shared" ref="C79:BN79" si="12">(C9-C$71)^2</f>
        <v>1.5191227686817006E+16</v>
      </c>
      <c r="D79" s="1">
        <f t="shared" si="12"/>
        <v>5492384561393328</v>
      </c>
      <c r="E79" s="1">
        <f t="shared" si="12"/>
        <v>2191023297622316.5</v>
      </c>
      <c r="F79" s="1">
        <f t="shared" si="12"/>
        <v>3571350063192397.5</v>
      </c>
      <c r="G79" s="1">
        <f t="shared" si="12"/>
        <v>1790164875105170</v>
      </c>
      <c r="H79" s="1">
        <f t="shared" si="12"/>
        <v>2.0082706817090404E+16</v>
      </c>
      <c r="I79" s="1">
        <f t="shared" si="12"/>
        <v>9215879074115734</v>
      </c>
      <c r="J79" s="1">
        <f t="shared" si="12"/>
        <v>1.790886932203905E+16</v>
      </c>
      <c r="K79" s="1">
        <f t="shared" si="12"/>
        <v>5697608996748054</v>
      </c>
      <c r="L79" s="1">
        <f t="shared" si="12"/>
        <v>1.0529641117651258E+16</v>
      </c>
      <c r="M79" s="1">
        <f t="shared" si="12"/>
        <v>1.335668888916457E+16</v>
      </c>
      <c r="N79" s="1">
        <f t="shared" si="12"/>
        <v>1.8315590288409164E+16</v>
      </c>
      <c r="O79" s="1">
        <f t="shared" si="12"/>
        <v>4993652678256335</v>
      </c>
      <c r="P79" s="1">
        <f t="shared" si="12"/>
        <v>5563742697647902</v>
      </c>
      <c r="Q79" s="1">
        <f t="shared" si="12"/>
        <v>1.0096521702149998E+16</v>
      </c>
      <c r="R79" s="1">
        <f t="shared" si="12"/>
        <v>8695253765832587</v>
      </c>
      <c r="S79" s="1">
        <f t="shared" si="12"/>
        <v>1.3486224809176706E+16</v>
      </c>
      <c r="T79" s="1">
        <f t="shared" si="12"/>
        <v>2476781521935631.5</v>
      </c>
      <c r="U79" s="1">
        <f t="shared" si="12"/>
        <v>5311870920940589</v>
      </c>
      <c r="V79" s="1">
        <f t="shared" si="12"/>
        <v>4033069198782539</v>
      </c>
      <c r="W79" s="1">
        <f t="shared" si="12"/>
        <v>3800533348215562</v>
      </c>
      <c r="X79" s="1">
        <f t="shared" si="12"/>
        <v>1.5060116917652912E+16</v>
      </c>
      <c r="Y79" s="1">
        <f t="shared" si="12"/>
        <v>3432107544837427.5</v>
      </c>
      <c r="Z79" s="1">
        <f t="shared" si="12"/>
        <v>1.2109444145268784E+16</v>
      </c>
      <c r="AA79" s="1">
        <f t="shared" si="12"/>
        <v>5263171743006486</v>
      </c>
      <c r="AB79" s="1">
        <f t="shared" si="12"/>
        <v>7883529725967666</v>
      </c>
      <c r="AC79" s="1">
        <f t="shared" si="12"/>
        <v>2.6248547999424304E+16</v>
      </c>
      <c r="AD79" s="1">
        <f t="shared" si="12"/>
        <v>9547609004792124</v>
      </c>
      <c r="AE79" s="1">
        <f t="shared" si="12"/>
        <v>3188997949725026</v>
      </c>
      <c r="AF79" s="1">
        <f t="shared" si="12"/>
        <v>6418296890758409</v>
      </c>
      <c r="AG79" s="1">
        <f t="shared" si="12"/>
        <v>4088483164375570</v>
      </c>
      <c r="AH79" s="1">
        <f t="shared" si="12"/>
        <v>3139927869716748.5</v>
      </c>
      <c r="AI79" s="1">
        <f t="shared" si="12"/>
        <v>1.6943411227174486E+16</v>
      </c>
      <c r="AJ79" s="1">
        <f t="shared" si="12"/>
        <v>1.8747632978749372E+16</v>
      </c>
      <c r="AK79" s="1">
        <f t="shared" si="12"/>
        <v>1.0936462927557438E+16</v>
      </c>
      <c r="AL79" s="1">
        <f t="shared" si="12"/>
        <v>1.2113091193631932E+16</v>
      </c>
      <c r="AM79" s="1">
        <f t="shared" si="12"/>
        <v>3047952255611573</v>
      </c>
      <c r="AN79" s="1">
        <f t="shared" si="12"/>
        <v>2.2064622757340704E+16</v>
      </c>
      <c r="AO79" s="1">
        <f t="shared" si="12"/>
        <v>1.8467640566279672E+16</v>
      </c>
      <c r="AP79" s="1">
        <f t="shared" si="12"/>
        <v>7331596413169968</v>
      </c>
      <c r="AQ79" s="1">
        <f t="shared" si="12"/>
        <v>3839429993231108</v>
      </c>
      <c r="AR79" s="1">
        <f t="shared" si="12"/>
        <v>1.28728308704401E+16</v>
      </c>
      <c r="AS79" s="1">
        <f t="shared" si="12"/>
        <v>1.690273362129819E+16</v>
      </c>
      <c r="AT79" s="1">
        <f t="shared" si="12"/>
        <v>1.0179283268496094E+16</v>
      </c>
      <c r="AU79" s="1">
        <f t="shared" si="12"/>
        <v>1.7178763539689302E+16</v>
      </c>
      <c r="AV79" s="1">
        <f t="shared" si="12"/>
        <v>1.0083746175427852E+16</v>
      </c>
      <c r="AW79" s="1">
        <f t="shared" si="12"/>
        <v>1.07571217289904E+16</v>
      </c>
      <c r="AX79" s="1">
        <f t="shared" si="12"/>
        <v>1.1537144798759868E+16</v>
      </c>
      <c r="AY79" s="1">
        <f t="shared" si="12"/>
        <v>5810687725075808</v>
      </c>
      <c r="AZ79" s="1">
        <f t="shared" si="12"/>
        <v>1.6678756421426778E+16</v>
      </c>
      <c r="BA79" s="1">
        <f t="shared" si="12"/>
        <v>3212224326020058.5</v>
      </c>
      <c r="BB79" s="1">
        <f t="shared" si="12"/>
        <v>3052040379993231.5</v>
      </c>
      <c r="BC79" s="1">
        <f t="shared" si="12"/>
        <v>1372632432675129.3</v>
      </c>
      <c r="BD79" s="1">
        <f t="shared" si="12"/>
        <v>56238115527800.391</v>
      </c>
      <c r="BE79" s="1">
        <f t="shared" si="12"/>
        <v>6924882632580643</v>
      </c>
      <c r="BF79" s="1">
        <f t="shared" si="12"/>
        <v>3350191720138754.5</v>
      </c>
      <c r="BG79" s="1">
        <f t="shared" si="12"/>
        <v>2154435666053466.8</v>
      </c>
      <c r="BH79" s="1">
        <f t="shared" si="12"/>
        <v>1585226113102286.5</v>
      </c>
      <c r="BI79" s="1">
        <f t="shared" si="12"/>
        <v>2653675122227275.5</v>
      </c>
      <c r="BJ79" s="1">
        <f t="shared" si="12"/>
        <v>3720847651619370.5</v>
      </c>
      <c r="BK79" s="1">
        <f t="shared" si="12"/>
        <v>6408362962133988</v>
      </c>
      <c r="BL79" s="1">
        <f t="shared" si="12"/>
        <v>1.2240491877816458E+16</v>
      </c>
      <c r="BM79" s="1">
        <f t="shared" si="12"/>
        <v>6815571446716577</v>
      </c>
      <c r="BN79" s="1">
        <f t="shared" si="12"/>
        <v>3098969260889863</v>
      </c>
      <c r="BO79" s="1">
        <f t="shared" ref="BO79:BT79" si="13">(BO9-BO$71)^2</f>
        <v>1.6223837675732624E+16</v>
      </c>
      <c r="BP79" s="1">
        <f t="shared" si="13"/>
        <v>9626597164320254</v>
      </c>
      <c r="BQ79" s="1">
        <f t="shared" si="13"/>
        <v>5713617958215772</v>
      </c>
      <c r="BR79" s="1">
        <f t="shared" si="13"/>
        <v>9413287383245100</v>
      </c>
      <c r="BS79" s="1">
        <f t="shared" si="13"/>
        <v>8974976643708536</v>
      </c>
      <c r="BT79" s="1">
        <f t="shared" si="13"/>
        <v>1.5074734897312688E+16</v>
      </c>
    </row>
    <row r="80" spans="2:72" x14ac:dyDescent="0.25">
      <c r="B80">
        <v>8</v>
      </c>
      <c r="C80" s="1">
        <f t="shared" ref="C80:BN80" si="14">(C10-C$71)^2</f>
        <v>7927563721290874</v>
      </c>
      <c r="D80" s="1">
        <f t="shared" si="14"/>
        <v>2585606756898534</v>
      </c>
      <c r="E80" s="1">
        <f t="shared" si="14"/>
        <v>79336315142547.375</v>
      </c>
      <c r="F80" s="1">
        <f t="shared" si="14"/>
        <v>1166129156466894.8</v>
      </c>
      <c r="G80" s="1">
        <f t="shared" si="14"/>
        <v>201342278200064.84</v>
      </c>
      <c r="H80" s="1">
        <f t="shared" si="14"/>
        <v>1.1706349694999336E+16</v>
      </c>
      <c r="I80" s="1">
        <f t="shared" si="14"/>
        <v>5211184523955965</v>
      </c>
      <c r="J80" s="1">
        <f t="shared" si="14"/>
        <v>1.0638178573798576E+16</v>
      </c>
      <c r="K80" s="1">
        <f t="shared" si="14"/>
        <v>1750100197128687.8</v>
      </c>
      <c r="L80" s="1">
        <f t="shared" si="14"/>
        <v>6795397202434185</v>
      </c>
      <c r="M80" s="1">
        <f t="shared" si="14"/>
        <v>6203387619072891</v>
      </c>
      <c r="N80" s="1">
        <f t="shared" si="14"/>
        <v>1.3107468694969038E+16</v>
      </c>
      <c r="O80" s="1">
        <f t="shared" si="14"/>
        <v>1277729743405425</v>
      </c>
      <c r="P80" s="1">
        <f t="shared" si="14"/>
        <v>2578588633041306.5</v>
      </c>
      <c r="Q80" s="1">
        <f t="shared" si="14"/>
        <v>5460645325341405</v>
      </c>
      <c r="R80" s="1">
        <f t="shared" si="14"/>
        <v>5154958366594715</v>
      </c>
      <c r="S80" s="1">
        <f t="shared" si="14"/>
        <v>9381023815488110</v>
      </c>
      <c r="T80" s="1">
        <f t="shared" si="14"/>
        <v>493569698488995</v>
      </c>
      <c r="U80" s="1">
        <f t="shared" si="14"/>
        <v>1351053205994230.8</v>
      </c>
      <c r="V80" s="1">
        <f t="shared" si="14"/>
        <v>780928864332743.38</v>
      </c>
      <c r="W80" s="1">
        <f t="shared" si="14"/>
        <v>1138574553013952</v>
      </c>
      <c r="X80" s="1">
        <f t="shared" si="14"/>
        <v>7867721722109308</v>
      </c>
      <c r="Y80" s="1">
        <f t="shared" si="14"/>
        <v>507070984494264.06</v>
      </c>
      <c r="Z80" s="1">
        <f t="shared" si="14"/>
        <v>5771626999326084</v>
      </c>
      <c r="AA80" s="1">
        <f t="shared" si="14"/>
        <v>1756623749859993.8</v>
      </c>
      <c r="AB80" s="1">
        <f t="shared" si="14"/>
        <v>3187895779979792.5</v>
      </c>
      <c r="AC80" s="1">
        <f t="shared" si="14"/>
        <v>1.7631853780869194E+16</v>
      </c>
      <c r="AD80" s="1">
        <f t="shared" si="14"/>
        <v>5171645365449803</v>
      </c>
      <c r="AE80" s="1">
        <f t="shared" si="14"/>
        <v>397004548235394</v>
      </c>
      <c r="AF80" s="1">
        <f t="shared" si="14"/>
        <v>3070758528282653.5</v>
      </c>
      <c r="AG80" s="1">
        <f t="shared" si="14"/>
        <v>713876642033980.75</v>
      </c>
      <c r="AH80" s="1">
        <f t="shared" si="14"/>
        <v>367588801212270.94</v>
      </c>
      <c r="AI80" s="1">
        <f t="shared" si="14"/>
        <v>1.4087511068744958E+16</v>
      </c>
      <c r="AJ80" s="1">
        <f t="shared" si="14"/>
        <v>1.553373796938411E+16</v>
      </c>
      <c r="AK80" s="1">
        <f t="shared" si="14"/>
        <v>7199291823013865</v>
      </c>
      <c r="AL80" s="1">
        <f t="shared" si="14"/>
        <v>6671413844083658</v>
      </c>
      <c r="AM80" s="1">
        <f t="shared" si="14"/>
        <v>854764551399140.38</v>
      </c>
      <c r="AN80" s="1">
        <f t="shared" si="14"/>
        <v>1.9554474353638028E+16</v>
      </c>
      <c r="AO80" s="1">
        <f t="shared" si="14"/>
        <v>1.1847937489257298E+16</v>
      </c>
      <c r="AP80" s="1">
        <f t="shared" si="14"/>
        <v>3664330270266253</v>
      </c>
      <c r="AQ80" s="1">
        <f t="shared" si="14"/>
        <v>847473169979065.75</v>
      </c>
      <c r="AR80" s="1">
        <f t="shared" si="14"/>
        <v>7163095401048164</v>
      </c>
      <c r="AS80" s="1">
        <f t="shared" si="14"/>
        <v>9751476504492648</v>
      </c>
      <c r="AT80" s="1">
        <f t="shared" si="14"/>
        <v>6569436003270968</v>
      </c>
      <c r="AU80" s="1">
        <f t="shared" si="14"/>
        <v>1.2456520236650958E+16</v>
      </c>
      <c r="AV80" s="1">
        <f t="shared" si="14"/>
        <v>5427333529233288</v>
      </c>
      <c r="AW80" s="1">
        <f t="shared" si="14"/>
        <v>6410245206514978</v>
      </c>
      <c r="AX80" s="1">
        <f t="shared" si="14"/>
        <v>6296349486328118</v>
      </c>
      <c r="AY80" s="1">
        <f t="shared" si="14"/>
        <v>2692488403743943</v>
      </c>
      <c r="AZ80" s="1">
        <f t="shared" si="14"/>
        <v>1.271076626551314E+16</v>
      </c>
      <c r="BA80" s="1">
        <f t="shared" si="14"/>
        <v>301246297937716.44</v>
      </c>
      <c r="BB80" s="1">
        <f t="shared" si="14"/>
        <v>276173257641456.5</v>
      </c>
      <c r="BC80" s="1">
        <f t="shared" si="14"/>
        <v>15019579000262.043</v>
      </c>
      <c r="BD80" s="1">
        <f t="shared" si="14"/>
        <v>568993933358790.63</v>
      </c>
      <c r="BE80" s="1">
        <f t="shared" si="14"/>
        <v>3905228354309395.5</v>
      </c>
      <c r="BF80" s="1">
        <f t="shared" si="14"/>
        <v>342944951203260.69</v>
      </c>
      <c r="BG80" s="1">
        <f t="shared" si="14"/>
        <v>331656529754836.88</v>
      </c>
      <c r="BH80" s="1">
        <f t="shared" si="14"/>
        <v>153453806620212.84</v>
      </c>
      <c r="BI80" s="1">
        <f t="shared" si="14"/>
        <v>640775376184413.25</v>
      </c>
      <c r="BJ80" s="1">
        <f t="shared" si="14"/>
        <v>428063354227257.38</v>
      </c>
      <c r="BK80" s="1">
        <f t="shared" si="14"/>
        <v>2946190555569349</v>
      </c>
      <c r="BL80" s="1">
        <f t="shared" si="14"/>
        <v>6706841166424626</v>
      </c>
      <c r="BM80" s="1">
        <f t="shared" si="14"/>
        <v>2438595529468087.5</v>
      </c>
      <c r="BN80" s="1">
        <f t="shared" si="14"/>
        <v>773472479708570.13</v>
      </c>
      <c r="BO80" s="1">
        <f t="shared" ref="BO80:BT80" si="15">(BO10-BO$71)^2</f>
        <v>9445350746056102</v>
      </c>
      <c r="BP80" s="1">
        <f t="shared" si="15"/>
        <v>5262653542770812</v>
      </c>
      <c r="BQ80" s="1">
        <f t="shared" si="15"/>
        <v>2331727415731474</v>
      </c>
      <c r="BR80" s="1">
        <f t="shared" si="15"/>
        <v>4416389728316486.5</v>
      </c>
      <c r="BS80" s="1">
        <f t="shared" si="15"/>
        <v>3989784672868687</v>
      </c>
      <c r="BT80" s="1">
        <f t="shared" si="15"/>
        <v>1.0587881032334436E+16</v>
      </c>
    </row>
    <row r="81" spans="2:72" x14ac:dyDescent="0.25">
      <c r="B81">
        <v>9</v>
      </c>
      <c r="C81" s="1">
        <f t="shared" ref="C81:BN81" si="16">(C11-C$71)^2</f>
        <v>1.5646716271890624E+17</v>
      </c>
      <c r="D81" s="1">
        <f t="shared" si="16"/>
        <v>2.1212256721217251E+17</v>
      </c>
      <c r="E81" s="1">
        <f t="shared" si="16"/>
        <v>2.1735136205050003E+17</v>
      </c>
      <c r="F81" s="1">
        <f t="shared" si="16"/>
        <v>2.0917003030439206E+17</v>
      </c>
      <c r="G81" s="1">
        <f t="shared" si="16"/>
        <v>2.2021122606521542E+17</v>
      </c>
      <c r="H81" s="1">
        <f t="shared" si="16"/>
        <v>1.225074395163745E+17</v>
      </c>
      <c r="I81" s="1">
        <f t="shared" si="16"/>
        <v>1.2794026822263243E+17</v>
      </c>
      <c r="J81" s="1">
        <f t="shared" si="16"/>
        <v>1.6318704716060806E+17</v>
      </c>
      <c r="K81" s="1">
        <f t="shared" si="16"/>
        <v>2.0833498349075878E+17</v>
      </c>
      <c r="L81" s="1">
        <f t="shared" si="16"/>
        <v>1.7566732030986746E+17</v>
      </c>
      <c r="M81" s="1">
        <f t="shared" si="16"/>
        <v>1.3270284334005664E+17</v>
      </c>
      <c r="N81" s="1">
        <f t="shared" si="16"/>
        <v>1.3783432613722565E+17</v>
      </c>
      <c r="O81" s="1">
        <f t="shared" si="16"/>
        <v>2.043652831811464E+17</v>
      </c>
      <c r="P81" s="1">
        <f t="shared" si="16"/>
        <v>2.0092042842783926E+17</v>
      </c>
      <c r="Q81" s="1">
        <f t="shared" si="16"/>
        <v>1.7159592109802019E+17</v>
      </c>
      <c r="R81" s="1">
        <f t="shared" si="16"/>
        <v>1.9723381640415181E+17</v>
      </c>
      <c r="S81" s="1">
        <f t="shared" si="16"/>
        <v>1.3266197839534867E+17</v>
      </c>
      <c r="T81" s="1">
        <f t="shared" si="16"/>
        <v>2.1184226672651427E+17</v>
      </c>
      <c r="U81" s="1">
        <f t="shared" si="16"/>
        <v>2.0254466909424915E+17</v>
      </c>
      <c r="V81" s="1">
        <f t="shared" si="16"/>
        <v>2.010493181459888E+17</v>
      </c>
      <c r="W81" s="1">
        <f t="shared" si="16"/>
        <v>1.7952783385656256E+17</v>
      </c>
      <c r="X81" s="1">
        <f t="shared" si="16"/>
        <v>1.5703151042885088E+17</v>
      </c>
      <c r="Y81" s="1">
        <f t="shared" si="16"/>
        <v>2.1197014257955789E+17</v>
      </c>
      <c r="Z81" s="1">
        <f t="shared" si="16"/>
        <v>1.7276500476235722E+17</v>
      </c>
      <c r="AA81" s="1">
        <f t="shared" si="16"/>
        <v>2.0321968203330374E+17</v>
      </c>
      <c r="AB81" s="1">
        <f t="shared" si="16"/>
        <v>1.6874807730784214E+17</v>
      </c>
      <c r="AC81" s="1">
        <f t="shared" si="16"/>
        <v>1.4996145728673318E+17</v>
      </c>
      <c r="AD81" s="1">
        <f t="shared" si="16"/>
        <v>1.8256389047671872E+17</v>
      </c>
      <c r="AE81" s="1">
        <f t="shared" si="16"/>
        <v>2.1093672520178173E+17</v>
      </c>
      <c r="AF81" s="1">
        <f t="shared" si="16"/>
        <v>1.6114449143605632E+17</v>
      </c>
      <c r="AG81" s="1">
        <f t="shared" si="16"/>
        <v>2.0570831989296915E+17</v>
      </c>
      <c r="AH81" s="1">
        <f t="shared" si="16"/>
        <v>2.1122440724550893E+17</v>
      </c>
      <c r="AI81" s="1">
        <f t="shared" si="16"/>
        <v>1.767574361216192E+17</v>
      </c>
      <c r="AJ81" s="1">
        <f t="shared" si="16"/>
        <v>1.6000168578079232E+17</v>
      </c>
      <c r="AK81" s="1">
        <f t="shared" si="16"/>
        <v>1.8012165791871008E+17</v>
      </c>
      <c r="AL81" s="1">
        <f t="shared" si="16"/>
        <v>1.7622265603626346E+17</v>
      </c>
      <c r="AM81" s="1">
        <f t="shared" si="16"/>
        <v>2.1878802478368682E+17</v>
      </c>
      <c r="AN81" s="1">
        <f t="shared" si="16"/>
        <v>1.6216112651188051E+17</v>
      </c>
      <c r="AO81" s="1">
        <f t="shared" si="16"/>
        <v>1.643338250005567E+17</v>
      </c>
      <c r="AP81" s="1">
        <f t="shared" si="16"/>
        <v>1.9537314552061302E+17</v>
      </c>
      <c r="AQ81" s="1">
        <f t="shared" si="16"/>
        <v>2.1017372600094218E+17</v>
      </c>
      <c r="AR81" s="1">
        <f t="shared" si="16"/>
        <v>1.5979335924815811E+17</v>
      </c>
      <c r="AS81" s="1">
        <f t="shared" si="16"/>
        <v>1.5137727977610723E+17</v>
      </c>
      <c r="AT81" s="1">
        <f t="shared" si="16"/>
        <v>1.7102015556544717E+17</v>
      </c>
      <c r="AU81" s="1">
        <f t="shared" si="16"/>
        <v>1.4427432850339478E+17</v>
      </c>
      <c r="AV81" s="1">
        <f t="shared" si="16"/>
        <v>1.85239969288996E+17</v>
      </c>
      <c r="AW81" s="1">
        <f t="shared" si="16"/>
        <v>1.6999435033114691E+17</v>
      </c>
      <c r="AX81" s="1">
        <f t="shared" si="16"/>
        <v>1.5970876103861501E+17</v>
      </c>
      <c r="AY81" s="1">
        <f t="shared" si="16"/>
        <v>1.9034057927952064E+17</v>
      </c>
      <c r="AZ81" s="1">
        <f t="shared" si="16"/>
        <v>1.5314837105326874E+17</v>
      </c>
      <c r="BA81" s="1">
        <f t="shared" si="16"/>
        <v>2.6365565594813084E+16</v>
      </c>
      <c r="BB81" s="1">
        <f t="shared" si="16"/>
        <v>2.1886141598447712E+16</v>
      </c>
      <c r="BC81" s="1">
        <f t="shared" si="16"/>
        <v>1.097996824175296E+16</v>
      </c>
      <c r="BD81" s="1">
        <f t="shared" si="16"/>
        <v>1.4685458946727392E+16</v>
      </c>
      <c r="BE81" s="1">
        <f t="shared" si="16"/>
        <v>3.5299615160208064E+16</v>
      </c>
      <c r="BF81" s="1">
        <f t="shared" si="16"/>
        <v>2.48908187517363E+16</v>
      </c>
      <c r="BG81" s="1">
        <f t="shared" si="16"/>
        <v>1.0450969097044268E+16</v>
      </c>
      <c r="BH81" s="1">
        <f t="shared" si="16"/>
        <v>2.4623832962492048E+16</v>
      </c>
      <c r="BI81" s="1">
        <f t="shared" si="16"/>
        <v>2.7889217016922176E+16</v>
      </c>
      <c r="BJ81" s="1">
        <f t="shared" si="16"/>
        <v>2.8125664541252748E+16</v>
      </c>
      <c r="BK81" s="1">
        <f t="shared" si="16"/>
        <v>1.948027593100153E+17</v>
      </c>
      <c r="BL81" s="1">
        <f t="shared" si="16"/>
        <v>1.7538391915604E+17</v>
      </c>
      <c r="BM81" s="1">
        <f t="shared" si="16"/>
        <v>1.7248709743702451E+17</v>
      </c>
      <c r="BN81" s="1">
        <f t="shared" si="16"/>
        <v>2.1401240085840064E+17</v>
      </c>
      <c r="BO81" s="1">
        <f t="shared" ref="BO81:BT81" si="17">(BO11-BO$71)^2</f>
        <v>1.6618548374436941E+17</v>
      </c>
      <c r="BP81" s="1">
        <f t="shared" si="17"/>
        <v>1.6736801358069651E+17</v>
      </c>
      <c r="BQ81" s="1">
        <f t="shared" si="17"/>
        <v>1.8868816196422112E+17</v>
      </c>
      <c r="BR81" s="1">
        <f t="shared" si="17"/>
        <v>1.7910346953861078E+17</v>
      </c>
      <c r="BS81" s="1">
        <f t="shared" si="17"/>
        <v>1.8521619029105952E+17</v>
      </c>
      <c r="BT81" s="1">
        <f t="shared" si="17"/>
        <v>1.6910460511169459E+17</v>
      </c>
    </row>
    <row r="82" spans="2:72" x14ac:dyDescent="0.25">
      <c r="B82">
        <v>10</v>
      </c>
      <c r="C82" s="1">
        <f t="shared" ref="C82:BN82" si="18">(C12-C$71)^2</f>
        <v>2.1245227380734896E+17</v>
      </c>
      <c r="D82" s="1">
        <f t="shared" si="18"/>
        <v>2.6383467109862298E+17</v>
      </c>
      <c r="E82" s="1">
        <f t="shared" si="18"/>
        <v>2.8317504961209971E+17</v>
      </c>
      <c r="F82" s="1">
        <f t="shared" si="18"/>
        <v>2.6045471563090096E+17</v>
      </c>
      <c r="G82" s="1">
        <f t="shared" si="18"/>
        <v>2.7273090326969907E+17</v>
      </c>
      <c r="H82" s="1">
        <f t="shared" si="18"/>
        <v>1.7258404238699261E+17</v>
      </c>
      <c r="I82" s="1">
        <f t="shared" si="18"/>
        <v>1.6466862341539789E+17</v>
      </c>
      <c r="J82" s="1">
        <f t="shared" si="18"/>
        <v>2.194759897254825E+17</v>
      </c>
      <c r="K82" s="1">
        <f t="shared" si="18"/>
        <v>2.726649260216287E+17</v>
      </c>
      <c r="L82" s="1">
        <f t="shared" si="18"/>
        <v>2.1874778252471453E+17</v>
      </c>
      <c r="M82" s="1">
        <f t="shared" si="18"/>
        <v>1.8523626388481334E+17</v>
      </c>
      <c r="N82" s="1">
        <f t="shared" si="18"/>
        <v>1.7984290296559245E+17</v>
      </c>
      <c r="O82" s="1">
        <f t="shared" si="18"/>
        <v>2.6800046342434691E+17</v>
      </c>
      <c r="P82" s="1">
        <f t="shared" si="18"/>
        <v>2.5104320067271504E+17</v>
      </c>
      <c r="Q82" s="1">
        <f t="shared" si="18"/>
        <v>2.2061667917706608E+17</v>
      </c>
      <c r="R82" s="1">
        <f t="shared" si="18"/>
        <v>2.4502093304371267E+17</v>
      </c>
      <c r="S82" s="1">
        <f t="shared" si="18"/>
        <v>1.711111599352913E+17</v>
      </c>
      <c r="T82" s="1">
        <f t="shared" si="18"/>
        <v>2.6338705001570797E+17</v>
      </c>
      <c r="U82" s="1">
        <f t="shared" si="18"/>
        <v>2.6549831641177066E+17</v>
      </c>
      <c r="V82" s="1">
        <f t="shared" si="18"/>
        <v>2.6432319998454531E+17</v>
      </c>
      <c r="W82" s="1">
        <f t="shared" si="18"/>
        <v>2.274458211654447E+17</v>
      </c>
      <c r="X82" s="1">
        <f t="shared" si="18"/>
        <v>2.1290428422400502E+17</v>
      </c>
      <c r="Y82" s="1">
        <f t="shared" si="18"/>
        <v>2.7551819082787744E+17</v>
      </c>
      <c r="Z82" s="1">
        <f t="shared" si="18"/>
        <v>2.3121238162448589E+17</v>
      </c>
      <c r="AA82" s="1">
        <f t="shared" si="18"/>
        <v>2.6182137230444525E+17</v>
      </c>
      <c r="AB82" s="1">
        <f t="shared" si="18"/>
        <v>2.2365780117681846E+17</v>
      </c>
      <c r="AC82" s="1">
        <f t="shared" si="18"/>
        <v>2.0403616494454368E+17</v>
      </c>
      <c r="AD82" s="1">
        <f t="shared" si="18"/>
        <v>2.3303955842058845E+17</v>
      </c>
      <c r="AE82" s="1">
        <f t="shared" si="18"/>
        <v>2.7536757648349776E+17</v>
      </c>
      <c r="AF82" s="1">
        <f t="shared" si="18"/>
        <v>2.0526520161162986E+17</v>
      </c>
      <c r="AG82" s="1">
        <f t="shared" si="18"/>
        <v>2.6966573553893424E+17</v>
      </c>
      <c r="AH82" s="1">
        <f t="shared" si="18"/>
        <v>2.7563770951308355E+17</v>
      </c>
      <c r="AI82" s="1">
        <f t="shared" si="18"/>
        <v>2.1640208790836058E+17</v>
      </c>
      <c r="AJ82" s="1">
        <f t="shared" si="18"/>
        <v>1.9831198217984125E+17</v>
      </c>
      <c r="AK82" s="1">
        <f t="shared" si="18"/>
        <v>2.2699529627272186E+17</v>
      </c>
      <c r="AL82" s="1">
        <f t="shared" si="18"/>
        <v>2.311811746454129E+17</v>
      </c>
      <c r="AM82" s="1">
        <f t="shared" si="18"/>
        <v>2.7014415861902998E+17</v>
      </c>
      <c r="AN82" s="1">
        <f t="shared" si="18"/>
        <v>1.9718129795672205E+17</v>
      </c>
      <c r="AO82" s="1">
        <f t="shared" si="18"/>
        <v>2.1775450838875069E+17</v>
      </c>
      <c r="AP82" s="1">
        <f t="shared" si="18"/>
        <v>2.492927795491671E+17</v>
      </c>
      <c r="AQ82" s="1">
        <f t="shared" si="18"/>
        <v>2.7056343822856998E+17</v>
      </c>
      <c r="AR82" s="1">
        <f t="shared" si="18"/>
        <v>2.1152198627469366E+17</v>
      </c>
      <c r="AS82" s="1">
        <f t="shared" si="18"/>
        <v>2.0386606734185693E+17</v>
      </c>
      <c r="AT82" s="1">
        <f t="shared" si="18"/>
        <v>2.111823170126593E+17</v>
      </c>
      <c r="AU82" s="1">
        <f t="shared" si="18"/>
        <v>1.861165090951015E+17</v>
      </c>
      <c r="AV82" s="1">
        <f t="shared" si="18"/>
        <v>2.3941962532464006E+17</v>
      </c>
      <c r="AW82" s="1">
        <f t="shared" si="18"/>
        <v>2.1592728359359987E+17</v>
      </c>
      <c r="AX82" s="1">
        <f t="shared" si="18"/>
        <v>2.0871836168798662E+17</v>
      </c>
      <c r="AY82" s="1">
        <f t="shared" si="18"/>
        <v>2.3826696834264589E+17</v>
      </c>
      <c r="AZ82" s="1">
        <f t="shared" si="18"/>
        <v>1.9076939520208269E+17</v>
      </c>
      <c r="BA82" s="1">
        <f t="shared" si="18"/>
        <v>2.9284844259764788E+16</v>
      </c>
      <c r="BB82" s="1">
        <f t="shared" si="18"/>
        <v>2.4219774446196656E+16</v>
      </c>
      <c r="BC82" s="1">
        <f t="shared" si="18"/>
        <v>1.319176547732694E+16</v>
      </c>
      <c r="BD82" s="1">
        <f t="shared" si="18"/>
        <v>1.4831662535578972E+16</v>
      </c>
      <c r="BE82" s="1">
        <f t="shared" si="18"/>
        <v>3.5744162467896512E+16</v>
      </c>
      <c r="BF82" s="1">
        <f t="shared" si="18"/>
        <v>2.7749036397340188E+16</v>
      </c>
      <c r="BG82" s="1">
        <f t="shared" si="18"/>
        <v>1.0543479252023146E+16</v>
      </c>
      <c r="BH82" s="1">
        <f t="shared" si="18"/>
        <v>2.4777478224599024E+16</v>
      </c>
      <c r="BI82" s="1">
        <f t="shared" si="18"/>
        <v>2.8055423343339424E+16</v>
      </c>
      <c r="BJ82" s="1">
        <f t="shared" si="18"/>
        <v>3.1394131322035584E+16</v>
      </c>
      <c r="BK82" s="1">
        <f t="shared" si="18"/>
        <v>2.4448978536597318E+17</v>
      </c>
      <c r="BL82" s="1">
        <f t="shared" si="18"/>
        <v>2.3039265994779462E+17</v>
      </c>
      <c r="BM82" s="1">
        <f t="shared" si="18"/>
        <v>2.2786504736187802E+17</v>
      </c>
      <c r="BN82" s="1">
        <f t="shared" si="18"/>
        <v>2.6636004853073882E+17</v>
      </c>
      <c r="BO82" s="1">
        <f t="shared" ref="BO82:BT82" si="19">(BO12-BO$71)^2</f>
        <v>2.2172119403351808E+17</v>
      </c>
      <c r="BP82" s="1">
        <f t="shared" si="19"/>
        <v>2.1534831380764458E+17</v>
      </c>
      <c r="BQ82" s="1">
        <f t="shared" si="19"/>
        <v>2.4039109137942349E+17</v>
      </c>
      <c r="BR82" s="1">
        <f t="shared" si="19"/>
        <v>2.348224319664519E+17</v>
      </c>
      <c r="BS82" s="1">
        <f t="shared" si="19"/>
        <v>2.4276510970949702E+17</v>
      </c>
      <c r="BT82" s="1">
        <f t="shared" si="19"/>
        <v>2.1521368673153466E+17</v>
      </c>
    </row>
    <row r="83" spans="2:72" x14ac:dyDescent="0.25">
      <c r="B83">
        <v>11</v>
      </c>
      <c r="C83" s="1">
        <f t="shared" ref="C83:BN83" si="20">(C13-C$71)^2</f>
        <v>2.9795279406883693E+17</v>
      </c>
      <c r="D83" s="1">
        <f t="shared" si="20"/>
        <v>3.8259676548451155E+17</v>
      </c>
      <c r="E83" s="1">
        <f t="shared" si="20"/>
        <v>3.919143258504361E+17</v>
      </c>
      <c r="F83" s="1">
        <f t="shared" si="20"/>
        <v>3.8237397786377882E+17</v>
      </c>
      <c r="G83" s="1">
        <f t="shared" si="20"/>
        <v>3.95322239664E+17</v>
      </c>
      <c r="H83" s="1">
        <f t="shared" si="20"/>
        <v>2.8027819345654131E+17</v>
      </c>
      <c r="I83" s="1">
        <f t="shared" si="20"/>
        <v>3.1523978805403456E+17</v>
      </c>
      <c r="J83" s="1">
        <f t="shared" si="20"/>
        <v>3.0725616824091469E+17</v>
      </c>
      <c r="K83" s="1">
        <f t="shared" si="20"/>
        <v>3.7861331371910234E+17</v>
      </c>
      <c r="L83" s="1">
        <f t="shared" si="20"/>
        <v>3.2708613029766669E+17</v>
      </c>
      <c r="M83" s="1">
        <f t="shared" si="20"/>
        <v>2.9883418585360774E+17</v>
      </c>
      <c r="N83" s="1">
        <f t="shared" si="20"/>
        <v>2.882574402063239E+17</v>
      </c>
      <c r="O83" s="1">
        <f t="shared" si="20"/>
        <v>3.739516762613015E+17</v>
      </c>
      <c r="P83" s="1">
        <f t="shared" si="20"/>
        <v>3.7304003125980128E+17</v>
      </c>
      <c r="Q83" s="1">
        <f t="shared" si="20"/>
        <v>3.3285203195280838E+17</v>
      </c>
      <c r="R83" s="1">
        <f t="shared" si="20"/>
        <v>3.5619161494082918E+17</v>
      </c>
      <c r="S83" s="1">
        <f t="shared" si="20"/>
        <v>3.2015905101159277E+17</v>
      </c>
      <c r="T83" s="1">
        <f t="shared" si="20"/>
        <v>3.8722885822947962E+17</v>
      </c>
      <c r="U83" s="1">
        <f t="shared" si="20"/>
        <v>3.6521383963022842E+17</v>
      </c>
      <c r="V83" s="1">
        <f t="shared" si="20"/>
        <v>3.7600555615025971E+17</v>
      </c>
      <c r="W83" s="1">
        <f t="shared" si="20"/>
        <v>3.6525937539986304E+17</v>
      </c>
      <c r="X83" s="1">
        <f t="shared" si="20"/>
        <v>2.9903247084642368E+17</v>
      </c>
      <c r="Y83" s="1">
        <f t="shared" si="20"/>
        <v>3.7894984480624595E+17</v>
      </c>
      <c r="Z83" s="1">
        <f t="shared" si="20"/>
        <v>3.2491980527955219E+17</v>
      </c>
      <c r="AA83" s="1">
        <f t="shared" si="20"/>
        <v>3.7022813059989754E+17</v>
      </c>
      <c r="AB83" s="1">
        <f t="shared" si="20"/>
        <v>3.3930001916351744E+17</v>
      </c>
      <c r="AC83" s="1">
        <f t="shared" si="20"/>
        <v>2.8989601246774701E+17</v>
      </c>
      <c r="AD83" s="1">
        <f t="shared" si="20"/>
        <v>3.3965621796452006E+17</v>
      </c>
      <c r="AE83" s="1">
        <f t="shared" si="20"/>
        <v>3.821896537528007E+17</v>
      </c>
      <c r="AF83" s="1">
        <f t="shared" si="20"/>
        <v>3.4744073092173773E+17</v>
      </c>
      <c r="AG83" s="1">
        <f t="shared" si="20"/>
        <v>3.7315076312475341E+17</v>
      </c>
      <c r="AH83" s="1">
        <f t="shared" si="20"/>
        <v>3.824020534273367E+17</v>
      </c>
      <c r="AI83" s="1">
        <f t="shared" si="20"/>
        <v>3.2350991470961862E+17</v>
      </c>
      <c r="AJ83" s="1">
        <f t="shared" si="20"/>
        <v>3.1397442412364403E+17</v>
      </c>
      <c r="AK83" s="1">
        <f t="shared" si="20"/>
        <v>3.3288517367547014E+17</v>
      </c>
      <c r="AL83" s="1">
        <f t="shared" si="20"/>
        <v>3.3285064683328314E+17</v>
      </c>
      <c r="AM83" s="1">
        <f t="shared" si="20"/>
        <v>3.8849589564876525E+17</v>
      </c>
      <c r="AN83" s="1">
        <f t="shared" si="20"/>
        <v>3.0534132370391456E+17</v>
      </c>
      <c r="AO83" s="1">
        <f t="shared" si="20"/>
        <v>3.1491401777916448E+17</v>
      </c>
      <c r="AP83" s="1">
        <f t="shared" si="20"/>
        <v>3.6174600997226195E+17</v>
      </c>
      <c r="AQ83" s="1">
        <f t="shared" si="20"/>
        <v>3.7858071966775379E+17</v>
      </c>
      <c r="AR83" s="1">
        <f t="shared" si="20"/>
        <v>3.1744612629367674E+17</v>
      </c>
      <c r="AS83" s="1">
        <f t="shared" si="20"/>
        <v>2.996697309688727E+17</v>
      </c>
      <c r="AT83" s="1">
        <f t="shared" si="20"/>
        <v>3.2281161356634458E+17</v>
      </c>
      <c r="AU83" s="1">
        <f t="shared" si="20"/>
        <v>3.11899730845344E+17</v>
      </c>
      <c r="AV83" s="1">
        <f t="shared" si="20"/>
        <v>3.4374972441908774E+17</v>
      </c>
      <c r="AW83" s="1">
        <f t="shared" si="20"/>
        <v>3.2480723965243904E+17</v>
      </c>
      <c r="AX83" s="1">
        <f t="shared" si="20"/>
        <v>3.1981946705621242E+17</v>
      </c>
      <c r="AY83" s="1">
        <f t="shared" si="20"/>
        <v>3.6076150787929875E+17</v>
      </c>
      <c r="AZ83" s="1">
        <f t="shared" si="20"/>
        <v>2.9178153911366509E+17</v>
      </c>
      <c r="BA83" s="1">
        <f t="shared" si="20"/>
        <v>1.1367075586412923E+17</v>
      </c>
      <c r="BB83" s="1">
        <f t="shared" si="20"/>
        <v>1.0922733075266459E+17</v>
      </c>
      <c r="BC83" s="1">
        <f t="shared" si="20"/>
        <v>7.9473028368221328E+16</v>
      </c>
      <c r="BD83" s="1">
        <f t="shared" si="20"/>
        <v>8.9372500838115568E+16</v>
      </c>
      <c r="BE83" s="1">
        <f t="shared" si="20"/>
        <v>1.2334760310316312E+17</v>
      </c>
      <c r="BF83" s="1">
        <f t="shared" si="20"/>
        <v>1.1274505232513296E+17</v>
      </c>
      <c r="BG83" s="1">
        <f t="shared" si="20"/>
        <v>9.4188688817969392E+16</v>
      </c>
      <c r="BH83" s="1">
        <f t="shared" si="20"/>
        <v>1.0351913882810402E+17</v>
      </c>
      <c r="BI83" s="1">
        <f t="shared" si="20"/>
        <v>1.122002389833516E+17</v>
      </c>
      <c r="BJ83" s="1">
        <f t="shared" si="20"/>
        <v>1.165626554153331E+17</v>
      </c>
      <c r="BK83" s="1">
        <f t="shared" si="20"/>
        <v>3.5637854019342982E+17</v>
      </c>
      <c r="BL83" s="1">
        <f t="shared" si="20"/>
        <v>3.3427816232096269E+17</v>
      </c>
      <c r="BM83" s="1">
        <f t="shared" si="20"/>
        <v>3.4552315000715846E+17</v>
      </c>
      <c r="BN83" s="1">
        <f t="shared" si="20"/>
        <v>3.8353321560928186E+17</v>
      </c>
      <c r="BO83" s="1">
        <f t="shared" ref="BO83:BT83" si="21">(BO13-BO$71)^2</f>
        <v>3.1290661595560966E+17</v>
      </c>
      <c r="BP83" s="1">
        <f t="shared" si="21"/>
        <v>3.3284088679495078E+17</v>
      </c>
      <c r="BQ83" s="1">
        <f t="shared" si="21"/>
        <v>3.6090328206533696E+17</v>
      </c>
      <c r="BR83" s="1">
        <f t="shared" si="21"/>
        <v>3.3982366260909478E+17</v>
      </c>
      <c r="BS83" s="1">
        <f t="shared" si="21"/>
        <v>3.4425251723300672E+17</v>
      </c>
      <c r="BT83" s="1">
        <f t="shared" si="21"/>
        <v>3.185335716771664E+17</v>
      </c>
    </row>
    <row r="84" spans="2:72" x14ac:dyDescent="0.25">
      <c r="B84">
        <v>12</v>
      </c>
      <c r="C84" s="1">
        <f t="shared" ref="C84:BN84" si="22">(C14-C$71)^2</f>
        <v>3.6200217701446554E+17</v>
      </c>
      <c r="D84" s="1">
        <f t="shared" si="22"/>
        <v>4.3697873605043814E+17</v>
      </c>
      <c r="E84" s="1">
        <f t="shared" si="22"/>
        <v>4.6426533881479443E+17</v>
      </c>
      <c r="F84" s="1">
        <f t="shared" si="22"/>
        <v>4.3680578726967066E+17</v>
      </c>
      <c r="G84" s="1">
        <f t="shared" si="22"/>
        <v>4.5043875477943808E+17</v>
      </c>
      <c r="H84" s="1">
        <f t="shared" si="22"/>
        <v>3.4167776155329389E+17</v>
      </c>
      <c r="I84" s="1">
        <f t="shared" si="22"/>
        <v>3.5934288530715206E+17</v>
      </c>
      <c r="J84" s="1">
        <f t="shared" si="22"/>
        <v>3.7174160849444934E+17</v>
      </c>
      <c r="K84" s="1">
        <f t="shared" si="22"/>
        <v>4.4969484998445965E+17</v>
      </c>
      <c r="L84" s="1">
        <f t="shared" si="22"/>
        <v>3.735020589183351E+17</v>
      </c>
      <c r="M84" s="1">
        <f t="shared" si="22"/>
        <v>3.6237250476063392E+17</v>
      </c>
      <c r="N84" s="1">
        <f t="shared" si="22"/>
        <v>3.3661324875352288E+17</v>
      </c>
      <c r="O84" s="1">
        <f t="shared" si="22"/>
        <v>4.442980047942071E+17</v>
      </c>
      <c r="P84" s="1">
        <f t="shared" si="22"/>
        <v>4.2632838468867322E+17</v>
      </c>
      <c r="Q84" s="1">
        <f t="shared" si="22"/>
        <v>3.8712387926295501E+17</v>
      </c>
      <c r="R84" s="1">
        <f t="shared" si="22"/>
        <v>4.0713914339192896E+17</v>
      </c>
      <c r="S84" s="1">
        <f t="shared" si="22"/>
        <v>3.6650874223182554E+17</v>
      </c>
      <c r="T84" s="1">
        <f t="shared" si="22"/>
        <v>4.418198894798057E+17</v>
      </c>
      <c r="U84" s="1">
        <f t="shared" si="22"/>
        <v>4.3522498390151891E+17</v>
      </c>
      <c r="V84" s="1">
        <f t="shared" si="22"/>
        <v>4.4665740631352454E+17</v>
      </c>
      <c r="W84" s="1">
        <f t="shared" si="22"/>
        <v>4.1822595331298304E+17</v>
      </c>
      <c r="X84" s="1">
        <f t="shared" si="22"/>
        <v>3.6289462695712314E+17</v>
      </c>
      <c r="Y84" s="1">
        <f t="shared" si="22"/>
        <v>4.488754108205143E+17</v>
      </c>
      <c r="Z84" s="1">
        <f t="shared" si="22"/>
        <v>3.9094954264779987E+17</v>
      </c>
      <c r="AA84" s="1">
        <f t="shared" si="22"/>
        <v>4.3476377789120525E+17</v>
      </c>
      <c r="AB84" s="1">
        <f t="shared" si="22"/>
        <v>4.0255637018394605E+17</v>
      </c>
      <c r="AC84" s="1">
        <f t="shared" si="22"/>
        <v>3.5243035378471072E+17</v>
      </c>
      <c r="AD84" s="1">
        <f t="shared" si="22"/>
        <v>3.9439972346345242E+17</v>
      </c>
      <c r="AE84" s="1">
        <f t="shared" si="22"/>
        <v>4.5322543067029907E+17</v>
      </c>
      <c r="AF84" s="1">
        <f t="shared" si="22"/>
        <v>3.9724452502292928E+17</v>
      </c>
      <c r="AG84" s="1">
        <f t="shared" si="22"/>
        <v>4.43946420032984E+17</v>
      </c>
      <c r="AH84" s="1">
        <f t="shared" si="22"/>
        <v>4.5351652816102611E+17</v>
      </c>
      <c r="AI84" s="1">
        <f t="shared" si="22"/>
        <v>3.6652177703182048E+17</v>
      </c>
      <c r="AJ84" s="1">
        <f t="shared" si="22"/>
        <v>3.5685854874650797E+17</v>
      </c>
      <c r="AK84" s="1">
        <f t="shared" si="22"/>
        <v>3.8399279204038675E+17</v>
      </c>
      <c r="AL84" s="1">
        <f t="shared" si="22"/>
        <v>3.9448721138471744E+17</v>
      </c>
      <c r="AM84" s="1">
        <f t="shared" si="22"/>
        <v>4.4203674001794138E+17</v>
      </c>
      <c r="AN84" s="1">
        <f t="shared" si="22"/>
        <v>3.4423669729147341E+17</v>
      </c>
      <c r="AO84" s="1">
        <f t="shared" si="22"/>
        <v>3.7605749974221587E+17</v>
      </c>
      <c r="AP84" s="1">
        <f t="shared" si="22"/>
        <v>4.2107735272035795E+17</v>
      </c>
      <c r="AQ84" s="1">
        <f t="shared" si="22"/>
        <v>4.4494948415824858E+17</v>
      </c>
      <c r="AR84" s="1">
        <f t="shared" si="22"/>
        <v>3.7673976243730982E+17</v>
      </c>
      <c r="AS84" s="1">
        <f t="shared" si="22"/>
        <v>3.6026481227043578E+17</v>
      </c>
      <c r="AT84" s="1">
        <f t="shared" si="22"/>
        <v>3.6686044360975014E+17</v>
      </c>
      <c r="AU84" s="1">
        <f t="shared" si="22"/>
        <v>3.599690589978281E+17</v>
      </c>
      <c r="AV84" s="1">
        <f t="shared" si="22"/>
        <v>4.037536183363431E+17</v>
      </c>
      <c r="AW84" s="1">
        <f t="shared" si="22"/>
        <v>3.7556883587370381E+17</v>
      </c>
      <c r="AX84" s="1">
        <f t="shared" si="22"/>
        <v>3.749974342388688E+17</v>
      </c>
      <c r="AY84" s="1">
        <f t="shared" si="22"/>
        <v>4.1233753178520909E+17</v>
      </c>
      <c r="AZ84" s="1">
        <f t="shared" si="22"/>
        <v>3.3365157866862765E+17</v>
      </c>
      <c r="BA84" s="1">
        <f t="shared" si="22"/>
        <v>1.7364816213214477E+17</v>
      </c>
      <c r="BB84" s="1">
        <f t="shared" si="22"/>
        <v>1.6025870258502374E+17</v>
      </c>
      <c r="BC84" s="1">
        <f t="shared" si="22"/>
        <v>1.9527276063035603E+17</v>
      </c>
      <c r="BD84" s="1">
        <f t="shared" si="22"/>
        <v>2.091617030523103E+17</v>
      </c>
      <c r="BE84" s="1">
        <f t="shared" si="22"/>
        <v>1.449372113808687E+17</v>
      </c>
      <c r="BF84" s="1">
        <f t="shared" si="22"/>
        <v>1.6663531474284314E+17</v>
      </c>
      <c r="BG84" s="1">
        <f t="shared" si="22"/>
        <v>1.3974354096113762E+17</v>
      </c>
      <c r="BH84" s="1">
        <f t="shared" si="22"/>
        <v>1.6036496597622278E+17</v>
      </c>
      <c r="BI84" s="1">
        <f t="shared" si="22"/>
        <v>1.5849107400904618E+17</v>
      </c>
      <c r="BJ84" s="1">
        <f t="shared" si="22"/>
        <v>1.634202962961136E+17</v>
      </c>
      <c r="BK84" s="1">
        <f t="shared" si="22"/>
        <v>4.0937109325837952E+17</v>
      </c>
      <c r="BL84" s="1">
        <f t="shared" si="22"/>
        <v>3.9649958351385299E+17</v>
      </c>
      <c r="BM84" s="1">
        <f t="shared" si="22"/>
        <v>4.0878887273544717E+17</v>
      </c>
      <c r="BN84" s="1">
        <f t="shared" si="22"/>
        <v>4.3908362314878163E+17</v>
      </c>
      <c r="BO84" s="1">
        <f t="shared" ref="BO84:BT84" si="23">(BO14-BO$71)^2</f>
        <v>3.7618088564091533E+17</v>
      </c>
      <c r="BP84" s="1">
        <f t="shared" si="23"/>
        <v>3.8597365476482131E+17</v>
      </c>
      <c r="BQ84" s="1">
        <f t="shared" si="23"/>
        <v>4.1806133494525818E+17</v>
      </c>
      <c r="BR84" s="1">
        <f t="shared" si="23"/>
        <v>4.02556015874464E+17</v>
      </c>
      <c r="BS84" s="1">
        <f t="shared" si="23"/>
        <v>4.0836173646440045E+17</v>
      </c>
      <c r="BT84" s="1">
        <f t="shared" si="23"/>
        <v>3.6930270907888422E+17</v>
      </c>
    </row>
    <row r="85" spans="2:72" x14ac:dyDescent="0.25">
      <c r="B85">
        <v>13</v>
      </c>
      <c r="C85" s="1">
        <f t="shared" ref="C85:BN85" si="24">(C15-C$71)^2</f>
        <v>1.6048218818811021E+17</v>
      </c>
      <c r="D85" s="1">
        <f t="shared" si="24"/>
        <v>1.1811410231568768E+17</v>
      </c>
      <c r="E85" s="1">
        <f t="shared" si="24"/>
        <v>1.1191330950224374E+17</v>
      </c>
      <c r="F85" s="1">
        <f t="shared" si="24"/>
        <v>1.2023571247152294E+17</v>
      </c>
      <c r="G85" s="1">
        <f t="shared" si="24"/>
        <v>1.0994227144646154E+17</v>
      </c>
      <c r="H85" s="1">
        <f t="shared" si="24"/>
        <v>2.0472927263094294E+17</v>
      </c>
      <c r="I85" s="1">
        <f t="shared" si="24"/>
        <v>1.9003526171290784E+17</v>
      </c>
      <c r="J85" s="1">
        <f t="shared" si="24"/>
        <v>1.5373899134237661E+17</v>
      </c>
      <c r="K85" s="1">
        <f t="shared" si="24"/>
        <v>1.2091958550416922E+17</v>
      </c>
      <c r="L85" s="1">
        <f t="shared" si="24"/>
        <v>1.4711403422147261E+17</v>
      </c>
      <c r="M85" s="1">
        <f t="shared" si="24"/>
        <v>1.8620397092414461E+17</v>
      </c>
      <c r="N85" s="1">
        <f t="shared" si="24"/>
        <v>1.8413847535904803E+17</v>
      </c>
      <c r="O85" s="1">
        <f t="shared" si="24"/>
        <v>1.239198515308133E+17</v>
      </c>
      <c r="P85" s="1">
        <f t="shared" si="24"/>
        <v>1.2661207876888813E+17</v>
      </c>
      <c r="Q85" s="1">
        <f t="shared" si="24"/>
        <v>1.5198340960241997E+17</v>
      </c>
      <c r="R85" s="1">
        <f t="shared" si="24"/>
        <v>1.2643372914171688E+17</v>
      </c>
      <c r="S85" s="1">
        <f t="shared" si="24"/>
        <v>1.8466914433612285E+17</v>
      </c>
      <c r="T85" s="1">
        <f t="shared" si="24"/>
        <v>1.1671201895754173E+17</v>
      </c>
      <c r="U85" s="1">
        <f t="shared" si="24"/>
        <v>1.2211004721598454E+17</v>
      </c>
      <c r="V85" s="1">
        <f t="shared" si="24"/>
        <v>1.2623052826850733E+17</v>
      </c>
      <c r="W85" s="1">
        <f t="shared" si="24"/>
        <v>1.4237353665566798E+17</v>
      </c>
      <c r="X85" s="1">
        <f t="shared" si="24"/>
        <v>1.6010948964337568E+17</v>
      </c>
      <c r="Y85" s="1">
        <f t="shared" si="24"/>
        <v>1.1532285397371344E+17</v>
      </c>
      <c r="Z85" s="1">
        <f t="shared" si="24"/>
        <v>1.505174279355129E+17</v>
      </c>
      <c r="AA85" s="1">
        <f t="shared" si="24"/>
        <v>1.224370831138992E+17</v>
      </c>
      <c r="AB85" s="1">
        <f t="shared" si="24"/>
        <v>1.5290798023260694E+17</v>
      </c>
      <c r="AC85" s="1">
        <f t="shared" si="24"/>
        <v>1.7313032090465984E+17</v>
      </c>
      <c r="AD85" s="1">
        <f t="shared" si="24"/>
        <v>1.4203166061919531E+17</v>
      </c>
      <c r="AE85" s="1">
        <f t="shared" si="24"/>
        <v>1.1643934522951168E+17</v>
      </c>
      <c r="AF85" s="1">
        <f t="shared" si="24"/>
        <v>1.5778808275498282E+17</v>
      </c>
      <c r="AG85" s="1">
        <f t="shared" si="24"/>
        <v>1.2112233137039157E+17</v>
      </c>
      <c r="AH85" s="1">
        <f t="shared" si="24"/>
        <v>1.1616891871905971E+17</v>
      </c>
      <c r="AI85" s="1">
        <f t="shared" si="24"/>
        <v>1.4476642074321059E+17</v>
      </c>
      <c r="AJ85" s="1">
        <f t="shared" si="24"/>
        <v>1.5641277557919869E+17</v>
      </c>
      <c r="AK85" s="1">
        <f t="shared" si="24"/>
        <v>1.4206239863197456E+17</v>
      </c>
      <c r="AL85" s="1">
        <f t="shared" si="24"/>
        <v>1.4759264111468179E+17</v>
      </c>
      <c r="AM85" s="1">
        <f t="shared" si="24"/>
        <v>1.1163341451057363E+17</v>
      </c>
      <c r="AN85" s="1">
        <f t="shared" si="24"/>
        <v>1.5485325987111734E+17</v>
      </c>
      <c r="AO85" s="1">
        <f t="shared" si="24"/>
        <v>1.5833765389365914E+17</v>
      </c>
      <c r="AP85" s="1">
        <f t="shared" si="24"/>
        <v>1.2884637752751126E+17</v>
      </c>
      <c r="AQ85" s="1">
        <f t="shared" si="24"/>
        <v>1.1646432487421411E+17</v>
      </c>
      <c r="AR85" s="1">
        <f t="shared" si="24"/>
        <v>1.6183614698784358E+17</v>
      </c>
      <c r="AS85" s="1">
        <f t="shared" si="24"/>
        <v>1.6790394912224387E+17</v>
      </c>
      <c r="AT85" s="1">
        <f t="shared" si="24"/>
        <v>1.4893070333509808E+17</v>
      </c>
      <c r="AU85" s="1">
        <f t="shared" si="24"/>
        <v>1.7811832528566246E+17</v>
      </c>
      <c r="AV85" s="1">
        <f t="shared" si="24"/>
        <v>1.3865445807955131E+17</v>
      </c>
      <c r="AW85" s="1">
        <f t="shared" si="24"/>
        <v>1.5052825662212701E+17</v>
      </c>
      <c r="AX85" s="1">
        <f t="shared" si="24"/>
        <v>1.6009844788341411E+17</v>
      </c>
      <c r="AY85" s="1">
        <f t="shared" si="24"/>
        <v>1.3391105293562496E+17</v>
      </c>
      <c r="AZ85" s="1">
        <f t="shared" si="24"/>
        <v>1.660031789719175E+17</v>
      </c>
      <c r="BA85" s="1">
        <f t="shared" si="24"/>
        <v>1.1951347413331662E+17</v>
      </c>
      <c r="BB85" s="1">
        <f t="shared" si="24"/>
        <v>1.1426622770418933E+17</v>
      </c>
      <c r="BC85" s="1">
        <f t="shared" si="24"/>
        <v>8.514396413297256E+16</v>
      </c>
      <c r="BD85" s="1">
        <f t="shared" si="24"/>
        <v>8.9696749094799616E+16</v>
      </c>
      <c r="BE85" s="1">
        <f t="shared" si="24"/>
        <v>1.240191066583541E+17</v>
      </c>
      <c r="BF85" s="1">
        <f t="shared" si="24"/>
        <v>1.1863972717556374E+17</v>
      </c>
      <c r="BG85" s="1">
        <f t="shared" si="24"/>
        <v>9.4466002889369232E+16</v>
      </c>
      <c r="BH85" s="1">
        <f t="shared" si="24"/>
        <v>1.0380278702342832E+17</v>
      </c>
      <c r="BI85" s="1">
        <f t="shared" si="24"/>
        <v>1.1246347768310445E+17</v>
      </c>
      <c r="BJ85" s="1">
        <f t="shared" si="24"/>
        <v>1.2302129830084125E+17</v>
      </c>
      <c r="BK85" s="1">
        <f t="shared" si="24"/>
        <v>1.2931987371082531E+17</v>
      </c>
      <c r="BL85" s="1">
        <f t="shared" si="24"/>
        <v>1.4770611318499498E+17</v>
      </c>
      <c r="BM85" s="1">
        <f t="shared" si="24"/>
        <v>1.4792743065640614E+17</v>
      </c>
      <c r="BN85" s="1">
        <f t="shared" si="24"/>
        <v>1.1476837397086459E+17</v>
      </c>
      <c r="BO85" s="1">
        <f t="shared" ref="BO85:BT85" si="25">(BO15-BO$71)^2</f>
        <v>1.5256190531377642E+17</v>
      </c>
      <c r="BP85" s="1">
        <f t="shared" si="25"/>
        <v>1.5524575381421984E+17</v>
      </c>
      <c r="BQ85" s="1">
        <f t="shared" si="25"/>
        <v>1.3442320808089742E+17</v>
      </c>
      <c r="BR85" s="1">
        <f t="shared" si="25"/>
        <v>1.4370243560213333E+17</v>
      </c>
      <c r="BS85" s="1">
        <f t="shared" si="25"/>
        <v>1.3922380726903914E+17</v>
      </c>
      <c r="BT85" s="1">
        <f t="shared" si="25"/>
        <v>1.4919606657450512E+17</v>
      </c>
    </row>
    <row r="86" spans="2:72" x14ac:dyDescent="0.25">
      <c r="B86">
        <v>14</v>
      </c>
      <c r="C86" s="1">
        <f t="shared" ref="C86:BN86" si="26">(C16-C$71)^2</f>
        <v>1.2605258358481485E+17</v>
      </c>
      <c r="D86" s="1">
        <f t="shared" si="26"/>
        <v>9.4798250952521936E+16</v>
      </c>
      <c r="E86" s="1">
        <f t="shared" si="26"/>
        <v>8.2004997059388912E+16</v>
      </c>
      <c r="F86" s="1">
        <f t="shared" si="26"/>
        <v>9.662966787966712E+16</v>
      </c>
      <c r="G86" s="1">
        <f t="shared" si="26"/>
        <v>8.7534073302389056E+16</v>
      </c>
      <c r="H86" s="1">
        <f t="shared" si="26"/>
        <v>1.6366768558243712E+17</v>
      </c>
      <c r="I86" s="1">
        <f t="shared" si="26"/>
        <v>1.6325706741693718E+17</v>
      </c>
      <c r="J86" s="1">
        <f t="shared" si="26"/>
        <v>1.2034297040760526E+17</v>
      </c>
      <c r="K86" s="1">
        <f t="shared" si="26"/>
        <v>8.9776045446150688E+16</v>
      </c>
      <c r="L86" s="1">
        <f t="shared" si="26"/>
        <v>1.2483957653576829E+17</v>
      </c>
      <c r="M86" s="1">
        <f t="shared" si="26"/>
        <v>1.4701271625326554E+17</v>
      </c>
      <c r="N86" s="1">
        <f t="shared" si="26"/>
        <v>1.5753536290328339E+17</v>
      </c>
      <c r="O86" s="1">
        <f t="shared" si="26"/>
        <v>9.245386806164096E+16</v>
      </c>
      <c r="P86" s="1">
        <f t="shared" si="26"/>
        <v>1.0255675391346707E+17</v>
      </c>
      <c r="Q86" s="1">
        <f t="shared" si="26"/>
        <v>1.2366315937967494E+17</v>
      </c>
      <c r="R86" s="1">
        <f t="shared" si="26"/>
        <v>1.0379957806475045E+17</v>
      </c>
      <c r="S86" s="1">
        <f t="shared" si="26"/>
        <v>1.5739127959390102E+17</v>
      </c>
      <c r="T86" s="1">
        <f t="shared" si="26"/>
        <v>9.3654548368997776E+16</v>
      </c>
      <c r="U86" s="1">
        <f t="shared" si="26"/>
        <v>9.1165524734485152E+16</v>
      </c>
      <c r="V86" s="1">
        <f t="shared" si="26"/>
        <v>9.4312889739576944E+16</v>
      </c>
      <c r="W86" s="1">
        <f t="shared" si="26"/>
        <v>1.1668867287580786E+17</v>
      </c>
      <c r="X86" s="1">
        <f t="shared" si="26"/>
        <v>1.2578351226355981E+17</v>
      </c>
      <c r="Y86" s="1">
        <f t="shared" si="26"/>
        <v>8.5776692888675712E+16</v>
      </c>
      <c r="Z86" s="1">
        <f t="shared" si="26"/>
        <v>1.1576693835543768E+17</v>
      </c>
      <c r="AA86" s="1">
        <f t="shared" si="26"/>
        <v>9.422238517471088E+16</v>
      </c>
      <c r="AB86" s="1">
        <f t="shared" si="26"/>
        <v>1.2033594635117738E+17</v>
      </c>
      <c r="AC86" s="1">
        <f t="shared" si="26"/>
        <v>1.3589129175397666E+17</v>
      </c>
      <c r="AD86" s="1">
        <f t="shared" si="26"/>
        <v>1.1494239768387122E+17</v>
      </c>
      <c r="AE86" s="1">
        <f t="shared" si="26"/>
        <v>8.6243460434560128E+16</v>
      </c>
      <c r="AF86" s="1">
        <f t="shared" si="26"/>
        <v>1.3184939849675021E+17</v>
      </c>
      <c r="AG86" s="1">
        <f t="shared" si="26"/>
        <v>9.002862315216184E+16</v>
      </c>
      <c r="AH86" s="1">
        <f t="shared" si="26"/>
        <v>8.6007036742523392E+16</v>
      </c>
      <c r="AI86" s="1">
        <f t="shared" si="26"/>
        <v>1.2623103071179258E+17</v>
      </c>
      <c r="AJ86" s="1">
        <f t="shared" si="26"/>
        <v>1.361859809287912E+17</v>
      </c>
      <c r="AK86" s="1">
        <f t="shared" si="26"/>
        <v>1.1933138157143354E+17</v>
      </c>
      <c r="AL86" s="1">
        <f t="shared" si="26"/>
        <v>1.1610138432046896E+17</v>
      </c>
      <c r="AM86" s="1">
        <f t="shared" si="26"/>
        <v>8.963599918178632E+16</v>
      </c>
      <c r="AN86" s="1">
        <f t="shared" si="26"/>
        <v>1.37533310377922E+17</v>
      </c>
      <c r="AO86" s="1">
        <f t="shared" si="26"/>
        <v>1.251827357781733E+17</v>
      </c>
      <c r="AP86" s="1">
        <f t="shared" si="26"/>
        <v>1.0246236615247979E+17</v>
      </c>
      <c r="AQ86" s="1">
        <f t="shared" si="26"/>
        <v>8.8327532503684496E+16</v>
      </c>
      <c r="AR86" s="1">
        <f t="shared" si="26"/>
        <v>1.2965474956520723E+17</v>
      </c>
      <c r="AS86" s="1">
        <f t="shared" si="26"/>
        <v>1.3296604492251546E+17</v>
      </c>
      <c r="AT86" s="1">
        <f t="shared" si="26"/>
        <v>1.2781096522201475E+17</v>
      </c>
      <c r="AU86" s="1">
        <f t="shared" si="26"/>
        <v>1.5055543822105942E+17</v>
      </c>
      <c r="AV86" s="1">
        <f t="shared" si="26"/>
        <v>1.0962814542559634E+17</v>
      </c>
      <c r="AW86" s="1">
        <f t="shared" si="26"/>
        <v>1.2524576182667883E+17</v>
      </c>
      <c r="AX86" s="1">
        <f t="shared" si="26"/>
        <v>1.3019380999757147E+17</v>
      </c>
      <c r="AY86" s="1">
        <f t="shared" si="26"/>
        <v>1.0977859376954726E+17</v>
      </c>
      <c r="AZ86" s="1">
        <f t="shared" si="26"/>
        <v>1.4585019461197565E+17</v>
      </c>
      <c r="BA86" s="1">
        <f t="shared" si="26"/>
        <v>3.5059871386436282E+17</v>
      </c>
      <c r="BB86" s="1">
        <f t="shared" si="26"/>
        <v>3.6614328867672467E+17</v>
      </c>
      <c r="BC86" s="1">
        <f t="shared" si="26"/>
        <v>4.2194493074465792E+17</v>
      </c>
      <c r="BD86" s="1">
        <f t="shared" si="26"/>
        <v>3.9802302209931693E+17</v>
      </c>
      <c r="BE86" s="1">
        <f t="shared" si="26"/>
        <v>3.2266095478602131E+17</v>
      </c>
      <c r="BF86" s="1">
        <f t="shared" si="26"/>
        <v>3.5385295071623437E+17</v>
      </c>
      <c r="BG86" s="1">
        <f t="shared" si="26"/>
        <v>4.1968172406783635E+17</v>
      </c>
      <c r="BH86" s="1">
        <f t="shared" si="26"/>
        <v>3.5716540195182272E+17</v>
      </c>
      <c r="BI86" s="1">
        <f t="shared" si="26"/>
        <v>3.4579888346363898E+17</v>
      </c>
      <c r="BJ86" s="1">
        <f t="shared" si="26"/>
        <v>3.4492884827526323E+17</v>
      </c>
      <c r="BK86" s="1">
        <f t="shared" si="26"/>
        <v>1.049049519336121E+17</v>
      </c>
      <c r="BL86" s="1">
        <f t="shared" si="26"/>
        <v>1.1596067905867974E+17</v>
      </c>
      <c r="BM86" s="1">
        <f t="shared" si="26"/>
        <v>1.158712341012345E+17</v>
      </c>
      <c r="BN86" s="1">
        <f t="shared" si="26"/>
        <v>9.146554257413384E+16</v>
      </c>
      <c r="BO86" s="1">
        <f t="shared" ref="BO86:BT86" si="27">(BO16-BO$71)^2</f>
        <v>1.1956422166844584E+17</v>
      </c>
      <c r="BP86" s="1">
        <f t="shared" si="27"/>
        <v>1.2745506981466355E+17</v>
      </c>
      <c r="BQ86" s="1">
        <f t="shared" si="27"/>
        <v>1.0774616857172208E+17</v>
      </c>
      <c r="BR86" s="1">
        <f t="shared" si="27"/>
        <v>1.1255044510205653E+17</v>
      </c>
      <c r="BS86" s="1">
        <f t="shared" si="27"/>
        <v>1.0780293163383248E+17</v>
      </c>
      <c r="BT86" s="1">
        <f t="shared" si="27"/>
        <v>1.2505522866568573E+17</v>
      </c>
    </row>
    <row r="87" spans="2:72" x14ac:dyDescent="0.25">
      <c r="B87">
        <v>15</v>
      </c>
      <c r="C87" s="1">
        <f t="shared" ref="C87:BN87" si="28">(C17-C$71)^2</f>
        <v>5485425815107062</v>
      </c>
      <c r="D87" s="1">
        <f t="shared" si="28"/>
        <v>211650020257376.88</v>
      </c>
      <c r="E87" s="1">
        <f t="shared" si="28"/>
        <v>6372481265303.7334</v>
      </c>
      <c r="F87" s="1">
        <f t="shared" si="28"/>
        <v>124464799226489.38</v>
      </c>
      <c r="G87" s="1">
        <f t="shared" si="28"/>
        <v>25734427709190.645</v>
      </c>
      <c r="H87" s="1">
        <f t="shared" si="28"/>
        <v>8269325831344748</v>
      </c>
      <c r="I87" s="1">
        <f t="shared" si="28"/>
        <v>2274297706316443.5</v>
      </c>
      <c r="J87" s="1">
        <f t="shared" si="28"/>
        <v>4277405977543208</v>
      </c>
      <c r="K87" s="1">
        <f t="shared" si="28"/>
        <v>321184760579625.56</v>
      </c>
      <c r="L87" s="1">
        <f t="shared" si="28"/>
        <v>2907482498161494</v>
      </c>
      <c r="M87" s="1">
        <f t="shared" si="28"/>
        <v>4350397852477123</v>
      </c>
      <c r="N87" s="1">
        <f t="shared" si="28"/>
        <v>7385767432007671</v>
      </c>
      <c r="O87" s="1">
        <f t="shared" si="28"/>
        <v>442844913614469.69</v>
      </c>
      <c r="P87" s="1">
        <f t="shared" si="28"/>
        <v>375300650967969.63</v>
      </c>
      <c r="Q87" s="1">
        <f t="shared" si="28"/>
        <v>2644016880828433</v>
      </c>
      <c r="R87" s="1">
        <f t="shared" si="28"/>
        <v>616971365783218.25</v>
      </c>
      <c r="S87" s="1">
        <f t="shared" si="28"/>
        <v>1895635342470918.3</v>
      </c>
      <c r="T87" s="1">
        <f t="shared" si="28"/>
        <v>4040586792161.6519</v>
      </c>
      <c r="U87" s="1">
        <f t="shared" si="28"/>
        <v>348519808542399.81</v>
      </c>
      <c r="V87" s="1">
        <f t="shared" si="28"/>
        <v>194344013398608.81</v>
      </c>
      <c r="W87" s="1">
        <f t="shared" si="28"/>
        <v>184077111004931.03</v>
      </c>
      <c r="X87" s="1">
        <f t="shared" si="28"/>
        <v>5365091772544425</v>
      </c>
      <c r="Y87" s="1">
        <f t="shared" si="28"/>
        <v>94267103540008.172</v>
      </c>
      <c r="Z87" s="1">
        <f t="shared" si="28"/>
        <v>3657902032453850.5</v>
      </c>
      <c r="AA87" s="1">
        <f t="shared" si="28"/>
        <v>207287947265175</v>
      </c>
      <c r="AB87" s="1">
        <f t="shared" si="28"/>
        <v>1534954642820651.5</v>
      </c>
      <c r="AC87" s="1">
        <f t="shared" si="28"/>
        <v>7882082156209234</v>
      </c>
      <c r="AD87" s="1">
        <f t="shared" si="28"/>
        <v>2385936095666286</v>
      </c>
      <c r="AE87" s="1">
        <f t="shared" si="28"/>
        <v>27718903983115.379</v>
      </c>
      <c r="AF87" s="1">
        <f t="shared" si="28"/>
        <v>596511182196567.63</v>
      </c>
      <c r="AG87" s="1">
        <f t="shared" si="28"/>
        <v>193715273914726.94</v>
      </c>
      <c r="AH87" s="1">
        <f t="shared" si="28"/>
        <v>24965638025672.59</v>
      </c>
      <c r="AI87" s="1">
        <f t="shared" si="28"/>
        <v>3361000069118771</v>
      </c>
      <c r="AJ87" s="1">
        <f t="shared" si="28"/>
        <v>2835405276791798.5</v>
      </c>
      <c r="AK87" s="1">
        <f t="shared" si="28"/>
        <v>2697690080785444</v>
      </c>
      <c r="AL87" s="1">
        <f t="shared" si="28"/>
        <v>2843186202135115.5</v>
      </c>
      <c r="AM87" s="1">
        <f t="shared" si="28"/>
        <v>25010128249899.473</v>
      </c>
      <c r="AN87" s="1">
        <f t="shared" si="28"/>
        <v>3761459566075124.5</v>
      </c>
      <c r="AO87" s="1">
        <f t="shared" si="28"/>
        <v>4449837240344263.5</v>
      </c>
      <c r="AP87" s="1">
        <f t="shared" si="28"/>
        <v>531593779553004.5</v>
      </c>
      <c r="AQ87" s="1">
        <f t="shared" si="28"/>
        <v>75405107116401.375</v>
      </c>
      <c r="AR87" s="1">
        <f t="shared" si="28"/>
        <v>3563805683215668.5</v>
      </c>
      <c r="AS87" s="1">
        <f t="shared" si="28"/>
        <v>4792231528423786</v>
      </c>
      <c r="AT87" s="1">
        <f t="shared" si="28"/>
        <v>2832894090061683</v>
      </c>
      <c r="AU87" s="1">
        <f t="shared" si="28"/>
        <v>3821026683451420</v>
      </c>
      <c r="AV87" s="1">
        <f t="shared" si="28"/>
        <v>1486454371604349.3</v>
      </c>
      <c r="AW87" s="1">
        <f t="shared" si="28"/>
        <v>2702920083366136.5</v>
      </c>
      <c r="AX87" s="1">
        <f t="shared" si="28"/>
        <v>3030817523024198</v>
      </c>
      <c r="AY87" s="1">
        <f t="shared" si="28"/>
        <v>520837428987831</v>
      </c>
      <c r="AZ87" s="1">
        <f t="shared" si="28"/>
        <v>6564191163301794</v>
      </c>
      <c r="BA87" s="1">
        <f t="shared" si="28"/>
        <v>3.4167356689138989E+17</v>
      </c>
      <c r="BB87" s="1">
        <f t="shared" si="28"/>
        <v>3.5830758220322419E+17</v>
      </c>
      <c r="BC87" s="1">
        <f t="shared" si="28"/>
        <v>4.1049812513209856E+17</v>
      </c>
      <c r="BD87" s="1">
        <f t="shared" si="28"/>
        <v>3.9754703319182714E+17</v>
      </c>
      <c r="BE87" s="1">
        <f t="shared" si="28"/>
        <v>3.2224155485337946E+17</v>
      </c>
      <c r="BF87" s="1">
        <f t="shared" si="28"/>
        <v>3.4482944628264768E+17</v>
      </c>
      <c r="BG87" s="1">
        <f t="shared" si="28"/>
        <v>4.1925702545930912E+17</v>
      </c>
      <c r="BH87" s="1">
        <f t="shared" si="28"/>
        <v>3.567900144969991E+17</v>
      </c>
      <c r="BI87" s="1">
        <f t="shared" si="28"/>
        <v>3.4549589877545734E+17</v>
      </c>
      <c r="BJ87" s="1">
        <f t="shared" si="28"/>
        <v>3.3523691221456102E+17</v>
      </c>
      <c r="BK87" s="1">
        <f t="shared" si="28"/>
        <v>696294569597867.88</v>
      </c>
      <c r="BL87" s="1">
        <f t="shared" si="28"/>
        <v>2288554793916076.5</v>
      </c>
      <c r="BM87" s="1">
        <f t="shared" si="28"/>
        <v>1046916544996597.8</v>
      </c>
      <c r="BN87" s="1">
        <f t="shared" si="28"/>
        <v>48353874697091.477</v>
      </c>
      <c r="BO87" s="1">
        <f t="shared" ref="BO87:BT87" si="29">(BO17-BO$71)^2</f>
        <v>3881182757407349.5</v>
      </c>
      <c r="BP87" s="1">
        <f t="shared" si="29"/>
        <v>2215227649924108.3</v>
      </c>
      <c r="BQ87" s="1">
        <f t="shared" si="29"/>
        <v>425622463741004.13</v>
      </c>
      <c r="BR87" s="1">
        <f t="shared" si="29"/>
        <v>1761199641255215.3</v>
      </c>
      <c r="BS87" s="1">
        <f t="shared" si="29"/>
        <v>1788970493002473.8</v>
      </c>
      <c r="BT87" s="1">
        <f t="shared" si="29"/>
        <v>2785096047205234.5</v>
      </c>
    </row>
    <row r="88" spans="2:72" x14ac:dyDescent="0.25">
      <c r="B88">
        <v>16</v>
      </c>
      <c r="C88" s="1">
        <f t="shared" ref="C88:BN88" si="30">(C18-C$71)^2</f>
        <v>1098017405628881</v>
      </c>
      <c r="D88" s="1">
        <f t="shared" si="30"/>
        <v>254579991828614.59</v>
      </c>
      <c r="E88" s="1">
        <f t="shared" si="30"/>
        <v>2025865539419596.3</v>
      </c>
      <c r="F88" s="1">
        <f t="shared" si="30"/>
        <v>381359498710375.44</v>
      </c>
      <c r="G88" s="1">
        <f t="shared" si="30"/>
        <v>1269310476614904.3</v>
      </c>
      <c r="H88" s="1">
        <f t="shared" si="30"/>
        <v>2368085479667205</v>
      </c>
      <c r="I88" s="1">
        <f t="shared" si="30"/>
        <v>423254318914723.56</v>
      </c>
      <c r="J88" s="1">
        <f t="shared" si="30"/>
        <v>612578515643082.88</v>
      </c>
      <c r="K88" s="1">
        <f t="shared" si="30"/>
        <v>610417016400524.63</v>
      </c>
      <c r="L88" s="1">
        <f t="shared" si="30"/>
        <v>773330555296164.63</v>
      </c>
      <c r="M88" s="1">
        <f t="shared" si="30"/>
        <v>558046147894597.31</v>
      </c>
      <c r="N88" s="1">
        <f t="shared" si="30"/>
        <v>3277408132996611.5</v>
      </c>
      <c r="O88" s="1">
        <f t="shared" si="30"/>
        <v>458035152056918.81</v>
      </c>
      <c r="P88" s="1">
        <f t="shared" si="30"/>
        <v>119657034506990.2</v>
      </c>
      <c r="Q88" s="1">
        <f t="shared" si="30"/>
        <v>347931345179485.44</v>
      </c>
      <c r="R88" s="1">
        <f t="shared" si="30"/>
        <v>16174569859085.871</v>
      </c>
      <c r="S88" s="1">
        <f t="shared" si="30"/>
        <v>236930582622636.69</v>
      </c>
      <c r="T88" s="1">
        <f t="shared" si="30"/>
        <v>808526809700394.63</v>
      </c>
      <c r="U88" s="1">
        <f t="shared" si="30"/>
        <v>556086353810350.94</v>
      </c>
      <c r="V88" s="1">
        <f t="shared" si="30"/>
        <v>806980469293573.75</v>
      </c>
      <c r="W88" s="1">
        <f t="shared" si="30"/>
        <v>286010415245736.94</v>
      </c>
      <c r="X88" s="1">
        <f t="shared" si="30"/>
        <v>1053506966750957.4</v>
      </c>
      <c r="Y88" s="1">
        <f t="shared" si="30"/>
        <v>1005118825165652.4</v>
      </c>
      <c r="Z88" s="1">
        <f t="shared" si="30"/>
        <v>324865150371794.25</v>
      </c>
      <c r="AA88" s="1">
        <f t="shared" si="30"/>
        <v>549628870168591.69</v>
      </c>
      <c r="AB88" s="1">
        <f t="shared" si="30"/>
        <v>33445105533.507397</v>
      </c>
      <c r="AC88" s="1">
        <f t="shared" si="30"/>
        <v>2166549387420855</v>
      </c>
      <c r="AD88" s="1">
        <f t="shared" si="30"/>
        <v>265880007856051.28</v>
      </c>
      <c r="AE88" s="1">
        <f t="shared" si="30"/>
        <v>1345878669486242.3</v>
      </c>
      <c r="AF88" s="1">
        <f t="shared" si="30"/>
        <v>19666617155916.453</v>
      </c>
      <c r="AG88" s="1">
        <f t="shared" si="30"/>
        <v>811729906781441.75</v>
      </c>
      <c r="AH88" s="1">
        <f t="shared" si="30"/>
        <v>1372160106427435.3</v>
      </c>
      <c r="AI88" s="1">
        <f t="shared" si="30"/>
        <v>1246312784984611.3</v>
      </c>
      <c r="AJ88" s="1">
        <f t="shared" si="30"/>
        <v>893407617112387.88</v>
      </c>
      <c r="AK88" s="1">
        <f t="shared" si="30"/>
        <v>571580962026170.63</v>
      </c>
      <c r="AL88" s="1">
        <f t="shared" si="30"/>
        <v>222010180577903.47</v>
      </c>
      <c r="AM88" s="1">
        <f t="shared" si="30"/>
        <v>606171155017176.88</v>
      </c>
      <c r="AN88" s="1">
        <f t="shared" si="30"/>
        <v>1661312292309010</v>
      </c>
      <c r="AO88" s="1">
        <f t="shared" si="30"/>
        <v>757203436967022.75</v>
      </c>
      <c r="AP88" s="1">
        <f t="shared" si="30"/>
        <v>117677658729292.39</v>
      </c>
      <c r="AQ88" s="1">
        <f t="shared" si="30"/>
        <v>909173133625842.38</v>
      </c>
      <c r="AR88" s="1">
        <f t="shared" si="30"/>
        <v>499905048405043.06</v>
      </c>
      <c r="AS88" s="1">
        <f t="shared" si="30"/>
        <v>876502493665934.88</v>
      </c>
      <c r="AT88" s="1">
        <f t="shared" si="30"/>
        <v>794159595468972.13</v>
      </c>
      <c r="AU88" s="1">
        <f t="shared" si="30"/>
        <v>1067540514293506.9</v>
      </c>
      <c r="AV88" s="1">
        <f t="shared" si="30"/>
        <v>5789516680683.9814</v>
      </c>
      <c r="AW88" s="1">
        <f t="shared" si="30"/>
        <v>504356518737090.94</v>
      </c>
      <c r="AX88" s="1">
        <f t="shared" si="30"/>
        <v>447248620255296.56</v>
      </c>
      <c r="AY88" s="1">
        <f t="shared" si="30"/>
        <v>42913263637393.055</v>
      </c>
      <c r="AZ88" s="1">
        <f t="shared" si="30"/>
        <v>3336541490681730.5</v>
      </c>
      <c r="BA88" s="1">
        <f t="shared" si="30"/>
        <v>6.3872149063300904E+16</v>
      </c>
      <c r="BB88" s="1">
        <f t="shared" si="30"/>
        <v>6.5920329864165264E+16</v>
      </c>
      <c r="BC88" s="1">
        <f t="shared" si="30"/>
        <v>9.756219655055296E+16</v>
      </c>
      <c r="BD88" s="1">
        <f t="shared" si="30"/>
        <v>8.4585817061768496E+16</v>
      </c>
      <c r="BE88" s="1">
        <f t="shared" si="30"/>
        <v>5.9424734266414072E+16</v>
      </c>
      <c r="BF88" s="1">
        <f t="shared" si="30"/>
        <v>6.288535729679016E+16</v>
      </c>
      <c r="BG88" s="1">
        <f t="shared" si="30"/>
        <v>7.385402314672872E+16</v>
      </c>
      <c r="BH88" s="1">
        <f t="shared" si="30"/>
        <v>7.2293668399832592E+16</v>
      </c>
      <c r="BI88" s="1">
        <f t="shared" si="30"/>
        <v>6.6298018480038864E+16</v>
      </c>
      <c r="BJ88" s="1">
        <f t="shared" si="30"/>
        <v>6.195962435517248E+16</v>
      </c>
      <c r="BK88" s="1">
        <f t="shared" si="30"/>
        <v>16214660533947.445</v>
      </c>
      <c r="BL88" s="1">
        <f t="shared" si="30"/>
        <v>84196219802855.672</v>
      </c>
      <c r="BM88" s="1">
        <f t="shared" si="30"/>
        <v>38976779291621.391</v>
      </c>
      <c r="BN88" s="1">
        <f t="shared" si="30"/>
        <v>586763508436041.88</v>
      </c>
      <c r="BO88" s="1">
        <f t="shared" ref="BO88:BT88" si="31">(BO18-BO$71)^2</f>
        <v>500358187009215.38</v>
      </c>
      <c r="BP88" s="1">
        <f t="shared" si="31"/>
        <v>238617913804794</v>
      </c>
      <c r="BQ88" s="1">
        <f t="shared" si="31"/>
        <v>154226653862178.78</v>
      </c>
      <c r="BR88" s="1">
        <f t="shared" si="31"/>
        <v>11420701395458.105</v>
      </c>
      <c r="BS88" s="1">
        <f t="shared" si="31"/>
        <v>7756708125927.9258</v>
      </c>
      <c r="BT88" s="1">
        <f t="shared" si="31"/>
        <v>577350794919700.38</v>
      </c>
    </row>
    <row r="89" spans="2:72" x14ac:dyDescent="0.25">
      <c r="B89">
        <v>17</v>
      </c>
      <c r="C89" s="1">
        <f t="shared" ref="C89:BN89" si="32">(C19-C$71)^2</f>
        <v>3.6221702622632304E+16</v>
      </c>
      <c r="D89" s="1">
        <f t="shared" si="32"/>
        <v>1.5974902714922144E+16</v>
      </c>
      <c r="E89" s="1">
        <f t="shared" si="32"/>
        <v>1.0375260806512742E+16</v>
      </c>
      <c r="F89" s="1">
        <f t="shared" si="32"/>
        <v>1.4294111027050572E+16</v>
      </c>
      <c r="G89" s="1">
        <f t="shared" si="32"/>
        <v>1.2266343852565838E+16</v>
      </c>
      <c r="H89" s="1">
        <f t="shared" si="32"/>
        <v>1.8765861757761556E+16</v>
      </c>
      <c r="I89" s="1">
        <f t="shared" si="32"/>
        <v>7581030097234895</v>
      </c>
      <c r="J89" s="1">
        <f t="shared" si="32"/>
        <v>3.4792994305420244E+16</v>
      </c>
      <c r="K89" s="1">
        <f t="shared" si="32"/>
        <v>1.3876700949112894E+16</v>
      </c>
      <c r="L89" s="1">
        <f t="shared" si="32"/>
        <v>3.248167641091808E+16</v>
      </c>
      <c r="M89" s="1">
        <f t="shared" si="32"/>
        <v>1.7749513710076564E+16</v>
      </c>
      <c r="N89" s="1">
        <f t="shared" si="32"/>
        <v>2.858602536804018E+16</v>
      </c>
      <c r="O89" s="1">
        <f t="shared" si="32"/>
        <v>1.3545391172271242E+16</v>
      </c>
      <c r="P89" s="1">
        <f t="shared" si="32"/>
        <v>1.292551680459252E+16</v>
      </c>
      <c r="Q89" s="1">
        <f t="shared" si="32"/>
        <v>1.4582014749756868E+16</v>
      </c>
      <c r="R89" s="1">
        <f t="shared" si="32"/>
        <v>1.9381175947242264E+16</v>
      </c>
      <c r="S89" s="1">
        <f t="shared" si="32"/>
        <v>8344904797931347</v>
      </c>
      <c r="T89" s="1">
        <f t="shared" si="32"/>
        <v>1.1392097122658394E+16</v>
      </c>
      <c r="U89" s="1">
        <f t="shared" si="32"/>
        <v>1.538082035697702E+16</v>
      </c>
      <c r="V89" s="1">
        <f t="shared" si="32"/>
        <v>1.031816347960496E+16</v>
      </c>
      <c r="W89" s="1">
        <f t="shared" si="32"/>
        <v>4278888291231207</v>
      </c>
      <c r="X89" s="1">
        <f t="shared" si="32"/>
        <v>3.5695547538603312E+16</v>
      </c>
      <c r="Y89" s="1">
        <f t="shared" si="32"/>
        <v>1.3810492733576826E+16</v>
      </c>
      <c r="Z89" s="1">
        <f t="shared" si="32"/>
        <v>2.6488961317265536E+16</v>
      </c>
      <c r="AA89" s="1">
        <f t="shared" si="32"/>
        <v>1.4415853411547242E+16</v>
      </c>
      <c r="AB89" s="1">
        <f t="shared" si="32"/>
        <v>1.128011705950793E+16</v>
      </c>
      <c r="AC89" s="1">
        <f t="shared" si="32"/>
        <v>2.7117428035299032E+16</v>
      </c>
      <c r="AD89" s="1">
        <f t="shared" si="32"/>
        <v>2.1099441321442928E+16</v>
      </c>
      <c r="AE89" s="1">
        <f t="shared" si="32"/>
        <v>1.2738986843232214E+16</v>
      </c>
      <c r="AF89" s="1">
        <f t="shared" si="32"/>
        <v>5651012913568244</v>
      </c>
      <c r="AG89" s="1">
        <f t="shared" si="32"/>
        <v>8723020506727544</v>
      </c>
      <c r="AH89" s="1">
        <f t="shared" si="32"/>
        <v>1.2581159805404422E+16</v>
      </c>
      <c r="AI89" s="1">
        <f t="shared" si="32"/>
        <v>3.6511737760867376E+16</v>
      </c>
      <c r="AJ89" s="1">
        <f t="shared" si="32"/>
        <v>2.221475878905776E+16</v>
      </c>
      <c r="AK89" s="1">
        <f t="shared" si="32"/>
        <v>2.8563510943059224E+16</v>
      </c>
      <c r="AL89" s="1">
        <f t="shared" si="32"/>
        <v>2.0848341673346388E+16</v>
      </c>
      <c r="AM89" s="1">
        <f t="shared" si="32"/>
        <v>1.5000739589127266E+16</v>
      </c>
      <c r="AN89" s="1">
        <f t="shared" si="32"/>
        <v>2.380900627994884E+16</v>
      </c>
      <c r="AO89" s="1">
        <f t="shared" si="32"/>
        <v>3.0472719593029928E+16</v>
      </c>
      <c r="AP89" s="1">
        <f t="shared" si="32"/>
        <v>1.9363843907735264E+16</v>
      </c>
      <c r="AQ89" s="1">
        <f t="shared" si="32"/>
        <v>1.4342561461851586E+16</v>
      </c>
      <c r="AR89" s="1">
        <f t="shared" si="32"/>
        <v>2.0978977242655456E+16</v>
      </c>
      <c r="AS89" s="1">
        <f t="shared" si="32"/>
        <v>2.0087652968537584E+16</v>
      </c>
      <c r="AT89" s="1">
        <f t="shared" si="32"/>
        <v>2.9779034336693648E+16</v>
      </c>
      <c r="AU89" s="1">
        <f t="shared" si="32"/>
        <v>1.6736673908918736E+16</v>
      </c>
      <c r="AV89" s="1">
        <f t="shared" si="32"/>
        <v>2.158446944940674E+16</v>
      </c>
      <c r="AW89" s="1">
        <f t="shared" si="32"/>
        <v>2.85513848559583E+16</v>
      </c>
      <c r="AX89" s="1">
        <f t="shared" si="32"/>
        <v>2.1592785544619192E+16</v>
      </c>
      <c r="AY89" s="1">
        <f t="shared" si="32"/>
        <v>1.3813381932171624E+16</v>
      </c>
      <c r="AZ89" s="1">
        <f t="shared" si="32"/>
        <v>3.3142611871837996E+16</v>
      </c>
      <c r="BA89" s="1">
        <f t="shared" si="32"/>
        <v>6.0248940770273056E+16</v>
      </c>
      <c r="BB89" s="1">
        <f t="shared" si="32"/>
        <v>6.276575941822276E+16</v>
      </c>
      <c r="BC89" s="1">
        <f t="shared" si="32"/>
        <v>9.2299273393682656E+16</v>
      </c>
      <c r="BD89" s="1">
        <f t="shared" si="32"/>
        <v>8.4431333453537296E+16</v>
      </c>
      <c r="BE89" s="1">
        <f t="shared" si="32"/>
        <v>5.9338209656325312E+16</v>
      </c>
      <c r="BF89" s="1">
        <f t="shared" si="32"/>
        <v>5.9214885542170584E+16</v>
      </c>
      <c r="BG89" s="1">
        <f t="shared" si="32"/>
        <v>7.3731351446924624E+16</v>
      </c>
      <c r="BH89" s="1">
        <f t="shared" si="32"/>
        <v>7.2183938439937904E+16</v>
      </c>
      <c r="BI89" s="1">
        <f t="shared" si="32"/>
        <v>6.6218867281852664E+16</v>
      </c>
      <c r="BJ89" s="1">
        <f t="shared" si="32"/>
        <v>5.8053230484882896E+16</v>
      </c>
      <c r="BK89" s="1">
        <f t="shared" si="32"/>
        <v>1.220641014686355E+16</v>
      </c>
      <c r="BL89" s="1">
        <f t="shared" si="32"/>
        <v>1.9591657377109692E+16</v>
      </c>
      <c r="BM89" s="1">
        <f t="shared" si="32"/>
        <v>1.18279507168677E+16</v>
      </c>
      <c r="BN89" s="1">
        <f t="shared" si="32"/>
        <v>1.3733347208021648E+16</v>
      </c>
      <c r="BO89" s="1">
        <f t="shared" ref="BO89:BT89" si="33">(BO19-BO$71)^2</f>
        <v>3.2026089453654332E+16</v>
      </c>
      <c r="BP89" s="1">
        <f t="shared" si="33"/>
        <v>1.6427028538937484E+16</v>
      </c>
      <c r="BQ89" s="1">
        <f t="shared" si="33"/>
        <v>1.2747649692718098E+16</v>
      </c>
      <c r="BR89" s="1">
        <f t="shared" si="33"/>
        <v>1.7131097954745164E+16</v>
      </c>
      <c r="BS89" s="1">
        <f t="shared" si="33"/>
        <v>1.6042014461387448E+16</v>
      </c>
      <c r="BT89" s="1">
        <f t="shared" si="33"/>
        <v>1.965369355922762E+16</v>
      </c>
    </row>
    <row r="90" spans="2:72" x14ac:dyDescent="0.25">
      <c r="B90">
        <v>18</v>
      </c>
      <c r="C90" s="1">
        <f t="shared" ref="C90:BN90" si="34">(C20-C$71)^2</f>
        <v>4.072945617045732E+16</v>
      </c>
      <c r="D90" s="1">
        <f t="shared" si="34"/>
        <v>1.6141797384812172E+16</v>
      </c>
      <c r="E90" s="1">
        <f t="shared" si="34"/>
        <v>1.2849644056778934E+16</v>
      </c>
      <c r="F90" s="1">
        <f t="shared" si="34"/>
        <v>1.4446634424149426E+16</v>
      </c>
      <c r="G90" s="1">
        <f t="shared" si="34"/>
        <v>1.2380655092901424E+16</v>
      </c>
      <c r="H90" s="1">
        <f t="shared" si="34"/>
        <v>2.204803584379946E+16</v>
      </c>
      <c r="I90" s="1">
        <f t="shared" si="34"/>
        <v>7652430299846873</v>
      </c>
      <c r="J90" s="1">
        <f t="shared" si="34"/>
        <v>3.8988334397428672E+16</v>
      </c>
      <c r="K90" s="1">
        <f t="shared" si="34"/>
        <v>1.6673104564630984E+16</v>
      </c>
      <c r="L90" s="1">
        <f t="shared" si="34"/>
        <v>3.262664596379972E+16</v>
      </c>
      <c r="M90" s="1">
        <f t="shared" si="34"/>
        <v>2.0945205789872772E+16</v>
      </c>
      <c r="N90" s="1">
        <f t="shared" si="34"/>
        <v>3.0197074857315084E+16</v>
      </c>
      <c r="O90" s="1">
        <f t="shared" si="34"/>
        <v>1.635419222516781E+16</v>
      </c>
      <c r="P90" s="1">
        <f t="shared" si="34"/>
        <v>1.307568340936526E+16</v>
      </c>
      <c r="Q90" s="1">
        <f t="shared" si="34"/>
        <v>1.5064281339114072E+16</v>
      </c>
      <c r="R90" s="1">
        <f t="shared" si="34"/>
        <v>1.9509268689715624E+16</v>
      </c>
      <c r="S90" s="1">
        <f t="shared" si="34"/>
        <v>8421381472743684</v>
      </c>
      <c r="T90" s="1">
        <f t="shared" si="34"/>
        <v>1.1509215486309036E+16</v>
      </c>
      <c r="U90" s="1">
        <f t="shared" si="34"/>
        <v>1.832390130857806E+16</v>
      </c>
      <c r="V90" s="1">
        <f t="shared" si="34"/>
        <v>1.2786453764683154E+16</v>
      </c>
      <c r="W90" s="1">
        <f t="shared" si="34"/>
        <v>4345723131558348</v>
      </c>
      <c r="X90" s="1">
        <f t="shared" si="34"/>
        <v>4.0078992349959896E+16</v>
      </c>
      <c r="Y90" s="1">
        <f t="shared" si="34"/>
        <v>1.6390809350079828E+16</v>
      </c>
      <c r="Z90" s="1">
        <f t="shared" si="34"/>
        <v>3.0364181019325932E+16</v>
      </c>
      <c r="AA90" s="1">
        <f t="shared" si="34"/>
        <v>1.6144398013772198E+16</v>
      </c>
      <c r="AB90" s="1">
        <f t="shared" si="34"/>
        <v>1.3177765910272786E+16</v>
      </c>
      <c r="AC90" s="1">
        <f t="shared" si="34"/>
        <v>3.0804673909662944E+16</v>
      </c>
      <c r="AD90" s="1">
        <f t="shared" si="34"/>
        <v>2.1893800527030664E+16</v>
      </c>
      <c r="AE90" s="1">
        <f t="shared" si="34"/>
        <v>1.533375929246278E+16</v>
      </c>
      <c r="AF90" s="1">
        <f t="shared" si="34"/>
        <v>5721725235047876</v>
      </c>
      <c r="AG90" s="1">
        <f t="shared" si="34"/>
        <v>1.0997685434928222E+16</v>
      </c>
      <c r="AH90" s="1">
        <f t="shared" si="34"/>
        <v>1.5217054506333382E+16</v>
      </c>
      <c r="AI90" s="1">
        <f t="shared" si="34"/>
        <v>3.6645857381943872E+16</v>
      </c>
      <c r="AJ90" s="1">
        <f t="shared" si="34"/>
        <v>2.2330601965194796E+16</v>
      </c>
      <c r="AK90" s="1">
        <f t="shared" si="34"/>
        <v>2.967158097864414E+16</v>
      </c>
      <c r="AL90" s="1">
        <f t="shared" si="34"/>
        <v>2.3032526569019952E+16</v>
      </c>
      <c r="AM90" s="1">
        <f t="shared" si="34"/>
        <v>1.5135185559211482E+16</v>
      </c>
      <c r="AN90" s="1">
        <f t="shared" si="34"/>
        <v>2.3927403409295668E+16</v>
      </c>
      <c r="AO90" s="1">
        <f t="shared" si="34"/>
        <v>3.339404985385612E+16</v>
      </c>
      <c r="AP90" s="1">
        <f t="shared" si="34"/>
        <v>2.0513965483894292E+16</v>
      </c>
      <c r="AQ90" s="1">
        <f t="shared" si="34"/>
        <v>1.6328048901952576E+16</v>
      </c>
      <c r="AR90" s="1">
        <f t="shared" si="34"/>
        <v>2.3107835251148968E+16</v>
      </c>
      <c r="AS90" s="1">
        <f t="shared" si="34"/>
        <v>2.2732803272227528E+16</v>
      </c>
      <c r="AT90" s="1">
        <f t="shared" si="34"/>
        <v>2.9919573957767304E+16</v>
      </c>
      <c r="AU90" s="1">
        <f t="shared" si="34"/>
        <v>1.6851190623848776E+16</v>
      </c>
      <c r="AV90" s="1">
        <f t="shared" si="34"/>
        <v>2.3199028986694416E+16</v>
      </c>
      <c r="AW90" s="1">
        <f t="shared" si="34"/>
        <v>2.9360686020387236E+16</v>
      </c>
      <c r="AX90" s="1">
        <f t="shared" si="34"/>
        <v>2.2914932497489164E+16</v>
      </c>
      <c r="AY90" s="1">
        <f t="shared" si="34"/>
        <v>1.393347835595222E+16</v>
      </c>
      <c r="AZ90" s="1">
        <f t="shared" si="34"/>
        <v>3.410601991040388E+16</v>
      </c>
      <c r="BA90" s="1">
        <f t="shared" si="34"/>
        <v>4.5339660620936632E+16</v>
      </c>
      <c r="BB90" s="1">
        <f t="shared" si="34"/>
        <v>4.0968871088744376E+16</v>
      </c>
      <c r="BC90" s="1">
        <f t="shared" si="34"/>
        <v>2.4362180096318292E+16</v>
      </c>
      <c r="BD90" s="1">
        <f t="shared" si="34"/>
        <v>3.0031897633475716E+16</v>
      </c>
      <c r="BE90" s="1">
        <f t="shared" si="34"/>
        <v>5.7477856437567272E+16</v>
      </c>
      <c r="BF90" s="1">
        <f t="shared" si="34"/>
        <v>4.3459689924930848E+16</v>
      </c>
      <c r="BG90" s="1">
        <f t="shared" si="34"/>
        <v>2.340303983296798E+16</v>
      </c>
      <c r="BH90" s="1">
        <f t="shared" si="34"/>
        <v>4.9957380529530544E+16</v>
      </c>
      <c r="BI90" s="1">
        <f t="shared" si="34"/>
        <v>5.1740194841299752E+16</v>
      </c>
      <c r="BJ90" s="1">
        <f t="shared" si="34"/>
        <v>4.9826577422338264E+16</v>
      </c>
      <c r="BK90" s="1">
        <f t="shared" si="34"/>
        <v>1.2329450926692788E+16</v>
      </c>
      <c r="BL90" s="1">
        <f t="shared" si="34"/>
        <v>2.1837291218314512E+16</v>
      </c>
      <c r="BM90" s="1">
        <f t="shared" si="34"/>
        <v>1.3619309820996346E+16</v>
      </c>
      <c r="BN90" s="1">
        <f t="shared" si="34"/>
        <v>1.3868427636136774E+16</v>
      </c>
      <c r="BO90" s="1">
        <f t="shared" ref="BO90:BT90" si="35">(BO20-BO$71)^2</f>
        <v>3.5587374608722964E+16</v>
      </c>
      <c r="BP90" s="1">
        <f t="shared" si="35"/>
        <v>1.7105768691787766E+16</v>
      </c>
      <c r="BQ90" s="1">
        <f t="shared" si="35"/>
        <v>1.3265549952529196E+16</v>
      </c>
      <c r="BR90" s="1">
        <f t="shared" si="35"/>
        <v>1.9272736671160688E+16</v>
      </c>
      <c r="BS90" s="1">
        <f t="shared" si="35"/>
        <v>1.8333581114399236E+16</v>
      </c>
      <c r="BT90" s="1">
        <f t="shared" si="35"/>
        <v>2.0312919215902388E+16</v>
      </c>
    </row>
    <row r="91" spans="2:72" x14ac:dyDescent="0.25">
      <c r="B91">
        <v>19</v>
      </c>
      <c r="C91" s="1">
        <f t="shared" ref="C91:BN91" si="36">(C21-C$71)^2</f>
        <v>1.2559757434458122E+17</v>
      </c>
      <c r="D91" s="1">
        <f t="shared" si="36"/>
        <v>9.1978302900953264E+16</v>
      </c>
      <c r="E91" s="1">
        <f t="shared" si="36"/>
        <v>8.1134435783828624E+16</v>
      </c>
      <c r="F91" s="1">
        <f t="shared" si="36"/>
        <v>9.2268075856950784E+16</v>
      </c>
      <c r="G91" s="1">
        <f t="shared" si="36"/>
        <v>8.6015207927442096E+16</v>
      </c>
      <c r="H91" s="1">
        <f t="shared" si="36"/>
        <v>1.1030536694260645E+17</v>
      </c>
      <c r="I91" s="1">
        <f t="shared" si="36"/>
        <v>9.3423669008804688E+16</v>
      </c>
      <c r="J91" s="1">
        <f t="shared" si="36"/>
        <v>1.1985001223782907E+17</v>
      </c>
      <c r="K91" s="1">
        <f t="shared" si="36"/>
        <v>8.7478804992946176E+16</v>
      </c>
      <c r="L91" s="1">
        <f t="shared" si="36"/>
        <v>1.2226397376970091E+17</v>
      </c>
      <c r="M91" s="1">
        <f t="shared" si="36"/>
        <v>1.0927258544277504E+17</v>
      </c>
      <c r="N91" s="1">
        <f t="shared" si="36"/>
        <v>1.220809685084677E+17</v>
      </c>
      <c r="O91" s="1">
        <f t="shared" si="36"/>
        <v>8.8166210644232704E+16</v>
      </c>
      <c r="P91" s="1">
        <f t="shared" si="36"/>
        <v>8.8035115561998832E+16</v>
      </c>
      <c r="Q91" s="1">
        <f t="shared" si="36"/>
        <v>9.1556524272539152E+16</v>
      </c>
      <c r="R91" s="1">
        <f t="shared" si="36"/>
        <v>9.2155745044477984E+16</v>
      </c>
      <c r="S91" s="1">
        <f t="shared" si="36"/>
        <v>9.2126419175071136E+16</v>
      </c>
      <c r="T91" s="1">
        <f t="shared" si="36"/>
        <v>8.5170574236713616E+16</v>
      </c>
      <c r="U91" s="1">
        <f t="shared" si="36"/>
        <v>8.6832238994417296E+16</v>
      </c>
      <c r="V91" s="1">
        <f t="shared" si="36"/>
        <v>8.3598849173117104E+16</v>
      </c>
      <c r="W91" s="1">
        <f t="shared" si="36"/>
        <v>7.2590499880548384E+16</v>
      </c>
      <c r="X91" s="1">
        <f t="shared" si="36"/>
        <v>1.2480445859168827E+17</v>
      </c>
      <c r="Y91" s="1">
        <f t="shared" si="36"/>
        <v>8.5310263126926944E+16</v>
      </c>
      <c r="Z91" s="1">
        <f t="shared" si="36"/>
        <v>1.1163089904704907E+17</v>
      </c>
      <c r="AA91" s="1">
        <f t="shared" si="36"/>
        <v>8.6529484711130224E+16</v>
      </c>
      <c r="AB91" s="1">
        <f t="shared" si="36"/>
        <v>8.760102018631376E+16</v>
      </c>
      <c r="AC91" s="1">
        <f t="shared" si="36"/>
        <v>1.0639087552949722E+17</v>
      </c>
      <c r="AD91" s="1">
        <f t="shared" si="36"/>
        <v>1.0146758518072686E+17</v>
      </c>
      <c r="AE91" s="1">
        <f t="shared" si="36"/>
        <v>8.5047372591045296E+16</v>
      </c>
      <c r="AF91" s="1">
        <f t="shared" si="36"/>
        <v>7.9091332747941456E+16</v>
      </c>
      <c r="AG91" s="1">
        <f t="shared" si="36"/>
        <v>7.4534324574424992E+16</v>
      </c>
      <c r="AH91" s="1">
        <f t="shared" si="36"/>
        <v>8.4915689999068672E+16</v>
      </c>
      <c r="AI91" s="1">
        <f t="shared" si="36"/>
        <v>1.225818165920099E+17</v>
      </c>
      <c r="AJ91" s="1">
        <f t="shared" si="36"/>
        <v>1.0046642207336038E+17</v>
      </c>
      <c r="AK91" s="1">
        <f t="shared" si="36"/>
        <v>1.1358193371707149E+17</v>
      </c>
      <c r="AL91" s="1">
        <f t="shared" si="36"/>
        <v>1.0058412376106458E+17</v>
      </c>
      <c r="AM91" s="1">
        <f t="shared" si="36"/>
        <v>8.9351903331096416E+16</v>
      </c>
      <c r="AN91" s="1">
        <f t="shared" si="36"/>
        <v>9.6170918491402672E+16</v>
      </c>
      <c r="AO91" s="1">
        <f t="shared" si="36"/>
        <v>1.1697275100414165E+17</v>
      </c>
      <c r="AP91" s="1">
        <f t="shared" si="36"/>
        <v>9.8012841595040912E+16</v>
      </c>
      <c r="AQ91" s="1">
        <f t="shared" si="36"/>
        <v>8.6547242475418064E+16</v>
      </c>
      <c r="AR91" s="1">
        <f t="shared" si="36"/>
        <v>1.0463815713821435E+17</v>
      </c>
      <c r="AS91" s="1">
        <f t="shared" si="36"/>
        <v>9.7595473147743696E+16</v>
      </c>
      <c r="AT91" s="1">
        <f t="shared" si="36"/>
        <v>1.176140364140975E+17</v>
      </c>
      <c r="AU91" s="1">
        <f t="shared" si="36"/>
        <v>1.0252673262935472E+17</v>
      </c>
      <c r="AV91" s="1">
        <f t="shared" si="36"/>
        <v>1.0007637359232264E+17</v>
      </c>
      <c r="AW91" s="1">
        <f t="shared" si="36"/>
        <v>1.1679543601338693E+17</v>
      </c>
      <c r="AX91" s="1">
        <f t="shared" si="36"/>
        <v>1.0796324456670563E+17</v>
      </c>
      <c r="AY91" s="1">
        <f t="shared" si="36"/>
        <v>8.9988689000487824E+16</v>
      </c>
      <c r="AZ91" s="1">
        <f t="shared" si="36"/>
        <v>1.1922818927618674E+17</v>
      </c>
      <c r="BA91" s="1">
        <f t="shared" si="36"/>
        <v>4.5631936284592456E+16</v>
      </c>
      <c r="BB91" s="1">
        <f t="shared" si="36"/>
        <v>4.0982558407926592E+16</v>
      </c>
      <c r="BC91" s="1">
        <f t="shared" si="36"/>
        <v>2.4967802787689552E+16</v>
      </c>
      <c r="BD91" s="1">
        <f t="shared" si="36"/>
        <v>2.733012371032238E+16</v>
      </c>
      <c r="BE91" s="1">
        <f t="shared" si="36"/>
        <v>5.4183271456360616E+16</v>
      </c>
      <c r="BF91" s="1">
        <f t="shared" si="36"/>
        <v>4.3878592769541744E+16</v>
      </c>
      <c r="BG91" s="1">
        <f t="shared" si="36"/>
        <v>2.101367323272424E+16</v>
      </c>
      <c r="BH91" s="1">
        <f t="shared" si="36"/>
        <v>4.6747984885844712E+16</v>
      </c>
      <c r="BI91" s="1">
        <f t="shared" si="36"/>
        <v>4.8534095252997024E+16</v>
      </c>
      <c r="BJ91" s="1">
        <f t="shared" si="36"/>
        <v>5.0545541241230072E+16</v>
      </c>
      <c r="BK91" s="1">
        <f t="shared" si="36"/>
        <v>8.1021652537049392E+16</v>
      </c>
      <c r="BL91" s="1">
        <f t="shared" si="36"/>
        <v>9.8070114772403232E+16</v>
      </c>
      <c r="BM91" s="1">
        <f t="shared" si="36"/>
        <v>8.9843912461039136E+16</v>
      </c>
      <c r="BN91" s="1">
        <f t="shared" si="36"/>
        <v>8.691295467889752E+16</v>
      </c>
      <c r="BO91" s="1">
        <f t="shared" ref="BO91:BT91" si="37">(BO21-BO$71)^2</f>
        <v>1.1658423274675846E+17</v>
      </c>
      <c r="BP91" s="1">
        <f t="shared" si="37"/>
        <v>9.8229717238829696E+16</v>
      </c>
      <c r="BQ91" s="1">
        <f t="shared" si="37"/>
        <v>8.8064470039193152E+16</v>
      </c>
      <c r="BR91" s="1">
        <f t="shared" si="37"/>
        <v>9.3901287967458256E+16</v>
      </c>
      <c r="BS91" s="1">
        <f t="shared" si="37"/>
        <v>9.0236222065435088E+16</v>
      </c>
      <c r="BT91" s="1">
        <f t="shared" si="37"/>
        <v>9.2170014293050816E+16</v>
      </c>
    </row>
    <row r="92" spans="2:72" x14ac:dyDescent="0.25">
      <c r="B92">
        <v>20</v>
      </c>
      <c r="C92" s="1">
        <f t="shared" ref="C92:BN92" si="38">(C22-C$71)^2</f>
        <v>1.3375607850343584E+17</v>
      </c>
      <c r="D92" s="1">
        <f t="shared" si="38"/>
        <v>9.2378162388983184E+16</v>
      </c>
      <c r="E92" s="1">
        <f t="shared" si="38"/>
        <v>8.7715851727522016E+16</v>
      </c>
      <c r="F92" s="1">
        <f t="shared" si="38"/>
        <v>9.2668564035598976E+16</v>
      </c>
      <c r="G92" s="1">
        <f t="shared" si="38"/>
        <v>8.6323048113563776E+16</v>
      </c>
      <c r="H92" s="1">
        <f t="shared" si="38"/>
        <v>1.1786466865854402E+17</v>
      </c>
      <c r="I92" s="1">
        <f t="shared" si="38"/>
        <v>9.3673896674327664E+16</v>
      </c>
      <c r="J92" s="1">
        <f t="shared" si="38"/>
        <v>1.2747948047354251E+17</v>
      </c>
      <c r="K92" s="1">
        <f t="shared" si="38"/>
        <v>9.4139290016682592E+16</v>
      </c>
      <c r="L92" s="1">
        <f t="shared" si="38"/>
        <v>1.2254508130231691E+17</v>
      </c>
      <c r="M92" s="1">
        <f t="shared" si="38"/>
        <v>1.168838003127329E+17</v>
      </c>
      <c r="N92" s="1">
        <f t="shared" si="38"/>
        <v>1.2516241602961546E+17</v>
      </c>
      <c r="O92" s="1">
        <f t="shared" si="38"/>
        <v>9.4940304662027232E+16</v>
      </c>
      <c r="P92" s="1">
        <f t="shared" si="38"/>
        <v>8.8426319403781744E+16</v>
      </c>
      <c r="Q92" s="1">
        <f t="shared" si="38"/>
        <v>9.2545112392936704E+16</v>
      </c>
      <c r="R92" s="1">
        <f t="shared" si="38"/>
        <v>9.2434811910192896E+16</v>
      </c>
      <c r="S92" s="1">
        <f t="shared" si="38"/>
        <v>9.2380117420294432E+16</v>
      </c>
      <c r="T92" s="1">
        <f t="shared" si="38"/>
        <v>8.5495850174532944E+16</v>
      </c>
      <c r="U92" s="1">
        <f t="shared" si="38"/>
        <v>9.3551645755758816E+16</v>
      </c>
      <c r="V92" s="1">
        <f t="shared" si="38"/>
        <v>9.0230524874303856E+16</v>
      </c>
      <c r="W92" s="1">
        <f t="shared" si="38"/>
        <v>7.2880137782852624E+16</v>
      </c>
      <c r="X92" s="1">
        <f t="shared" si="38"/>
        <v>1.3276960993479573E+17</v>
      </c>
      <c r="Y92" s="1">
        <f t="shared" si="38"/>
        <v>9.1450738003136224E+16</v>
      </c>
      <c r="Z92" s="1">
        <f t="shared" si="38"/>
        <v>1.1925858179306403E+17</v>
      </c>
      <c r="AA92" s="1">
        <f t="shared" si="38"/>
        <v>9.0611744015679792E+16</v>
      </c>
      <c r="AB92" s="1">
        <f t="shared" si="38"/>
        <v>9.2668242210937424E+16</v>
      </c>
      <c r="AC92" s="1">
        <f t="shared" si="38"/>
        <v>1.1347169715309186E+17</v>
      </c>
      <c r="AD92" s="1">
        <f t="shared" si="38"/>
        <v>1.0294259544852826E+17</v>
      </c>
      <c r="AE92" s="1">
        <f t="shared" si="38"/>
        <v>9.1463933667821328E+16</v>
      </c>
      <c r="AF92" s="1">
        <f t="shared" si="38"/>
        <v>7.93613714051132E+16</v>
      </c>
      <c r="AG92" s="1">
        <f t="shared" si="38"/>
        <v>8.0830167795194352E+16</v>
      </c>
      <c r="AH92" s="1">
        <f t="shared" si="38"/>
        <v>9.146737076920088E+16</v>
      </c>
      <c r="AI92" s="1">
        <f t="shared" si="38"/>
        <v>1.2282746175939534E+17</v>
      </c>
      <c r="AJ92" s="1">
        <f t="shared" si="38"/>
        <v>1.0071260665816128E+17</v>
      </c>
      <c r="AK92" s="1">
        <f t="shared" si="38"/>
        <v>1.1554410106487986E+17</v>
      </c>
      <c r="AL92" s="1">
        <f t="shared" si="38"/>
        <v>1.0517684022155448E+17</v>
      </c>
      <c r="AM92" s="1">
        <f t="shared" si="38"/>
        <v>8.9679599339918256E+16</v>
      </c>
      <c r="AN92" s="1">
        <f t="shared" si="38"/>
        <v>9.640872390427088E+16</v>
      </c>
      <c r="AO92" s="1">
        <f t="shared" si="38"/>
        <v>1.2248122284005563E+17</v>
      </c>
      <c r="AP92" s="1">
        <f t="shared" si="38"/>
        <v>1.0042551679685437E+17</v>
      </c>
      <c r="AQ92" s="1">
        <f t="shared" si="38"/>
        <v>9.1245884940885248E+16</v>
      </c>
      <c r="AR92" s="1">
        <f t="shared" si="38"/>
        <v>1.0920745683037907E+17</v>
      </c>
      <c r="AS92" s="1">
        <f t="shared" si="38"/>
        <v>1.0330247147438011E+17</v>
      </c>
      <c r="AT92" s="1">
        <f t="shared" si="38"/>
        <v>1.1789317444073502E+17</v>
      </c>
      <c r="AU92" s="1">
        <f t="shared" si="38"/>
        <v>1.0280221763165744E+17</v>
      </c>
      <c r="AV92" s="1">
        <f t="shared" si="38"/>
        <v>1.0338327893053043E+17</v>
      </c>
      <c r="AW92" s="1">
        <f t="shared" si="38"/>
        <v>1.182044117041273E+17</v>
      </c>
      <c r="AX92" s="1">
        <f t="shared" si="38"/>
        <v>1.1074005168532669E+17</v>
      </c>
      <c r="AY92" s="1">
        <f t="shared" si="38"/>
        <v>9.0301600913752656E+16</v>
      </c>
      <c r="AZ92" s="1">
        <f t="shared" si="38"/>
        <v>1.2084767977905302E+17</v>
      </c>
      <c r="BA92" s="1">
        <f t="shared" si="38"/>
        <v>1.5394942965438771E+17</v>
      </c>
      <c r="BB92" s="1">
        <f t="shared" si="38"/>
        <v>1.5244697814138794E+17</v>
      </c>
      <c r="BC92" s="1">
        <f t="shared" si="38"/>
        <v>1.1439999674232794E+17</v>
      </c>
      <c r="BD92" s="1">
        <f t="shared" si="38"/>
        <v>1.2675619879938123E+17</v>
      </c>
      <c r="BE92" s="1">
        <f t="shared" si="38"/>
        <v>1.6660236814291469E+17</v>
      </c>
      <c r="BF92" s="1">
        <f t="shared" si="38"/>
        <v>1.5319864476503914E+17</v>
      </c>
      <c r="BG92" s="1">
        <f t="shared" si="38"/>
        <v>1.3220304167517469E+17</v>
      </c>
      <c r="BH92" s="1">
        <f t="shared" si="38"/>
        <v>1.586839529417993E+17</v>
      </c>
      <c r="BI92" s="1">
        <f t="shared" si="38"/>
        <v>1.6227787587388531E+17</v>
      </c>
      <c r="BJ92" s="1">
        <f t="shared" si="38"/>
        <v>1.6275614057423309E+17</v>
      </c>
      <c r="BK92" s="1">
        <f t="shared" si="38"/>
        <v>8.1324079008150928E+16</v>
      </c>
      <c r="BL92" s="1">
        <f t="shared" si="38"/>
        <v>1.0291171789752243E+17</v>
      </c>
      <c r="BM92" s="1">
        <f t="shared" si="38"/>
        <v>9.4585287528616992E+16</v>
      </c>
      <c r="BN92" s="1">
        <f t="shared" si="38"/>
        <v>8.7240749226821712E+16</v>
      </c>
      <c r="BO92" s="1">
        <f t="shared" ref="BO92:BT92" si="39">(BO22-BO$71)^2</f>
        <v>1.2323151521510466E+17</v>
      </c>
      <c r="BP92" s="1">
        <f t="shared" si="39"/>
        <v>9.9637534076529328E+16</v>
      </c>
      <c r="BQ92" s="1">
        <f t="shared" si="39"/>
        <v>8.920311539518024E+16</v>
      </c>
      <c r="BR92" s="1">
        <f t="shared" si="39"/>
        <v>9.8743214037242144E+16</v>
      </c>
      <c r="BS92" s="1">
        <f t="shared" si="39"/>
        <v>9.5440932941244208E+16</v>
      </c>
      <c r="BT92" s="1">
        <f t="shared" si="39"/>
        <v>9.346765717292576E+16</v>
      </c>
    </row>
    <row r="93" spans="2:72" x14ac:dyDescent="0.25">
      <c r="B93">
        <v>21</v>
      </c>
      <c r="C93" s="1">
        <f t="shared" ref="C93:BN93" si="40">(C23-C$71)^2</f>
        <v>3.163777053021856E+17</v>
      </c>
      <c r="D93" s="1">
        <f t="shared" si="40"/>
        <v>3.9473238574214963E+17</v>
      </c>
      <c r="E93" s="1">
        <f t="shared" si="40"/>
        <v>4.2146001851484986E+17</v>
      </c>
      <c r="F93" s="1">
        <f t="shared" si="40"/>
        <v>4.0239257180495194E+17</v>
      </c>
      <c r="G93" s="1">
        <f t="shared" si="40"/>
        <v>4.0961178804176512E+17</v>
      </c>
      <c r="H93" s="1">
        <f t="shared" si="40"/>
        <v>3.8127859049046803E+17</v>
      </c>
      <c r="I93" s="1">
        <f t="shared" si="40"/>
        <v>4.3564484489045926E+17</v>
      </c>
      <c r="J93" s="1">
        <f t="shared" si="40"/>
        <v>3.2124687747849338E+17</v>
      </c>
      <c r="K93" s="1">
        <f t="shared" si="40"/>
        <v>4.0575501721001312E+17</v>
      </c>
      <c r="L93" s="1">
        <f t="shared" si="40"/>
        <v>3.3037897903534675E+17</v>
      </c>
      <c r="M93" s="1">
        <f t="shared" si="40"/>
        <v>3.7993987611838093E+17</v>
      </c>
      <c r="N93" s="1">
        <f t="shared" si="40"/>
        <v>3.4367273870497094E+17</v>
      </c>
      <c r="O93" s="1">
        <f t="shared" si="40"/>
        <v>4.0729646813476691E+17</v>
      </c>
      <c r="P93" s="1">
        <f t="shared" si="40"/>
        <v>4.1063546440186707E+17</v>
      </c>
      <c r="Q93" s="1">
        <f t="shared" si="40"/>
        <v>4.0198981269908275E+17</v>
      </c>
      <c r="R93" s="1">
        <f t="shared" si="40"/>
        <v>3.7659077084157939E+17</v>
      </c>
      <c r="S93" s="1">
        <f t="shared" si="40"/>
        <v>4.313156207967177E+17</v>
      </c>
      <c r="T93" s="1">
        <f t="shared" si="40"/>
        <v>4.1604600514742381E+17</v>
      </c>
      <c r="U93" s="1">
        <f t="shared" si="40"/>
        <v>3.9474244205545133E+17</v>
      </c>
      <c r="V93" s="1">
        <f t="shared" si="40"/>
        <v>4.2561766170158842E+17</v>
      </c>
      <c r="W93" s="1">
        <f t="shared" si="40"/>
        <v>4.698624071980169E+17</v>
      </c>
      <c r="X93" s="1">
        <f t="shared" si="40"/>
        <v>3.1801448049636198E+17</v>
      </c>
      <c r="Y93" s="1">
        <f t="shared" si="40"/>
        <v>4.0282375686862272E+17</v>
      </c>
      <c r="Z93" s="1">
        <f t="shared" si="40"/>
        <v>3.5111473594587104E+17</v>
      </c>
      <c r="AA93" s="1">
        <f t="shared" si="40"/>
        <v>4.0004291979834694E+17</v>
      </c>
      <c r="AB93" s="1">
        <f t="shared" si="40"/>
        <v>4.1858624871006656E+17</v>
      </c>
      <c r="AC93" s="1">
        <f t="shared" si="40"/>
        <v>3.5012099697136864E+17</v>
      </c>
      <c r="AD93" s="1">
        <f t="shared" si="40"/>
        <v>3.7204603758825523E+17</v>
      </c>
      <c r="AE93" s="1">
        <f t="shared" si="40"/>
        <v>4.0814108090744429E+17</v>
      </c>
      <c r="AF93" s="1">
        <f t="shared" si="40"/>
        <v>4.555380303073993E+17</v>
      </c>
      <c r="AG93" s="1">
        <f t="shared" si="40"/>
        <v>4.3364727545223315E+17</v>
      </c>
      <c r="AH93" s="1">
        <f t="shared" si="40"/>
        <v>4.0882033615054918E+17</v>
      </c>
      <c r="AI93" s="1">
        <f t="shared" si="40"/>
        <v>3.1913853959158061E+17</v>
      </c>
      <c r="AJ93" s="1">
        <f t="shared" si="40"/>
        <v>3.6452903633178586E+17</v>
      </c>
      <c r="AK93" s="1">
        <f t="shared" si="40"/>
        <v>3.4416862171441043E+17</v>
      </c>
      <c r="AL93" s="1">
        <f t="shared" si="40"/>
        <v>3.7351643758118125E+17</v>
      </c>
      <c r="AM93" s="1">
        <f t="shared" si="40"/>
        <v>3.9689931366160154E+17</v>
      </c>
      <c r="AN93" s="1">
        <f t="shared" si="40"/>
        <v>3.5938190306439322E+17</v>
      </c>
      <c r="AO93" s="1">
        <f t="shared" si="40"/>
        <v>3.3790824563147066E+17</v>
      </c>
      <c r="AP93" s="1">
        <f t="shared" si="40"/>
        <v>3.7814714822666227E+17</v>
      </c>
      <c r="AQ93" s="1">
        <f t="shared" si="40"/>
        <v>4.0007215350831386E+17</v>
      </c>
      <c r="AR93" s="1">
        <f t="shared" si="40"/>
        <v>3.7170277068150675E+17</v>
      </c>
      <c r="AS93" s="1">
        <f t="shared" si="40"/>
        <v>3.7353068662934042E+17</v>
      </c>
      <c r="AT93" s="1">
        <f t="shared" si="40"/>
        <v>3.3693116915547104E+17</v>
      </c>
      <c r="AU93" s="1">
        <f t="shared" si="40"/>
        <v>3.9015093993338976E+17</v>
      </c>
      <c r="AV93" s="1">
        <f t="shared" si="40"/>
        <v>3.6964958583947066E+17</v>
      </c>
      <c r="AW93" s="1">
        <f t="shared" si="40"/>
        <v>3.4214206661398272E+17</v>
      </c>
      <c r="AX93" s="1">
        <f t="shared" si="40"/>
        <v>3.6707736956651558E+17</v>
      </c>
      <c r="AY93" s="1">
        <f t="shared" si="40"/>
        <v>4.0443600436604147E+17</v>
      </c>
      <c r="AZ93" s="1">
        <f t="shared" si="40"/>
        <v>3.2787187786143251E+17</v>
      </c>
      <c r="BA93" s="1">
        <f t="shared" si="40"/>
        <v>1.5792632117532816E+17</v>
      </c>
      <c r="BB93" s="1">
        <f t="shared" si="40"/>
        <v>1.5588610228480198E+17</v>
      </c>
      <c r="BC93" s="1">
        <f t="shared" si="40"/>
        <v>1.1893697235763235E+17</v>
      </c>
      <c r="BD93" s="1">
        <f t="shared" si="40"/>
        <v>1.2442381696525134E+17</v>
      </c>
      <c r="BE93" s="1">
        <f t="shared" si="40"/>
        <v>1.6439470277447478E+17</v>
      </c>
      <c r="BF93" s="1">
        <f t="shared" si="40"/>
        <v>1.5732540080281107E+17</v>
      </c>
      <c r="BG93" s="1">
        <f t="shared" si="40"/>
        <v>1.2974834593136171E+17</v>
      </c>
      <c r="BH93" s="1">
        <f t="shared" si="40"/>
        <v>1.5633803132616506E+17</v>
      </c>
      <c r="BI93" s="1">
        <f t="shared" si="40"/>
        <v>1.6010236563977117E+17</v>
      </c>
      <c r="BJ93" s="1">
        <f t="shared" si="40"/>
        <v>1.6766638318273254E+17</v>
      </c>
      <c r="BK93" s="1">
        <f t="shared" si="40"/>
        <v>4.1249430252328006E+17</v>
      </c>
      <c r="BL93" s="1">
        <f t="shared" si="40"/>
        <v>3.7855569533853562E+17</v>
      </c>
      <c r="BM93" s="1">
        <f t="shared" si="40"/>
        <v>4.1346454777818054E+17</v>
      </c>
      <c r="BN93" s="1">
        <f t="shared" si="40"/>
        <v>4.032263632918727E+17</v>
      </c>
      <c r="BO93" s="1">
        <f t="shared" ref="BO93:BT93" si="41">(BO23-BO$71)^2</f>
        <v>3.3048452880585926E+17</v>
      </c>
      <c r="BP93" s="1">
        <f t="shared" si="41"/>
        <v>3.9203488820010714E+17</v>
      </c>
      <c r="BQ93" s="1">
        <f t="shared" si="41"/>
        <v>4.0915534573370886E+17</v>
      </c>
      <c r="BR93" s="1">
        <f t="shared" si="41"/>
        <v>3.8834795151896928E+17</v>
      </c>
      <c r="BS93" s="1">
        <f t="shared" si="41"/>
        <v>3.9472900204563347E+17</v>
      </c>
      <c r="BT93" s="1">
        <f t="shared" si="41"/>
        <v>3.7649565686726195E+17</v>
      </c>
    </row>
    <row r="94" spans="2:72" x14ac:dyDescent="0.25">
      <c r="B94">
        <v>22</v>
      </c>
      <c r="C94" s="1">
        <f t="shared" ref="C94:BN94" si="42">(C24-C$71)^2</f>
        <v>3.0491099639587008E+17</v>
      </c>
      <c r="D94" s="1">
        <f t="shared" si="42"/>
        <v>3.9421306364965267E+17</v>
      </c>
      <c r="E94" s="1">
        <f t="shared" si="42"/>
        <v>4.0820953521370016E+17</v>
      </c>
      <c r="F94" s="1">
        <f t="shared" si="42"/>
        <v>4.018685906505465E+17</v>
      </c>
      <c r="G94" s="1">
        <f t="shared" si="42"/>
        <v>4.0912531208042662E+17</v>
      </c>
      <c r="H94" s="1">
        <f t="shared" si="42"/>
        <v>3.6867212128849613E+17</v>
      </c>
      <c r="I94" s="1">
        <f t="shared" si="42"/>
        <v>4.3522690701223578E+17</v>
      </c>
      <c r="J94" s="1">
        <f t="shared" si="42"/>
        <v>3.1032242593174746E+17</v>
      </c>
      <c r="K94" s="1">
        <f t="shared" si="42"/>
        <v>3.9298550666823168E+17</v>
      </c>
      <c r="L94" s="1">
        <f t="shared" si="42"/>
        <v>3.3005890689890368E+17</v>
      </c>
      <c r="M94" s="1">
        <f t="shared" si="42"/>
        <v>3.6736238783276915E+17</v>
      </c>
      <c r="N94" s="1">
        <f t="shared" si="42"/>
        <v>3.3950071866629222E+17</v>
      </c>
      <c r="O94" s="1">
        <f t="shared" si="42"/>
        <v>3.942765657140327E+17</v>
      </c>
      <c r="P94" s="1">
        <f t="shared" si="42"/>
        <v>4.1010595759429549E+17</v>
      </c>
      <c r="Q94" s="1">
        <f t="shared" si="42"/>
        <v>4.0084623892021139E+17</v>
      </c>
      <c r="R94" s="1">
        <f t="shared" si="42"/>
        <v>3.7618436878789357E+17</v>
      </c>
      <c r="S94" s="1">
        <f t="shared" si="42"/>
        <v>4.3089441663596909E+17</v>
      </c>
      <c r="T94" s="1">
        <f t="shared" si="42"/>
        <v>4.155460154531312E+17</v>
      </c>
      <c r="U94" s="1">
        <f t="shared" si="42"/>
        <v>3.8212256804361626E+17</v>
      </c>
      <c r="V94" s="1">
        <f t="shared" si="42"/>
        <v>4.1231870259899046E+17</v>
      </c>
      <c r="W94" s="1">
        <f t="shared" si="42"/>
        <v>4.6933487232429421E+17</v>
      </c>
      <c r="X94" s="1">
        <f t="shared" si="42"/>
        <v>3.0677459920087078E+17</v>
      </c>
      <c r="Y94" s="1">
        <f t="shared" si="42"/>
        <v>3.9109709080942752E+17</v>
      </c>
      <c r="Z94" s="1">
        <f t="shared" si="42"/>
        <v>3.390502330428567E+17</v>
      </c>
      <c r="AA94" s="1">
        <f t="shared" si="42"/>
        <v>3.9266938186735117E+17</v>
      </c>
      <c r="AB94" s="1">
        <f t="shared" si="42"/>
        <v>4.0903568850056653E+17</v>
      </c>
      <c r="AC94" s="1">
        <f t="shared" si="42"/>
        <v>3.3884043692590931E+17</v>
      </c>
      <c r="AD94" s="1">
        <f t="shared" si="42"/>
        <v>3.7010868593855635E+17</v>
      </c>
      <c r="AE94" s="1">
        <f t="shared" si="42"/>
        <v>3.957750554358441E+17</v>
      </c>
      <c r="AF94" s="1">
        <f t="shared" si="42"/>
        <v>4.5507243315388045E+17</v>
      </c>
      <c r="AG94" s="1">
        <f t="shared" si="42"/>
        <v>4.2027166702947603E+17</v>
      </c>
      <c r="AH94" s="1">
        <f t="shared" si="42"/>
        <v>3.9614503184689395E+17</v>
      </c>
      <c r="AI94" s="1">
        <f t="shared" si="42"/>
        <v>3.1885571615319885E+17</v>
      </c>
      <c r="AJ94" s="1">
        <f t="shared" si="42"/>
        <v>3.6420445849073299E+17</v>
      </c>
      <c r="AK94" s="1">
        <f t="shared" si="42"/>
        <v>3.416836801365975E+17</v>
      </c>
      <c r="AL94" s="1">
        <f t="shared" si="42"/>
        <v>3.6588575437006093E+17</v>
      </c>
      <c r="AM94" s="1">
        <f t="shared" si="42"/>
        <v>3.9641528615954022E+17</v>
      </c>
      <c r="AN94" s="1">
        <f t="shared" si="42"/>
        <v>3.5907597413721421E+17</v>
      </c>
      <c r="AO94" s="1">
        <f t="shared" si="42"/>
        <v>3.298427491506777E+17</v>
      </c>
      <c r="AP94" s="1">
        <f t="shared" si="42"/>
        <v>3.7460813409474669E+17</v>
      </c>
      <c r="AQ94" s="1">
        <f t="shared" si="42"/>
        <v>3.914282898917696E+17</v>
      </c>
      <c r="AR94" s="1">
        <f t="shared" si="42"/>
        <v>3.643868467431287E+17</v>
      </c>
      <c r="AS94" s="1">
        <f t="shared" si="42"/>
        <v>3.6393877074814374E+17</v>
      </c>
      <c r="AT94" s="1">
        <f t="shared" si="42"/>
        <v>3.365913976005223E+17</v>
      </c>
      <c r="AU94" s="1">
        <f t="shared" si="42"/>
        <v>3.8979458082055334E+17</v>
      </c>
      <c r="AV94" s="1">
        <f t="shared" si="42"/>
        <v>3.645213996822489E+17</v>
      </c>
      <c r="AW94" s="1">
        <f t="shared" si="42"/>
        <v>3.4051364020169126E+17</v>
      </c>
      <c r="AX94" s="1">
        <f t="shared" si="42"/>
        <v>3.6314503086978432E+17</v>
      </c>
      <c r="AY94" s="1">
        <f t="shared" si="42"/>
        <v>4.0395774300883162E+17</v>
      </c>
      <c r="AZ94" s="1">
        <f t="shared" si="42"/>
        <v>3.2599303990560653E+17</v>
      </c>
      <c r="BA94" s="1">
        <f t="shared" si="42"/>
        <v>3.0741258630081082E+17</v>
      </c>
      <c r="BB94" s="1">
        <f t="shared" si="42"/>
        <v>3.1713498887822643E+17</v>
      </c>
      <c r="BC94" s="1">
        <f t="shared" si="42"/>
        <v>3.7351144692953786E+17</v>
      </c>
      <c r="BD94" s="1">
        <f t="shared" si="42"/>
        <v>3.5006691145697158E+17</v>
      </c>
      <c r="BE94" s="1">
        <f t="shared" si="42"/>
        <v>2.7991622072867763E+17</v>
      </c>
      <c r="BF94" s="1">
        <f t="shared" si="42"/>
        <v>3.1010108906086624E+17</v>
      </c>
      <c r="BG94" s="1">
        <f t="shared" si="42"/>
        <v>3.7172833902699302E+17</v>
      </c>
      <c r="BH94" s="1">
        <f t="shared" si="42"/>
        <v>2.9500979053147136E+17</v>
      </c>
      <c r="BI94" s="1">
        <f t="shared" si="42"/>
        <v>2.9170562403751418E+17</v>
      </c>
      <c r="BJ94" s="1">
        <f t="shared" si="42"/>
        <v>2.9637266115009178E+17</v>
      </c>
      <c r="BK94" s="1">
        <f t="shared" si="42"/>
        <v>4.1201059072154765E+17</v>
      </c>
      <c r="BL94" s="1">
        <f t="shared" si="42"/>
        <v>3.7038766510118266E+17</v>
      </c>
      <c r="BM94" s="1">
        <f t="shared" si="42"/>
        <v>4.0480878555239891E+17</v>
      </c>
      <c r="BN94" s="1">
        <f t="shared" si="42"/>
        <v>4.0273541753176576E+17</v>
      </c>
      <c r="BO94" s="1">
        <f t="shared" ref="BO94:BT94" si="43">(BO24-BO$71)^2</f>
        <v>3.2078979862372947E+17</v>
      </c>
      <c r="BP94" s="1">
        <f t="shared" si="43"/>
        <v>3.9005189228474202E+17</v>
      </c>
      <c r="BQ94" s="1">
        <f t="shared" si="43"/>
        <v>4.0759201768258368E+17</v>
      </c>
      <c r="BR94" s="1">
        <f t="shared" si="43"/>
        <v>3.7993680820636723E+17</v>
      </c>
      <c r="BS94" s="1">
        <f t="shared" si="43"/>
        <v>3.852354876531424E+17</v>
      </c>
      <c r="BT94" s="1">
        <f t="shared" si="43"/>
        <v>3.7482972994514406E+17</v>
      </c>
    </row>
    <row r="95" spans="2:72" x14ac:dyDescent="0.25">
      <c r="B95">
        <v>23</v>
      </c>
      <c r="C95" s="1">
        <f t="shared" ref="C95:BN95" si="44">(C25-C$71)^2</f>
        <v>5.5146303894635104E+16</v>
      </c>
      <c r="D95" s="1">
        <f t="shared" si="44"/>
        <v>8.6997791965205072E+16</v>
      </c>
      <c r="E95" s="1">
        <f t="shared" si="44"/>
        <v>9.2455274462632512E+16</v>
      </c>
      <c r="F95" s="1">
        <f t="shared" si="44"/>
        <v>8.4519539444943872E+16</v>
      </c>
      <c r="G95" s="1">
        <f t="shared" si="44"/>
        <v>8.7233520774892016E+16</v>
      </c>
      <c r="H95" s="1">
        <f t="shared" si="44"/>
        <v>6.486073481288068E+16</v>
      </c>
      <c r="I95" s="1">
        <f t="shared" si="44"/>
        <v>7.2165036788953792E+16</v>
      </c>
      <c r="J95" s="1">
        <f t="shared" si="44"/>
        <v>5.918595123614792E+16</v>
      </c>
      <c r="K95" s="1">
        <f t="shared" si="44"/>
        <v>9.1825774596117872E+16</v>
      </c>
      <c r="L95" s="1">
        <f t="shared" si="44"/>
        <v>5.8778511028349816E+16</v>
      </c>
      <c r="M95" s="1">
        <f t="shared" si="44"/>
        <v>6.16193783917846E+16</v>
      </c>
      <c r="N95" s="1">
        <f t="shared" si="44"/>
        <v>5.8429380357769584E+16</v>
      </c>
      <c r="O95" s="1">
        <f t="shared" si="44"/>
        <v>9.0624968295901008E+16</v>
      </c>
      <c r="P95" s="1">
        <f t="shared" si="44"/>
        <v>8.9118758665982928E+16</v>
      </c>
      <c r="Q95" s="1">
        <f t="shared" si="44"/>
        <v>8.4975149488419936E+16</v>
      </c>
      <c r="R95" s="1">
        <f t="shared" si="44"/>
        <v>8.1059501656247392E+16</v>
      </c>
      <c r="S95" s="1">
        <f t="shared" si="44"/>
        <v>7.3874225228579584E+16</v>
      </c>
      <c r="T95" s="1">
        <f t="shared" si="44"/>
        <v>8.8474279094404432E+16</v>
      </c>
      <c r="U95" s="1">
        <f t="shared" si="44"/>
        <v>8.652847680944024E+16</v>
      </c>
      <c r="V95" s="1">
        <f t="shared" si="44"/>
        <v>9.2121485865994192E+16</v>
      </c>
      <c r="W95" s="1">
        <f t="shared" si="44"/>
        <v>9.8513760388741136E+16</v>
      </c>
      <c r="X95" s="1">
        <f t="shared" si="44"/>
        <v>5.5687938683015032E+16</v>
      </c>
      <c r="Y95" s="1">
        <f t="shared" si="44"/>
        <v>8.915119735590504E+16</v>
      </c>
      <c r="Z95" s="1">
        <f t="shared" si="44"/>
        <v>6.8936019417266336E+16</v>
      </c>
      <c r="AA95" s="1">
        <f t="shared" si="44"/>
        <v>8.6871197496319184E+16</v>
      </c>
      <c r="AB95" s="1">
        <f t="shared" si="44"/>
        <v>8.5239012161351472E+16</v>
      </c>
      <c r="AC95" s="1">
        <f t="shared" si="44"/>
        <v>7.2141212144794992E+16</v>
      </c>
      <c r="AD95" s="1">
        <f t="shared" si="44"/>
        <v>7.7692692120050288E+16</v>
      </c>
      <c r="AE95" s="1">
        <f t="shared" si="44"/>
        <v>8.8434617261530144E+16</v>
      </c>
      <c r="AF95" s="1">
        <f t="shared" si="44"/>
        <v>8.870840287561392E+16</v>
      </c>
      <c r="AG95" s="1">
        <f t="shared" si="44"/>
        <v>1.0063536257233842E+17</v>
      </c>
      <c r="AH95" s="1">
        <f t="shared" si="44"/>
        <v>8.8499419154336752E+16</v>
      </c>
      <c r="AI95" s="1">
        <f t="shared" si="44"/>
        <v>6.02142914071236E+16</v>
      </c>
      <c r="AJ95" s="1">
        <f t="shared" si="44"/>
        <v>7.1062098014950392E+16</v>
      </c>
      <c r="AK95" s="1">
        <f t="shared" si="44"/>
        <v>6.7561907955659312E+16</v>
      </c>
      <c r="AL95" s="1">
        <f t="shared" si="44"/>
        <v>7.808552844949872E+16</v>
      </c>
      <c r="AM95" s="1">
        <f t="shared" si="44"/>
        <v>8.6529157105993936E+16</v>
      </c>
      <c r="AN95" s="1">
        <f t="shared" si="44"/>
        <v>7.546607641913208E+16</v>
      </c>
      <c r="AO95" s="1">
        <f t="shared" si="44"/>
        <v>6.3948163849350512E+16</v>
      </c>
      <c r="AP95" s="1">
        <f t="shared" si="44"/>
        <v>7.725113268875736E+16</v>
      </c>
      <c r="AQ95" s="1">
        <f t="shared" si="44"/>
        <v>8.714274289119456E+16</v>
      </c>
      <c r="AR95" s="1">
        <f t="shared" si="44"/>
        <v>7.0857533869279864E+16</v>
      </c>
      <c r="AS95" s="1">
        <f t="shared" si="44"/>
        <v>7.3845075765038464E+16</v>
      </c>
      <c r="AT95" s="1">
        <f t="shared" si="44"/>
        <v>6.0148110300000472E+16</v>
      </c>
      <c r="AU95" s="1">
        <f t="shared" si="44"/>
        <v>7.10236426313958E+16</v>
      </c>
      <c r="AV95" s="1">
        <f t="shared" si="44"/>
        <v>7.5597465039343072E+16</v>
      </c>
      <c r="AW95" s="1">
        <f t="shared" si="44"/>
        <v>6.1031614533278456E+16</v>
      </c>
      <c r="AX95" s="1">
        <f t="shared" si="44"/>
        <v>6.6672799077816808E+16</v>
      </c>
      <c r="AY95" s="1">
        <f t="shared" si="44"/>
        <v>8.342572501788072E+16</v>
      </c>
      <c r="AZ95" s="1">
        <f t="shared" si="44"/>
        <v>5.9816785085833552E+16</v>
      </c>
      <c r="BA95" s="1">
        <f t="shared" si="44"/>
        <v>2.5260652637146995E+17</v>
      </c>
      <c r="BB95" s="1">
        <f t="shared" si="44"/>
        <v>2.461419535129088E+17</v>
      </c>
      <c r="BC95" s="1">
        <f t="shared" si="44"/>
        <v>2.7656336556746656E+17</v>
      </c>
      <c r="BD95" s="1">
        <f t="shared" si="44"/>
        <v>3.033405865512249E+17</v>
      </c>
      <c r="BE95" s="1">
        <f t="shared" si="44"/>
        <v>2.273389127939055E+17</v>
      </c>
      <c r="BF95" s="1">
        <f t="shared" si="44"/>
        <v>2.475857520873401E+17</v>
      </c>
      <c r="BG95" s="1">
        <f t="shared" si="44"/>
        <v>2.5019502992184067E+17</v>
      </c>
      <c r="BH95" s="1">
        <f t="shared" si="44"/>
        <v>2.4467473138092397E+17</v>
      </c>
      <c r="BI95" s="1">
        <f t="shared" si="44"/>
        <v>2.4420380085846851E+17</v>
      </c>
      <c r="BJ95" s="1">
        <f t="shared" si="44"/>
        <v>2.4120353922625085E+17</v>
      </c>
      <c r="BK95" s="1">
        <f t="shared" si="44"/>
        <v>9.243974431945424E+16</v>
      </c>
      <c r="BL95" s="1">
        <f t="shared" si="44"/>
        <v>7.8089605735143488E+16</v>
      </c>
      <c r="BM95" s="1">
        <f t="shared" si="44"/>
        <v>8.165383906905352E+16</v>
      </c>
      <c r="BN95" s="1">
        <f t="shared" si="44"/>
        <v>8.778793684222192E+16</v>
      </c>
      <c r="BO95" s="1">
        <f t="shared" ref="BO95:BT95" si="45">(BO25-BO$71)^2</f>
        <v>6.19779527599692E+16</v>
      </c>
      <c r="BP95" s="1">
        <f t="shared" si="45"/>
        <v>7.6352971748662512E+16</v>
      </c>
      <c r="BQ95" s="1">
        <f t="shared" si="45"/>
        <v>8.4317452937477424E+16</v>
      </c>
      <c r="BR95" s="1">
        <f t="shared" si="45"/>
        <v>8.1081010538180704E+16</v>
      </c>
      <c r="BS95" s="1">
        <f t="shared" si="45"/>
        <v>8.6888555521500992E+16</v>
      </c>
      <c r="BT95" s="1">
        <f t="shared" si="45"/>
        <v>8.0067382413190432E+16</v>
      </c>
    </row>
    <row r="96" spans="2:72" x14ac:dyDescent="0.25">
      <c r="B96">
        <v>24</v>
      </c>
      <c r="C96" s="1">
        <f t="shared" ref="C96:BN96" si="46">(C26-C$71)^2</f>
        <v>5.0500223256389336E+16</v>
      </c>
      <c r="D96" s="1">
        <f t="shared" si="46"/>
        <v>8.6855327190629856E+16</v>
      </c>
      <c r="E96" s="1">
        <f t="shared" si="46"/>
        <v>8.6418322613022368E+16</v>
      </c>
      <c r="F96" s="1">
        <f t="shared" si="46"/>
        <v>8.4358544664632272E+16</v>
      </c>
      <c r="G96" s="1">
        <f t="shared" si="46"/>
        <v>8.705510186462176E+16</v>
      </c>
      <c r="H96" s="1">
        <f t="shared" si="46"/>
        <v>5.9969081795039696E+16</v>
      </c>
      <c r="I96" s="1">
        <f t="shared" si="46"/>
        <v>7.2044959677656E+16</v>
      </c>
      <c r="J96" s="1">
        <f t="shared" si="46"/>
        <v>5.4617170645055496E+16</v>
      </c>
      <c r="K96" s="1">
        <f t="shared" si="46"/>
        <v>8.60333332772792E+16</v>
      </c>
      <c r="L96" s="1">
        <f t="shared" si="46"/>
        <v>5.8690641132304952E+16</v>
      </c>
      <c r="M96" s="1">
        <f t="shared" si="46"/>
        <v>5.6729839421479456E+16</v>
      </c>
      <c r="N96" s="1">
        <f t="shared" si="46"/>
        <v>5.694594236423324E+16</v>
      </c>
      <c r="O96" s="1">
        <f t="shared" si="46"/>
        <v>8.4767028883408448E+16</v>
      </c>
      <c r="P96" s="1">
        <f t="shared" si="46"/>
        <v>8.89703960619088E+16</v>
      </c>
      <c r="Q96" s="1">
        <f t="shared" si="46"/>
        <v>8.4724482725868656E+16</v>
      </c>
      <c r="R96" s="1">
        <f t="shared" si="46"/>
        <v>8.0926333403187856E+16</v>
      </c>
      <c r="S96" s="1">
        <f t="shared" si="46"/>
        <v>7.3752465300399072E+16</v>
      </c>
      <c r="T96" s="1">
        <f t="shared" si="46"/>
        <v>8.82980175626616E+16</v>
      </c>
      <c r="U96" s="1">
        <f t="shared" si="46"/>
        <v>8.0769273273385696E+16</v>
      </c>
      <c r="V96" s="1">
        <f t="shared" si="46"/>
        <v>8.6198494685749856E+16</v>
      </c>
      <c r="W96" s="1">
        <f t="shared" si="46"/>
        <v>9.832478573166896E+16</v>
      </c>
      <c r="X96" s="1">
        <f t="shared" si="46"/>
        <v>5.1123940446602544E+16</v>
      </c>
      <c r="Y96" s="1">
        <f t="shared" si="46"/>
        <v>8.378680055057912E+16</v>
      </c>
      <c r="Z96" s="1">
        <f t="shared" si="46"/>
        <v>6.3832828404705376E+16</v>
      </c>
      <c r="AA96" s="1">
        <f t="shared" si="46"/>
        <v>8.3588528420723328E+16</v>
      </c>
      <c r="AB96" s="1">
        <f t="shared" si="46"/>
        <v>8.1092938241163344E+16</v>
      </c>
      <c r="AC96" s="1">
        <f t="shared" si="46"/>
        <v>6.7274962707010824E+16</v>
      </c>
      <c r="AD96" s="1">
        <f t="shared" si="46"/>
        <v>7.7160100498791024E+16</v>
      </c>
      <c r="AE96" s="1">
        <f t="shared" si="46"/>
        <v>8.2840224180769744E+16</v>
      </c>
      <c r="AF96" s="1">
        <f t="shared" si="46"/>
        <v>8.8556696998124768E+16</v>
      </c>
      <c r="AG96" s="1">
        <f t="shared" si="46"/>
        <v>9.436932762857856E+16</v>
      </c>
      <c r="AH96" s="1">
        <f t="shared" si="46"/>
        <v>8.2764715810246192E+16</v>
      </c>
      <c r="AI96" s="1">
        <f t="shared" si="46"/>
        <v>6.0141122638312136E+16</v>
      </c>
      <c r="AJ96" s="1">
        <f t="shared" si="46"/>
        <v>7.0969139190215888E+16</v>
      </c>
      <c r="AK96" s="1">
        <f t="shared" si="46"/>
        <v>6.6714662652583088E+16</v>
      </c>
      <c r="AL96" s="1">
        <f t="shared" si="46"/>
        <v>7.4826200188726224E+16</v>
      </c>
      <c r="AM96" s="1">
        <f t="shared" si="46"/>
        <v>8.6380845449060688E+16</v>
      </c>
      <c r="AN96" s="1">
        <f t="shared" si="46"/>
        <v>7.5378670863522608E+16</v>
      </c>
      <c r="AO96" s="1">
        <f t="shared" si="46"/>
        <v>6.0630527235670624E+16</v>
      </c>
      <c r="AP96" s="1">
        <f t="shared" si="46"/>
        <v>7.589460844460368E+16</v>
      </c>
      <c r="AQ96" s="1">
        <f t="shared" si="46"/>
        <v>8.3241020067829264E+16</v>
      </c>
      <c r="AR96" s="1">
        <f t="shared" si="46"/>
        <v>6.7846824294970872E+16</v>
      </c>
      <c r="AS96" s="1">
        <f t="shared" si="46"/>
        <v>6.9732852839114808E+16</v>
      </c>
      <c r="AT96" s="1">
        <f t="shared" si="46"/>
        <v>6.00474155556692E+16</v>
      </c>
      <c r="AU96" s="1">
        <f t="shared" si="46"/>
        <v>7.092742153693136E+16</v>
      </c>
      <c r="AV96" s="1">
        <f t="shared" si="46"/>
        <v>7.3503330143940736E+16</v>
      </c>
      <c r="AW96" s="1">
        <f t="shared" si="46"/>
        <v>6.0566239733260456E+16</v>
      </c>
      <c r="AX96" s="1">
        <f t="shared" si="46"/>
        <v>6.5214792959497408E+16</v>
      </c>
      <c r="AY96" s="1">
        <f t="shared" si="46"/>
        <v>8.3277424141281952E+16</v>
      </c>
      <c r="AZ96" s="1">
        <f t="shared" si="46"/>
        <v>5.922302047931844E+16</v>
      </c>
      <c r="BA96" s="1">
        <f t="shared" si="46"/>
        <v>3.0377377527317376E+17</v>
      </c>
      <c r="BB96" s="1">
        <f t="shared" si="46"/>
        <v>3.1421389013286125E+17</v>
      </c>
      <c r="BC96" s="1">
        <f t="shared" si="46"/>
        <v>3.6787285804735482E+17</v>
      </c>
      <c r="BD96" s="1">
        <f t="shared" si="46"/>
        <v>3.5515415809625178E+17</v>
      </c>
      <c r="BE96" s="1">
        <f t="shared" si="46"/>
        <v>2.8418901630560003E+17</v>
      </c>
      <c r="BF96" s="1">
        <f t="shared" si="46"/>
        <v>3.0616063082283379E+17</v>
      </c>
      <c r="BG96" s="1">
        <f t="shared" si="46"/>
        <v>3.7674859336041146E+17</v>
      </c>
      <c r="BH96" s="1">
        <f t="shared" si="46"/>
        <v>2.9947718948131443E+17</v>
      </c>
      <c r="BI96" s="1">
        <f t="shared" si="46"/>
        <v>2.9591781728602086E+17</v>
      </c>
      <c r="BJ96" s="1">
        <f t="shared" si="46"/>
        <v>2.9179519351411635E+17</v>
      </c>
      <c r="BK96" s="1">
        <f t="shared" si="46"/>
        <v>9.2298439294302864E+16</v>
      </c>
      <c r="BL96" s="1">
        <f t="shared" si="46"/>
        <v>7.4572901868856272E+16</v>
      </c>
      <c r="BM96" s="1">
        <f t="shared" si="46"/>
        <v>7.7979719681342912E+16</v>
      </c>
      <c r="BN96" s="1">
        <f t="shared" si="46"/>
        <v>8.7636267506562144E+16</v>
      </c>
      <c r="BO96" s="1">
        <f t="shared" ref="BO96:BT96" si="47">(BO26-BO$71)^2</f>
        <v>5.7902842492405768E+16</v>
      </c>
      <c r="BP96" s="1">
        <f t="shared" si="47"/>
        <v>7.57703700974264E+16</v>
      </c>
      <c r="BQ96" s="1">
        <f t="shared" si="47"/>
        <v>8.3858027281200848E+16</v>
      </c>
      <c r="BR96" s="1">
        <f t="shared" si="47"/>
        <v>7.7395341449780784E+16</v>
      </c>
      <c r="BS96" s="1">
        <f t="shared" si="47"/>
        <v>8.2660877382368752E+16</v>
      </c>
      <c r="BT96" s="1">
        <f t="shared" si="47"/>
        <v>7.9502166831297008E+16</v>
      </c>
    </row>
    <row r="97" spans="2:72" x14ac:dyDescent="0.25">
      <c r="B97">
        <v>25</v>
      </c>
      <c r="C97" s="1">
        <f t="shared" ref="C97:BN97" si="48">(C27-C$71)^2</f>
        <v>5.8294667978696016E+16</v>
      </c>
      <c r="D97" s="1">
        <f t="shared" si="48"/>
        <v>3.3636582392886252E+16</v>
      </c>
      <c r="E97" s="1">
        <f t="shared" si="48"/>
        <v>2.3583505511763072E+16</v>
      </c>
      <c r="F97" s="1">
        <f t="shared" si="48"/>
        <v>2.8372880080748152E+16</v>
      </c>
      <c r="G97" s="1">
        <f t="shared" si="48"/>
        <v>2.5571464149118388E+16</v>
      </c>
      <c r="H97" s="1">
        <f t="shared" si="48"/>
        <v>3.5231804705769728E+16</v>
      </c>
      <c r="I97" s="1">
        <f t="shared" si="48"/>
        <v>1.8575424506132716E+16</v>
      </c>
      <c r="J97" s="1">
        <f t="shared" si="48"/>
        <v>6.2523004520252352E+16</v>
      </c>
      <c r="K97" s="1">
        <f t="shared" si="48"/>
        <v>3.0122954916598808E+16</v>
      </c>
      <c r="L97" s="1">
        <f t="shared" si="48"/>
        <v>5.2580789899518536E+16</v>
      </c>
      <c r="M97" s="1">
        <f t="shared" si="48"/>
        <v>3.4145730672786624E+16</v>
      </c>
      <c r="N97" s="1">
        <f t="shared" si="48"/>
        <v>4.784602339849152E+16</v>
      </c>
      <c r="O97" s="1">
        <f t="shared" si="48"/>
        <v>2.7679647462112932E+16</v>
      </c>
      <c r="P97" s="1">
        <f t="shared" si="48"/>
        <v>2.8046138313461264E+16</v>
      </c>
      <c r="Q97" s="1">
        <f t="shared" si="48"/>
        <v>2.8847874006679824E+16</v>
      </c>
      <c r="R97" s="1">
        <f t="shared" si="48"/>
        <v>4.0878077802825376E+16</v>
      </c>
      <c r="S97" s="1">
        <f t="shared" si="48"/>
        <v>2.5085167362228296E+16</v>
      </c>
      <c r="T97" s="1">
        <f t="shared" si="48"/>
        <v>2.4290693068593908E+16</v>
      </c>
      <c r="U97" s="1">
        <f t="shared" si="48"/>
        <v>3.1767277435192436E+16</v>
      </c>
      <c r="V97" s="1">
        <f t="shared" si="48"/>
        <v>2.2995923135331332E+16</v>
      </c>
      <c r="W97" s="1">
        <f t="shared" si="48"/>
        <v>1.3145370520870704E+16</v>
      </c>
      <c r="X97" s="1">
        <f t="shared" si="48"/>
        <v>5.7701853461563888E+16</v>
      </c>
      <c r="Y97" s="1">
        <f t="shared" si="48"/>
        <v>2.826714439003684E+16</v>
      </c>
      <c r="Z97" s="1">
        <f t="shared" si="48"/>
        <v>4.5358151367184608E+16</v>
      </c>
      <c r="AA97" s="1">
        <f t="shared" si="48"/>
        <v>3.1366450692212432E+16</v>
      </c>
      <c r="AB97" s="1">
        <f t="shared" si="48"/>
        <v>2.471054866217922E+16</v>
      </c>
      <c r="AC97" s="1">
        <f t="shared" si="48"/>
        <v>5.3041654796087648E+16</v>
      </c>
      <c r="AD97" s="1">
        <f t="shared" si="48"/>
        <v>3.7830510346291128E+16</v>
      </c>
      <c r="AE97" s="1">
        <f t="shared" si="48"/>
        <v>2.7226971842350616E+16</v>
      </c>
      <c r="AF97" s="1">
        <f t="shared" si="48"/>
        <v>1.6936759799888358E+16</v>
      </c>
      <c r="AG97" s="1">
        <f t="shared" si="48"/>
        <v>2.0905221985715208E+16</v>
      </c>
      <c r="AH97" s="1">
        <f t="shared" si="48"/>
        <v>2.7203355155614616E+16</v>
      </c>
      <c r="AI97" s="1">
        <f t="shared" si="48"/>
        <v>6.5983139192968224E+16</v>
      </c>
      <c r="AJ97" s="1">
        <f t="shared" si="48"/>
        <v>4.9650648474347896E+16</v>
      </c>
      <c r="AK97" s="1">
        <f t="shared" si="48"/>
        <v>4.8976275384812208E+16</v>
      </c>
      <c r="AL97" s="1">
        <f t="shared" si="48"/>
        <v>3.9674684240103192E+16</v>
      </c>
      <c r="AM97" s="1">
        <f t="shared" si="48"/>
        <v>3.0081206993931508E+16</v>
      </c>
      <c r="AN97" s="1">
        <f t="shared" si="48"/>
        <v>5.277532946113904E+16</v>
      </c>
      <c r="AO97" s="1">
        <f t="shared" si="48"/>
        <v>5.6550514921693144E+16</v>
      </c>
      <c r="AP97" s="1">
        <f t="shared" si="48"/>
        <v>3.9595500969690792E+16</v>
      </c>
      <c r="AQ97" s="1">
        <f t="shared" si="48"/>
        <v>3.0163962503862128E+16</v>
      </c>
      <c r="AR97" s="1">
        <f t="shared" si="48"/>
        <v>3.9195641859331792E+16</v>
      </c>
      <c r="AS97" s="1">
        <f t="shared" si="48"/>
        <v>3.9852035748788896E+16</v>
      </c>
      <c r="AT97" s="1">
        <f t="shared" si="48"/>
        <v>4.9265504506172072E+16</v>
      </c>
      <c r="AU97" s="1">
        <f t="shared" si="48"/>
        <v>3.6756762200341064E+16</v>
      </c>
      <c r="AV97" s="1">
        <f t="shared" si="48"/>
        <v>4.210045374942312E+16</v>
      </c>
      <c r="AW97" s="1">
        <f t="shared" si="48"/>
        <v>4.8741887098976392E+16</v>
      </c>
      <c r="AX97" s="1">
        <f t="shared" si="48"/>
        <v>3.9947087019266712E+16</v>
      </c>
      <c r="AY97" s="1">
        <f t="shared" si="48"/>
        <v>2.9119445840681576E+16</v>
      </c>
      <c r="AZ97" s="1">
        <f t="shared" si="48"/>
        <v>5.374340612379432E+16</v>
      </c>
      <c r="BA97" s="1">
        <f t="shared" si="48"/>
        <v>4.41231954282432E+16</v>
      </c>
      <c r="BB97" s="1">
        <f t="shared" si="48"/>
        <v>4.3739194122316272E+16</v>
      </c>
      <c r="BC97" s="1">
        <f t="shared" si="48"/>
        <v>7.19176479818506E+16</v>
      </c>
      <c r="BD97" s="1">
        <f t="shared" si="48"/>
        <v>6.0599359041293864E+16</v>
      </c>
      <c r="BE97" s="1">
        <f t="shared" si="48"/>
        <v>3.9616301915268248E+16</v>
      </c>
      <c r="BF97" s="1">
        <f t="shared" si="48"/>
        <v>4.3113489792280304E+16</v>
      </c>
      <c r="BG97" s="1">
        <f t="shared" si="48"/>
        <v>5.1928987578263592E+16</v>
      </c>
      <c r="BH97" s="1">
        <f t="shared" si="48"/>
        <v>4.1461280930583304E+16</v>
      </c>
      <c r="BI97" s="1">
        <f t="shared" si="48"/>
        <v>4.0623912647564456E+16</v>
      </c>
      <c r="BJ97" s="1">
        <f t="shared" si="48"/>
        <v>3.9711239200096256E+16</v>
      </c>
      <c r="BK97" s="1">
        <f t="shared" si="48"/>
        <v>2.6917895026665856E+16</v>
      </c>
      <c r="BL97" s="1">
        <f t="shared" si="48"/>
        <v>3.956164593120208E+16</v>
      </c>
      <c r="BM97" s="1">
        <f t="shared" si="48"/>
        <v>2.5739930628836184E+16</v>
      </c>
      <c r="BN97" s="1">
        <f t="shared" si="48"/>
        <v>2.7917282287079484E+16</v>
      </c>
      <c r="BO97" s="1">
        <f t="shared" ref="BO97:BT97" si="49">(BO27-BO$71)^2</f>
        <v>5.7646571322098048E+16</v>
      </c>
      <c r="BP97" s="1">
        <f t="shared" si="49"/>
        <v>3.2072895978451376E+16</v>
      </c>
      <c r="BQ97" s="1">
        <f t="shared" si="49"/>
        <v>2.8115395944146572E+16</v>
      </c>
      <c r="BR97" s="1">
        <f t="shared" si="49"/>
        <v>3.4289876068023912E+16</v>
      </c>
      <c r="BS97" s="1">
        <f t="shared" si="49"/>
        <v>3.1956733308847192E+16</v>
      </c>
      <c r="BT97" s="1">
        <f t="shared" si="49"/>
        <v>4.16884763504454E+16</v>
      </c>
    </row>
    <row r="98" spans="2:72" x14ac:dyDescent="0.25">
      <c r="B98">
        <v>26</v>
      </c>
      <c r="C98" s="1">
        <f t="shared" ref="C98:BN98" si="50">(C28-C$71)^2</f>
        <v>6.0121499072418488E+16</v>
      </c>
      <c r="D98" s="1">
        <f t="shared" si="50"/>
        <v>3.1086816188901888E+16</v>
      </c>
      <c r="E98" s="1">
        <f t="shared" si="50"/>
        <v>2.466934792515936E+16</v>
      </c>
      <c r="F98" s="1">
        <f t="shared" si="50"/>
        <v>2.5557022957215896E+16</v>
      </c>
      <c r="G98" s="1">
        <f t="shared" si="50"/>
        <v>2.2887474345354536E+16</v>
      </c>
      <c r="H98" s="1">
        <f t="shared" si="50"/>
        <v>3.6480531638156408E+16</v>
      </c>
      <c r="I98" s="1">
        <f t="shared" si="50"/>
        <v>1.6449026474837954E+16</v>
      </c>
      <c r="J98" s="1">
        <f t="shared" si="50"/>
        <v>6.43337139141256E+16</v>
      </c>
      <c r="K98" s="1">
        <f t="shared" si="50"/>
        <v>3.1428120452716308E+16</v>
      </c>
      <c r="L98" s="1">
        <f t="shared" si="50"/>
        <v>4.8888754775523456E+16</v>
      </c>
      <c r="M98" s="1">
        <f t="shared" si="50"/>
        <v>3.5554390331729972E+16</v>
      </c>
      <c r="N98" s="1">
        <f t="shared" si="50"/>
        <v>4.6348628494859232E+16</v>
      </c>
      <c r="O98" s="1">
        <f t="shared" si="50"/>
        <v>2.8793322158336196E+16</v>
      </c>
      <c r="P98" s="1">
        <f t="shared" si="50"/>
        <v>2.5556258436484504E+16</v>
      </c>
      <c r="Q98" s="1">
        <f t="shared" si="50"/>
        <v>2.6639897198308588E+16</v>
      </c>
      <c r="R98" s="1">
        <f t="shared" si="50"/>
        <v>3.7783996016118992E+16</v>
      </c>
      <c r="S98" s="1">
        <f t="shared" si="50"/>
        <v>2.2642542539798156E+16</v>
      </c>
      <c r="T98" s="1">
        <f t="shared" si="50"/>
        <v>2.1680398067329672E+16</v>
      </c>
      <c r="U98" s="1">
        <f t="shared" si="50"/>
        <v>3.2988518956244168E+16</v>
      </c>
      <c r="V98" s="1">
        <f t="shared" si="50"/>
        <v>2.4026622699502564E+16</v>
      </c>
      <c r="W98" s="1">
        <f t="shared" si="50"/>
        <v>1.1208065493648376E+16</v>
      </c>
      <c r="X98" s="1">
        <f t="shared" si="50"/>
        <v>5.9402254310894736E+16</v>
      </c>
      <c r="Y98" s="1">
        <f t="shared" si="50"/>
        <v>2.908964156535642E+16</v>
      </c>
      <c r="Z98" s="1">
        <f t="shared" si="50"/>
        <v>4.6891873983277184E+16</v>
      </c>
      <c r="AA98" s="1">
        <f t="shared" si="50"/>
        <v>3.1097460359204164E+16</v>
      </c>
      <c r="AB98" s="1">
        <f t="shared" si="50"/>
        <v>2.486116911132182E+16</v>
      </c>
      <c r="AC98" s="1">
        <f t="shared" si="50"/>
        <v>5.4730694099503192E+16</v>
      </c>
      <c r="AD98" s="1">
        <f t="shared" si="50"/>
        <v>3.5646395599864844E+16</v>
      </c>
      <c r="AE98" s="1">
        <f t="shared" si="50"/>
        <v>2.8274068273269344E+16</v>
      </c>
      <c r="AF98" s="1">
        <f t="shared" si="50"/>
        <v>1.480614169727617E+16</v>
      </c>
      <c r="AG98" s="1">
        <f t="shared" si="50"/>
        <v>2.1906927485161944E+16</v>
      </c>
      <c r="AH98" s="1">
        <f t="shared" si="50"/>
        <v>2.8299417526049924E+16</v>
      </c>
      <c r="AI98" s="1">
        <f t="shared" si="50"/>
        <v>6.2044593421548368E+16</v>
      </c>
      <c r="AJ98" s="1">
        <f t="shared" si="50"/>
        <v>4.6243758607198384E+16</v>
      </c>
      <c r="AK98" s="1">
        <f t="shared" si="50"/>
        <v>4.6903676744856288E+16</v>
      </c>
      <c r="AL98" s="1">
        <f t="shared" si="50"/>
        <v>3.9503250725261872E+16</v>
      </c>
      <c r="AM98" s="1">
        <f t="shared" si="50"/>
        <v>2.73711685470328E+16</v>
      </c>
      <c r="AN98" s="1">
        <f t="shared" si="50"/>
        <v>4.9289065052276E+16</v>
      </c>
      <c r="AO98" s="1">
        <f t="shared" si="50"/>
        <v>5.696913787038552E+16</v>
      </c>
      <c r="AP98" s="1">
        <f t="shared" si="50"/>
        <v>3.8110972794910088E+16</v>
      </c>
      <c r="AQ98" s="1">
        <f t="shared" si="50"/>
        <v>3.0108850469324436E+16</v>
      </c>
      <c r="AR98" s="1">
        <f t="shared" si="50"/>
        <v>3.8857808372384208E+16</v>
      </c>
      <c r="AS98" s="1">
        <f t="shared" si="50"/>
        <v>4.0412066539908632E+16</v>
      </c>
      <c r="AT98" s="1">
        <f t="shared" si="50"/>
        <v>4.5697232441073408E+16</v>
      </c>
      <c r="AU98" s="1">
        <f t="shared" si="50"/>
        <v>3.383936885066938E+16</v>
      </c>
      <c r="AV98" s="1">
        <f t="shared" si="50"/>
        <v>4.114147746231056E+16</v>
      </c>
      <c r="AW98" s="1">
        <f t="shared" si="50"/>
        <v>4.617731982745844E+16</v>
      </c>
      <c r="AX98" s="1">
        <f t="shared" si="50"/>
        <v>3.8509836141969304E+16</v>
      </c>
      <c r="AY98" s="1">
        <f t="shared" si="50"/>
        <v>2.6306421759673732E+16</v>
      </c>
      <c r="AZ98" s="1">
        <f t="shared" si="50"/>
        <v>5.1214046976477968E+16</v>
      </c>
      <c r="BA98" s="1">
        <f t="shared" si="50"/>
        <v>4.1829911007009408E+16</v>
      </c>
      <c r="BB98" s="1">
        <f t="shared" si="50"/>
        <v>4.1709093184084184E+16</v>
      </c>
      <c r="BC98" s="1">
        <f t="shared" si="50"/>
        <v>6.8128115369433744E+16</v>
      </c>
      <c r="BD98" s="1">
        <f t="shared" si="50"/>
        <v>6.1450780029115472E+16</v>
      </c>
      <c r="BE98" s="1">
        <f t="shared" si="50"/>
        <v>4.0266002220029976E+16</v>
      </c>
      <c r="BF98" s="1">
        <f t="shared" si="50"/>
        <v>4.0745559966126952E+16</v>
      </c>
      <c r="BG98" s="1">
        <f t="shared" si="50"/>
        <v>5.2688461049412536E+16</v>
      </c>
      <c r="BH98" s="1">
        <f t="shared" si="50"/>
        <v>4.2111173161845384E+16</v>
      </c>
      <c r="BI98" s="1">
        <f t="shared" si="50"/>
        <v>4.12136254563672E+16</v>
      </c>
      <c r="BJ98" s="1">
        <f t="shared" si="50"/>
        <v>3.7146233110169904E+16</v>
      </c>
      <c r="BK98" s="1">
        <f t="shared" si="50"/>
        <v>2.4524126541822536E+16</v>
      </c>
      <c r="BL98" s="1">
        <f t="shared" si="50"/>
        <v>3.96246998676496E+16</v>
      </c>
      <c r="BM98" s="1">
        <f t="shared" si="50"/>
        <v>2.5743461555224976E+16</v>
      </c>
      <c r="BN98" s="1">
        <f t="shared" si="50"/>
        <v>2.5272357744034612E+16</v>
      </c>
      <c r="BO98" s="1">
        <f t="shared" ref="BO98:BT98" si="51">(BO28-BO$71)^2</f>
        <v>5.8718380563842584E+16</v>
      </c>
      <c r="BP98" s="1">
        <f t="shared" si="51"/>
        <v>3.0053982135570256E+16</v>
      </c>
      <c r="BQ98" s="1">
        <f t="shared" si="51"/>
        <v>2.6142749388248336E+16</v>
      </c>
      <c r="BR98" s="1">
        <f t="shared" si="51"/>
        <v>3.4304744973246424E+16</v>
      </c>
      <c r="BS98" s="1">
        <f t="shared" si="51"/>
        <v>3.2194545726909704E+16</v>
      </c>
      <c r="BT98" s="1">
        <f t="shared" si="51"/>
        <v>3.959828030025688E+16</v>
      </c>
    </row>
    <row r="99" spans="2:72" x14ac:dyDescent="0.25">
      <c r="B99">
        <v>27</v>
      </c>
      <c r="C99" s="1">
        <f t="shared" ref="C99:BN99" si="52">(C29-C$71)^2</f>
        <v>1.6811063724105738E+17</v>
      </c>
      <c r="D99" s="1">
        <f t="shared" si="52"/>
        <v>1.3454964192701878E+17</v>
      </c>
      <c r="E99" s="1">
        <f t="shared" si="52"/>
        <v>1.1620549305084304E+17</v>
      </c>
      <c r="F99" s="1">
        <f t="shared" si="52"/>
        <v>1.2762296175426891E+17</v>
      </c>
      <c r="G99" s="1">
        <f t="shared" si="52"/>
        <v>1.2044843294792662E+17</v>
      </c>
      <c r="H99" s="1">
        <f t="shared" si="52"/>
        <v>1.5048699613916224E+17</v>
      </c>
      <c r="I99" s="1">
        <f t="shared" si="52"/>
        <v>1.3028845527450608E+17</v>
      </c>
      <c r="J99" s="1">
        <f t="shared" si="52"/>
        <v>1.7526043564744669E+17</v>
      </c>
      <c r="K99" s="1">
        <f t="shared" si="52"/>
        <v>1.2803817553843475E+17</v>
      </c>
      <c r="L99" s="1">
        <f t="shared" si="52"/>
        <v>1.6258974486792426E+17</v>
      </c>
      <c r="M99" s="1">
        <f t="shared" si="52"/>
        <v>1.4974401777933462E+17</v>
      </c>
      <c r="N99" s="1">
        <f t="shared" si="52"/>
        <v>1.6319314110496195E+17</v>
      </c>
      <c r="O99" s="1">
        <f t="shared" si="52"/>
        <v>1.237408699577997E+17</v>
      </c>
      <c r="P99" s="1">
        <f t="shared" si="52"/>
        <v>1.2695853443707787E+17</v>
      </c>
      <c r="Q99" s="1">
        <f t="shared" si="52"/>
        <v>1.2694864163302562E+17</v>
      </c>
      <c r="R99" s="1">
        <f t="shared" si="52"/>
        <v>1.410942361577224E+17</v>
      </c>
      <c r="S99" s="1">
        <f t="shared" si="52"/>
        <v>1.4447427968752835E+17</v>
      </c>
      <c r="T99" s="1">
        <f t="shared" si="52"/>
        <v>1.1943079979184982E+17</v>
      </c>
      <c r="U99" s="1">
        <f t="shared" si="52"/>
        <v>1.2597442566605598E+17</v>
      </c>
      <c r="V99" s="1">
        <f t="shared" si="52"/>
        <v>1.1852475952158736E+17</v>
      </c>
      <c r="W99" s="1">
        <f t="shared" si="52"/>
        <v>1.0471174803784573E+17</v>
      </c>
      <c r="X99" s="1">
        <f t="shared" si="52"/>
        <v>1.673856336606991E+17</v>
      </c>
      <c r="Y99" s="1">
        <f t="shared" si="52"/>
        <v>1.207192683525649E+17</v>
      </c>
      <c r="Z99" s="1">
        <f t="shared" si="52"/>
        <v>1.5134445368194224E+17</v>
      </c>
      <c r="AA99" s="1">
        <f t="shared" si="52"/>
        <v>1.2791995734435459E+17</v>
      </c>
      <c r="AB99" s="1">
        <f t="shared" si="52"/>
        <v>1.2359873859711662E+17</v>
      </c>
      <c r="AC99" s="1">
        <f t="shared" si="52"/>
        <v>1.6075773178993101E+17</v>
      </c>
      <c r="AD99" s="1">
        <f t="shared" si="52"/>
        <v>1.3866634818683603E+17</v>
      </c>
      <c r="AE99" s="1">
        <f t="shared" si="52"/>
        <v>1.2198896532011714E+17</v>
      </c>
      <c r="AF99" s="1">
        <f t="shared" si="52"/>
        <v>1.1749696444136509E+17</v>
      </c>
      <c r="AG99" s="1">
        <f t="shared" si="52"/>
        <v>1.0839522574982237E+17</v>
      </c>
      <c r="AH99" s="1">
        <f t="shared" si="52"/>
        <v>1.2179362163902509E+17</v>
      </c>
      <c r="AI99" s="1">
        <f t="shared" si="52"/>
        <v>1.802390768166809E+17</v>
      </c>
      <c r="AJ99" s="1">
        <f t="shared" si="52"/>
        <v>1.6148369749627882E+17</v>
      </c>
      <c r="AK99" s="1">
        <f t="shared" si="52"/>
        <v>1.5571076991312122E+17</v>
      </c>
      <c r="AL99" s="1">
        <f t="shared" si="52"/>
        <v>1.4294938511046205E+17</v>
      </c>
      <c r="AM99" s="1">
        <f t="shared" si="52"/>
        <v>1.2598847543152323E+17</v>
      </c>
      <c r="AN99" s="1">
        <f t="shared" si="52"/>
        <v>1.5869836453693357E+17</v>
      </c>
      <c r="AO99" s="1">
        <f t="shared" si="52"/>
        <v>1.7122906609353478E+17</v>
      </c>
      <c r="AP99" s="1">
        <f t="shared" si="52"/>
        <v>1.4424766322440339E+17</v>
      </c>
      <c r="AQ99" s="1">
        <f t="shared" si="52"/>
        <v>1.2498222332481674E+17</v>
      </c>
      <c r="AR99" s="1">
        <f t="shared" si="52"/>
        <v>1.4630358168668864E+17</v>
      </c>
      <c r="AS99" s="1">
        <f t="shared" si="52"/>
        <v>1.4268433212109461E+17</v>
      </c>
      <c r="AT99" s="1">
        <f t="shared" si="52"/>
        <v>1.5752568957428784E+17</v>
      </c>
      <c r="AU99" s="1">
        <f t="shared" si="52"/>
        <v>1.5335943863818765E+17</v>
      </c>
      <c r="AV99" s="1">
        <f t="shared" si="52"/>
        <v>1.4612588970729958E+17</v>
      </c>
      <c r="AW99" s="1">
        <f t="shared" si="52"/>
        <v>1.5924095453111206E+17</v>
      </c>
      <c r="AX99" s="1">
        <f t="shared" si="52"/>
        <v>1.4936093933215651E+17</v>
      </c>
      <c r="AY99" s="1">
        <f t="shared" si="52"/>
        <v>1.283805090353861E+17</v>
      </c>
      <c r="AZ99" s="1">
        <f t="shared" si="52"/>
        <v>1.5972414760914195E+17</v>
      </c>
      <c r="BA99" s="1">
        <f t="shared" si="52"/>
        <v>6.1781811275025392E+16</v>
      </c>
      <c r="BB99" s="1">
        <f t="shared" si="52"/>
        <v>6.0425901276264592E+16</v>
      </c>
      <c r="BC99" s="1">
        <f t="shared" si="52"/>
        <v>9.5861074148522288E+16</v>
      </c>
      <c r="BD99" s="1">
        <f t="shared" si="52"/>
        <v>8.7230586946903136E+16</v>
      </c>
      <c r="BE99" s="1">
        <f t="shared" si="52"/>
        <v>6.3239487712960648E+16</v>
      </c>
      <c r="BF99" s="1">
        <f t="shared" si="52"/>
        <v>5.8276473030060856E+16</v>
      </c>
      <c r="BG99" s="1">
        <f t="shared" si="52"/>
        <v>7.0981291461691672E+16</v>
      </c>
      <c r="BH99" s="1">
        <f t="shared" si="52"/>
        <v>6.4955204431091024E+16</v>
      </c>
      <c r="BI99" s="1">
        <f t="shared" si="52"/>
        <v>6.33802743092024E+16</v>
      </c>
      <c r="BJ99" s="1">
        <f t="shared" si="52"/>
        <v>5.7307999589096216E+16</v>
      </c>
      <c r="BK99" s="1">
        <f t="shared" si="52"/>
        <v>1.1799132768880357E+17</v>
      </c>
      <c r="BL99" s="1">
        <f t="shared" si="52"/>
        <v>1.4412206260431069E+17</v>
      </c>
      <c r="BM99" s="1">
        <f t="shared" si="52"/>
        <v>1.2680655323876202E+17</v>
      </c>
      <c r="BN99" s="1">
        <f t="shared" si="52"/>
        <v>1.2217368150503542E+17</v>
      </c>
      <c r="BO99" s="1">
        <f t="shared" ref="BO99:BT99" si="53">(BO29-BO$71)^2</f>
        <v>1.6868562145669021E+17</v>
      </c>
      <c r="BP99" s="1">
        <f t="shared" si="53"/>
        <v>1.3663147498126443E+17</v>
      </c>
      <c r="BQ99" s="1">
        <f t="shared" si="53"/>
        <v>1.2742256074754186E+17</v>
      </c>
      <c r="BR99" s="1">
        <f t="shared" si="53"/>
        <v>1.343960882994864E+17</v>
      </c>
      <c r="BS99" s="1">
        <f t="shared" si="53"/>
        <v>1.2795837195570243E+17</v>
      </c>
      <c r="BT99" s="1">
        <f t="shared" si="53"/>
        <v>1.419290704219015E+17</v>
      </c>
    </row>
    <row r="100" spans="2:72" x14ac:dyDescent="0.25">
      <c r="B100">
        <v>28</v>
      </c>
      <c r="C100" s="1">
        <f t="shared" ref="C100:BN100" si="54">(C30-C$71)^2</f>
        <v>1.7488598672884742E+17</v>
      </c>
      <c r="D100" s="1">
        <f t="shared" si="54"/>
        <v>1.3278882698259966E+17</v>
      </c>
      <c r="E100" s="1">
        <f t="shared" si="54"/>
        <v>1.2163824856042341E+17</v>
      </c>
      <c r="F100" s="1">
        <f t="shared" si="54"/>
        <v>1.2509681228390514E+17</v>
      </c>
      <c r="G100" s="1">
        <f t="shared" si="54"/>
        <v>1.1789575190757056E+17</v>
      </c>
      <c r="H100" s="1">
        <f t="shared" si="54"/>
        <v>1.5662809270792166E+17</v>
      </c>
      <c r="I100" s="1">
        <f t="shared" si="54"/>
        <v>1.2785057188820709E+17</v>
      </c>
      <c r="J100" s="1">
        <f t="shared" si="54"/>
        <v>1.8211830214970285E+17</v>
      </c>
      <c r="K100" s="1">
        <f t="shared" si="54"/>
        <v>1.3411335115286896E+17</v>
      </c>
      <c r="L100" s="1">
        <f t="shared" si="54"/>
        <v>1.5953306612449667E+17</v>
      </c>
      <c r="M100" s="1">
        <f t="shared" si="54"/>
        <v>1.5604317110527514E+17</v>
      </c>
      <c r="N100" s="1">
        <f t="shared" si="54"/>
        <v>1.6386729562337578E+17</v>
      </c>
      <c r="O100" s="1">
        <f t="shared" si="54"/>
        <v>1.2940945860502112E+17</v>
      </c>
      <c r="P100" s="1">
        <f t="shared" si="54"/>
        <v>1.2495789864864912E+17</v>
      </c>
      <c r="Q100" s="1">
        <f t="shared" si="54"/>
        <v>1.2551724518397946E+17</v>
      </c>
      <c r="R100" s="1">
        <f t="shared" si="54"/>
        <v>1.3860097960208901E+17</v>
      </c>
      <c r="S100" s="1">
        <f t="shared" si="54"/>
        <v>1.4198492379761861E+17</v>
      </c>
      <c r="T100" s="1">
        <f t="shared" si="54"/>
        <v>1.1690885008147834E+17</v>
      </c>
      <c r="U100" s="1">
        <f t="shared" si="54"/>
        <v>1.3180928544019682E+17</v>
      </c>
      <c r="V100" s="1">
        <f t="shared" si="54"/>
        <v>1.2404856836735042E+17</v>
      </c>
      <c r="W100" s="1">
        <f t="shared" si="54"/>
        <v>1.0244177304958822E+17</v>
      </c>
      <c r="X100" s="1">
        <f t="shared" si="54"/>
        <v>1.739479049453303E+17</v>
      </c>
      <c r="Y100" s="1">
        <f t="shared" si="54"/>
        <v>1.2576433205702275E+17</v>
      </c>
      <c r="Z100" s="1">
        <f t="shared" si="54"/>
        <v>1.5759910976001677E+17</v>
      </c>
      <c r="AA100" s="1">
        <f t="shared" si="54"/>
        <v>1.3049709923896072E+17</v>
      </c>
      <c r="AB100" s="1">
        <f t="shared" si="54"/>
        <v>1.2707195226499926E+17</v>
      </c>
      <c r="AC100" s="1">
        <f t="shared" si="54"/>
        <v>1.6737497166339987E+17</v>
      </c>
      <c r="AD100" s="1">
        <f t="shared" si="54"/>
        <v>1.3776873857381928E+17</v>
      </c>
      <c r="AE100" s="1">
        <f t="shared" si="54"/>
        <v>1.2734324776450654E+17</v>
      </c>
      <c r="AF100" s="1">
        <f t="shared" si="54"/>
        <v>1.1516642230899598E+17</v>
      </c>
      <c r="AG100" s="1">
        <f t="shared" si="54"/>
        <v>1.1378897616100064E+17</v>
      </c>
      <c r="AH100" s="1">
        <f t="shared" si="54"/>
        <v>1.2718738883038238E+17</v>
      </c>
      <c r="AI100" s="1">
        <f t="shared" si="54"/>
        <v>1.7755589766011082E+17</v>
      </c>
      <c r="AJ100" s="1">
        <f t="shared" si="54"/>
        <v>1.5873909179025814E+17</v>
      </c>
      <c r="AK100" s="1">
        <f t="shared" si="54"/>
        <v>1.5546166100927046E+17</v>
      </c>
      <c r="AL100" s="1">
        <f t="shared" si="54"/>
        <v>1.4609305385833674E+17</v>
      </c>
      <c r="AM100" s="1">
        <f t="shared" si="54"/>
        <v>1.23630103875636E+17</v>
      </c>
      <c r="AN100" s="1">
        <f t="shared" si="54"/>
        <v>1.5604307599733222E+17</v>
      </c>
      <c r="AO100" s="1">
        <f t="shared" si="54"/>
        <v>1.7575201842563315E+17</v>
      </c>
      <c r="AP100" s="1">
        <f t="shared" si="54"/>
        <v>1.4470707138020672E+17</v>
      </c>
      <c r="AQ100" s="1">
        <f t="shared" si="54"/>
        <v>1.2827597639668003E+17</v>
      </c>
      <c r="AR100" s="1">
        <f t="shared" si="54"/>
        <v>1.4911729600086614E+17</v>
      </c>
      <c r="AS100" s="1">
        <f t="shared" si="54"/>
        <v>1.472057453405207E+17</v>
      </c>
      <c r="AT100" s="1">
        <f t="shared" si="54"/>
        <v>1.5452097721569059E+17</v>
      </c>
      <c r="AU100" s="1">
        <f t="shared" si="54"/>
        <v>1.5076948451718291E+17</v>
      </c>
      <c r="AV100" s="1">
        <f t="shared" si="54"/>
        <v>1.4772563670466813E+17</v>
      </c>
      <c r="AW100" s="1">
        <f t="shared" si="54"/>
        <v>1.5802268835985318E+17</v>
      </c>
      <c r="AX100" s="1">
        <f t="shared" si="54"/>
        <v>1.4988641015154048E+17</v>
      </c>
      <c r="AY100" s="1">
        <f t="shared" si="54"/>
        <v>1.2574794071644957E+17</v>
      </c>
      <c r="AZ100" s="1">
        <f t="shared" si="54"/>
        <v>1.5871429448946317E+17</v>
      </c>
      <c r="BA100" s="1">
        <f t="shared" si="54"/>
        <v>9.6428967662101392E+16</v>
      </c>
      <c r="BB100" s="1">
        <f t="shared" si="54"/>
        <v>9.3356425486442608E+16</v>
      </c>
      <c r="BC100" s="1">
        <f t="shared" si="54"/>
        <v>1.3854437745760131E+17</v>
      </c>
      <c r="BD100" s="1">
        <f t="shared" si="54"/>
        <v>1.2220396333789656E+17</v>
      </c>
      <c r="BE100" s="1">
        <f t="shared" si="54"/>
        <v>8.5951765202215568E+16</v>
      </c>
      <c r="BF100" s="1">
        <f t="shared" si="54"/>
        <v>9.2268079631400464E+16</v>
      </c>
      <c r="BG100" s="1">
        <f t="shared" si="54"/>
        <v>9.944355105862816E+16</v>
      </c>
      <c r="BH100" s="1">
        <f t="shared" si="54"/>
        <v>8.9728375056601552E+16</v>
      </c>
      <c r="BI100" s="1">
        <f t="shared" si="54"/>
        <v>8.8347193939459824E+16</v>
      </c>
      <c r="BJ100" s="1">
        <f t="shared" si="54"/>
        <v>8.9929382637692448E+16</v>
      </c>
      <c r="BK100" s="1">
        <f t="shared" si="54"/>
        <v>1.1615304175643624E+17</v>
      </c>
      <c r="BL100" s="1">
        <f t="shared" si="54"/>
        <v>1.476485733361167E+17</v>
      </c>
      <c r="BM100" s="1">
        <f t="shared" si="54"/>
        <v>1.2999878513753224E+17</v>
      </c>
      <c r="BN100" s="1">
        <f t="shared" si="54"/>
        <v>1.1980635211825586E+17</v>
      </c>
      <c r="BO100" s="1">
        <f t="shared" ref="BO100:BT100" si="55">(BO30-BO$71)^2</f>
        <v>1.7426133126254515E+17</v>
      </c>
      <c r="BP100" s="1">
        <f t="shared" si="55"/>
        <v>1.3576542850644547E+17</v>
      </c>
      <c r="BQ100" s="1">
        <f t="shared" si="55"/>
        <v>1.2637743762519155E+17</v>
      </c>
      <c r="BR100" s="1">
        <f t="shared" si="55"/>
        <v>1.3774309870671122E+17</v>
      </c>
      <c r="BS100" s="1">
        <f t="shared" si="55"/>
        <v>1.3175507807952421E+17</v>
      </c>
      <c r="BT100" s="1">
        <f t="shared" si="55"/>
        <v>1.4134509329428445E+17</v>
      </c>
    </row>
    <row r="101" spans="2:72" x14ac:dyDescent="0.25">
      <c r="B101">
        <v>29</v>
      </c>
      <c r="C101" s="1">
        <f t="shared" ref="C101:BN101" si="56">(C31-C$71)^2</f>
        <v>2.7480038998999158E+17</v>
      </c>
      <c r="D101" s="1">
        <f t="shared" si="56"/>
        <v>3.4097530670285862E+17</v>
      </c>
      <c r="E101" s="1">
        <f t="shared" si="56"/>
        <v>3.7270723217957862E+17</v>
      </c>
      <c r="F101" s="1">
        <f t="shared" si="56"/>
        <v>3.5825464204154387E+17</v>
      </c>
      <c r="G101" s="1">
        <f t="shared" si="56"/>
        <v>3.6475723961194995E+17</v>
      </c>
      <c r="H101" s="1">
        <f t="shared" si="56"/>
        <v>3.3607952121579008E+17</v>
      </c>
      <c r="I101" s="1">
        <f t="shared" si="56"/>
        <v>3.886582016771335E+17</v>
      </c>
      <c r="J101" s="1">
        <f t="shared" si="56"/>
        <v>2.6559086593833453E+17</v>
      </c>
      <c r="K101" s="1">
        <f t="shared" si="56"/>
        <v>3.528024896424153E+17</v>
      </c>
      <c r="L101" s="1">
        <f t="shared" si="56"/>
        <v>2.9032573719574707E+17</v>
      </c>
      <c r="M101" s="1">
        <f t="shared" si="56"/>
        <v>3.3361032757043616E+17</v>
      </c>
      <c r="N101" s="1">
        <f t="shared" si="56"/>
        <v>3.0210317593566816E+17</v>
      </c>
      <c r="O101" s="1">
        <f t="shared" si="56"/>
        <v>3.6143650692352269E+17</v>
      </c>
      <c r="P101" s="1">
        <f t="shared" si="56"/>
        <v>3.597909774051783E+17</v>
      </c>
      <c r="Q101" s="1">
        <f t="shared" si="56"/>
        <v>3.5763126415352109E+17</v>
      </c>
      <c r="R101" s="1">
        <f t="shared" si="56"/>
        <v>3.1696208491690272E+17</v>
      </c>
      <c r="S101" s="1">
        <f t="shared" si="56"/>
        <v>3.6236500852571462E+17</v>
      </c>
      <c r="T101" s="1">
        <f t="shared" si="56"/>
        <v>3.7087810607070138E+17</v>
      </c>
      <c r="U101" s="1">
        <f t="shared" si="56"/>
        <v>3.4426062480844269E+17</v>
      </c>
      <c r="V101" s="1">
        <f t="shared" si="56"/>
        <v>3.7854742107242867E+17</v>
      </c>
      <c r="W101" s="1">
        <f t="shared" si="56"/>
        <v>4.2163400198888992E+17</v>
      </c>
      <c r="X101" s="1">
        <f t="shared" si="56"/>
        <v>2.7615822748795898E+17</v>
      </c>
      <c r="Y101" s="1">
        <f t="shared" si="56"/>
        <v>3.5643598419125216E+17</v>
      </c>
      <c r="Z101" s="1">
        <f t="shared" si="56"/>
        <v>3.0832336224047782E+17</v>
      </c>
      <c r="AA101" s="1">
        <f t="shared" si="56"/>
        <v>3.4592118501940397E+17</v>
      </c>
      <c r="AB101" s="1">
        <f t="shared" si="56"/>
        <v>3.7087904381219354E+17</v>
      </c>
      <c r="AC101" s="1">
        <f t="shared" si="56"/>
        <v>2.8967823347655917E+17</v>
      </c>
      <c r="AD101" s="1">
        <f t="shared" si="56"/>
        <v>3.2921030426980262E+17</v>
      </c>
      <c r="AE101" s="1">
        <f t="shared" si="56"/>
        <v>3.59452002259152E+17</v>
      </c>
      <c r="AF101" s="1">
        <f t="shared" si="56"/>
        <v>4.0043113826297466E+17</v>
      </c>
      <c r="AG101" s="1">
        <f t="shared" si="56"/>
        <v>3.8472282952897862E+17</v>
      </c>
      <c r="AH101" s="1">
        <f t="shared" si="56"/>
        <v>3.5937176942098144E+17</v>
      </c>
      <c r="AI101" s="1">
        <f t="shared" si="56"/>
        <v>2.616199834719655E+17</v>
      </c>
      <c r="AJ101" s="1">
        <f t="shared" si="56"/>
        <v>2.9345980568134445E+17</v>
      </c>
      <c r="AK101" s="1">
        <f t="shared" si="56"/>
        <v>2.9950039911588448E+17</v>
      </c>
      <c r="AL101" s="1">
        <f t="shared" si="56"/>
        <v>3.238434637842208E+17</v>
      </c>
      <c r="AM101" s="1">
        <f t="shared" si="56"/>
        <v>3.504167572789145E+17</v>
      </c>
      <c r="AN101" s="1">
        <f t="shared" si="56"/>
        <v>2.8709677438294051E+17</v>
      </c>
      <c r="AO101" s="1">
        <f t="shared" si="56"/>
        <v>2.8125538275653581E+17</v>
      </c>
      <c r="AP101" s="1">
        <f t="shared" si="56"/>
        <v>3.2230633889214694E+17</v>
      </c>
      <c r="AQ101" s="1">
        <f t="shared" si="56"/>
        <v>3.4974674404464224E+17</v>
      </c>
      <c r="AR101" s="1">
        <f t="shared" si="56"/>
        <v>3.2411280365053619E+17</v>
      </c>
      <c r="AS101" s="1">
        <f t="shared" si="56"/>
        <v>3.1972944829714304E+17</v>
      </c>
      <c r="AT101" s="1">
        <f t="shared" si="56"/>
        <v>2.9601577588372147E+17</v>
      </c>
      <c r="AU101" s="1">
        <f t="shared" si="56"/>
        <v>3.2996168137555885E+17</v>
      </c>
      <c r="AV101" s="1">
        <f t="shared" si="56"/>
        <v>3.1615622073968595E+17</v>
      </c>
      <c r="AW101" s="1">
        <f t="shared" si="56"/>
        <v>2.981202551330912E+17</v>
      </c>
      <c r="AX101" s="1">
        <f t="shared" si="56"/>
        <v>3.1999950811051142E+17</v>
      </c>
      <c r="AY101" s="1">
        <f t="shared" si="56"/>
        <v>3.5493214029446419E+17</v>
      </c>
      <c r="AZ101" s="1">
        <f t="shared" si="56"/>
        <v>2.871484515147041E+17</v>
      </c>
      <c r="BA101" s="1">
        <f t="shared" si="56"/>
        <v>1.9737772226043549E+17</v>
      </c>
      <c r="BB101" s="1">
        <f t="shared" si="56"/>
        <v>2.042308143580215E+17</v>
      </c>
      <c r="BC101" s="1">
        <f t="shared" si="56"/>
        <v>2.499345940285008E+17</v>
      </c>
      <c r="BD101" s="1">
        <f t="shared" si="56"/>
        <v>2.3601729931348179E+17</v>
      </c>
      <c r="BE101" s="1">
        <f t="shared" si="56"/>
        <v>1.892775747585687E+17</v>
      </c>
      <c r="BF101" s="1">
        <f t="shared" si="56"/>
        <v>1.9497466956049549E+17</v>
      </c>
      <c r="BG101" s="1">
        <f t="shared" si="56"/>
        <v>2.5743885543745786E+17</v>
      </c>
      <c r="BH101" s="1">
        <f t="shared" si="56"/>
        <v>1.9495334019501645E+17</v>
      </c>
      <c r="BI101" s="1">
        <f t="shared" si="56"/>
        <v>1.9559963788980243E+17</v>
      </c>
      <c r="BJ101" s="1">
        <f t="shared" si="56"/>
        <v>1.8949330710765805E+17</v>
      </c>
      <c r="BK101" s="1">
        <f t="shared" si="56"/>
        <v>3.6179216213228659E+17</v>
      </c>
      <c r="BL101" s="1">
        <f t="shared" si="56"/>
        <v>3.2348144085462874E+17</v>
      </c>
      <c r="BM101" s="1">
        <f t="shared" si="56"/>
        <v>3.649492172984905E+17</v>
      </c>
      <c r="BN101" s="1">
        <f t="shared" si="56"/>
        <v>3.5768982291209882E+17</v>
      </c>
      <c r="BO101" s="1">
        <f t="shared" ref="BO101:BT101" si="57">(BO31-BO$71)^2</f>
        <v>2.7663339540394704E+17</v>
      </c>
      <c r="BP101" s="1">
        <f t="shared" si="57"/>
        <v>3.4587325560452256E+17</v>
      </c>
      <c r="BQ101" s="1">
        <f t="shared" si="57"/>
        <v>3.5727909066707661E+17</v>
      </c>
      <c r="BR101" s="1">
        <f t="shared" si="57"/>
        <v>3.3823339111503539E+17</v>
      </c>
      <c r="BS101" s="1">
        <f t="shared" si="57"/>
        <v>3.469510473343001E+17</v>
      </c>
      <c r="BT101" s="1">
        <f t="shared" si="57"/>
        <v>3.1567573237455462E+17</v>
      </c>
    </row>
    <row r="102" spans="2:72" x14ac:dyDescent="0.25">
      <c r="B102">
        <v>30</v>
      </c>
      <c r="C102" s="1">
        <f t="shared" ref="C102:BN102" si="58">(C32-C$71)^2</f>
        <v>2.6807215871749837E+17</v>
      </c>
      <c r="D102" s="1">
        <f t="shared" si="58"/>
        <v>3.4510569106106221E+17</v>
      </c>
      <c r="E102" s="1">
        <f t="shared" si="58"/>
        <v>3.6529005616063136E+17</v>
      </c>
      <c r="F102" s="1">
        <f t="shared" si="58"/>
        <v>3.6393520857104717E+17</v>
      </c>
      <c r="G102" s="1">
        <f t="shared" si="58"/>
        <v>3.7044615534541779E+17</v>
      </c>
      <c r="H102" s="1">
        <f t="shared" si="58"/>
        <v>3.2907730167070778E+17</v>
      </c>
      <c r="I102" s="1">
        <f t="shared" si="58"/>
        <v>3.9370467547260845E+17</v>
      </c>
      <c r="J102" s="1">
        <f t="shared" si="58"/>
        <v>2.5914529056138979E+17</v>
      </c>
      <c r="K102" s="1">
        <f t="shared" si="58"/>
        <v>3.4531029205953478E+17</v>
      </c>
      <c r="L102" s="1">
        <f t="shared" si="58"/>
        <v>2.9520733904475859E+17</v>
      </c>
      <c r="M102" s="1">
        <f t="shared" si="58"/>
        <v>3.2628279151900762E+17</v>
      </c>
      <c r="N102" s="1">
        <f t="shared" si="58"/>
        <v>3.0288264890220467E+17</v>
      </c>
      <c r="O102" s="1">
        <f t="shared" si="58"/>
        <v>3.542880309194183E+17</v>
      </c>
      <c r="P102" s="1">
        <f t="shared" si="58"/>
        <v>3.6446407118840595E+17</v>
      </c>
      <c r="Q102" s="1">
        <f t="shared" si="58"/>
        <v>3.6211491114048813E+17</v>
      </c>
      <c r="R102" s="1">
        <f t="shared" si="58"/>
        <v>3.2159776126532781E+17</v>
      </c>
      <c r="S102" s="1">
        <f t="shared" si="58"/>
        <v>3.6724067721752563E+17</v>
      </c>
      <c r="T102" s="1">
        <f t="shared" si="58"/>
        <v>3.766565028952391E+17</v>
      </c>
      <c r="U102" s="1">
        <f t="shared" si="58"/>
        <v>3.3720618912791699E+17</v>
      </c>
      <c r="V102" s="1">
        <f t="shared" si="58"/>
        <v>3.7115189791827059E+17</v>
      </c>
      <c r="W102" s="1">
        <f t="shared" si="58"/>
        <v>4.2792179859040211E+17</v>
      </c>
      <c r="X102" s="1">
        <f t="shared" si="58"/>
        <v>2.6966221497775264E+17</v>
      </c>
      <c r="Y102" s="1">
        <f t="shared" si="58"/>
        <v>3.5027790905297043E+17</v>
      </c>
      <c r="Z102" s="1">
        <f t="shared" si="58"/>
        <v>3.015876517073527E+17</v>
      </c>
      <c r="AA102" s="1">
        <f t="shared" si="58"/>
        <v>3.4375470194699827E+17</v>
      </c>
      <c r="AB102" s="1">
        <f t="shared" si="58"/>
        <v>3.6708460067161792E+17</v>
      </c>
      <c r="AC102" s="1">
        <f t="shared" si="58"/>
        <v>2.8303836350626282E+17</v>
      </c>
      <c r="AD102" s="1">
        <f t="shared" si="58"/>
        <v>3.3258164067645907E+17</v>
      </c>
      <c r="AE102" s="1">
        <f t="shared" si="58"/>
        <v>3.5258028510587226E+17</v>
      </c>
      <c r="AF102" s="1">
        <f t="shared" si="58"/>
        <v>4.0619824392437715E+17</v>
      </c>
      <c r="AG102" s="1">
        <f t="shared" si="58"/>
        <v>3.7718296463044307E+17</v>
      </c>
      <c r="AH102" s="1">
        <f t="shared" si="58"/>
        <v>3.5239046282691418E+17</v>
      </c>
      <c r="AI102" s="1">
        <f t="shared" si="58"/>
        <v>2.6586449681644253E+17</v>
      </c>
      <c r="AJ102" s="1">
        <f t="shared" si="58"/>
        <v>2.9776972344377574E+17</v>
      </c>
      <c r="AK102" s="1">
        <f t="shared" si="58"/>
        <v>3.0178942004703891E+17</v>
      </c>
      <c r="AL102" s="1">
        <f t="shared" si="58"/>
        <v>3.2122273285383072E+17</v>
      </c>
      <c r="AM102" s="1">
        <f t="shared" si="58"/>
        <v>3.5538941121813971E+17</v>
      </c>
      <c r="AN102" s="1">
        <f t="shared" si="58"/>
        <v>2.9139857371545408E+17</v>
      </c>
      <c r="AO102" s="1">
        <f t="shared" si="58"/>
        <v>2.7757947520598829E+17</v>
      </c>
      <c r="AP102" s="1">
        <f t="shared" si="58"/>
        <v>3.2361869090111142E+17</v>
      </c>
      <c r="AQ102" s="1">
        <f t="shared" si="58"/>
        <v>3.4665166977814611E+17</v>
      </c>
      <c r="AR102" s="1">
        <f t="shared" si="58"/>
        <v>3.2200120333345504E+17</v>
      </c>
      <c r="AS102" s="1">
        <f t="shared" si="58"/>
        <v>3.1501942256906138E+17</v>
      </c>
      <c r="AT102" s="1">
        <f t="shared" si="58"/>
        <v>3.0066482596069184E+17</v>
      </c>
      <c r="AU102" s="1">
        <f t="shared" si="58"/>
        <v>3.348150838165728E+17</v>
      </c>
      <c r="AV102" s="1">
        <f t="shared" si="58"/>
        <v>3.1583481770758234E+17</v>
      </c>
      <c r="AW102" s="1">
        <f t="shared" si="58"/>
        <v>3.0138538165432128E+17</v>
      </c>
      <c r="AX102" s="1">
        <f t="shared" si="58"/>
        <v>3.2117141882506227E+17</v>
      </c>
      <c r="AY102" s="1">
        <f t="shared" si="58"/>
        <v>3.6044159070967834E+17</v>
      </c>
      <c r="AZ102" s="1">
        <f t="shared" si="58"/>
        <v>2.899879431999369E+17</v>
      </c>
      <c r="BA102" s="1">
        <f t="shared" si="58"/>
        <v>2.3348747088190486E+17</v>
      </c>
      <c r="BB102" s="1">
        <f t="shared" si="58"/>
        <v>2.397672762347256E+17</v>
      </c>
      <c r="BC102" s="1">
        <f t="shared" si="58"/>
        <v>2.9184019279852826E+17</v>
      </c>
      <c r="BD102" s="1">
        <f t="shared" si="58"/>
        <v>2.699561450171193E+17</v>
      </c>
      <c r="BE102" s="1">
        <f t="shared" si="58"/>
        <v>2.0744726033923482E+17</v>
      </c>
      <c r="BF102" s="1">
        <f t="shared" si="58"/>
        <v>2.322136323635032E+17</v>
      </c>
      <c r="BG102" s="1">
        <f t="shared" si="58"/>
        <v>2.8772943213436992E+17</v>
      </c>
      <c r="BH102" s="1">
        <f t="shared" si="58"/>
        <v>2.1745066380360531E+17</v>
      </c>
      <c r="BI102" s="1">
        <f t="shared" si="58"/>
        <v>2.1784198575684259E+17</v>
      </c>
      <c r="BJ102" s="1">
        <f t="shared" si="58"/>
        <v>2.2363480482438499E+17</v>
      </c>
      <c r="BK102" s="1">
        <f t="shared" si="58"/>
        <v>3.6634635199044499E+17</v>
      </c>
      <c r="BL102" s="1">
        <f t="shared" si="58"/>
        <v>3.202460202249897E+17</v>
      </c>
      <c r="BM102" s="1">
        <f t="shared" si="58"/>
        <v>3.6176030204948986E+17</v>
      </c>
      <c r="BN102" s="1">
        <f t="shared" si="58"/>
        <v>3.6288661749649824E+17</v>
      </c>
      <c r="BO102" s="1">
        <f t="shared" ref="BO102:BT102" si="59">(BO32-BO$71)^2</f>
        <v>2.7144616192175629E+17</v>
      </c>
      <c r="BP102" s="1">
        <f t="shared" si="59"/>
        <v>3.49233518772984E+17</v>
      </c>
      <c r="BQ102" s="1">
        <f t="shared" si="59"/>
        <v>3.6104600419840442E+17</v>
      </c>
      <c r="BR102" s="1">
        <f t="shared" si="59"/>
        <v>3.3508013398280838E+17</v>
      </c>
      <c r="BS102" s="1">
        <f t="shared" si="59"/>
        <v>3.4297323167959386E+17</v>
      </c>
      <c r="BT102" s="1">
        <f t="shared" si="59"/>
        <v>3.182878067340567E+17</v>
      </c>
    </row>
    <row r="103" spans="2:72" x14ac:dyDescent="0.25">
      <c r="B103">
        <v>31</v>
      </c>
      <c r="C103" s="1">
        <f t="shared" ref="C103:BN103" si="60">(C33-C$71)^2</f>
        <v>3.6598467839306376E+16</v>
      </c>
      <c r="D103" s="1">
        <f t="shared" si="60"/>
        <v>5.9366271366281936E+16</v>
      </c>
      <c r="E103" s="1">
        <f t="shared" si="60"/>
        <v>6.787933313901164E+16</v>
      </c>
      <c r="F103" s="1">
        <f t="shared" si="60"/>
        <v>6.2383059200826168E+16</v>
      </c>
      <c r="G103" s="1">
        <f t="shared" si="60"/>
        <v>6.454502294915412E+16</v>
      </c>
      <c r="H103" s="1">
        <f t="shared" si="60"/>
        <v>4.4637505886942624E+16</v>
      </c>
      <c r="I103" s="1">
        <f t="shared" si="60"/>
        <v>5.1320686929267176E+16</v>
      </c>
      <c r="J103" s="1">
        <f t="shared" si="60"/>
        <v>3.3236432916131672E+16</v>
      </c>
      <c r="K103" s="1">
        <f t="shared" si="60"/>
        <v>6.4140417377712648E+16</v>
      </c>
      <c r="L103" s="1">
        <f t="shared" si="60"/>
        <v>4.053873139327916E+16</v>
      </c>
      <c r="M103" s="1">
        <f t="shared" si="60"/>
        <v>4.1815991936406736E+16</v>
      </c>
      <c r="N103" s="1">
        <f t="shared" si="60"/>
        <v>3.986841811722872E+16</v>
      </c>
      <c r="O103" s="1">
        <f t="shared" si="60"/>
        <v>6.6932853751045408E+16</v>
      </c>
      <c r="P103" s="1">
        <f t="shared" si="60"/>
        <v>6.3195704376465632E+16</v>
      </c>
      <c r="Q103" s="1">
        <f t="shared" si="60"/>
        <v>6.2531523542973232E+16</v>
      </c>
      <c r="R103" s="1">
        <f t="shared" si="60"/>
        <v>5.0362248634333616E+16</v>
      </c>
      <c r="S103" s="1">
        <f t="shared" si="60"/>
        <v>4.325694866835404E+16</v>
      </c>
      <c r="T103" s="1">
        <f t="shared" si="60"/>
        <v>6.560754584931432E+16</v>
      </c>
      <c r="U103" s="1">
        <f t="shared" si="60"/>
        <v>6.0604789534590512E+16</v>
      </c>
      <c r="V103" s="1">
        <f t="shared" si="60"/>
        <v>6.8095675458978776E+16</v>
      </c>
      <c r="W103" s="1">
        <f t="shared" si="60"/>
        <v>7.4021333396830304E+16</v>
      </c>
      <c r="X103" s="1">
        <f t="shared" si="60"/>
        <v>3.695269025361508E+16</v>
      </c>
      <c r="Y103" s="1">
        <f t="shared" si="60"/>
        <v>6.531139677137492E+16</v>
      </c>
      <c r="Z103" s="1">
        <f t="shared" si="60"/>
        <v>4.8450614931217056E+16</v>
      </c>
      <c r="AA103" s="1">
        <f t="shared" si="60"/>
        <v>5.928063045027684E+16</v>
      </c>
      <c r="AB103" s="1">
        <f t="shared" si="60"/>
        <v>6.1821449201583336E+16</v>
      </c>
      <c r="AC103" s="1">
        <f t="shared" si="60"/>
        <v>4.1894841051346888E+16</v>
      </c>
      <c r="AD103" s="1">
        <f t="shared" si="60"/>
        <v>5.6358955869495104E+16</v>
      </c>
      <c r="AE103" s="1">
        <f t="shared" si="60"/>
        <v>6.361830390588336E+16</v>
      </c>
      <c r="AF103" s="1">
        <f t="shared" si="60"/>
        <v>6.2046509037776632E+16</v>
      </c>
      <c r="AG103" s="1">
        <f t="shared" si="60"/>
        <v>7.4664282857944272E+16</v>
      </c>
      <c r="AH103" s="1">
        <f t="shared" si="60"/>
        <v>6.3710937924388224E+16</v>
      </c>
      <c r="AI103" s="1">
        <f t="shared" si="60"/>
        <v>3.3273884741809532E+16</v>
      </c>
      <c r="AJ103" s="1">
        <f t="shared" si="60"/>
        <v>3.710132928451408E+16</v>
      </c>
      <c r="AK103" s="1">
        <f t="shared" si="60"/>
        <v>4.618344826814276E+16</v>
      </c>
      <c r="AL103" s="1">
        <f t="shared" si="60"/>
        <v>5.322184098293352E+16</v>
      </c>
      <c r="AM103" s="1">
        <f t="shared" si="60"/>
        <v>6.278246844227712E+16</v>
      </c>
      <c r="AN103" s="1">
        <f t="shared" si="60"/>
        <v>3.8712565208253296E+16</v>
      </c>
      <c r="AO103" s="1">
        <f t="shared" si="60"/>
        <v>3.7113346034157344E+16</v>
      </c>
      <c r="AP103" s="1">
        <f t="shared" si="60"/>
        <v>4.9961715681342392E+16</v>
      </c>
      <c r="AQ103" s="1">
        <f t="shared" si="60"/>
        <v>6.1597470600518944E+16</v>
      </c>
      <c r="AR103" s="1">
        <f t="shared" si="60"/>
        <v>4.8198275729806096E+16</v>
      </c>
      <c r="AS103" s="1">
        <f t="shared" si="60"/>
        <v>4.7548724901692864E+16</v>
      </c>
      <c r="AT103" s="1">
        <f t="shared" si="60"/>
        <v>4.1526365606677712E+16</v>
      </c>
      <c r="AU103" s="1">
        <f t="shared" si="60"/>
        <v>4.2820456197512688E+16</v>
      </c>
      <c r="AV103" s="1">
        <f t="shared" si="60"/>
        <v>4.8940382070762744E+16</v>
      </c>
      <c r="AW103" s="1">
        <f t="shared" si="60"/>
        <v>4.0953496973824688E+16</v>
      </c>
      <c r="AX103" s="1">
        <f t="shared" si="60"/>
        <v>4.5251506986669376E+16</v>
      </c>
      <c r="AY103" s="1">
        <f t="shared" si="60"/>
        <v>5.8958480812761512E+16</v>
      </c>
      <c r="AZ103" s="1">
        <f t="shared" si="60"/>
        <v>4.1072554267515472E+16</v>
      </c>
      <c r="BA103" s="1">
        <f t="shared" si="60"/>
        <v>2.480465837261721E+17</v>
      </c>
      <c r="BB103" s="1">
        <f t="shared" si="60"/>
        <v>2.4278619602543158E+17</v>
      </c>
      <c r="BC103" s="1">
        <f t="shared" si="60"/>
        <v>1.9332469270427456E+17</v>
      </c>
      <c r="BD103" s="1">
        <f t="shared" si="60"/>
        <v>2.0259838425105002E+17</v>
      </c>
      <c r="BE103" s="1">
        <f t="shared" si="60"/>
        <v>2.4850524660220336E+17</v>
      </c>
      <c r="BF103" s="1">
        <f t="shared" si="60"/>
        <v>2.4253798626696352E+17</v>
      </c>
      <c r="BG103" s="1">
        <f t="shared" si="60"/>
        <v>2.1049711148097664E+17</v>
      </c>
      <c r="BH103" s="1">
        <f t="shared" si="60"/>
        <v>2.4479000035635715E+17</v>
      </c>
      <c r="BI103" s="1">
        <f t="shared" si="60"/>
        <v>2.4882283307405648E+17</v>
      </c>
      <c r="BJ103" s="1">
        <f t="shared" si="60"/>
        <v>2.6342671127793232E+17</v>
      </c>
      <c r="BK103" s="1">
        <f t="shared" si="60"/>
        <v>6.6133572617282088E+16</v>
      </c>
      <c r="BL103" s="1">
        <f t="shared" si="60"/>
        <v>5.056027572410912E+16</v>
      </c>
      <c r="BM103" s="1">
        <f t="shared" si="60"/>
        <v>5.8416746954187728E+16</v>
      </c>
      <c r="BN103" s="1">
        <f t="shared" si="60"/>
        <v>6.4517399590989008E+16</v>
      </c>
      <c r="BO103" s="1">
        <f t="shared" ref="BO103:BT103" si="61">(BO33-BO$71)^2</f>
        <v>3.658248873189144E+16</v>
      </c>
      <c r="BP103" s="1">
        <f t="shared" si="61"/>
        <v>5.4124046911575696E+16</v>
      </c>
      <c r="BQ103" s="1">
        <f t="shared" si="61"/>
        <v>5.8777362846130528E+16</v>
      </c>
      <c r="BR103" s="1">
        <f t="shared" si="61"/>
        <v>5.6022256328162688E+16</v>
      </c>
      <c r="BS103" s="1">
        <f t="shared" si="61"/>
        <v>6.2287333265626608E+16</v>
      </c>
      <c r="BT103" s="1">
        <f t="shared" si="61"/>
        <v>4.8929833102179944E+16</v>
      </c>
    </row>
    <row r="104" spans="2:72" x14ac:dyDescent="0.25">
      <c r="B104">
        <v>32</v>
      </c>
      <c r="C104" s="1">
        <f t="shared" ref="C104:BN104" si="62">(C34-C$71)^2</f>
        <v>3.3307642877586824E+16</v>
      </c>
      <c r="D104" s="1">
        <f t="shared" si="62"/>
        <v>5.9940236437425584E+16</v>
      </c>
      <c r="E104" s="1">
        <f t="shared" si="62"/>
        <v>6.3570784608142528E+16</v>
      </c>
      <c r="F104" s="1">
        <f t="shared" si="62"/>
        <v>6.3399021259285512E+16</v>
      </c>
      <c r="G104" s="1">
        <f t="shared" si="62"/>
        <v>6.5552622640713976E+16</v>
      </c>
      <c r="H104" s="1">
        <f t="shared" si="62"/>
        <v>4.1181093772577936E+16</v>
      </c>
      <c r="I104" s="1">
        <f t="shared" si="62"/>
        <v>5.2007741242209072E+16</v>
      </c>
      <c r="J104" s="1">
        <f t="shared" si="62"/>
        <v>3.0126358071641956E+16</v>
      </c>
      <c r="K104" s="1">
        <f t="shared" si="62"/>
        <v>5.9811006557648272E+16</v>
      </c>
      <c r="L104" s="1">
        <f t="shared" si="62"/>
        <v>4.140093871712972E+16</v>
      </c>
      <c r="M104" s="1">
        <f t="shared" si="62"/>
        <v>3.8374774831563832E+16</v>
      </c>
      <c r="N104" s="1">
        <f t="shared" si="62"/>
        <v>3.927478477096288E+16</v>
      </c>
      <c r="O104" s="1">
        <f t="shared" si="62"/>
        <v>6.264850073339804E+16</v>
      </c>
      <c r="P104" s="1">
        <f t="shared" si="62"/>
        <v>6.3898965694059288E+16</v>
      </c>
      <c r="Q104" s="1">
        <f t="shared" si="62"/>
        <v>6.3226911436751888E+16</v>
      </c>
      <c r="R104" s="1">
        <f t="shared" si="62"/>
        <v>5.107041682370064E+16</v>
      </c>
      <c r="S104" s="1">
        <f t="shared" si="62"/>
        <v>4.391213144822692E+16</v>
      </c>
      <c r="T104" s="1">
        <f t="shared" si="62"/>
        <v>6.6639339275627976E+16</v>
      </c>
      <c r="U104" s="1">
        <f t="shared" si="62"/>
        <v>5.6453981943798968E+16</v>
      </c>
      <c r="V104" s="1">
        <f t="shared" si="62"/>
        <v>6.3792897091074536E+16</v>
      </c>
      <c r="W104" s="1">
        <f t="shared" si="62"/>
        <v>7.508768813879664E+16</v>
      </c>
      <c r="X104" s="1">
        <f t="shared" si="62"/>
        <v>3.3732607147613404E+16</v>
      </c>
      <c r="Y104" s="1">
        <f t="shared" si="62"/>
        <v>6.1463936855147328E+16</v>
      </c>
      <c r="Z104" s="1">
        <f t="shared" si="62"/>
        <v>4.4808830232663248E+16</v>
      </c>
      <c r="AA104" s="1">
        <f t="shared" si="62"/>
        <v>5.7266308363860912E+16</v>
      </c>
      <c r="AB104" s="1">
        <f t="shared" si="62"/>
        <v>5.9145787922074672E+16</v>
      </c>
      <c r="AC104" s="1">
        <f t="shared" si="62"/>
        <v>3.8435202111633152E+16</v>
      </c>
      <c r="AD104" s="1">
        <f t="shared" si="62"/>
        <v>5.6660036220247432E+16</v>
      </c>
      <c r="AE104" s="1">
        <f t="shared" si="62"/>
        <v>5.9621849445009224E+16</v>
      </c>
      <c r="AF104" s="1">
        <f t="shared" si="62"/>
        <v>6.303047940249384E+16</v>
      </c>
      <c r="AG104" s="1">
        <f t="shared" si="62"/>
        <v>7.0055474452658624E+16</v>
      </c>
      <c r="AH104" s="1">
        <f t="shared" si="62"/>
        <v>5.9658609267099872E+16</v>
      </c>
      <c r="AI104" s="1">
        <f t="shared" si="62"/>
        <v>3.3832366096737296E+16</v>
      </c>
      <c r="AJ104" s="1">
        <f t="shared" si="62"/>
        <v>3.7641851315281816E+16</v>
      </c>
      <c r="AK104" s="1">
        <f t="shared" si="62"/>
        <v>4.6045131002812176E+16</v>
      </c>
      <c r="AL104" s="1">
        <f t="shared" si="62"/>
        <v>5.1049393179651112E+16</v>
      </c>
      <c r="AM104" s="1">
        <f t="shared" si="62"/>
        <v>6.3634488511214104E+16</v>
      </c>
      <c r="AN104" s="1">
        <f t="shared" si="62"/>
        <v>3.9253403215208552E+16</v>
      </c>
      <c r="AO104" s="1">
        <f t="shared" si="62"/>
        <v>3.4897785623590596E+16</v>
      </c>
      <c r="AP104" s="1">
        <f t="shared" si="62"/>
        <v>4.9414687534534928E+16</v>
      </c>
      <c r="AQ104" s="1">
        <f t="shared" si="62"/>
        <v>5.9048164894276064E+16</v>
      </c>
      <c r="AR104" s="1">
        <f t="shared" si="62"/>
        <v>4.635704027401764E+16</v>
      </c>
      <c r="AS104" s="1">
        <f t="shared" si="62"/>
        <v>4.4699046733780552E+16</v>
      </c>
      <c r="AT104" s="1">
        <f t="shared" si="62"/>
        <v>4.2251145788675016E+16</v>
      </c>
      <c r="AU104" s="1">
        <f t="shared" si="62"/>
        <v>4.3594073308389464E+16</v>
      </c>
      <c r="AV104" s="1">
        <f t="shared" si="62"/>
        <v>4.7766637155723848E+16</v>
      </c>
      <c r="AW104" s="1">
        <f t="shared" si="62"/>
        <v>4.1200081913386752E+16</v>
      </c>
      <c r="AX104" s="1">
        <f t="shared" si="62"/>
        <v>4.4703749344604136E+16</v>
      </c>
      <c r="AY104" s="1">
        <f t="shared" si="62"/>
        <v>5.9963376442233288E+16</v>
      </c>
      <c r="AZ104" s="1">
        <f t="shared" si="62"/>
        <v>4.1156708708601136E+16</v>
      </c>
      <c r="BA104" s="1">
        <f t="shared" si="62"/>
        <v>2.126675253769559E+17</v>
      </c>
      <c r="BB104" s="1">
        <f t="shared" si="62"/>
        <v>2.0900295972847283E+17</v>
      </c>
      <c r="BC104" s="1">
        <f t="shared" si="62"/>
        <v>1.606269526990231E+17</v>
      </c>
      <c r="BD104" s="1">
        <f t="shared" si="62"/>
        <v>1.7597834579397126E+17</v>
      </c>
      <c r="BE104" s="1">
        <f t="shared" si="62"/>
        <v>2.3193596224724163E+17</v>
      </c>
      <c r="BF104" s="1">
        <f t="shared" si="62"/>
        <v>2.0718311040814138E+17</v>
      </c>
      <c r="BG104" s="1">
        <f t="shared" si="62"/>
        <v>1.8585474367817619E+17</v>
      </c>
      <c r="BH104" s="1">
        <f t="shared" si="62"/>
        <v>2.2320465158741818E+17</v>
      </c>
      <c r="BI104" s="1">
        <f t="shared" si="62"/>
        <v>2.2794971584314531E+17</v>
      </c>
      <c r="BJ104" s="1">
        <f t="shared" si="62"/>
        <v>2.2716018522363949E+17</v>
      </c>
      <c r="BK104" s="1">
        <f t="shared" si="62"/>
        <v>6.6773524623899864E+16</v>
      </c>
      <c r="BL104" s="1">
        <f t="shared" si="62"/>
        <v>4.824206344207944E+16</v>
      </c>
      <c r="BM104" s="1">
        <f t="shared" si="62"/>
        <v>5.606536843354164E+16</v>
      </c>
      <c r="BN104" s="1">
        <f t="shared" si="62"/>
        <v>6.5428934280105152E+16</v>
      </c>
      <c r="BO104" s="1">
        <f t="shared" ref="BO104:BT104" si="63">(BO34-BO$71)^2</f>
        <v>3.381568450453306E+16</v>
      </c>
      <c r="BP104" s="1">
        <f t="shared" si="63"/>
        <v>5.4338969267231576E+16</v>
      </c>
      <c r="BQ104" s="1">
        <f t="shared" si="63"/>
        <v>5.9150067151436336E+16</v>
      </c>
      <c r="BR104" s="1">
        <f t="shared" si="63"/>
        <v>5.3631480513502224E+16</v>
      </c>
      <c r="BS104" s="1">
        <f t="shared" si="63"/>
        <v>5.9403625159695088E+16</v>
      </c>
      <c r="BT104" s="1">
        <f t="shared" si="63"/>
        <v>4.8849156542055184E+16</v>
      </c>
    </row>
    <row r="105" spans="2:72" x14ac:dyDescent="0.25">
      <c r="B105">
        <v>33</v>
      </c>
      <c r="C105" s="1">
        <f t="shared" ref="C105:BN105" si="64">(C35-C$71)^2</f>
        <v>5.018906600909044E+16</v>
      </c>
      <c r="D105" s="1">
        <f t="shared" si="64"/>
        <v>8.9145737430435344E+16</v>
      </c>
      <c r="E105" s="1">
        <f t="shared" si="64"/>
        <v>8.9220506384128704E+16</v>
      </c>
      <c r="F105" s="1">
        <f t="shared" si="64"/>
        <v>9.3063956392030336E+16</v>
      </c>
      <c r="G105" s="1">
        <f t="shared" si="64"/>
        <v>9.2436312311118336E+16</v>
      </c>
      <c r="H105" s="1">
        <f t="shared" si="64"/>
        <v>5.6824322018751816E+16</v>
      </c>
      <c r="I105" s="1">
        <f t="shared" si="64"/>
        <v>6.8309006588545984E+16</v>
      </c>
      <c r="J105" s="1">
        <f t="shared" si="64"/>
        <v>4.76961295381652E+16</v>
      </c>
      <c r="K105" s="1">
        <f t="shared" si="64"/>
        <v>8.7990216286532784E+16</v>
      </c>
      <c r="L105" s="1">
        <f t="shared" si="64"/>
        <v>6.4519274484889664E+16</v>
      </c>
      <c r="M105" s="1">
        <f t="shared" si="64"/>
        <v>5.3272648082298712E+16</v>
      </c>
      <c r="N105" s="1">
        <f t="shared" si="64"/>
        <v>5.7657231688912352E+16</v>
      </c>
      <c r="O105" s="1">
        <f t="shared" si="64"/>
        <v>9.083978017014008E+16</v>
      </c>
      <c r="P105" s="1">
        <f t="shared" si="64"/>
        <v>9.2012935548947104E+16</v>
      </c>
      <c r="Q105" s="1">
        <f t="shared" si="64"/>
        <v>8.756818511845776E+16</v>
      </c>
      <c r="R105" s="1">
        <f t="shared" si="64"/>
        <v>7.706048150995216E+16</v>
      </c>
      <c r="S105" s="1">
        <f t="shared" si="64"/>
        <v>6.0250709765561472E+16</v>
      </c>
      <c r="T105" s="1">
        <f t="shared" si="64"/>
        <v>9.3688469300683136E+16</v>
      </c>
      <c r="U105" s="1">
        <f t="shared" si="64"/>
        <v>8.198459142820816E+16</v>
      </c>
      <c r="V105" s="1">
        <f t="shared" si="64"/>
        <v>9.1466702269254944E+16</v>
      </c>
      <c r="W105" s="1">
        <f t="shared" si="64"/>
        <v>9.916686213956104E+16</v>
      </c>
      <c r="X105" s="1">
        <f t="shared" si="64"/>
        <v>5.075473035225704E+16</v>
      </c>
      <c r="Y105" s="1">
        <f t="shared" si="64"/>
        <v>8.7299831727161072E+16</v>
      </c>
      <c r="Z105" s="1">
        <f t="shared" si="64"/>
        <v>6.7170666709396488E+16</v>
      </c>
      <c r="AA105" s="1">
        <f t="shared" si="64"/>
        <v>8.2733623665450432E+16</v>
      </c>
      <c r="AB105" s="1">
        <f t="shared" si="64"/>
        <v>8.0850764514361136E+16</v>
      </c>
      <c r="AC105" s="1">
        <f t="shared" si="64"/>
        <v>5.9974384427033928E+16</v>
      </c>
      <c r="AD105" s="1">
        <f t="shared" si="64"/>
        <v>8.2107223138043376E+16</v>
      </c>
      <c r="AE105" s="1">
        <f t="shared" si="64"/>
        <v>8.4663638577761104E+16</v>
      </c>
      <c r="AF105" s="1">
        <f t="shared" si="64"/>
        <v>8.3542826802760752E+16</v>
      </c>
      <c r="AG105" s="1">
        <f t="shared" si="64"/>
        <v>9.9601347623872336E+16</v>
      </c>
      <c r="AH105" s="1">
        <f t="shared" si="64"/>
        <v>8.4414557788748128E+16</v>
      </c>
      <c r="AI105" s="1">
        <f t="shared" si="64"/>
        <v>5.672446750026592E+16</v>
      </c>
      <c r="AJ105" s="1">
        <f t="shared" si="64"/>
        <v>5.9564312971325408E+16</v>
      </c>
      <c r="AK105" s="1">
        <f t="shared" si="64"/>
        <v>6.9952745136390224E+16</v>
      </c>
      <c r="AL105" s="1">
        <f t="shared" si="64"/>
        <v>7.4869504401760832E+16</v>
      </c>
      <c r="AM105" s="1">
        <f t="shared" si="64"/>
        <v>9.1497638092881456E+16</v>
      </c>
      <c r="AN105" s="1">
        <f t="shared" si="64"/>
        <v>6.3577023495665272E+16</v>
      </c>
      <c r="AO105" s="1">
        <f t="shared" si="64"/>
        <v>5.5564333011410872E+16</v>
      </c>
      <c r="AP105" s="1">
        <f t="shared" si="64"/>
        <v>7.2973339038025056E+16</v>
      </c>
      <c r="AQ105" s="1">
        <f t="shared" si="64"/>
        <v>8.3872735614385792E+16</v>
      </c>
      <c r="AR105" s="1">
        <f t="shared" si="64"/>
        <v>6.6567465487512616E+16</v>
      </c>
      <c r="AS105" s="1">
        <f t="shared" si="64"/>
        <v>6.5943017484452568E+16</v>
      </c>
      <c r="AT105" s="1">
        <f t="shared" si="64"/>
        <v>6.337962666184072E+16</v>
      </c>
      <c r="AU105" s="1">
        <f t="shared" si="64"/>
        <v>6.2365626299097072E+16</v>
      </c>
      <c r="AV105" s="1">
        <f t="shared" si="64"/>
        <v>7.2192456718253952E+16</v>
      </c>
      <c r="AW105" s="1">
        <f t="shared" si="64"/>
        <v>6.1023361443606872E+16</v>
      </c>
      <c r="AX105" s="1">
        <f t="shared" si="64"/>
        <v>6.3816466453503208E+16</v>
      </c>
      <c r="AY105" s="1">
        <f t="shared" si="64"/>
        <v>8.4596820442045968E+16</v>
      </c>
      <c r="AZ105" s="1">
        <f t="shared" si="64"/>
        <v>6.3826197930338648E+16</v>
      </c>
      <c r="BA105" s="1">
        <f t="shared" si="64"/>
        <v>2.3954884374923276E+16</v>
      </c>
      <c r="BB105" s="1">
        <f t="shared" si="64"/>
        <v>2.036252599422034E+16</v>
      </c>
      <c r="BC105" s="1">
        <f t="shared" si="64"/>
        <v>1.1573862277079254E+16</v>
      </c>
      <c r="BD105" s="1">
        <f t="shared" si="64"/>
        <v>1.2578560185681928E+16</v>
      </c>
      <c r="BE105" s="1">
        <f t="shared" si="64"/>
        <v>2.9522886708470612E+16</v>
      </c>
      <c r="BF105" s="1">
        <f t="shared" si="64"/>
        <v>2.1468187443215476E+16</v>
      </c>
      <c r="BG105" s="1">
        <f t="shared" si="64"/>
        <v>6222332612869932</v>
      </c>
      <c r="BH105" s="1">
        <f t="shared" si="64"/>
        <v>2.5528262656451688E+16</v>
      </c>
      <c r="BI105" s="1">
        <f t="shared" si="64"/>
        <v>2.6389072095319548E+16</v>
      </c>
      <c r="BJ105" s="1">
        <f t="shared" si="64"/>
        <v>2.8099975551960908E+16</v>
      </c>
      <c r="BK105" s="1">
        <f t="shared" si="64"/>
        <v>9.5779266040975712E+16</v>
      </c>
      <c r="BL105" s="1">
        <f t="shared" si="64"/>
        <v>7.1003616969403008E+16</v>
      </c>
      <c r="BM105" s="1">
        <f t="shared" si="64"/>
        <v>7.7649530282161792E+16</v>
      </c>
      <c r="BN105" s="1">
        <f t="shared" si="64"/>
        <v>9.3011630923671216E+16</v>
      </c>
      <c r="BO105" s="1">
        <f t="shared" ref="BO105:BT105" si="65">(BO35-BO$71)^2</f>
        <v>5.2762931083121328E+16</v>
      </c>
      <c r="BP105" s="1">
        <f t="shared" si="65"/>
        <v>7.5621937157182096E+16</v>
      </c>
      <c r="BQ105" s="1">
        <f t="shared" si="65"/>
        <v>8.231502323245048E+16</v>
      </c>
      <c r="BR105" s="1">
        <f t="shared" si="65"/>
        <v>7.719267238612384E+16</v>
      </c>
      <c r="BS105" s="1">
        <f t="shared" si="65"/>
        <v>8.5555125769161792E+16</v>
      </c>
      <c r="BT105" s="1">
        <f t="shared" si="65"/>
        <v>7.2653924018582608E+16</v>
      </c>
    </row>
    <row r="106" spans="2:72" x14ac:dyDescent="0.25">
      <c r="B106">
        <v>34</v>
      </c>
      <c r="C106" s="1">
        <f t="shared" ref="C106:BN106" si="66">(C36-C$71)^2</f>
        <v>8.3556847187608336E+16</v>
      </c>
      <c r="D106" s="1">
        <f t="shared" si="66"/>
        <v>1.22072432042516E+17</v>
      </c>
      <c r="E106" s="1">
        <f t="shared" si="66"/>
        <v>1.3302270466910349E+17</v>
      </c>
      <c r="F106" s="1">
        <f t="shared" si="66"/>
        <v>1.2899886807187526E+17</v>
      </c>
      <c r="G106" s="1">
        <f t="shared" si="66"/>
        <v>1.2887675353890998E+17</v>
      </c>
      <c r="H106" s="1">
        <f t="shared" si="66"/>
        <v>9.094756544350736E+16</v>
      </c>
      <c r="I106" s="1">
        <f t="shared" si="66"/>
        <v>9.4601836350874496E+16</v>
      </c>
      <c r="J106" s="1">
        <f t="shared" si="66"/>
        <v>7.7574539798593824E+16</v>
      </c>
      <c r="K106" s="1">
        <f t="shared" si="66"/>
        <v>1.2931849730383261E+17</v>
      </c>
      <c r="L106" s="1">
        <f t="shared" si="66"/>
        <v>9.1918605594572848E+16</v>
      </c>
      <c r="M106" s="1">
        <f t="shared" si="66"/>
        <v>8.7104228967768992E+16</v>
      </c>
      <c r="N106" s="1">
        <f t="shared" si="66"/>
        <v>8.5142542922011888E+16</v>
      </c>
      <c r="O106" s="1">
        <f t="shared" si="66"/>
        <v>1.3407610994874984E+17</v>
      </c>
      <c r="P106" s="1">
        <f t="shared" si="66"/>
        <v>1.2610020918979941E+17</v>
      </c>
      <c r="Q106" s="1">
        <f t="shared" si="66"/>
        <v>1.2303282204677837E+17</v>
      </c>
      <c r="R106" s="1">
        <f t="shared" si="66"/>
        <v>1.0567498599165954E+17</v>
      </c>
      <c r="S106" s="1">
        <f t="shared" si="66"/>
        <v>8.2524598166754704E+16</v>
      </c>
      <c r="T106" s="1">
        <f t="shared" si="66"/>
        <v>1.3022901469547494E+17</v>
      </c>
      <c r="U106" s="1">
        <f t="shared" si="66"/>
        <v>1.2266546248918602E+17</v>
      </c>
      <c r="V106" s="1">
        <f t="shared" si="66"/>
        <v>1.3494665426452283E+17</v>
      </c>
      <c r="W106" s="1">
        <f t="shared" si="66"/>
        <v>1.3632324563334739E+17</v>
      </c>
      <c r="X106" s="1">
        <f t="shared" si="66"/>
        <v>8.41313738689176E+16</v>
      </c>
      <c r="Y106" s="1">
        <f t="shared" si="66"/>
        <v>1.2939061465783662E+17</v>
      </c>
      <c r="Z106" s="1">
        <f t="shared" si="66"/>
        <v>1.0468936626299307E+17</v>
      </c>
      <c r="AA106" s="1">
        <f t="shared" si="66"/>
        <v>1.2004197325122187E+17</v>
      </c>
      <c r="AB106" s="1">
        <f t="shared" si="66"/>
        <v>1.1925735137065429E+17</v>
      </c>
      <c r="AC106" s="1">
        <f t="shared" si="66"/>
        <v>9.205252335562784E+16</v>
      </c>
      <c r="AD106" s="1">
        <f t="shared" si="66"/>
        <v>1.1652574962511157E+17</v>
      </c>
      <c r="AE106" s="1">
        <f t="shared" si="66"/>
        <v>1.2655949282660034E+17</v>
      </c>
      <c r="AF106" s="1">
        <f t="shared" si="66"/>
        <v>1.1516670664112349E+17</v>
      </c>
      <c r="AG106" s="1">
        <f t="shared" si="66"/>
        <v>1.4485699741546797E+17</v>
      </c>
      <c r="AH106" s="1">
        <f t="shared" si="66"/>
        <v>1.2644798544963435E+17</v>
      </c>
      <c r="AI106" s="1">
        <f t="shared" si="66"/>
        <v>7.7589520947825696E+16</v>
      </c>
      <c r="AJ106" s="1">
        <f t="shared" si="66"/>
        <v>7.9326220144267216E+16</v>
      </c>
      <c r="AK106" s="1">
        <f t="shared" si="66"/>
        <v>9.9357861336377632E+16</v>
      </c>
      <c r="AL106" s="1">
        <f t="shared" si="66"/>
        <v>1.1012726402705501E+17</v>
      </c>
      <c r="AM106" s="1">
        <f t="shared" si="66"/>
        <v>1.2615067071626826E+17</v>
      </c>
      <c r="AN106" s="1">
        <f t="shared" si="66"/>
        <v>8.1780980804985488E+16</v>
      </c>
      <c r="AO106" s="1">
        <f t="shared" si="66"/>
        <v>8.5293214708204368E+16</v>
      </c>
      <c r="AP106" s="1">
        <f t="shared" si="66"/>
        <v>1.048976956334656E+17</v>
      </c>
      <c r="AQ106" s="1">
        <f t="shared" si="66"/>
        <v>1.227229457993013E+17</v>
      </c>
      <c r="AR106" s="1">
        <f t="shared" si="66"/>
        <v>1.000531655204039E+17</v>
      </c>
      <c r="AS106" s="1">
        <f t="shared" si="66"/>
        <v>9.9919416949613776E+16</v>
      </c>
      <c r="AT106" s="1">
        <f t="shared" si="66"/>
        <v>8.9029096500038496E+16</v>
      </c>
      <c r="AU106" s="1">
        <f t="shared" si="66"/>
        <v>8.7898184635007808E+16</v>
      </c>
      <c r="AV106" s="1">
        <f t="shared" si="66"/>
        <v>1.0517695726493218E+17</v>
      </c>
      <c r="AW106" s="1">
        <f t="shared" si="66"/>
        <v>8.926258710567152E+16</v>
      </c>
      <c r="AX106" s="1">
        <f t="shared" si="66"/>
        <v>9.5341899532888752E+16</v>
      </c>
      <c r="AY106" s="1">
        <f t="shared" si="66"/>
        <v>1.1735971256711739E+17</v>
      </c>
      <c r="AZ106" s="1">
        <f t="shared" si="66"/>
        <v>8.8611071265747936E+16</v>
      </c>
      <c r="BA106" s="1">
        <f t="shared" si="66"/>
        <v>2.9289926140060736E+17</v>
      </c>
      <c r="BB106" s="1">
        <f t="shared" si="66"/>
        <v>2.8471427124864768E+17</v>
      </c>
      <c r="BC106" s="1">
        <f t="shared" si="66"/>
        <v>3.203969760425257E+17</v>
      </c>
      <c r="BD106" s="1">
        <f t="shared" si="66"/>
        <v>3.4133763795874598E+17</v>
      </c>
      <c r="BE106" s="1">
        <f t="shared" si="66"/>
        <v>2.4699626226295888E+17</v>
      </c>
      <c r="BF106" s="1">
        <f t="shared" si="66"/>
        <v>2.8902392793326899E+17</v>
      </c>
      <c r="BG106" s="1">
        <f t="shared" si="66"/>
        <v>2.8041699004444618E+17</v>
      </c>
      <c r="BH106" s="1">
        <f t="shared" si="66"/>
        <v>2.6953797521714141E+17</v>
      </c>
      <c r="BI106" s="1">
        <f t="shared" si="66"/>
        <v>2.6870129979861584E+17</v>
      </c>
      <c r="BJ106" s="1">
        <f t="shared" si="66"/>
        <v>2.7918938845820989E+17</v>
      </c>
      <c r="BK106" s="1">
        <f t="shared" si="66"/>
        <v>1.3094218452763768E+17</v>
      </c>
      <c r="BL106" s="1">
        <f t="shared" si="66"/>
        <v>1.0503966474519226E+17</v>
      </c>
      <c r="BM106" s="1">
        <f t="shared" si="66"/>
        <v>1.1535669152117794E+17</v>
      </c>
      <c r="BN106" s="1">
        <f t="shared" si="66"/>
        <v>1.2923792175654912E+17</v>
      </c>
      <c r="BO106" s="1">
        <f t="shared" ref="BO106:BT106" si="67">(BO36-BO$71)^2</f>
        <v>8.3626292898249872E+16</v>
      </c>
      <c r="BP106" s="1">
        <f t="shared" si="67"/>
        <v>1.0827111563678309E+17</v>
      </c>
      <c r="BQ106" s="1">
        <f t="shared" si="67"/>
        <v>1.1656323904435563E+17</v>
      </c>
      <c r="BR106" s="1">
        <f t="shared" si="67"/>
        <v>1.1359693967970115E+17</v>
      </c>
      <c r="BS106" s="1">
        <f t="shared" si="67"/>
        <v>1.2471201169997656E+17</v>
      </c>
      <c r="BT106" s="1">
        <f t="shared" si="67"/>
        <v>1.0096796916885611E+17</v>
      </c>
    </row>
    <row r="107" spans="2:72" x14ac:dyDescent="0.25">
      <c r="B107">
        <v>35</v>
      </c>
      <c r="C107" s="1">
        <f t="shared" ref="C107:BN107" si="68">(C37-C$71)^2</f>
        <v>1.6724655405830509E+17</v>
      </c>
      <c r="D107" s="1">
        <f t="shared" si="68"/>
        <v>2.3423892000245382E+17</v>
      </c>
      <c r="E107" s="1">
        <f t="shared" si="68"/>
        <v>2.4118368793857261E+17</v>
      </c>
      <c r="F107" s="1">
        <f t="shared" si="68"/>
        <v>2.4754743891677635E+17</v>
      </c>
      <c r="G107" s="1">
        <f t="shared" si="68"/>
        <v>2.4577961434974483E+17</v>
      </c>
      <c r="H107" s="1">
        <f t="shared" si="68"/>
        <v>2.1708030529152781E+17</v>
      </c>
      <c r="I107" s="1">
        <f t="shared" si="68"/>
        <v>2.7354192804493546E+17</v>
      </c>
      <c r="J107" s="1">
        <f t="shared" si="68"/>
        <v>1.5919438148573341E+17</v>
      </c>
      <c r="K107" s="1">
        <f t="shared" si="68"/>
        <v>2.3346962185812461E+17</v>
      </c>
      <c r="L107" s="1">
        <f t="shared" si="68"/>
        <v>1.9583256002971158E+17</v>
      </c>
      <c r="M107" s="1">
        <f t="shared" si="68"/>
        <v>2.1212005780257293E+17</v>
      </c>
      <c r="N107" s="1">
        <f t="shared" si="68"/>
        <v>2.0047926700697901E+17</v>
      </c>
      <c r="O107" s="1">
        <f t="shared" si="68"/>
        <v>2.4056597660819578E+17</v>
      </c>
      <c r="P107" s="1">
        <f t="shared" si="68"/>
        <v>2.4901009824742445E+17</v>
      </c>
      <c r="Q107" s="1">
        <f t="shared" si="68"/>
        <v>2.4496146430207734E+17</v>
      </c>
      <c r="R107" s="1">
        <f t="shared" si="68"/>
        <v>2.1207821711308646E+17</v>
      </c>
      <c r="S107" s="1">
        <f t="shared" si="68"/>
        <v>2.5050920958442576E+17</v>
      </c>
      <c r="T107" s="1">
        <f t="shared" si="68"/>
        <v>2.5294050964340646E+17</v>
      </c>
      <c r="U107" s="1">
        <f t="shared" si="68"/>
        <v>2.2289711000407315E+17</v>
      </c>
      <c r="V107" s="1">
        <f t="shared" si="68"/>
        <v>2.5327968513830768E+17</v>
      </c>
      <c r="W107" s="1">
        <f t="shared" si="68"/>
        <v>2.992541864846935E+17</v>
      </c>
      <c r="X107" s="1">
        <f t="shared" si="68"/>
        <v>1.6852606211143878E+17</v>
      </c>
      <c r="Y107" s="1">
        <f t="shared" si="68"/>
        <v>2.3279447745845187E+17</v>
      </c>
      <c r="Z107" s="1">
        <f t="shared" si="68"/>
        <v>1.990480755391199E+17</v>
      </c>
      <c r="AA107" s="1">
        <f t="shared" si="68"/>
        <v>2.276747602752535E+17</v>
      </c>
      <c r="AB107" s="1">
        <f t="shared" si="68"/>
        <v>2.5153932801742829E+17</v>
      </c>
      <c r="AC107" s="1">
        <f t="shared" si="68"/>
        <v>1.8269308928615555E+17</v>
      </c>
      <c r="AD107" s="1">
        <f t="shared" si="68"/>
        <v>2.2387895413990877E+17</v>
      </c>
      <c r="AE107" s="1">
        <f t="shared" si="68"/>
        <v>2.3187528792861491E+17</v>
      </c>
      <c r="AF107" s="1">
        <f t="shared" si="68"/>
        <v>2.819227408281209E+17</v>
      </c>
      <c r="AG107" s="1">
        <f t="shared" si="68"/>
        <v>2.5600669050380272E+17</v>
      </c>
      <c r="AH107" s="1">
        <f t="shared" si="68"/>
        <v>2.3175291286329555E+17</v>
      </c>
      <c r="AI107" s="1">
        <f t="shared" si="68"/>
        <v>1.7367406996167526E+17</v>
      </c>
      <c r="AJ107" s="1">
        <f t="shared" si="68"/>
        <v>1.9346188334550333E+17</v>
      </c>
      <c r="AK107" s="1">
        <f t="shared" si="68"/>
        <v>2.0153942262241139E+17</v>
      </c>
      <c r="AL107" s="1">
        <f t="shared" si="68"/>
        <v>2.143669271460471E+17</v>
      </c>
      <c r="AM107" s="1">
        <f t="shared" si="68"/>
        <v>2.3866735312400362E+17</v>
      </c>
      <c r="AN107" s="1">
        <f t="shared" si="68"/>
        <v>1.901078709008552E+17</v>
      </c>
      <c r="AO107" s="1">
        <f t="shared" si="68"/>
        <v>1.7976787492225258E+17</v>
      </c>
      <c r="AP107" s="1">
        <f t="shared" si="68"/>
        <v>2.1236790540570643E+17</v>
      </c>
      <c r="AQ107" s="1">
        <f t="shared" si="68"/>
        <v>2.288074199698201E+17</v>
      </c>
      <c r="AR107" s="1">
        <f t="shared" si="68"/>
        <v>2.1303623027377299E+17</v>
      </c>
      <c r="AS107" s="1">
        <f t="shared" si="68"/>
        <v>2.0577582102143222E+17</v>
      </c>
      <c r="AT107" s="1">
        <f t="shared" si="68"/>
        <v>1.9542493250901885E+17</v>
      </c>
      <c r="AU107" s="1">
        <f t="shared" si="68"/>
        <v>2.2219663011042506E+17</v>
      </c>
      <c r="AV107" s="1">
        <f t="shared" si="68"/>
        <v>2.0891161430460243E+17</v>
      </c>
      <c r="AW107" s="1">
        <f t="shared" si="68"/>
        <v>1.9434469131415894E+17</v>
      </c>
      <c r="AX107" s="1">
        <f t="shared" si="68"/>
        <v>2.0902195950266579E+17</v>
      </c>
      <c r="AY107" s="1">
        <f t="shared" si="68"/>
        <v>2.4290039857664448E+17</v>
      </c>
      <c r="AZ107" s="1">
        <f t="shared" si="68"/>
        <v>1.9265605436224112E+17</v>
      </c>
      <c r="BA107" s="1">
        <f t="shared" si="68"/>
        <v>1.5548956402888688E+16</v>
      </c>
      <c r="BB107" s="1">
        <f t="shared" si="68"/>
        <v>1.2867700135050282E+16</v>
      </c>
      <c r="BC107" s="1">
        <f t="shared" si="68"/>
        <v>5487189156732393</v>
      </c>
      <c r="BD107" s="1">
        <f t="shared" si="68"/>
        <v>7564319659173640</v>
      </c>
      <c r="BE107" s="1">
        <f t="shared" si="68"/>
        <v>2.55463033870521E+16</v>
      </c>
      <c r="BF107" s="1">
        <f t="shared" si="68"/>
        <v>1.3379983281389972E+16</v>
      </c>
      <c r="BG107" s="1">
        <f t="shared" si="68"/>
        <v>3072904495035330</v>
      </c>
      <c r="BH107" s="1">
        <f t="shared" si="68"/>
        <v>2.0278485263924972E+16</v>
      </c>
      <c r="BI107" s="1">
        <f t="shared" si="68"/>
        <v>2.1268612661467728E+16</v>
      </c>
      <c r="BJ107" s="1">
        <f t="shared" si="68"/>
        <v>1.8953633193514656E+16</v>
      </c>
      <c r="BK107" s="1">
        <f t="shared" si="68"/>
        <v>2.4883503194921318E+17</v>
      </c>
      <c r="BL107" s="1">
        <f t="shared" si="68"/>
        <v>2.1224084971277533E+17</v>
      </c>
      <c r="BM107" s="1">
        <f t="shared" si="68"/>
        <v>2.4234313862014218E+17</v>
      </c>
      <c r="BN107" s="1">
        <f t="shared" si="68"/>
        <v>2.442503513966417E+17</v>
      </c>
      <c r="BO107" s="1">
        <f t="shared" ref="BO107:BT107" si="69">(BO37-BO$71)^2</f>
        <v>1.7057722206373933E+17</v>
      </c>
      <c r="BP107" s="1">
        <f t="shared" si="69"/>
        <v>2.346144414763881E+17</v>
      </c>
      <c r="BQ107" s="1">
        <f t="shared" si="69"/>
        <v>2.4260963430369626E+17</v>
      </c>
      <c r="BR107" s="1">
        <f t="shared" si="69"/>
        <v>2.2456503956864685E+17</v>
      </c>
      <c r="BS107" s="1">
        <f t="shared" si="69"/>
        <v>2.3086072995593395E+17</v>
      </c>
      <c r="BT107" s="1">
        <f t="shared" si="69"/>
        <v>2.095737450303985E+17</v>
      </c>
    </row>
    <row r="108" spans="2:72" x14ac:dyDescent="0.25">
      <c r="B108">
        <v>36</v>
      </c>
      <c r="C108" s="1">
        <f t="shared" ref="C108:BN108" si="70">(C38-C$71)^2</f>
        <v>2.0441989004179264E+17</v>
      </c>
      <c r="D108" s="1">
        <f t="shared" si="70"/>
        <v>2.6256730564870294E+17</v>
      </c>
      <c r="E108" s="1">
        <f t="shared" si="70"/>
        <v>2.8736154009810227E+17</v>
      </c>
      <c r="F108" s="1">
        <f t="shared" si="70"/>
        <v>2.7981489637722659E+17</v>
      </c>
      <c r="G108" s="1">
        <f t="shared" si="70"/>
        <v>2.8133646676905162E+17</v>
      </c>
      <c r="H108" s="1">
        <f t="shared" si="70"/>
        <v>2.5584651177405862E+17</v>
      </c>
      <c r="I108" s="1">
        <f t="shared" si="70"/>
        <v>3.0418534221822368E+17</v>
      </c>
      <c r="J108" s="1">
        <f t="shared" si="70"/>
        <v>1.9173345609407376E+17</v>
      </c>
      <c r="K108" s="1">
        <f t="shared" si="70"/>
        <v>2.7310473799038656E+17</v>
      </c>
      <c r="L108" s="1">
        <f t="shared" si="70"/>
        <v>2.2059327408392829E+17</v>
      </c>
      <c r="M108" s="1">
        <f t="shared" si="70"/>
        <v>2.5405323277866912E+17</v>
      </c>
      <c r="N108" s="1">
        <f t="shared" si="70"/>
        <v>2.2699561771265366E+17</v>
      </c>
      <c r="O108" s="1">
        <f t="shared" si="70"/>
        <v>2.8250881330239277E+17</v>
      </c>
      <c r="P108" s="1">
        <f t="shared" si="70"/>
        <v>2.7899682783109283E+17</v>
      </c>
      <c r="Q108" s="1">
        <f t="shared" si="70"/>
        <v>2.783371741888897E+17</v>
      </c>
      <c r="R108" s="1">
        <f t="shared" si="70"/>
        <v>2.382725402425607E+17</v>
      </c>
      <c r="S108" s="1">
        <f t="shared" si="70"/>
        <v>2.7413933039244176E+17</v>
      </c>
      <c r="T108" s="1">
        <f t="shared" si="70"/>
        <v>2.88141941056084E+17</v>
      </c>
      <c r="U108" s="1">
        <f t="shared" si="70"/>
        <v>2.653755206935263E+17</v>
      </c>
      <c r="V108" s="1">
        <f t="shared" si="70"/>
        <v>2.973122158038087E+17</v>
      </c>
      <c r="W108" s="1">
        <f t="shared" si="70"/>
        <v>3.3765411867300717E+17</v>
      </c>
      <c r="X108" s="1">
        <f t="shared" si="70"/>
        <v>2.0556072862379955E+17</v>
      </c>
      <c r="Y108" s="1">
        <f t="shared" si="70"/>
        <v>2.7618259628761917E+17</v>
      </c>
      <c r="Z108" s="1">
        <f t="shared" si="70"/>
        <v>2.3681796637371069E+17</v>
      </c>
      <c r="AA108" s="1">
        <f t="shared" si="70"/>
        <v>2.6483536778131222E+17</v>
      </c>
      <c r="AB108" s="1">
        <f t="shared" si="70"/>
        <v>2.9207418956512576E+17</v>
      </c>
      <c r="AC108" s="1">
        <f t="shared" si="70"/>
        <v>2.1412376313544979E+17</v>
      </c>
      <c r="AD108" s="1">
        <f t="shared" si="70"/>
        <v>2.550628699384471E+17</v>
      </c>
      <c r="AE108" s="1">
        <f t="shared" si="70"/>
        <v>2.7575518272905286E+17</v>
      </c>
      <c r="AF108" s="1">
        <f t="shared" si="70"/>
        <v>3.1505420073512442E+17</v>
      </c>
      <c r="AG108" s="1">
        <f t="shared" si="70"/>
        <v>3.024930330377312E+17</v>
      </c>
      <c r="AH108" s="1">
        <f t="shared" si="70"/>
        <v>2.7599722712103875E+17</v>
      </c>
      <c r="AI108" s="1">
        <f t="shared" si="70"/>
        <v>1.9004721172380976E+17</v>
      </c>
      <c r="AJ108" s="1">
        <f t="shared" si="70"/>
        <v>2.1053505692978723E+17</v>
      </c>
      <c r="AK108" s="1">
        <f t="shared" si="70"/>
        <v>2.269156761594152E+17</v>
      </c>
      <c r="AL108" s="1">
        <f t="shared" si="70"/>
        <v>2.4748453488293267E+17</v>
      </c>
      <c r="AM108" s="1">
        <f t="shared" si="70"/>
        <v>2.7098487716593133E+17</v>
      </c>
      <c r="AN108" s="1">
        <f t="shared" si="70"/>
        <v>2.0422508845691891E+17</v>
      </c>
      <c r="AO108" s="1">
        <f t="shared" si="70"/>
        <v>2.0874455938598E+17</v>
      </c>
      <c r="AP108" s="1">
        <f t="shared" si="70"/>
        <v>2.4273681580545082E+17</v>
      </c>
      <c r="AQ108" s="1">
        <f t="shared" si="70"/>
        <v>2.6833998080951603E+17</v>
      </c>
      <c r="AR108" s="1">
        <f t="shared" si="70"/>
        <v>2.4697263917555251E+17</v>
      </c>
      <c r="AS108" s="1">
        <f t="shared" si="70"/>
        <v>2.4150525644817421E+17</v>
      </c>
      <c r="AT108" s="1">
        <f t="shared" si="70"/>
        <v>2.1978840810202813E+17</v>
      </c>
      <c r="AU108" s="1">
        <f t="shared" si="70"/>
        <v>2.4623299466075667E+17</v>
      </c>
      <c r="AV108" s="1">
        <f t="shared" si="70"/>
        <v>2.4014655355055366E+17</v>
      </c>
      <c r="AW108" s="1">
        <f t="shared" si="70"/>
        <v>2.2236862501642339E+17</v>
      </c>
      <c r="AX108" s="1">
        <f t="shared" si="70"/>
        <v>2.4181698866035379E+17</v>
      </c>
      <c r="AY108" s="1">
        <f t="shared" si="70"/>
        <v>2.7368336250316448E+17</v>
      </c>
      <c r="AZ108" s="1">
        <f t="shared" si="70"/>
        <v>2.1478299030405194E+17</v>
      </c>
      <c r="BA108" s="1">
        <f t="shared" si="70"/>
        <v>8.9514816328284E+16</v>
      </c>
      <c r="BB108" s="1">
        <f t="shared" si="70"/>
        <v>9.0432596015848768E+16</v>
      </c>
      <c r="BC108" s="1">
        <f t="shared" si="70"/>
        <v>1.3050498806115462E+17</v>
      </c>
      <c r="BD108" s="1">
        <f t="shared" si="70"/>
        <v>1.2100316769489843E+17</v>
      </c>
      <c r="BE108" s="1">
        <f t="shared" si="70"/>
        <v>9.2308698577323936E+16</v>
      </c>
      <c r="BF108" s="1">
        <f t="shared" si="70"/>
        <v>8.5446989250216544E+16</v>
      </c>
      <c r="BG108" s="1">
        <f t="shared" si="70"/>
        <v>1.0101050954897955E+17</v>
      </c>
      <c r="BH108" s="1">
        <f t="shared" si="70"/>
        <v>1.0510352532536045E+17</v>
      </c>
      <c r="BI108" s="1">
        <f t="shared" si="70"/>
        <v>9.8379533323610768E+16</v>
      </c>
      <c r="BJ108" s="1">
        <f t="shared" si="70"/>
        <v>8.7424160444704048E+16</v>
      </c>
      <c r="BK108" s="1">
        <f t="shared" si="70"/>
        <v>2.8175285076352035E+17</v>
      </c>
      <c r="BL108" s="1">
        <f t="shared" si="70"/>
        <v>2.4562460878112109E+17</v>
      </c>
      <c r="BM108" s="1">
        <f t="shared" si="70"/>
        <v>2.8314561990183472E+17</v>
      </c>
      <c r="BN108" s="1">
        <f t="shared" si="70"/>
        <v>2.7922286951489408E+17</v>
      </c>
      <c r="BO108" s="1">
        <f t="shared" ref="BO108:BT108" si="71">(BO38-BO$71)^2</f>
        <v>2.0311924070538355E+17</v>
      </c>
      <c r="BP108" s="1">
        <f t="shared" si="71"/>
        <v>2.6636449018144723E+17</v>
      </c>
      <c r="BQ108" s="1">
        <f t="shared" si="71"/>
        <v>2.7696934662154192E+17</v>
      </c>
      <c r="BR108" s="1">
        <f t="shared" si="71"/>
        <v>2.6106986685131574E+17</v>
      </c>
      <c r="BS108" s="1">
        <f t="shared" si="71"/>
        <v>2.6872006343339267E+17</v>
      </c>
      <c r="BT108" s="1">
        <f t="shared" si="71"/>
        <v>2.355920284241151E+17</v>
      </c>
    </row>
    <row r="109" spans="2:72" x14ac:dyDescent="0.25">
      <c r="B109">
        <v>37</v>
      </c>
      <c r="C109" s="1">
        <f t="shared" ref="C109:BN109" si="72">(C39-C$71)^2</f>
        <v>2.6540555687231418E+17</v>
      </c>
      <c r="D109" s="1">
        <f t="shared" si="72"/>
        <v>2.1180062823601027E+17</v>
      </c>
      <c r="E109" s="1">
        <f t="shared" si="72"/>
        <v>1.9764380418025907E+17</v>
      </c>
      <c r="F109" s="1">
        <f t="shared" si="72"/>
        <v>2.0399458459429258E+17</v>
      </c>
      <c r="G109" s="1">
        <f t="shared" si="72"/>
        <v>1.9353588196495376E+17</v>
      </c>
      <c r="H109" s="1">
        <f t="shared" si="72"/>
        <v>2.4104258439997178E+17</v>
      </c>
      <c r="I109" s="1">
        <f t="shared" si="72"/>
        <v>2.0714391409366144E+17</v>
      </c>
      <c r="J109" s="1">
        <f t="shared" si="72"/>
        <v>2.7618206599032346E+17</v>
      </c>
      <c r="K109" s="1">
        <f t="shared" si="72"/>
        <v>2.1286252455519286E+17</v>
      </c>
      <c r="L109" s="1">
        <f t="shared" si="72"/>
        <v>2.5252560856746496E+17</v>
      </c>
      <c r="M109" s="1">
        <f t="shared" si="72"/>
        <v>2.4312732661601558E+17</v>
      </c>
      <c r="N109" s="1">
        <f t="shared" si="72"/>
        <v>2.4779582785336278E+17</v>
      </c>
      <c r="O109" s="1">
        <f t="shared" si="72"/>
        <v>2.0669032026437571E+17</v>
      </c>
      <c r="P109" s="1">
        <f t="shared" si="72"/>
        <v>2.0189354371902634E+17</v>
      </c>
      <c r="Q109" s="1">
        <f t="shared" si="72"/>
        <v>2.0138326822162528E+17</v>
      </c>
      <c r="R109" s="1">
        <f t="shared" si="72"/>
        <v>2.2306144044901158E+17</v>
      </c>
      <c r="S109" s="1">
        <f t="shared" si="72"/>
        <v>2.273347270251711E+17</v>
      </c>
      <c r="T109" s="1">
        <f t="shared" si="72"/>
        <v>1.9270395455522922E+17</v>
      </c>
      <c r="U109" s="1">
        <f t="shared" si="72"/>
        <v>2.1303294567142326E+17</v>
      </c>
      <c r="V109" s="1">
        <f t="shared" si="72"/>
        <v>2.0323676413397459E+17</v>
      </c>
      <c r="W109" s="1">
        <f t="shared" si="72"/>
        <v>1.7741243296838125E+17</v>
      </c>
      <c r="X109" s="1">
        <f t="shared" si="72"/>
        <v>2.6441553254919811E+17</v>
      </c>
      <c r="Y109" s="1">
        <f t="shared" si="72"/>
        <v>2.0279554762720576E+17</v>
      </c>
      <c r="Z109" s="1">
        <f t="shared" si="72"/>
        <v>2.4466814682022816E+17</v>
      </c>
      <c r="AA109" s="1">
        <f t="shared" si="72"/>
        <v>2.1146623002626595E+17</v>
      </c>
      <c r="AB109" s="1">
        <f t="shared" si="72"/>
        <v>2.086306857860465E+17</v>
      </c>
      <c r="AC109" s="1">
        <f t="shared" si="72"/>
        <v>2.5654520432284979E+17</v>
      </c>
      <c r="AD109" s="1">
        <f t="shared" si="72"/>
        <v>2.1832603570659558E+17</v>
      </c>
      <c r="AE109" s="1">
        <f t="shared" si="72"/>
        <v>2.055971889483992E+17</v>
      </c>
      <c r="AF109" s="1">
        <f t="shared" si="72"/>
        <v>1.9487430425199222E+17</v>
      </c>
      <c r="AG109" s="1">
        <f t="shared" si="72"/>
        <v>1.8833785351594144E+17</v>
      </c>
      <c r="AH109" s="1">
        <f t="shared" si="72"/>
        <v>2.0529389095084122E+17</v>
      </c>
      <c r="AI109" s="1">
        <f t="shared" si="72"/>
        <v>2.6981834211506576E+17</v>
      </c>
      <c r="AJ109" s="1">
        <f t="shared" si="72"/>
        <v>2.4773106132646368E+17</v>
      </c>
      <c r="AK109" s="1">
        <f t="shared" si="72"/>
        <v>2.3959218944471341E+17</v>
      </c>
      <c r="AL109" s="1">
        <f t="shared" si="72"/>
        <v>2.2896099961009309E+17</v>
      </c>
      <c r="AM109" s="1">
        <f t="shared" si="72"/>
        <v>1.9975931096321491E+17</v>
      </c>
      <c r="AN109" s="1">
        <f t="shared" si="72"/>
        <v>2.4553780872561062E+17</v>
      </c>
      <c r="AO109" s="1">
        <f t="shared" si="72"/>
        <v>2.6904636878673296E+17</v>
      </c>
      <c r="AP109" s="1">
        <f t="shared" si="72"/>
        <v>2.3053738807912986E+17</v>
      </c>
      <c r="AQ109" s="1">
        <f t="shared" si="72"/>
        <v>2.0684190872919818E+17</v>
      </c>
      <c r="AR109" s="1">
        <f t="shared" si="72"/>
        <v>2.3348699795726576E+17</v>
      </c>
      <c r="AS109" s="1">
        <f t="shared" si="72"/>
        <v>2.366370322568049E+17</v>
      </c>
      <c r="AT109" s="1">
        <f t="shared" si="72"/>
        <v>2.3879329948625619E+17</v>
      </c>
      <c r="AU109" s="1">
        <f t="shared" si="72"/>
        <v>2.3456827350266109E+17</v>
      </c>
      <c r="AV109" s="1">
        <f t="shared" si="72"/>
        <v>2.3665148059671974E+17</v>
      </c>
      <c r="AW109" s="1">
        <f t="shared" si="72"/>
        <v>2.4557333160372934E+17</v>
      </c>
      <c r="AX109" s="1">
        <f t="shared" si="72"/>
        <v>2.3327463041734925E+17</v>
      </c>
      <c r="AY109" s="1">
        <f t="shared" si="72"/>
        <v>2.0505714188554861E+17</v>
      </c>
      <c r="AZ109" s="1">
        <f t="shared" si="72"/>
        <v>2.4589603820990826E+17</v>
      </c>
      <c r="BA109" s="1">
        <f t="shared" si="72"/>
        <v>1.3142595425935365E+17</v>
      </c>
      <c r="BB109" s="1">
        <f t="shared" si="72"/>
        <v>1.3170305221341725E+17</v>
      </c>
      <c r="BC109" s="1">
        <f t="shared" si="72"/>
        <v>1.8129534153454669E+17</v>
      </c>
      <c r="BD109" s="1">
        <f t="shared" si="72"/>
        <v>1.619128456158105E+17</v>
      </c>
      <c r="BE109" s="1">
        <f t="shared" si="72"/>
        <v>1.206743156676845E+17</v>
      </c>
      <c r="BF109" s="1">
        <f t="shared" si="72"/>
        <v>1.2668710432914658E+17</v>
      </c>
      <c r="BG109" s="1">
        <f t="shared" si="72"/>
        <v>1.3509401850567336E+17</v>
      </c>
      <c r="BH109" s="1">
        <f t="shared" si="72"/>
        <v>1.4014699590257864E+17</v>
      </c>
      <c r="BI109" s="1">
        <f t="shared" si="72"/>
        <v>1.318240803108009E+17</v>
      </c>
      <c r="BJ109" s="1">
        <f t="shared" si="72"/>
        <v>1.291481670233216E+17</v>
      </c>
      <c r="BK109" s="1">
        <f t="shared" si="72"/>
        <v>1.9367215970538768E+17</v>
      </c>
      <c r="BL109" s="1">
        <f t="shared" si="72"/>
        <v>2.3259475603387869E+17</v>
      </c>
      <c r="BM109" s="1">
        <f t="shared" si="72"/>
        <v>2.1009749133980131E+17</v>
      </c>
      <c r="BN109" s="1">
        <f t="shared" si="72"/>
        <v>1.964663992815816E+17</v>
      </c>
      <c r="BO109" s="1">
        <f t="shared" ref="BO109:BT109" si="73">(BO39-BO$71)^2</f>
        <v>2.6757534759078778E+17</v>
      </c>
      <c r="BP109" s="1">
        <f t="shared" si="73"/>
        <v>2.1537951895912541E+17</v>
      </c>
      <c r="BQ109" s="1">
        <f t="shared" si="73"/>
        <v>2.070985159395001E+17</v>
      </c>
      <c r="BR109" s="1">
        <f t="shared" si="73"/>
        <v>2.2028275854366515E+17</v>
      </c>
      <c r="BS109" s="1">
        <f t="shared" si="73"/>
        <v>2.1051922703370646E+17</v>
      </c>
      <c r="BT109" s="1">
        <f t="shared" si="73"/>
        <v>2.2644054294424966E+17</v>
      </c>
    </row>
    <row r="110" spans="2:72" x14ac:dyDescent="0.25">
      <c r="B110">
        <v>38</v>
      </c>
      <c r="C110" s="1">
        <f t="shared" ref="C110:BN110" si="74">(C40-C$71)^2</f>
        <v>2.2718536732557411E+17</v>
      </c>
      <c r="D110" s="1">
        <f t="shared" si="74"/>
        <v>1.8672758594540589E+17</v>
      </c>
      <c r="E110" s="1">
        <f t="shared" si="74"/>
        <v>1.6266227575373936E+17</v>
      </c>
      <c r="F110" s="1">
        <f t="shared" si="74"/>
        <v>1.7740124050692778E+17</v>
      </c>
      <c r="G110" s="1">
        <f t="shared" si="74"/>
        <v>1.6726203214359581E+17</v>
      </c>
      <c r="H110" s="1">
        <f t="shared" si="74"/>
        <v>2.0403430463162496E+17</v>
      </c>
      <c r="I110" s="1">
        <f t="shared" si="74"/>
        <v>1.8316971530394154E+17</v>
      </c>
      <c r="J110" s="1">
        <f t="shared" si="74"/>
        <v>2.402272241680223E+17</v>
      </c>
      <c r="K110" s="1">
        <f t="shared" si="74"/>
        <v>1.7835912128001005E+17</v>
      </c>
      <c r="L110" s="1">
        <f t="shared" si="74"/>
        <v>2.278626258783631E+17</v>
      </c>
      <c r="M110" s="1">
        <f t="shared" si="74"/>
        <v>2.0448066002937395E+17</v>
      </c>
      <c r="N110" s="1">
        <f t="shared" si="74"/>
        <v>2.2320714702079987E+17</v>
      </c>
      <c r="O110" s="1">
        <f t="shared" si="74"/>
        <v>1.7169445175971014E+17</v>
      </c>
      <c r="P110" s="1">
        <f t="shared" si="74"/>
        <v>1.7697838666357526E+17</v>
      </c>
      <c r="Q110" s="1">
        <f t="shared" si="74"/>
        <v>1.7394119076664224E+17</v>
      </c>
      <c r="R110" s="1">
        <f t="shared" si="74"/>
        <v>1.9975893861765245E+17</v>
      </c>
      <c r="S110" s="1">
        <f t="shared" si="74"/>
        <v>2.0605716944158845E+17</v>
      </c>
      <c r="T110" s="1">
        <f t="shared" si="74"/>
        <v>1.6660330809133651E+17</v>
      </c>
      <c r="U110" s="1">
        <f t="shared" si="74"/>
        <v>1.7743177565031085E+17</v>
      </c>
      <c r="V110" s="1">
        <f t="shared" si="74"/>
        <v>1.681655170912311E+17</v>
      </c>
      <c r="W110" s="1">
        <f t="shared" si="74"/>
        <v>1.518208982650176E+17</v>
      </c>
      <c r="X110" s="1">
        <f t="shared" si="74"/>
        <v>2.264180143791464E+17</v>
      </c>
      <c r="Y110" s="1">
        <f t="shared" si="74"/>
        <v>1.6848149635164829E+17</v>
      </c>
      <c r="Z110" s="1">
        <f t="shared" si="74"/>
        <v>2.0700203418767094E+17</v>
      </c>
      <c r="AA110" s="1">
        <f t="shared" si="74"/>
        <v>1.8066096346951005E+17</v>
      </c>
      <c r="AB110" s="1">
        <f t="shared" si="74"/>
        <v>1.7606230437333494E+17</v>
      </c>
      <c r="AC110" s="1">
        <f t="shared" si="74"/>
        <v>2.2217986367527072E+17</v>
      </c>
      <c r="AD110" s="1">
        <f t="shared" si="74"/>
        <v>1.9026967692485603E+17</v>
      </c>
      <c r="AE110" s="1">
        <f t="shared" si="74"/>
        <v>1.707305410477671E+17</v>
      </c>
      <c r="AF110" s="1">
        <f t="shared" si="74"/>
        <v>1.7066997797476659E+17</v>
      </c>
      <c r="AG110" s="1">
        <f t="shared" si="74"/>
        <v>1.5393587885838445E+17</v>
      </c>
      <c r="AH110" s="1">
        <f t="shared" si="74"/>
        <v>1.7023827011715402E+17</v>
      </c>
      <c r="AI110" s="1">
        <f t="shared" si="74"/>
        <v>2.5329956162689299E+17</v>
      </c>
      <c r="AJ110" s="1">
        <f t="shared" si="74"/>
        <v>2.3237377459522115E+17</v>
      </c>
      <c r="AK110" s="1">
        <f t="shared" si="74"/>
        <v>2.1625432470497027E+17</v>
      </c>
      <c r="AL110" s="1">
        <f t="shared" si="74"/>
        <v>1.9764779647379005E+17</v>
      </c>
      <c r="AM110" s="1">
        <f t="shared" si="74"/>
        <v>1.7438380240162384E+17</v>
      </c>
      <c r="AN110" s="1">
        <f t="shared" si="74"/>
        <v>2.3390305829368509E+17</v>
      </c>
      <c r="AO110" s="1">
        <f t="shared" si="74"/>
        <v>2.3617315541683638E+17</v>
      </c>
      <c r="AP110" s="1">
        <f t="shared" si="74"/>
        <v>2.0303960993463638E+17</v>
      </c>
      <c r="AQ110" s="1">
        <f t="shared" si="74"/>
        <v>1.7491704729825446E+17</v>
      </c>
      <c r="AR110" s="1">
        <f t="shared" si="74"/>
        <v>2.0197301988055379E+17</v>
      </c>
      <c r="AS110" s="1">
        <f t="shared" si="74"/>
        <v>2.0272956149763037E+17</v>
      </c>
      <c r="AT110" s="1">
        <f t="shared" si="74"/>
        <v>2.158795768818287E+17</v>
      </c>
      <c r="AU110" s="1">
        <f t="shared" si="74"/>
        <v>2.116764630584855E+17</v>
      </c>
      <c r="AV110" s="1">
        <f t="shared" si="74"/>
        <v>2.0660044818759325E+17</v>
      </c>
      <c r="AW110" s="1">
        <f t="shared" si="74"/>
        <v>2.1860034436305613E+17</v>
      </c>
      <c r="AX110" s="1">
        <f t="shared" si="74"/>
        <v>2.032691621431217E+17</v>
      </c>
      <c r="AY110" s="1">
        <f t="shared" si="74"/>
        <v>1.8019657086827984E+17</v>
      </c>
      <c r="AZ110" s="1">
        <f t="shared" si="74"/>
        <v>2.2602518004928422E+17</v>
      </c>
      <c r="BA110" s="1">
        <f t="shared" si="74"/>
        <v>2.5745054571521392E+17</v>
      </c>
      <c r="BB110" s="1">
        <f t="shared" si="74"/>
        <v>2.7136040323024394E+17</v>
      </c>
      <c r="BC110" s="1">
        <f t="shared" si="74"/>
        <v>3.188686119613296E+17</v>
      </c>
      <c r="BD110" s="1">
        <f t="shared" si="74"/>
        <v>3.0360642855340582E+17</v>
      </c>
      <c r="BE110" s="1">
        <f t="shared" si="74"/>
        <v>2.50358518293284E+17</v>
      </c>
      <c r="BF110" s="1">
        <f t="shared" si="74"/>
        <v>2.5517691259718496E+17</v>
      </c>
      <c r="BG110" s="1">
        <f t="shared" si="74"/>
        <v>3.3146756597866438E+17</v>
      </c>
      <c r="BH110" s="1">
        <f t="shared" si="74"/>
        <v>2.7908722989291414E+17</v>
      </c>
      <c r="BI110" s="1">
        <f t="shared" si="74"/>
        <v>2.6983154114541187E+17</v>
      </c>
      <c r="BJ110" s="1">
        <f t="shared" si="74"/>
        <v>2.5595699584501123E+17</v>
      </c>
      <c r="BK110" s="1">
        <f t="shared" si="74"/>
        <v>1.682633634063569E+17</v>
      </c>
      <c r="BL110" s="1">
        <f t="shared" si="74"/>
        <v>2.0100720923895021E+17</v>
      </c>
      <c r="BM110" s="1">
        <f t="shared" si="74"/>
        <v>1.7714192519635123E+17</v>
      </c>
      <c r="BN110" s="1">
        <f t="shared" si="74"/>
        <v>1.6966878387358566E+17</v>
      </c>
      <c r="BO110" s="1">
        <f t="shared" ref="BO110:BT110" si="75">(BO40-BO$71)^2</f>
        <v>2.3257665308225702E+17</v>
      </c>
      <c r="BP110" s="1">
        <f t="shared" si="75"/>
        <v>1.8825521127179779E+17</v>
      </c>
      <c r="BQ110" s="1">
        <f t="shared" si="75"/>
        <v>1.7960037978763411E+17</v>
      </c>
      <c r="BR110" s="1">
        <f t="shared" si="75"/>
        <v>1.8828855114584214E+17</v>
      </c>
      <c r="BS110" s="1">
        <f t="shared" si="75"/>
        <v>1.7808273611131446E+17</v>
      </c>
      <c r="BT110" s="1">
        <f t="shared" si="75"/>
        <v>2.0443271075821149E+17</v>
      </c>
    </row>
    <row r="111" spans="2:72" x14ac:dyDescent="0.25">
      <c r="B111">
        <v>39</v>
      </c>
      <c r="C111" s="1">
        <f t="shared" ref="C111:BN111" si="76">(C41-C$71)^2</f>
        <v>3.3020666371971516E+16</v>
      </c>
      <c r="D111" s="1">
        <f t="shared" si="76"/>
        <v>1.7328708038510844E+16</v>
      </c>
      <c r="E111" s="1">
        <f t="shared" si="76"/>
        <v>1.0253750783705286E+16</v>
      </c>
      <c r="F111" s="1">
        <f t="shared" si="76"/>
        <v>1.2935829412540432E+16</v>
      </c>
      <c r="G111" s="1">
        <f t="shared" si="76"/>
        <v>9527859325157682</v>
      </c>
      <c r="H111" s="1">
        <f t="shared" si="76"/>
        <v>1.6558849526576536E+16</v>
      </c>
      <c r="I111" s="1">
        <f t="shared" si="76"/>
        <v>3405963429601654.5</v>
      </c>
      <c r="J111" s="1">
        <f t="shared" si="76"/>
        <v>3.7525794637629488E+16</v>
      </c>
      <c r="K111" s="1">
        <f t="shared" si="76"/>
        <v>1.751445709457157E+16</v>
      </c>
      <c r="L111" s="1">
        <f t="shared" si="76"/>
        <v>2.6871425333063768E+16</v>
      </c>
      <c r="M111" s="1">
        <f t="shared" si="76"/>
        <v>1.4722122245401876E+16</v>
      </c>
      <c r="N111" s="1">
        <f t="shared" si="76"/>
        <v>2.3287843543270068E+16</v>
      </c>
      <c r="O111" s="1">
        <f t="shared" si="76"/>
        <v>1.5259775025817804E+16</v>
      </c>
      <c r="P111" s="1">
        <f t="shared" si="76"/>
        <v>1.2386423797798934E+16</v>
      </c>
      <c r="Q111" s="1">
        <f t="shared" si="76"/>
        <v>1.2542456952111918E+16</v>
      </c>
      <c r="R111" s="1">
        <f t="shared" si="76"/>
        <v>1.9693022311459604E+16</v>
      </c>
      <c r="S111" s="1">
        <f t="shared" si="76"/>
        <v>6828629192350163</v>
      </c>
      <c r="T111" s="1">
        <f t="shared" si="76"/>
        <v>8992140781769878</v>
      </c>
      <c r="U111" s="1">
        <f t="shared" si="76"/>
        <v>1.6344458515240758E+16</v>
      </c>
      <c r="V111" s="1">
        <f t="shared" si="76"/>
        <v>1.0740031494324202E+16</v>
      </c>
      <c r="W111" s="1">
        <f t="shared" si="76"/>
        <v>2029606651875333.3</v>
      </c>
      <c r="X111" s="1">
        <f t="shared" si="76"/>
        <v>3.2571708110893332E+16</v>
      </c>
      <c r="Y111" s="1">
        <f t="shared" si="76"/>
        <v>1.377313110848821E+16</v>
      </c>
      <c r="Z111" s="1">
        <f t="shared" si="76"/>
        <v>2.7471906984082796E+16</v>
      </c>
      <c r="AA111" s="1">
        <f t="shared" si="76"/>
        <v>1.475738909747199E+16</v>
      </c>
      <c r="AB111" s="1">
        <f t="shared" si="76"/>
        <v>9171381926293398</v>
      </c>
      <c r="AC111" s="1">
        <f t="shared" si="76"/>
        <v>3.3047269035450664E+16</v>
      </c>
      <c r="AD111" s="1">
        <f t="shared" si="76"/>
        <v>1.945402707834194E+16</v>
      </c>
      <c r="AE111" s="1">
        <f t="shared" si="76"/>
        <v>1.261807562653969E+16</v>
      </c>
      <c r="AF111" s="1">
        <f t="shared" si="76"/>
        <v>3167385736224686.5</v>
      </c>
      <c r="AG111" s="1">
        <f t="shared" si="76"/>
        <v>9407931433627630</v>
      </c>
      <c r="AH111" s="1">
        <f t="shared" si="76"/>
        <v>1.2477778223333428E+16</v>
      </c>
      <c r="AI111" s="1">
        <f t="shared" si="76"/>
        <v>3.761214576633264E+16</v>
      </c>
      <c r="AJ111" s="1">
        <f t="shared" si="76"/>
        <v>2.2695267020111004E+16</v>
      </c>
      <c r="AK111" s="1">
        <f t="shared" si="76"/>
        <v>2.6323244884889276E+16</v>
      </c>
      <c r="AL111" s="1">
        <f t="shared" si="76"/>
        <v>2.1825353974643668E+16</v>
      </c>
      <c r="AM111" s="1">
        <f t="shared" si="76"/>
        <v>1.34564975033659E+16</v>
      </c>
      <c r="AN111" s="1">
        <f t="shared" si="76"/>
        <v>2.4154082472638188E+16</v>
      </c>
      <c r="AO111" s="1">
        <f t="shared" si="76"/>
        <v>3.476589583213764E+16</v>
      </c>
      <c r="AP111" s="1">
        <f t="shared" si="76"/>
        <v>1.9824562734284292E+16</v>
      </c>
      <c r="AQ111" s="1">
        <f t="shared" si="76"/>
        <v>1.4000734595548688E+16</v>
      </c>
      <c r="AR111" s="1">
        <f t="shared" si="76"/>
        <v>1.933336420917384E+16</v>
      </c>
      <c r="AS111" s="1">
        <f t="shared" si="76"/>
        <v>1.9379392972236124E+16</v>
      </c>
      <c r="AT111" s="1">
        <f t="shared" si="76"/>
        <v>2.2523675594734524E+16</v>
      </c>
      <c r="AU111" s="1">
        <f t="shared" si="76"/>
        <v>1.5630788788366866E+16</v>
      </c>
      <c r="AV111" s="1">
        <f t="shared" si="76"/>
        <v>2.1995283168253812E+16</v>
      </c>
      <c r="AW111" s="1">
        <f t="shared" si="76"/>
        <v>2.3361311726417112E+16</v>
      </c>
      <c r="AX111" s="1">
        <f t="shared" si="76"/>
        <v>1.8539161672634908E+16</v>
      </c>
      <c r="AY111" s="1">
        <f t="shared" si="76"/>
        <v>1.1397627146103814E+16</v>
      </c>
      <c r="AZ111" s="1">
        <f t="shared" si="76"/>
        <v>2.5755074717055264E+16</v>
      </c>
      <c r="BA111" s="1">
        <f t="shared" si="76"/>
        <v>3.1346238036229894E+17</v>
      </c>
      <c r="BB111" s="1">
        <f t="shared" si="76"/>
        <v>3.2775830325156512E+17</v>
      </c>
      <c r="BC111" s="1">
        <f t="shared" si="76"/>
        <v>3.8257408071316851E+17</v>
      </c>
      <c r="BD111" s="1">
        <f t="shared" si="76"/>
        <v>3.5377456216959846E+17</v>
      </c>
      <c r="BE111" s="1">
        <f t="shared" si="76"/>
        <v>2.8709999825885914E+17</v>
      </c>
      <c r="BF111" s="1">
        <f t="shared" si="76"/>
        <v>3.1108993799033248E+17</v>
      </c>
      <c r="BG111" s="1">
        <f t="shared" si="76"/>
        <v>3.785797637856743E+17</v>
      </c>
      <c r="BH111" s="1">
        <f t="shared" si="76"/>
        <v>3.2394523045989542E+17</v>
      </c>
      <c r="BI111" s="1">
        <f t="shared" si="76"/>
        <v>3.1328860355969523E+17</v>
      </c>
      <c r="BJ111" s="1">
        <f t="shared" si="76"/>
        <v>3.1277509668155008E+17</v>
      </c>
      <c r="BK111" s="1">
        <f t="shared" si="76"/>
        <v>1.0519419664756558E+16</v>
      </c>
      <c r="BL111" s="1">
        <f t="shared" si="76"/>
        <v>2.0906346224609424E+16</v>
      </c>
      <c r="BM111" s="1">
        <f t="shared" si="76"/>
        <v>1.0409915941243024E+16</v>
      </c>
      <c r="BN111" s="1">
        <f t="shared" si="76"/>
        <v>1.1911708453958498E+16</v>
      </c>
      <c r="BO111" s="1">
        <f t="shared" ref="BO111:BT111" si="77">(BO41-BO$71)^2</f>
        <v>3.3911118000421124E+16</v>
      </c>
      <c r="BP111" s="1">
        <f t="shared" si="77"/>
        <v>1.3556304816263142E+16</v>
      </c>
      <c r="BQ111" s="1">
        <f t="shared" si="77"/>
        <v>1.0829338857393726E+16</v>
      </c>
      <c r="BR111" s="1">
        <f t="shared" si="77"/>
        <v>1.6744189749026176E+16</v>
      </c>
      <c r="BS111" s="1">
        <f t="shared" si="77"/>
        <v>1.6522084425345752E+16</v>
      </c>
      <c r="BT111" s="1">
        <f t="shared" si="77"/>
        <v>1.874776535985122E+16</v>
      </c>
    </row>
    <row r="112" spans="2:72" x14ac:dyDescent="0.25">
      <c r="B112">
        <v>40</v>
      </c>
      <c r="C112" s="1">
        <f t="shared" ref="C112:BN112" si="78">(C42-C$71)^2</f>
        <v>2.2426106765883308E+16</v>
      </c>
      <c r="D112" s="1">
        <f t="shared" si="78"/>
        <v>1.1835267036046584E+16</v>
      </c>
      <c r="E112" s="1">
        <f t="shared" si="78"/>
        <v>4405136522956653.5</v>
      </c>
      <c r="F112" s="1">
        <f t="shared" si="78"/>
        <v>7846504018701646</v>
      </c>
      <c r="G112" s="1">
        <f t="shared" si="78"/>
        <v>5170078035962616</v>
      </c>
      <c r="H112" s="1">
        <f t="shared" si="78"/>
        <v>9193116371101476</v>
      </c>
      <c r="I112" s="1">
        <f t="shared" si="78"/>
        <v>1230519735059871</v>
      </c>
      <c r="J112" s="1">
        <f t="shared" si="78"/>
        <v>2.7071826389858984E+16</v>
      </c>
      <c r="K112" s="1">
        <f t="shared" si="78"/>
        <v>9843225433816226</v>
      </c>
      <c r="L112" s="1">
        <f t="shared" si="78"/>
        <v>2.0923004070279808E+16</v>
      </c>
      <c r="M112" s="1">
        <f t="shared" si="78"/>
        <v>7507495438484953</v>
      </c>
      <c r="N112" s="1">
        <f t="shared" si="78"/>
        <v>1.7479234106665458E+16</v>
      </c>
      <c r="O112" s="1">
        <f t="shared" si="78"/>
        <v>7946168909826020</v>
      </c>
      <c r="P112" s="1">
        <f t="shared" si="78"/>
        <v>7725583671090213</v>
      </c>
      <c r="Q112" s="1">
        <f t="shared" si="78"/>
        <v>7371749695571837</v>
      </c>
      <c r="R112" s="1">
        <f t="shared" si="78"/>
        <v>1.4270528252636396E+16</v>
      </c>
      <c r="S112" s="1">
        <f t="shared" si="78"/>
        <v>4051737040734120.5</v>
      </c>
      <c r="T112" s="1">
        <f t="shared" si="78"/>
        <v>4799680776926783</v>
      </c>
      <c r="U112" s="1">
        <f t="shared" si="78"/>
        <v>8756992149297676</v>
      </c>
      <c r="V112" s="1">
        <f t="shared" si="78"/>
        <v>4710890999052964</v>
      </c>
      <c r="W112" s="1">
        <f t="shared" si="78"/>
        <v>314764027419104.31</v>
      </c>
      <c r="X112" s="1">
        <f t="shared" si="78"/>
        <v>2.2109037942641936E+16</v>
      </c>
      <c r="Y112" s="1">
        <f t="shared" si="78"/>
        <v>7035535545453661</v>
      </c>
      <c r="Z112" s="1">
        <f t="shared" si="78"/>
        <v>1.7461832723219216E+16</v>
      </c>
      <c r="AA112" s="1">
        <f t="shared" si="78"/>
        <v>8610896493195204</v>
      </c>
      <c r="AB112" s="1">
        <f t="shared" si="78"/>
        <v>4111677970836583</v>
      </c>
      <c r="AC112" s="1">
        <f t="shared" si="78"/>
        <v>2.3394639343681288E+16</v>
      </c>
      <c r="AD112" s="1">
        <f t="shared" si="78"/>
        <v>1.3027133523832066E+16</v>
      </c>
      <c r="AE112" s="1">
        <f t="shared" si="78"/>
        <v>6164896624747958</v>
      </c>
      <c r="AF112" s="1">
        <f t="shared" si="78"/>
        <v>1032412927612036.6</v>
      </c>
      <c r="AG112" s="1">
        <f t="shared" si="78"/>
        <v>3636334163376736.5</v>
      </c>
      <c r="AH112" s="1">
        <f t="shared" si="78"/>
        <v>6032543047649739</v>
      </c>
      <c r="AI112" s="1">
        <f t="shared" si="78"/>
        <v>3.3502586514034224E+16</v>
      </c>
      <c r="AJ112" s="1">
        <f t="shared" si="78"/>
        <v>1.9206343133120268E+16</v>
      </c>
      <c r="AK112" s="1">
        <f t="shared" si="78"/>
        <v>2.0400078771714928E+16</v>
      </c>
      <c r="AL112" s="1">
        <f t="shared" si="78"/>
        <v>1.434932482223551E+16</v>
      </c>
      <c r="AM112" s="1">
        <f t="shared" si="78"/>
        <v>8450579700027563</v>
      </c>
      <c r="AN112" s="1">
        <f t="shared" si="78"/>
        <v>2.1586486891900232E+16</v>
      </c>
      <c r="AO112" s="1">
        <f t="shared" si="78"/>
        <v>2.5535777535748528E+16</v>
      </c>
      <c r="AP112" s="1">
        <f t="shared" si="78"/>
        <v>1.3713711013984646E+16</v>
      </c>
      <c r="AQ112" s="1">
        <f t="shared" si="78"/>
        <v>7733045925206619</v>
      </c>
      <c r="AR112" s="1">
        <f t="shared" si="78"/>
        <v>1.229619592804039E+16</v>
      </c>
      <c r="AS112" s="1">
        <f t="shared" si="78"/>
        <v>1.1763600638573464E+16</v>
      </c>
      <c r="AT112" s="1">
        <f t="shared" si="78"/>
        <v>1.7242852664753386E+16</v>
      </c>
      <c r="AU112" s="1">
        <f t="shared" si="78"/>
        <v>1.121802502320161E+16</v>
      </c>
      <c r="AV112" s="1">
        <f t="shared" si="78"/>
        <v>1.490427538439578E+16</v>
      </c>
      <c r="AW112" s="1">
        <f t="shared" si="78"/>
        <v>1.7069505329908886E+16</v>
      </c>
      <c r="AX112" s="1">
        <f t="shared" si="78"/>
        <v>1.2085912556102058E+16</v>
      </c>
      <c r="AY112" s="1">
        <f t="shared" si="78"/>
        <v>6997378720971784</v>
      </c>
      <c r="AZ112" s="1">
        <f t="shared" si="78"/>
        <v>2.084674628052118E+16</v>
      </c>
      <c r="BA112" s="1">
        <f t="shared" si="78"/>
        <v>2.0582594970503222E+17</v>
      </c>
      <c r="BB112" s="1">
        <f t="shared" si="78"/>
        <v>1.9663805271194323E+17</v>
      </c>
      <c r="BC112" s="1">
        <f t="shared" si="78"/>
        <v>1.5574507827901485E+17</v>
      </c>
      <c r="BD112" s="1">
        <f t="shared" si="78"/>
        <v>1.6299787754940333E+17</v>
      </c>
      <c r="BE112" s="1">
        <f t="shared" si="78"/>
        <v>2.0470282094649677E+17</v>
      </c>
      <c r="BF112" s="1">
        <f t="shared" si="78"/>
        <v>2.0097790708213462E+17</v>
      </c>
      <c r="BG112" s="1">
        <f t="shared" si="78"/>
        <v>1.7182096834132003E+17</v>
      </c>
      <c r="BH112" s="1">
        <f t="shared" si="78"/>
        <v>1.829069098757064E+17</v>
      </c>
      <c r="BI112" s="1">
        <f t="shared" si="78"/>
        <v>1.9447287882282259E+17</v>
      </c>
      <c r="BJ112" s="1">
        <f t="shared" si="78"/>
        <v>2.1203237607738093E+17</v>
      </c>
      <c r="BK112" s="1">
        <f t="shared" si="78"/>
        <v>5966748808180500</v>
      </c>
      <c r="BL112" s="1">
        <f t="shared" si="78"/>
        <v>1.3548925467226596E+16</v>
      </c>
      <c r="BM112" s="1">
        <f t="shared" si="78"/>
        <v>4876546094867997</v>
      </c>
      <c r="BN112" s="1">
        <f t="shared" si="78"/>
        <v>6876806079873089</v>
      </c>
      <c r="BO112" s="1">
        <f t="shared" ref="BO112:BT112" si="79">(BO42-BO$71)^2</f>
        <v>2.4227908707732608E+16</v>
      </c>
      <c r="BP112" s="1">
        <f t="shared" si="79"/>
        <v>8369283625622820</v>
      </c>
      <c r="BQ112" s="1">
        <f t="shared" si="79"/>
        <v>6123454418709085</v>
      </c>
      <c r="BR112" s="1">
        <f t="shared" si="79"/>
        <v>9891057529550508</v>
      </c>
      <c r="BS112" s="1">
        <f t="shared" si="79"/>
        <v>9492261289368732</v>
      </c>
      <c r="BT112" s="1">
        <f t="shared" si="79"/>
        <v>1.3792772460622772E+16</v>
      </c>
    </row>
    <row r="113" spans="2:72" x14ac:dyDescent="0.25">
      <c r="B113">
        <v>41</v>
      </c>
      <c r="C113" s="1">
        <f t="shared" ref="C113:BN113" si="80">(C43-C$71)^2</f>
        <v>7.571198669463096E+16</v>
      </c>
      <c r="D113" s="1">
        <f t="shared" si="80"/>
        <v>1.2712168386866885E+17</v>
      </c>
      <c r="E113" s="1">
        <f t="shared" si="80"/>
        <v>1.2281705118276282E+17</v>
      </c>
      <c r="F113" s="1">
        <f t="shared" si="80"/>
        <v>1.2547538286874334E+17</v>
      </c>
      <c r="G113" s="1">
        <f t="shared" si="80"/>
        <v>1.2496322642566555E+17</v>
      </c>
      <c r="H113" s="1">
        <f t="shared" si="80"/>
        <v>8.3724566967159488E+16</v>
      </c>
      <c r="I113" s="1">
        <f t="shared" si="80"/>
        <v>9.6786197809153856E+16</v>
      </c>
      <c r="J113" s="1">
        <f t="shared" si="80"/>
        <v>8.043183198556768E+16</v>
      </c>
      <c r="K113" s="1">
        <f t="shared" si="80"/>
        <v>1.2471350107391595E+17</v>
      </c>
      <c r="L113" s="1">
        <f t="shared" si="80"/>
        <v>9.1971772171485056E+16</v>
      </c>
      <c r="M113" s="1">
        <f t="shared" si="80"/>
        <v>7.9738950926448272E+16</v>
      </c>
      <c r="N113" s="1">
        <f t="shared" si="80"/>
        <v>8.4110400649519264E+16</v>
      </c>
      <c r="O113" s="1">
        <f t="shared" si="80"/>
        <v>1.236835241574003E+17</v>
      </c>
      <c r="P113" s="1">
        <f t="shared" si="80"/>
        <v>1.2807835987870701E+17</v>
      </c>
      <c r="Q113" s="1">
        <f t="shared" si="80"/>
        <v>1.1925099967966712E+17</v>
      </c>
      <c r="R113" s="1">
        <f t="shared" si="80"/>
        <v>1.1752384520726875E+17</v>
      </c>
      <c r="S113" s="1">
        <f t="shared" si="80"/>
        <v>9.9386322847026592E+16</v>
      </c>
      <c r="T113" s="1">
        <f t="shared" si="80"/>
        <v>1.2638933692358762E+17</v>
      </c>
      <c r="U113" s="1">
        <f t="shared" si="80"/>
        <v>1.164165532114928E+17</v>
      </c>
      <c r="V113" s="1">
        <f t="shared" si="80"/>
        <v>1.2450020341727414E+17</v>
      </c>
      <c r="W113" s="1">
        <f t="shared" si="80"/>
        <v>1.3282686549669003E+17</v>
      </c>
      <c r="X113" s="1">
        <f t="shared" si="80"/>
        <v>7.6508342546539584E+16</v>
      </c>
      <c r="Y113" s="1">
        <f t="shared" si="80"/>
        <v>1.1990913064230946E+17</v>
      </c>
      <c r="Z113" s="1">
        <f t="shared" si="80"/>
        <v>9.5823024842992416E+16</v>
      </c>
      <c r="AA113" s="1">
        <f t="shared" si="80"/>
        <v>1.1945394182824613E+17</v>
      </c>
      <c r="AB113" s="1">
        <f t="shared" si="80"/>
        <v>1.125136102643033E+17</v>
      </c>
      <c r="AC113" s="1">
        <f t="shared" si="80"/>
        <v>9.784533178681616E+16</v>
      </c>
      <c r="AD113" s="1">
        <f t="shared" si="80"/>
        <v>1.1293833321871098E+17</v>
      </c>
      <c r="AE113" s="1">
        <f t="shared" si="80"/>
        <v>1.1807708378928294E+17</v>
      </c>
      <c r="AF113" s="1">
        <f t="shared" si="80"/>
        <v>1.188744527797407E+17</v>
      </c>
      <c r="AG113" s="1">
        <f t="shared" si="80"/>
        <v>1.3476857851621712E+17</v>
      </c>
      <c r="AH113" s="1">
        <f t="shared" si="80"/>
        <v>1.180184340809373E+17</v>
      </c>
      <c r="AI113" s="1">
        <f t="shared" si="80"/>
        <v>9.3626728906124512E+16</v>
      </c>
      <c r="AJ113" s="1">
        <f t="shared" si="80"/>
        <v>1.0301685649499931E+17</v>
      </c>
      <c r="AK113" s="1">
        <f t="shared" si="80"/>
        <v>1.0059186376054427E+17</v>
      </c>
      <c r="AL113" s="1">
        <f t="shared" si="80"/>
        <v>1.0842009978918106E+17</v>
      </c>
      <c r="AM113" s="1">
        <f t="shared" si="80"/>
        <v>1.2528435317367368E+17</v>
      </c>
      <c r="AN113" s="1">
        <f t="shared" si="80"/>
        <v>1.1007339214901656E+17</v>
      </c>
      <c r="AO113" s="1">
        <f t="shared" si="80"/>
        <v>9.0455037346552752E+16</v>
      </c>
      <c r="AP113" s="1">
        <f t="shared" si="80"/>
        <v>1.0945867514659003E+17</v>
      </c>
      <c r="AQ113" s="1">
        <f t="shared" si="80"/>
        <v>1.1826013434259648E+17</v>
      </c>
      <c r="AR113" s="1">
        <f t="shared" si="80"/>
        <v>9.7215433987928976E+16</v>
      </c>
      <c r="AS113" s="1">
        <f t="shared" si="80"/>
        <v>9.9804608678924336E+16</v>
      </c>
      <c r="AT113" s="1">
        <f t="shared" si="80"/>
        <v>9.0842992634423776E+16</v>
      </c>
      <c r="AU113" s="1">
        <f t="shared" si="80"/>
        <v>9.8965379477351312E+16</v>
      </c>
      <c r="AV113" s="1">
        <f t="shared" si="80"/>
        <v>1.0783673877788336E+17</v>
      </c>
      <c r="AW113" s="1">
        <f t="shared" si="80"/>
        <v>8.960846133277208E+16</v>
      </c>
      <c r="AX113" s="1">
        <f t="shared" si="80"/>
        <v>9.3554064581473376E+16</v>
      </c>
      <c r="AY113" s="1">
        <f t="shared" si="80"/>
        <v>1.1861614988186486E+17</v>
      </c>
      <c r="AZ113" s="1">
        <f t="shared" si="80"/>
        <v>9.1556010396598448E+16</v>
      </c>
      <c r="BA113" s="1">
        <f t="shared" si="80"/>
        <v>1.6895549035684422E+17</v>
      </c>
      <c r="BB113" s="1">
        <f t="shared" si="80"/>
        <v>1.6122599477329498E+17</v>
      </c>
      <c r="BC113" s="1">
        <f t="shared" si="80"/>
        <v>1.2255569580221877E+17</v>
      </c>
      <c r="BD113" s="1">
        <f t="shared" si="80"/>
        <v>1.3651476032686986E+17</v>
      </c>
      <c r="BE113" s="1">
        <f t="shared" si="80"/>
        <v>1.8488851691649264E+17</v>
      </c>
      <c r="BF113" s="1">
        <f t="shared" si="80"/>
        <v>1.6448566965819098E+17</v>
      </c>
      <c r="BG113" s="1">
        <f t="shared" si="80"/>
        <v>1.4681030135777357E+17</v>
      </c>
      <c r="BH113" s="1">
        <f t="shared" si="80"/>
        <v>1.5787571308841974E+17</v>
      </c>
      <c r="BI113" s="1">
        <f t="shared" si="80"/>
        <v>1.7010612954585638E+17</v>
      </c>
      <c r="BJ113" s="1">
        <f t="shared" si="80"/>
        <v>1.7376178759260816E+17</v>
      </c>
      <c r="BK113" s="1">
        <f t="shared" si="80"/>
        <v>1.321882879360088E+17</v>
      </c>
      <c r="BL113" s="1">
        <f t="shared" si="80"/>
        <v>1.0682755189279259E+17</v>
      </c>
      <c r="BM113" s="1">
        <f t="shared" si="80"/>
        <v>1.0922008899155864E+17</v>
      </c>
      <c r="BN113" s="1">
        <f t="shared" si="80"/>
        <v>1.2622610282200827E+17</v>
      </c>
      <c r="BO113" s="1">
        <f t="shared" ref="BO113:BT113" si="81">(BO43-BO$71)^2</f>
        <v>8.5425918231806192E+16</v>
      </c>
      <c r="BP113" s="1">
        <f t="shared" si="81"/>
        <v>1.0654537019516781E+17</v>
      </c>
      <c r="BQ113" s="1">
        <f t="shared" si="81"/>
        <v>1.1708945860378378E+17</v>
      </c>
      <c r="BR113" s="1">
        <f t="shared" si="81"/>
        <v>1.1075573133884936E+17</v>
      </c>
      <c r="BS113" s="1">
        <f t="shared" si="81"/>
        <v>1.1904569169601458E+17</v>
      </c>
      <c r="BT113" s="1">
        <f t="shared" si="81"/>
        <v>1.1270798106811579E+17</v>
      </c>
    </row>
    <row r="114" spans="2:72" x14ac:dyDescent="0.25">
      <c r="B114">
        <v>42</v>
      </c>
      <c r="C114" s="1">
        <f t="shared" ref="C114:BN114" si="82">(C44-C$71)^2</f>
        <v>1.1652552866888872E+17</v>
      </c>
      <c r="D114" s="1">
        <f t="shared" si="82"/>
        <v>1.6837766814060202E+17</v>
      </c>
      <c r="E114" s="1">
        <f t="shared" si="82"/>
        <v>1.7404349065872566E+17</v>
      </c>
      <c r="F114" s="1">
        <f t="shared" si="82"/>
        <v>1.6661171472158192E+17</v>
      </c>
      <c r="G114" s="1">
        <f t="shared" si="82"/>
        <v>1.6591381937182534E+17</v>
      </c>
      <c r="H114" s="1">
        <f t="shared" si="82"/>
        <v>1.2580797057738934E+17</v>
      </c>
      <c r="I114" s="1">
        <f t="shared" si="82"/>
        <v>1.283743654390036E+17</v>
      </c>
      <c r="J114" s="1">
        <f t="shared" si="82"/>
        <v>1.2178169886415389E+17</v>
      </c>
      <c r="K114" s="1">
        <f t="shared" si="82"/>
        <v>1.7603320997227123E+17</v>
      </c>
      <c r="L114" s="1">
        <f t="shared" si="82"/>
        <v>1.2441972257924766E+17</v>
      </c>
      <c r="M114" s="1">
        <f t="shared" si="82"/>
        <v>1.2132736905079147E+17</v>
      </c>
      <c r="N114" s="1">
        <f t="shared" si="82"/>
        <v>1.1775246905861661E+17</v>
      </c>
      <c r="O114" s="1">
        <f t="shared" si="82"/>
        <v>1.7479320500484176E+17</v>
      </c>
      <c r="P114" s="1">
        <f t="shared" si="82"/>
        <v>1.6923746155272867E+17</v>
      </c>
      <c r="Q114" s="1">
        <f t="shared" si="82"/>
        <v>1.6099931878741795E+17</v>
      </c>
      <c r="R114" s="1">
        <f t="shared" si="82"/>
        <v>1.5546681032846304E+17</v>
      </c>
      <c r="S114" s="1">
        <f t="shared" si="82"/>
        <v>1.3241416618604253E+17</v>
      </c>
      <c r="T114" s="1">
        <f t="shared" si="82"/>
        <v>1.6757307094961574E+17</v>
      </c>
      <c r="U114" s="1">
        <f t="shared" si="82"/>
        <v>1.6579309943806778E+17</v>
      </c>
      <c r="V114" s="1">
        <f t="shared" si="82"/>
        <v>1.7583773810864413E+17</v>
      </c>
      <c r="W114" s="1">
        <f t="shared" si="82"/>
        <v>1.74604029708428E+17</v>
      </c>
      <c r="X114" s="1">
        <f t="shared" si="82"/>
        <v>1.1737466023028949E+17</v>
      </c>
      <c r="Y114" s="1">
        <f t="shared" si="82"/>
        <v>1.6939357761882758E+17</v>
      </c>
      <c r="Z114" s="1">
        <f t="shared" si="82"/>
        <v>1.4116514627931243E+17</v>
      </c>
      <c r="AA114" s="1">
        <f t="shared" si="82"/>
        <v>1.6586816638255648E+17</v>
      </c>
      <c r="AB114" s="1">
        <f t="shared" si="82"/>
        <v>1.5826539190483901E+17</v>
      </c>
      <c r="AC114" s="1">
        <f t="shared" si="82"/>
        <v>1.4278384521898837E+17</v>
      </c>
      <c r="AD114" s="1">
        <f t="shared" si="82"/>
        <v>1.5373254450440864E+17</v>
      </c>
      <c r="AE114" s="1">
        <f t="shared" si="82"/>
        <v>1.6803272043654656E+17</v>
      </c>
      <c r="AF114" s="1">
        <f t="shared" si="82"/>
        <v>1.5704809886791184E+17</v>
      </c>
      <c r="AG114" s="1">
        <f t="shared" si="82"/>
        <v>1.8790676061754566E+17</v>
      </c>
      <c r="AH114" s="1">
        <f t="shared" si="82"/>
        <v>1.6790168371701171E+17</v>
      </c>
      <c r="AI114" s="1">
        <f t="shared" si="82"/>
        <v>1.2351846075417952E+17</v>
      </c>
      <c r="AJ114" s="1">
        <f t="shared" si="82"/>
        <v>1.3439352777649285E+17</v>
      </c>
      <c r="AK114" s="1">
        <f t="shared" si="82"/>
        <v>1.3689260968997093E+17</v>
      </c>
      <c r="AL114" s="1">
        <f t="shared" si="82"/>
        <v>1.5280013188175139E+17</v>
      </c>
      <c r="AM114" s="1">
        <f t="shared" si="82"/>
        <v>1.6547366109129123E+17</v>
      </c>
      <c r="AN114" s="1">
        <f t="shared" si="82"/>
        <v>1.3947299401485189E+17</v>
      </c>
      <c r="AO114" s="1">
        <f t="shared" si="82"/>
        <v>1.3168990975674525E+17</v>
      </c>
      <c r="AP114" s="1">
        <f t="shared" si="82"/>
        <v>1.5132370909267053E+17</v>
      </c>
      <c r="AQ114" s="1">
        <f t="shared" si="82"/>
        <v>1.651770386965361E+17</v>
      </c>
      <c r="AR114" s="1">
        <f t="shared" si="82"/>
        <v>1.3874361515250544E+17</v>
      </c>
      <c r="AS114" s="1">
        <f t="shared" si="82"/>
        <v>1.4355497091481749E+17</v>
      </c>
      <c r="AT114" s="1">
        <f t="shared" si="82"/>
        <v>1.2109944349244392E+17</v>
      </c>
      <c r="AU114" s="1">
        <f t="shared" si="82"/>
        <v>1.3401011600301098E+17</v>
      </c>
      <c r="AV114" s="1">
        <f t="shared" si="82"/>
        <v>1.5060737368454701E+17</v>
      </c>
      <c r="AW114" s="1">
        <f t="shared" si="82"/>
        <v>1.2416246005120141E+17</v>
      </c>
      <c r="AX114" s="1">
        <f t="shared" si="82"/>
        <v>1.3211786411210238E+17</v>
      </c>
      <c r="AY114" s="1">
        <f t="shared" si="82"/>
        <v>1.5759125040371498E+17</v>
      </c>
      <c r="AZ114" s="1">
        <f t="shared" si="82"/>
        <v>1.214508590061427E+17</v>
      </c>
      <c r="BA114" s="1">
        <f t="shared" si="82"/>
        <v>1.038221276363687E+16</v>
      </c>
      <c r="BB114" s="1">
        <f t="shared" si="82"/>
        <v>7184057479643312</v>
      </c>
      <c r="BC114" s="1">
        <f t="shared" si="82"/>
        <v>3033723616426362.5</v>
      </c>
      <c r="BD114" s="1">
        <f t="shared" si="82"/>
        <v>3260611843629843.5</v>
      </c>
      <c r="BE114" s="1">
        <f t="shared" si="82"/>
        <v>1.4018282377054612E+16</v>
      </c>
      <c r="BF114" s="1">
        <f t="shared" si="82"/>
        <v>8679714936867623</v>
      </c>
      <c r="BG114" s="1">
        <f t="shared" si="82"/>
        <v>710678685848123.63</v>
      </c>
      <c r="BH114" s="1">
        <f t="shared" si="82"/>
        <v>6545617463533655</v>
      </c>
      <c r="BI114" s="1">
        <f t="shared" si="82"/>
        <v>8902589704752300</v>
      </c>
      <c r="BJ114" s="1">
        <f t="shared" si="82"/>
        <v>1.1286163244795406E+16</v>
      </c>
      <c r="BK114" s="1">
        <f t="shared" si="82"/>
        <v>1.7409516323534698E+17</v>
      </c>
      <c r="BL114" s="1">
        <f t="shared" si="82"/>
        <v>1.5108803273018429E+17</v>
      </c>
      <c r="BM114" s="1">
        <f t="shared" si="82"/>
        <v>1.5422149882975888E+17</v>
      </c>
      <c r="BN114" s="1">
        <f t="shared" si="82"/>
        <v>1.6771655035874771E+17</v>
      </c>
      <c r="BO114" s="1">
        <f t="shared" ref="BO114:BT114" si="83">(BO44-BO$71)^2</f>
        <v>1.2697786720272046E+17</v>
      </c>
      <c r="BP114" s="1">
        <f t="shared" si="83"/>
        <v>1.4569105741654566E+17</v>
      </c>
      <c r="BQ114" s="1">
        <f t="shared" si="83"/>
        <v>1.5885971676862397E+17</v>
      </c>
      <c r="BR114" s="1">
        <f t="shared" si="83"/>
        <v>1.5580269575195296E+17</v>
      </c>
      <c r="BS114" s="1">
        <f t="shared" si="83"/>
        <v>1.6646205369398637E+17</v>
      </c>
      <c r="BT114" s="1">
        <f t="shared" si="83"/>
        <v>1.5125507024387917E+17</v>
      </c>
    </row>
    <row r="115" spans="2:72" x14ac:dyDescent="0.25">
      <c r="B115">
        <v>43</v>
      </c>
      <c r="C115" s="1">
        <f t="shared" ref="C115:BN115" si="84">(C45-C$71)^2</f>
        <v>2.2236145629394227E+17</v>
      </c>
      <c r="D115" s="1">
        <f t="shared" si="84"/>
        <v>3.0998596095329261E+17</v>
      </c>
      <c r="E115" s="1">
        <f t="shared" si="84"/>
        <v>3.0769999142386509E+17</v>
      </c>
      <c r="F115" s="1">
        <f t="shared" si="84"/>
        <v>3.1307699436618688E+17</v>
      </c>
      <c r="G115" s="1">
        <f t="shared" si="84"/>
        <v>3.1069589822049338E+17</v>
      </c>
      <c r="H115" s="1">
        <f t="shared" si="84"/>
        <v>2.8248546425935507E+17</v>
      </c>
      <c r="I115" s="1">
        <f t="shared" si="84"/>
        <v>3.47376922300896E+17</v>
      </c>
      <c r="J115" s="1">
        <f t="shared" si="84"/>
        <v>2.305809468582815E+17</v>
      </c>
      <c r="K115" s="1">
        <f t="shared" si="84"/>
        <v>3.0709237199439014E+17</v>
      </c>
      <c r="L115" s="1">
        <f t="shared" si="84"/>
        <v>2.5429316356396323E+17</v>
      </c>
      <c r="M115" s="1">
        <f t="shared" si="84"/>
        <v>2.7807934755786016E+17</v>
      </c>
      <c r="N115" s="1">
        <f t="shared" si="84"/>
        <v>2.6096666830619299E+17</v>
      </c>
      <c r="O115" s="1">
        <f t="shared" si="84"/>
        <v>3.0657422972931738E+17</v>
      </c>
      <c r="P115" s="1">
        <f t="shared" si="84"/>
        <v>3.2254694666804602E+17</v>
      </c>
      <c r="Q115" s="1">
        <f t="shared" si="84"/>
        <v>3.1080853456796026E+17</v>
      </c>
      <c r="R115" s="1">
        <f t="shared" si="84"/>
        <v>2.9400223493907021E+17</v>
      </c>
      <c r="S115" s="1">
        <f t="shared" si="84"/>
        <v>3.4874701493529824E+17</v>
      </c>
      <c r="T115" s="1">
        <f t="shared" si="84"/>
        <v>3.1926137178612333E+17</v>
      </c>
      <c r="U115" s="1">
        <f t="shared" si="84"/>
        <v>2.9170022703853574E+17</v>
      </c>
      <c r="V115" s="1">
        <f t="shared" si="84"/>
        <v>3.2120643809733645E+17</v>
      </c>
      <c r="W115" s="1">
        <f t="shared" si="84"/>
        <v>3.7380785970322938E+17</v>
      </c>
      <c r="X115" s="1">
        <f t="shared" si="84"/>
        <v>2.2416296964567555E+17</v>
      </c>
      <c r="Y115" s="1">
        <f t="shared" si="84"/>
        <v>2.969924841733193E+17</v>
      </c>
      <c r="Z115" s="1">
        <f t="shared" si="84"/>
        <v>2.5918196658189459E+17</v>
      </c>
      <c r="AA115" s="1">
        <f t="shared" si="84"/>
        <v>3.0177768623693658E+17</v>
      </c>
      <c r="AB115" s="1">
        <f t="shared" si="84"/>
        <v>3.207612534648871E+17</v>
      </c>
      <c r="AC115" s="1">
        <f t="shared" si="84"/>
        <v>2.6221040863672531E+17</v>
      </c>
      <c r="AD115" s="1">
        <f t="shared" si="84"/>
        <v>2.8657454573061453E+17</v>
      </c>
      <c r="AE115" s="1">
        <f t="shared" si="84"/>
        <v>2.9910168497310976E+17</v>
      </c>
      <c r="AF115" s="1">
        <f t="shared" si="84"/>
        <v>3.6494642430104787E+17</v>
      </c>
      <c r="AG115" s="1">
        <f t="shared" si="84"/>
        <v>3.2513121512836192E+17</v>
      </c>
      <c r="AH115" s="1">
        <f t="shared" si="84"/>
        <v>2.9878934093280768E+17</v>
      </c>
      <c r="AI115" s="1">
        <f t="shared" si="84"/>
        <v>2.5061758549905546E+17</v>
      </c>
      <c r="AJ115" s="1">
        <f t="shared" si="84"/>
        <v>2.8977141891192179E+17</v>
      </c>
      <c r="AK115" s="1">
        <f t="shared" si="84"/>
        <v>2.649486315220471E+17</v>
      </c>
      <c r="AL115" s="1">
        <f t="shared" si="84"/>
        <v>2.8391014949220794E+17</v>
      </c>
      <c r="AM115" s="1">
        <f t="shared" si="84"/>
        <v>3.0508605502339949E+17</v>
      </c>
      <c r="AN115" s="1">
        <f t="shared" si="84"/>
        <v>2.8933875600757094E+17</v>
      </c>
      <c r="AO115" s="1">
        <f t="shared" si="84"/>
        <v>2.5520035361204982E+17</v>
      </c>
      <c r="AP115" s="1">
        <f t="shared" si="84"/>
        <v>2.8791910923050746E+17</v>
      </c>
      <c r="AQ115" s="1">
        <f t="shared" si="84"/>
        <v>2.973682391720119E+17</v>
      </c>
      <c r="AR115" s="1">
        <f t="shared" si="84"/>
        <v>2.7999830438917171E+17</v>
      </c>
      <c r="AS115" s="1">
        <f t="shared" si="84"/>
        <v>2.8040146581085725E+17</v>
      </c>
      <c r="AT115" s="1">
        <f t="shared" si="84"/>
        <v>2.5382955815221779E+17</v>
      </c>
      <c r="AU115" s="1">
        <f t="shared" si="84"/>
        <v>3.074433855468953E+17</v>
      </c>
      <c r="AV115" s="1">
        <f t="shared" si="84"/>
        <v>2.8317431422065507E+17</v>
      </c>
      <c r="AW115" s="1">
        <f t="shared" si="84"/>
        <v>2.5638876331695331E+17</v>
      </c>
      <c r="AX115" s="1">
        <f t="shared" si="84"/>
        <v>2.7452671381602605E+17</v>
      </c>
      <c r="AY115" s="1">
        <f t="shared" si="84"/>
        <v>3.1402351259142816E+17</v>
      </c>
      <c r="AZ115" s="1">
        <f t="shared" si="84"/>
        <v>2.5147140823930589E+17</v>
      </c>
      <c r="BA115" s="1">
        <f t="shared" si="84"/>
        <v>4028461475730892.5</v>
      </c>
      <c r="BB115" s="1">
        <f t="shared" si="84"/>
        <v>2216150537689759.8</v>
      </c>
      <c r="BC115" s="1">
        <f t="shared" si="84"/>
        <v>205048772455216.38</v>
      </c>
      <c r="BD115" s="1">
        <f t="shared" si="84"/>
        <v>718440061457567.38</v>
      </c>
      <c r="BE115" s="1">
        <f t="shared" si="84"/>
        <v>9530839544785426</v>
      </c>
      <c r="BF115" s="1">
        <f t="shared" si="84"/>
        <v>3021459798693684.5</v>
      </c>
      <c r="BG115" s="1">
        <f t="shared" si="84"/>
        <v>1787537473679.1062</v>
      </c>
      <c r="BH115" s="1">
        <f t="shared" si="84"/>
        <v>2893009499214505.5</v>
      </c>
      <c r="BI115" s="1">
        <f t="shared" si="84"/>
        <v>4685414147459228</v>
      </c>
      <c r="BJ115" s="1">
        <f t="shared" si="84"/>
        <v>4452315127695725</v>
      </c>
      <c r="BK115" s="1">
        <f t="shared" si="84"/>
        <v>3.2114580662109286E+17</v>
      </c>
      <c r="BL115" s="1">
        <f t="shared" si="84"/>
        <v>2.8780173337943443E+17</v>
      </c>
      <c r="BM115" s="1">
        <f t="shared" si="84"/>
        <v>3.1139131215287187E+17</v>
      </c>
      <c r="BN115" s="1">
        <f t="shared" si="84"/>
        <v>3.0985415131651885E+17</v>
      </c>
      <c r="BO115" s="1">
        <f t="shared" ref="BO115:BT115" si="85">(BO45-BO$71)^2</f>
        <v>2.410216366919287E+17</v>
      </c>
      <c r="BP115" s="1">
        <f t="shared" si="85"/>
        <v>3.0182554596479181E+17</v>
      </c>
      <c r="BQ115" s="1">
        <f t="shared" si="85"/>
        <v>3.1592688474696378E+17</v>
      </c>
      <c r="BR115" s="1">
        <f t="shared" si="85"/>
        <v>2.9438528376108966E+17</v>
      </c>
      <c r="BS115" s="1">
        <f t="shared" si="85"/>
        <v>2.9835129419081018E+17</v>
      </c>
      <c r="BT115" s="1">
        <f t="shared" si="85"/>
        <v>2.9369429716821805E+17</v>
      </c>
    </row>
    <row r="116" spans="2:72" x14ac:dyDescent="0.25">
      <c r="B116">
        <v>44</v>
      </c>
      <c r="C116" s="1">
        <f t="shared" ref="C116:BN116" si="86">(C46-C$71)^2</f>
        <v>2.7841145734090522E+17</v>
      </c>
      <c r="D116" s="1">
        <f t="shared" si="86"/>
        <v>3.5932039596305862E+17</v>
      </c>
      <c r="E116" s="1">
        <f t="shared" si="86"/>
        <v>3.7238669836939437E+17</v>
      </c>
      <c r="F116" s="1">
        <f t="shared" si="86"/>
        <v>3.6271349813123002E+17</v>
      </c>
      <c r="G116" s="1">
        <f t="shared" si="86"/>
        <v>3.5996432919096384E+17</v>
      </c>
      <c r="H116" s="1">
        <f t="shared" si="86"/>
        <v>3.4414275073562688E+17</v>
      </c>
      <c r="I116" s="1">
        <f t="shared" si="86"/>
        <v>3.9355027669419379E+17</v>
      </c>
      <c r="J116" s="1">
        <f t="shared" si="86"/>
        <v>2.8711403828575232E+17</v>
      </c>
      <c r="K116" s="1">
        <f t="shared" si="86"/>
        <v>3.716130406662448E+17</v>
      </c>
      <c r="L116" s="1">
        <f t="shared" si="86"/>
        <v>2.9572386500438304E+17</v>
      </c>
      <c r="M116" s="1">
        <f t="shared" si="86"/>
        <v>3.3909528186895558E+17</v>
      </c>
      <c r="N116" s="1">
        <f t="shared" si="86"/>
        <v>3.0720976377006176E+17</v>
      </c>
      <c r="O116" s="1">
        <f t="shared" si="86"/>
        <v>3.7075553183751168E+17</v>
      </c>
      <c r="P116" s="1">
        <f t="shared" si="86"/>
        <v>3.7233403820825658E+17</v>
      </c>
      <c r="Q116" s="1">
        <f t="shared" si="86"/>
        <v>3.6346058288336634E+17</v>
      </c>
      <c r="R116" s="1">
        <f t="shared" si="86"/>
        <v>3.4059599383319002E+17</v>
      </c>
      <c r="S116" s="1">
        <f t="shared" si="86"/>
        <v>3.9698932781210253E+17</v>
      </c>
      <c r="T116" s="1">
        <f t="shared" si="86"/>
        <v>3.6913090603876294E+17</v>
      </c>
      <c r="U116" s="1">
        <f t="shared" si="86"/>
        <v>3.5485422501636275E+17</v>
      </c>
      <c r="V116" s="1">
        <f t="shared" si="86"/>
        <v>3.8691096257740435E+17</v>
      </c>
      <c r="W116" s="1">
        <f t="shared" si="86"/>
        <v>4.2713911284210931E+17</v>
      </c>
      <c r="X116" s="1">
        <f t="shared" si="86"/>
        <v>2.8015775778135085E+17</v>
      </c>
      <c r="Y116" s="1">
        <f t="shared" si="86"/>
        <v>3.5957148189952698E+17</v>
      </c>
      <c r="Z116" s="1">
        <f t="shared" si="86"/>
        <v>3.1873686389344883E+17</v>
      </c>
      <c r="AA116" s="1">
        <f t="shared" si="86"/>
        <v>3.6046530825930912E+17</v>
      </c>
      <c r="AB116" s="1">
        <f t="shared" si="86"/>
        <v>3.8234740281862381E+17</v>
      </c>
      <c r="AC116" s="1">
        <f t="shared" si="86"/>
        <v>3.2209840624345491E+17</v>
      </c>
      <c r="AD116" s="1">
        <f t="shared" si="86"/>
        <v>3.3728669622515533E+17</v>
      </c>
      <c r="AE116" s="1">
        <f t="shared" si="86"/>
        <v>3.6252734700407379E+17</v>
      </c>
      <c r="AF116" s="1">
        <f t="shared" si="86"/>
        <v>4.1567253362683226E+17</v>
      </c>
      <c r="AG116" s="1">
        <f t="shared" si="86"/>
        <v>3.9151193173483392E+17</v>
      </c>
      <c r="AH116" s="1">
        <f t="shared" si="86"/>
        <v>3.6223711690859322E+17</v>
      </c>
      <c r="AI116" s="1">
        <f t="shared" si="86"/>
        <v>2.8888943745475514E+17</v>
      </c>
      <c r="AJ116" s="1">
        <f t="shared" si="86"/>
        <v>3.3095145570696966E+17</v>
      </c>
      <c r="AK116" s="1">
        <f t="shared" si="86"/>
        <v>3.1097611490931379E+17</v>
      </c>
      <c r="AL116" s="1">
        <f t="shared" si="86"/>
        <v>3.412290976624025E+17</v>
      </c>
      <c r="AM116" s="1">
        <f t="shared" si="86"/>
        <v>3.5302018958004685E+17</v>
      </c>
      <c r="AN116" s="1">
        <f t="shared" si="86"/>
        <v>3.2716796955759642E+17</v>
      </c>
      <c r="AO116" s="1">
        <f t="shared" si="86"/>
        <v>3.1074052286348621E+17</v>
      </c>
      <c r="AP116" s="1">
        <f t="shared" si="86"/>
        <v>3.4133085985414483E+17</v>
      </c>
      <c r="AQ116" s="1">
        <f t="shared" si="86"/>
        <v>3.5676252929461203E+17</v>
      </c>
      <c r="AR116" s="1">
        <f t="shared" si="86"/>
        <v>3.3600059304581888E+17</v>
      </c>
      <c r="AS116" s="1">
        <f t="shared" si="86"/>
        <v>3.3891918130708333E+17</v>
      </c>
      <c r="AT116" s="1">
        <f t="shared" si="86"/>
        <v>2.9330814109468058E+17</v>
      </c>
      <c r="AU116" s="1">
        <f t="shared" si="86"/>
        <v>3.5521721583372179E+17</v>
      </c>
      <c r="AV116" s="1">
        <f t="shared" si="86"/>
        <v>3.3804385387189216E+17</v>
      </c>
      <c r="AW116" s="1">
        <f t="shared" si="86"/>
        <v>3.019071070833785E+17</v>
      </c>
      <c r="AX116" s="1">
        <f t="shared" si="86"/>
        <v>3.2591461755237254E+17</v>
      </c>
      <c r="AY116" s="1">
        <f t="shared" si="86"/>
        <v>3.6235012735490419E+17</v>
      </c>
      <c r="AZ116" s="1">
        <f t="shared" si="86"/>
        <v>2.9057348633552602E+17</v>
      </c>
      <c r="BA116" s="1">
        <f t="shared" si="86"/>
        <v>2676812394899607.5</v>
      </c>
      <c r="BB116" s="1">
        <f t="shared" si="86"/>
        <v>2469653628424295</v>
      </c>
      <c r="BC116" s="1">
        <f t="shared" si="86"/>
        <v>813155384799181.5</v>
      </c>
      <c r="BD116" s="1">
        <f t="shared" si="86"/>
        <v>38685176489946.93</v>
      </c>
      <c r="BE116" s="1">
        <f t="shared" si="86"/>
        <v>9256334151775358</v>
      </c>
      <c r="BF116" s="1">
        <f t="shared" si="86"/>
        <v>2468247432954635</v>
      </c>
      <c r="BG116" s="1">
        <f t="shared" si="86"/>
        <v>1894501567310594.3</v>
      </c>
      <c r="BH116" s="1">
        <f t="shared" si="86"/>
        <v>2637670080337565.5</v>
      </c>
      <c r="BI116" s="1">
        <f t="shared" si="86"/>
        <v>3798282318719759.5</v>
      </c>
      <c r="BJ116" s="1">
        <f t="shared" si="86"/>
        <v>3488050798153140</v>
      </c>
      <c r="BK116" s="1">
        <f t="shared" si="86"/>
        <v>3.7159790871747008E+17</v>
      </c>
      <c r="BL116" s="1">
        <f t="shared" si="86"/>
        <v>3.459074536036423E+17</v>
      </c>
      <c r="BM116" s="1">
        <f t="shared" si="86"/>
        <v>3.7148507774889075E+17</v>
      </c>
      <c r="BN116" s="1">
        <f t="shared" si="86"/>
        <v>3.6022333945006144E+17</v>
      </c>
      <c r="BO116" s="1">
        <f t="shared" ref="BO116:BT116" si="87">(BO46-BO$71)^2</f>
        <v>2.9715441387598848E+17</v>
      </c>
      <c r="BP116" s="1">
        <f t="shared" si="87"/>
        <v>3.5265874646930202E+17</v>
      </c>
      <c r="BQ116" s="1">
        <f t="shared" si="87"/>
        <v>3.6962936929442342E+17</v>
      </c>
      <c r="BR116" s="1">
        <f t="shared" si="87"/>
        <v>3.5313560258464294E+17</v>
      </c>
      <c r="BS116" s="1">
        <f t="shared" si="87"/>
        <v>3.5843910525555347E+17</v>
      </c>
      <c r="BT116" s="1">
        <f t="shared" si="87"/>
        <v>3.4243178697023821E+17</v>
      </c>
    </row>
    <row r="117" spans="2:72" x14ac:dyDescent="0.25">
      <c r="B117">
        <v>45</v>
      </c>
      <c r="C117" s="1">
        <f t="shared" ref="C117:BN117" si="88">(C47-C$71)^2</f>
        <v>2.2156752935131155E+17</v>
      </c>
      <c r="D117" s="1">
        <f t="shared" si="88"/>
        <v>1.6465279936731805E+17</v>
      </c>
      <c r="E117" s="1">
        <f t="shared" si="88"/>
        <v>1.5993285177123482E+17</v>
      </c>
      <c r="F117" s="1">
        <f t="shared" si="88"/>
        <v>1.6728140451859488E+17</v>
      </c>
      <c r="G117" s="1">
        <f t="shared" si="88"/>
        <v>1.5810492669085789E+17</v>
      </c>
      <c r="H117" s="1">
        <f t="shared" si="88"/>
        <v>1.9918075742159658E+17</v>
      </c>
      <c r="I117" s="1">
        <f t="shared" si="88"/>
        <v>1.7061466469893731E+17</v>
      </c>
      <c r="J117" s="1">
        <f t="shared" si="88"/>
        <v>2.1187801198157677E+17</v>
      </c>
      <c r="K117" s="1">
        <f t="shared" si="88"/>
        <v>1.672114013660505E+17</v>
      </c>
      <c r="L117" s="1">
        <f t="shared" si="88"/>
        <v>2.1079185400108214E+17</v>
      </c>
      <c r="M117" s="1">
        <f t="shared" si="88"/>
        <v>2.0141253363282646E+17</v>
      </c>
      <c r="N117" s="1">
        <f t="shared" si="88"/>
        <v>2.0637150295183654E+17</v>
      </c>
      <c r="O117" s="1">
        <f t="shared" si="88"/>
        <v>1.6880116693622966E+17</v>
      </c>
      <c r="P117" s="1">
        <f t="shared" si="88"/>
        <v>1.5967769195507773E+17</v>
      </c>
      <c r="Q117" s="1">
        <f t="shared" si="88"/>
        <v>1.6480435388474301E+17</v>
      </c>
      <c r="R117" s="1">
        <f t="shared" si="88"/>
        <v>1.683400745449721E+17</v>
      </c>
      <c r="S117" s="1">
        <f t="shared" si="88"/>
        <v>1.6798118505957078E+17</v>
      </c>
      <c r="T117" s="1">
        <f t="shared" si="88"/>
        <v>1.5728094544889818E+17</v>
      </c>
      <c r="U117" s="1">
        <f t="shared" si="88"/>
        <v>1.6981594377694493E+17</v>
      </c>
      <c r="V117" s="1">
        <f t="shared" si="88"/>
        <v>1.6584191433478128E+17</v>
      </c>
      <c r="W117" s="1">
        <f t="shared" si="88"/>
        <v>1.4403025413827309E+17</v>
      </c>
      <c r="X117" s="1">
        <f t="shared" si="88"/>
        <v>2.2040457081685555E+17</v>
      </c>
      <c r="Y117" s="1">
        <f t="shared" si="88"/>
        <v>1.652163488038679E+17</v>
      </c>
      <c r="Z117" s="1">
        <f t="shared" si="88"/>
        <v>2.0326624947604864E+17</v>
      </c>
      <c r="AA117" s="1">
        <f t="shared" si="88"/>
        <v>1.6606801805265613E+17</v>
      </c>
      <c r="AB117" s="1">
        <f t="shared" si="88"/>
        <v>1.7073730779495021E+17</v>
      </c>
      <c r="AC117" s="1">
        <f t="shared" si="88"/>
        <v>1.9476718176729485E+17</v>
      </c>
      <c r="AD117" s="1">
        <f t="shared" si="88"/>
        <v>1.8001716522467443E+17</v>
      </c>
      <c r="AE117" s="1">
        <f t="shared" si="88"/>
        <v>1.6569137340421315E+17</v>
      </c>
      <c r="AF117" s="1">
        <f t="shared" si="88"/>
        <v>1.53525412536528E+17</v>
      </c>
      <c r="AG117" s="1">
        <f t="shared" si="88"/>
        <v>1.5193375593490582E+17</v>
      </c>
      <c r="AH117" s="1">
        <f t="shared" si="88"/>
        <v>1.6537449696061677E+17</v>
      </c>
      <c r="AI117" s="1">
        <f t="shared" si="88"/>
        <v>2.0575085567207181E+17</v>
      </c>
      <c r="AJ117" s="1">
        <f t="shared" si="88"/>
        <v>1.7806415163309427E+17</v>
      </c>
      <c r="AK117" s="1">
        <f t="shared" si="88"/>
        <v>1.956224959804305E+17</v>
      </c>
      <c r="AL117" s="1">
        <f t="shared" si="88"/>
        <v>1.8345033905114614E+17</v>
      </c>
      <c r="AM117" s="1">
        <f t="shared" si="88"/>
        <v>1.6129836447489373E+17</v>
      </c>
      <c r="AN117" s="1">
        <f t="shared" si="88"/>
        <v>1.7425384359949827E+17</v>
      </c>
      <c r="AO117" s="1">
        <f t="shared" si="88"/>
        <v>2.0848704459146784E+17</v>
      </c>
      <c r="AP117" s="1">
        <f t="shared" si="88"/>
        <v>1.7748677189511584E+17</v>
      </c>
      <c r="AQ117" s="1">
        <f t="shared" si="88"/>
        <v>1.6486272830622099E+17</v>
      </c>
      <c r="AR117" s="1">
        <f t="shared" si="88"/>
        <v>1.8968269451925709E+17</v>
      </c>
      <c r="AS117" s="1">
        <f t="shared" si="88"/>
        <v>1.8634121933838157E+17</v>
      </c>
      <c r="AT117" s="1">
        <f t="shared" si="88"/>
        <v>1.9918390112702826E+17</v>
      </c>
      <c r="AU117" s="1">
        <f t="shared" si="88"/>
        <v>1.7867089147791053E+17</v>
      </c>
      <c r="AV117" s="1">
        <f t="shared" si="88"/>
        <v>1.8595742078100403E+17</v>
      </c>
      <c r="AW117" s="1">
        <f t="shared" si="88"/>
        <v>2.0122649747570794E+17</v>
      </c>
      <c r="AX117" s="1">
        <f t="shared" si="88"/>
        <v>1.901990343324361E+17</v>
      </c>
      <c r="AY117" s="1">
        <f t="shared" si="88"/>
        <v>1.6388336721370221E+17</v>
      </c>
      <c r="AZ117" s="1">
        <f t="shared" si="88"/>
        <v>2.0545682615780909E+17</v>
      </c>
      <c r="BA117" s="1">
        <f t="shared" si="88"/>
        <v>1.8562269478567114E+17</v>
      </c>
      <c r="BB117" s="1">
        <f t="shared" si="88"/>
        <v>1.9659374778684746E+17</v>
      </c>
      <c r="BC117" s="1">
        <f t="shared" si="88"/>
        <v>1.66733792166952E+17</v>
      </c>
      <c r="BD117" s="1">
        <f t="shared" si="88"/>
        <v>1.4574740312355456E+17</v>
      </c>
      <c r="BE117" s="1">
        <f t="shared" si="88"/>
        <v>1.9871988847992701E+17</v>
      </c>
      <c r="BF117" s="1">
        <f t="shared" si="88"/>
        <v>1.9122712811610035E+17</v>
      </c>
      <c r="BG117" s="1">
        <f t="shared" si="88"/>
        <v>2.0964549225089059E+17</v>
      </c>
      <c r="BH117" s="1">
        <f t="shared" si="88"/>
        <v>1.8429631628020352E+17</v>
      </c>
      <c r="BI117" s="1">
        <f t="shared" si="88"/>
        <v>1.8711488045292608E+17</v>
      </c>
      <c r="BJ117" s="1">
        <f t="shared" si="88"/>
        <v>1.9566989927215702E+17</v>
      </c>
      <c r="BK117" s="1">
        <f t="shared" si="88"/>
        <v>1.5405600559414672E+17</v>
      </c>
      <c r="BL117" s="1">
        <f t="shared" si="88"/>
        <v>1.8181227138025034E+17</v>
      </c>
      <c r="BM117" s="1">
        <f t="shared" si="88"/>
        <v>1.7124079981021987E+17</v>
      </c>
      <c r="BN117" s="1">
        <f t="shared" si="88"/>
        <v>1.5982242095133526E+17</v>
      </c>
      <c r="BO117" s="1">
        <f t="shared" ref="BO117:BT117" si="89">(BO47-BO$71)^2</f>
        <v>2.0797377398135197E+17</v>
      </c>
      <c r="BP117" s="1">
        <f t="shared" si="89"/>
        <v>1.7555641804236506E+17</v>
      </c>
      <c r="BQ117" s="1">
        <f t="shared" si="89"/>
        <v>1.6449226190257075E+17</v>
      </c>
      <c r="BR117" s="1">
        <f t="shared" si="89"/>
        <v>1.7691012933072906E+17</v>
      </c>
      <c r="BS117" s="1">
        <f t="shared" si="89"/>
        <v>1.7020146789954573E+17</v>
      </c>
      <c r="BT117" s="1">
        <f t="shared" si="89"/>
        <v>1.7127494275260848E+17</v>
      </c>
    </row>
    <row r="118" spans="2:72" x14ac:dyDescent="0.25">
      <c r="B118">
        <v>46</v>
      </c>
      <c r="C118" s="1">
        <f t="shared" ref="C118:BN118" si="90">(C48-C$71)^2</f>
        <v>1.8196248886220333E+17</v>
      </c>
      <c r="D118" s="1">
        <f t="shared" si="90"/>
        <v>1.3821374923795051E+17</v>
      </c>
      <c r="E118" s="1">
        <f t="shared" si="90"/>
        <v>1.2538415699573075E+17</v>
      </c>
      <c r="F118" s="1">
        <f t="shared" si="90"/>
        <v>1.4062985887872058E+17</v>
      </c>
      <c r="G118" s="1">
        <f t="shared" si="90"/>
        <v>1.3271151085606947E+17</v>
      </c>
      <c r="H118" s="1">
        <f t="shared" si="90"/>
        <v>1.6040686802074336E+17</v>
      </c>
      <c r="I118" s="1">
        <f t="shared" si="90"/>
        <v>1.466961066699928E+17</v>
      </c>
      <c r="J118" s="1">
        <f t="shared" si="90"/>
        <v>1.7347561998538925E+17</v>
      </c>
      <c r="K118" s="1">
        <f t="shared" si="90"/>
        <v>1.3149322754039765E+17</v>
      </c>
      <c r="L118" s="1">
        <f t="shared" si="90"/>
        <v>1.844255434284663E+17</v>
      </c>
      <c r="M118" s="1">
        <f t="shared" si="90"/>
        <v>1.6239556609636352E+17</v>
      </c>
      <c r="N118" s="1">
        <f t="shared" si="90"/>
        <v>1.7908194145137587E+17</v>
      </c>
      <c r="O118" s="1">
        <f t="shared" si="90"/>
        <v>1.3295877243067803E+17</v>
      </c>
      <c r="P118" s="1">
        <f t="shared" si="90"/>
        <v>1.3387072328468973E+17</v>
      </c>
      <c r="Q118" s="1">
        <f t="shared" si="90"/>
        <v>1.3669890173369725E+17</v>
      </c>
      <c r="R118" s="1">
        <f t="shared" si="90"/>
        <v>1.4335422105063258E+17</v>
      </c>
      <c r="S118" s="1">
        <f t="shared" si="90"/>
        <v>1.4348359339884938E+17</v>
      </c>
      <c r="T118" s="1">
        <f t="shared" si="90"/>
        <v>1.3196653298642586E+17</v>
      </c>
      <c r="U118" s="1">
        <f t="shared" si="90"/>
        <v>1.3435663429478624E+17</v>
      </c>
      <c r="V118" s="1">
        <f t="shared" si="90"/>
        <v>1.3028703136382986E+17</v>
      </c>
      <c r="W118" s="1">
        <f t="shared" si="90"/>
        <v>1.1966466099560595E+17</v>
      </c>
      <c r="X118" s="1">
        <f t="shared" si="90"/>
        <v>1.8101517787411168E+17</v>
      </c>
      <c r="Y118" s="1">
        <f t="shared" si="90"/>
        <v>1.3087492438688072E+17</v>
      </c>
      <c r="Z118" s="1">
        <f t="shared" si="90"/>
        <v>1.6394665700409021E+17</v>
      </c>
      <c r="AA118" s="1">
        <f t="shared" si="90"/>
        <v>1.3437034659391539E+17</v>
      </c>
      <c r="AB118" s="1">
        <f t="shared" si="90"/>
        <v>1.3761452312319611E+17</v>
      </c>
      <c r="AC118" s="1">
        <f t="shared" si="90"/>
        <v>1.5667887926919059E+17</v>
      </c>
      <c r="AD118" s="1">
        <f t="shared" si="90"/>
        <v>1.5072624634804061E+17</v>
      </c>
      <c r="AE118" s="1">
        <f t="shared" si="90"/>
        <v>1.3081999099656616E+17</v>
      </c>
      <c r="AF118" s="1">
        <f t="shared" si="90"/>
        <v>1.2944223228680027E+17</v>
      </c>
      <c r="AG118" s="1">
        <f t="shared" si="90"/>
        <v>1.1805549839321229E+17</v>
      </c>
      <c r="AH118" s="1">
        <f t="shared" si="90"/>
        <v>1.3053705329980038E+17</v>
      </c>
      <c r="AI118" s="1">
        <f t="shared" si="90"/>
        <v>1.8408442550740486E+17</v>
      </c>
      <c r="AJ118" s="1">
        <f t="shared" si="90"/>
        <v>1.5687792915714362E+17</v>
      </c>
      <c r="AK118" s="1">
        <f t="shared" si="90"/>
        <v>1.6959638471954038E+17</v>
      </c>
      <c r="AL118" s="1">
        <f t="shared" si="90"/>
        <v>1.4951289369107981E+17</v>
      </c>
      <c r="AM118" s="1">
        <f t="shared" si="90"/>
        <v>1.3610103449465984E+17</v>
      </c>
      <c r="AN118" s="1">
        <f t="shared" si="90"/>
        <v>1.5619979335514669E+17</v>
      </c>
      <c r="AO118" s="1">
        <f t="shared" si="90"/>
        <v>1.715558382847615E+17</v>
      </c>
      <c r="AP118" s="1">
        <f t="shared" si="90"/>
        <v>1.4743018524420365E+17</v>
      </c>
      <c r="AQ118" s="1">
        <f t="shared" si="90"/>
        <v>1.3253035251986434E+17</v>
      </c>
      <c r="AR118" s="1">
        <f t="shared" si="90"/>
        <v>1.561330626453905E+17</v>
      </c>
      <c r="AS118" s="1">
        <f t="shared" si="90"/>
        <v>1.5094249245302067E+17</v>
      </c>
      <c r="AT118" s="1">
        <f t="shared" si="90"/>
        <v>1.743948205399209E+17</v>
      </c>
      <c r="AU118" s="1">
        <f t="shared" si="90"/>
        <v>1.5241577442002221E+17</v>
      </c>
      <c r="AV118" s="1">
        <f t="shared" si="90"/>
        <v>1.5347392803215155E+17</v>
      </c>
      <c r="AW118" s="1">
        <f t="shared" si="90"/>
        <v>1.7255484780827405E+17</v>
      </c>
      <c r="AX118" s="1">
        <f t="shared" si="90"/>
        <v>1.5909870798706486E+17</v>
      </c>
      <c r="AY118" s="1">
        <f t="shared" si="90"/>
        <v>1.386376393171225E+17</v>
      </c>
      <c r="AZ118" s="1">
        <f t="shared" si="90"/>
        <v>1.8339894000216458E+17</v>
      </c>
      <c r="BA118" s="1">
        <f t="shared" si="90"/>
        <v>3659192555744785</v>
      </c>
      <c r="BB118" s="1">
        <f t="shared" si="90"/>
        <v>3292801481699122</v>
      </c>
      <c r="BC118" s="1">
        <f t="shared" si="90"/>
        <v>1488872330140104.5</v>
      </c>
      <c r="BD118" s="1">
        <f t="shared" si="90"/>
        <v>46532572473121.25</v>
      </c>
      <c r="BE118" s="1">
        <f t="shared" si="90"/>
        <v>9484646440333350</v>
      </c>
      <c r="BF118" s="1">
        <f t="shared" si="90"/>
        <v>3421501039742099.5</v>
      </c>
      <c r="BG118" s="1">
        <f t="shared" si="90"/>
        <v>1934006124754665.5</v>
      </c>
      <c r="BH118" s="1">
        <f t="shared" si="90"/>
        <v>2688112855531475</v>
      </c>
      <c r="BI118" s="1">
        <f t="shared" si="90"/>
        <v>3859769802439824.5</v>
      </c>
      <c r="BJ118" s="1">
        <f t="shared" si="90"/>
        <v>4697252971326757</v>
      </c>
      <c r="BK118" s="1">
        <f t="shared" si="90"/>
        <v>1.285368336019705E+17</v>
      </c>
      <c r="BL118" s="1">
        <f t="shared" si="90"/>
        <v>1.4781036306262586E+17</v>
      </c>
      <c r="BM118" s="1">
        <f t="shared" si="90"/>
        <v>1.3806822603412144E+17</v>
      </c>
      <c r="BN118" s="1">
        <f t="shared" si="90"/>
        <v>1.3359301507378979E+17</v>
      </c>
      <c r="BO118" s="1">
        <f t="shared" ref="BO118:BT118" si="91">(BO48-BO$71)^2</f>
        <v>1.7048417208866682E+17</v>
      </c>
      <c r="BP118" s="1">
        <f t="shared" si="91"/>
        <v>1.4737686339281149E+17</v>
      </c>
      <c r="BQ118" s="1">
        <f t="shared" si="91"/>
        <v>1.3641564666635955E+17</v>
      </c>
      <c r="BR118" s="1">
        <f t="shared" si="91"/>
        <v>1.4348480489170338E+17</v>
      </c>
      <c r="BS118" s="1">
        <f t="shared" si="91"/>
        <v>1.3651668725176438E+17</v>
      </c>
      <c r="BT118" s="1">
        <f t="shared" si="91"/>
        <v>1.4626151419401814E+17</v>
      </c>
    </row>
    <row r="119" spans="2:72" x14ac:dyDescent="0.25">
      <c r="B119">
        <v>47</v>
      </c>
      <c r="C119" s="1">
        <f t="shared" ref="C119:BN119" si="92">(C49-C$71)^2</f>
        <v>1.658386015664264E+16</v>
      </c>
      <c r="D119" s="1">
        <f t="shared" si="92"/>
        <v>4878439857134323</v>
      </c>
      <c r="E119" s="1">
        <f t="shared" si="92"/>
        <v>2314102299391247.5</v>
      </c>
      <c r="F119" s="1">
        <f t="shared" si="92"/>
        <v>3983361111245823.5</v>
      </c>
      <c r="G119" s="1">
        <f t="shared" si="92"/>
        <v>2155109970535934</v>
      </c>
      <c r="H119" s="1">
        <f t="shared" si="92"/>
        <v>5799959634843173</v>
      </c>
      <c r="I119" s="1">
        <f t="shared" si="92"/>
        <v>73423108155546.781</v>
      </c>
      <c r="J119" s="1">
        <f t="shared" si="92"/>
        <v>1.4019831696662962E+16</v>
      </c>
      <c r="K119" s="1">
        <f t="shared" si="92"/>
        <v>5269712418133769</v>
      </c>
      <c r="L119" s="1">
        <f t="shared" si="92"/>
        <v>1.2501337935836762E+16</v>
      </c>
      <c r="M119" s="1">
        <f t="shared" si="92"/>
        <v>4781071031910554</v>
      </c>
      <c r="N119" s="1">
        <f t="shared" si="92"/>
        <v>1.0295750291802874E+16</v>
      </c>
      <c r="O119" s="1">
        <f t="shared" si="92"/>
        <v>5226789415106838</v>
      </c>
      <c r="P119" s="1">
        <f t="shared" si="92"/>
        <v>2915023978457482</v>
      </c>
      <c r="Q119" s="1">
        <f t="shared" si="92"/>
        <v>3776626591356221.5</v>
      </c>
      <c r="R119" s="1">
        <f t="shared" si="92"/>
        <v>4662349927952940</v>
      </c>
      <c r="S119" s="1">
        <f t="shared" si="92"/>
        <v>59396256360819.469</v>
      </c>
      <c r="T119" s="1">
        <f t="shared" si="92"/>
        <v>1911474446136485</v>
      </c>
      <c r="U119" s="1">
        <f t="shared" si="92"/>
        <v>4928452151116879</v>
      </c>
      <c r="V119" s="1">
        <f t="shared" si="92"/>
        <v>2730127750295475.5</v>
      </c>
      <c r="W119" s="1">
        <f t="shared" si="92"/>
        <v>18816007082464.773</v>
      </c>
      <c r="X119" s="1">
        <f t="shared" si="92"/>
        <v>1.6189059233491904E+16</v>
      </c>
      <c r="Y119" s="1">
        <f t="shared" si="92"/>
        <v>4248134102745533</v>
      </c>
      <c r="Z119" s="1">
        <f t="shared" si="92"/>
        <v>1.307749261831618E+16</v>
      </c>
      <c r="AA119" s="1">
        <f t="shared" si="92"/>
        <v>3601972508156028.5</v>
      </c>
      <c r="AB119" s="1">
        <f t="shared" si="92"/>
        <v>1992760692182179.5</v>
      </c>
      <c r="AC119" s="1">
        <f t="shared" si="92"/>
        <v>1.1378231717887956E+16</v>
      </c>
      <c r="AD119" s="1">
        <f t="shared" si="92"/>
        <v>7903420961378070</v>
      </c>
      <c r="AE119" s="1">
        <f t="shared" si="92"/>
        <v>3252473266945218.5</v>
      </c>
      <c r="AF119" s="1">
        <f t="shared" si="92"/>
        <v>1082190613902.6008</v>
      </c>
      <c r="AG119" s="1">
        <f t="shared" si="92"/>
        <v>2062704345630725</v>
      </c>
      <c r="AH119" s="1">
        <f t="shared" si="92"/>
        <v>3207964182613328</v>
      </c>
      <c r="AI119" s="1">
        <f t="shared" si="92"/>
        <v>1.370220827646865E+16</v>
      </c>
      <c r="AJ119" s="1">
        <f t="shared" si="92"/>
        <v>4181763401491678.5</v>
      </c>
      <c r="AK119" s="1">
        <f t="shared" si="92"/>
        <v>1.1557329103959316E+16</v>
      </c>
      <c r="AL119" s="1">
        <f t="shared" si="92"/>
        <v>7954043121908572</v>
      </c>
      <c r="AM119" s="1">
        <f t="shared" si="92"/>
        <v>3874781171132805</v>
      </c>
      <c r="AN119" s="1">
        <f t="shared" si="92"/>
        <v>4369425456880616</v>
      </c>
      <c r="AO119" s="1">
        <f t="shared" si="92"/>
        <v>1.2902181469040154E+16</v>
      </c>
      <c r="AP119" s="1">
        <f t="shared" si="92"/>
        <v>5293756773391790</v>
      </c>
      <c r="AQ119" s="1">
        <f t="shared" si="92"/>
        <v>3692211819382666</v>
      </c>
      <c r="AR119" s="1">
        <f t="shared" si="92"/>
        <v>6895414257459660</v>
      </c>
      <c r="AS119" s="1">
        <f t="shared" si="92"/>
        <v>5876119925593828</v>
      </c>
      <c r="AT119" s="1">
        <f t="shared" si="92"/>
        <v>9787664418826068</v>
      </c>
      <c r="AU119" s="1">
        <f t="shared" si="92"/>
        <v>2857498253852388.5</v>
      </c>
      <c r="AV119" s="1">
        <f t="shared" si="92"/>
        <v>7046416006384298</v>
      </c>
      <c r="AW119" s="1">
        <f t="shared" si="92"/>
        <v>9332394835241246</v>
      </c>
      <c r="AX119" s="1">
        <f t="shared" si="92"/>
        <v>6526311970561718</v>
      </c>
      <c r="AY119" s="1">
        <f t="shared" si="92"/>
        <v>2501608652288977.5</v>
      </c>
      <c r="AZ119" s="1">
        <f t="shared" si="92"/>
        <v>1.2243690917931978E+16</v>
      </c>
      <c r="BA119" s="1">
        <f t="shared" si="92"/>
        <v>7.6787177710823968E+16</v>
      </c>
      <c r="BB119" s="1">
        <f t="shared" si="92"/>
        <v>8.1520267349335888E+16</v>
      </c>
      <c r="BC119" s="1">
        <f t="shared" si="92"/>
        <v>6.459078267711216E+16</v>
      </c>
      <c r="BD119" s="1">
        <f t="shared" si="92"/>
        <v>5.369475517334608E+16</v>
      </c>
      <c r="BE119" s="1">
        <f t="shared" si="92"/>
        <v>9.4599459084903584E+16</v>
      </c>
      <c r="BF119" s="1">
        <f t="shared" si="92"/>
        <v>7.7570605626061744E+16</v>
      </c>
      <c r="BG119" s="1">
        <f t="shared" si="92"/>
        <v>9.9731932449585584E+16</v>
      </c>
      <c r="BH119" s="1">
        <f t="shared" si="92"/>
        <v>7.121161987202852E+16</v>
      </c>
      <c r="BI119" s="1">
        <f t="shared" si="92"/>
        <v>7.902018592690136E+16</v>
      </c>
      <c r="BJ119" s="1">
        <f t="shared" si="92"/>
        <v>8.0638571986515872E+16</v>
      </c>
      <c r="BK119" s="1">
        <f t="shared" si="92"/>
        <v>2235219677288026.5</v>
      </c>
      <c r="BL119" s="1">
        <f t="shared" si="92"/>
        <v>6337430412107576</v>
      </c>
      <c r="BM119" s="1">
        <f t="shared" si="92"/>
        <v>2470067122291086</v>
      </c>
      <c r="BN119" s="1">
        <f t="shared" si="92"/>
        <v>3307475978574794.5</v>
      </c>
      <c r="BO119" s="1">
        <f t="shared" ref="BO119:BT119" si="93">(BO49-BO$71)^2</f>
        <v>1.2860166058380926E+16</v>
      </c>
      <c r="BP119" s="1">
        <f t="shared" si="93"/>
        <v>4007155192569572.5</v>
      </c>
      <c r="BQ119" s="1">
        <f t="shared" si="93"/>
        <v>2113974601661162.3</v>
      </c>
      <c r="BR119" s="1">
        <f t="shared" si="93"/>
        <v>5271269904557917</v>
      </c>
      <c r="BS119" s="1">
        <f t="shared" si="93"/>
        <v>5546371917942151</v>
      </c>
      <c r="BT119" s="1">
        <f t="shared" si="93"/>
        <v>4231078786339317.5</v>
      </c>
    </row>
    <row r="120" spans="2:72" x14ac:dyDescent="0.25">
      <c r="B120">
        <v>48</v>
      </c>
      <c r="C120" s="1">
        <f t="shared" ref="C120:BN120" si="94">(C50-C$71)^2</f>
        <v>7846971365284259</v>
      </c>
      <c r="D120" s="1">
        <f t="shared" si="94"/>
        <v>1568846417936308</v>
      </c>
      <c r="E120" s="1">
        <f t="shared" si="94"/>
        <v>48240625148418.344</v>
      </c>
      <c r="F120" s="1">
        <f t="shared" si="94"/>
        <v>1074682489860965</v>
      </c>
      <c r="G120" s="1">
        <f t="shared" si="94"/>
        <v>290105319502514.94</v>
      </c>
      <c r="H120" s="1">
        <f t="shared" si="94"/>
        <v>1164113502966621.8</v>
      </c>
      <c r="I120" s="1">
        <f t="shared" si="94"/>
        <v>335896380541004.81</v>
      </c>
      <c r="J120" s="1">
        <f t="shared" si="94"/>
        <v>6161413669842791</v>
      </c>
      <c r="K120" s="1">
        <f t="shared" si="94"/>
        <v>914157127037085.13</v>
      </c>
      <c r="L120" s="1">
        <f t="shared" si="94"/>
        <v>7334294104982380</v>
      </c>
      <c r="M120" s="1">
        <f t="shared" si="94"/>
        <v>766854096317310.13</v>
      </c>
      <c r="N120" s="1">
        <f t="shared" si="94"/>
        <v>5309900419756649</v>
      </c>
      <c r="O120" s="1">
        <f t="shared" si="94"/>
        <v>902233621523809.5</v>
      </c>
      <c r="P120" s="1">
        <f t="shared" si="94"/>
        <v>572158951881634.75</v>
      </c>
      <c r="Q120" s="1">
        <f t="shared" si="94"/>
        <v>831929920747004.63</v>
      </c>
      <c r="R120" s="1">
        <f t="shared" si="94"/>
        <v>1615825323226095</v>
      </c>
      <c r="S120" s="1">
        <f t="shared" si="94"/>
        <v>406528498112450.56</v>
      </c>
      <c r="T120" s="1">
        <f t="shared" si="94"/>
        <v>203777955106055.53</v>
      </c>
      <c r="U120" s="1">
        <f t="shared" si="94"/>
        <v>834968880315652</v>
      </c>
      <c r="V120" s="1">
        <f t="shared" si="94"/>
        <v>103537685519508.19</v>
      </c>
      <c r="W120" s="1">
        <f t="shared" si="94"/>
        <v>1197354578250123.8</v>
      </c>
      <c r="X120" s="1">
        <f t="shared" si="94"/>
        <v>7601696796572457</v>
      </c>
      <c r="Y120" s="1">
        <f t="shared" si="94"/>
        <v>621621355247316.25</v>
      </c>
      <c r="Z120" s="1">
        <f t="shared" si="94"/>
        <v>5196445999483432</v>
      </c>
      <c r="AA120" s="1">
        <f t="shared" si="94"/>
        <v>535972703311434.31</v>
      </c>
      <c r="AB120" s="1">
        <f t="shared" si="94"/>
        <v>34503068777905.563</v>
      </c>
      <c r="AC120" s="1">
        <f t="shared" si="94"/>
        <v>4175020935143351.5</v>
      </c>
      <c r="AD120" s="1">
        <f t="shared" si="94"/>
        <v>3196028482936152.5</v>
      </c>
      <c r="AE120" s="1">
        <f t="shared" si="94"/>
        <v>267389307785056.63</v>
      </c>
      <c r="AF120" s="1">
        <f t="shared" si="94"/>
        <v>880411642890444.5</v>
      </c>
      <c r="AG120" s="1">
        <f t="shared" si="94"/>
        <v>10773292715225.514</v>
      </c>
      <c r="AH120" s="1">
        <f t="shared" si="94"/>
        <v>250847701017007.31</v>
      </c>
      <c r="AI120" s="1">
        <f t="shared" si="94"/>
        <v>8942876397877650</v>
      </c>
      <c r="AJ120" s="1">
        <f t="shared" si="94"/>
        <v>1711270402477800.8</v>
      </c>
      <c r="AK120" s="1">
        <f t="shared" si="94"/>
        <v>6330390207587134</v>
      </c>
      <c r="AL120" s="1">
        <f t="shared" si="94"/>
        <v>2594820619302175.5</v>
      </c>
      <c r="AM120" s="1">
        <f t="shared" si="94"/>
        <v>1122156191399169.8</v>
      </c>
      <c r="AN120" s="1">
        <f t="shared" si="94"/>
        <v>2082707148818604.3</v>
      </c>
      <c r="AO120" s="1">
        <f t="shared" si="94"/>
        <v>5632565248571668</v>
      </c>
      <c r="AP120" s="1">
        <f t="shared" si="94"/>
        <v>1558996307651540.8</v>
      </c>
      <c r="AQ120" s="1">
        <f t="shared" si="94"/>
        <v>535090770733870.63</v>
      </c>
      <c r="AR120" s="1">
        <f t="shared" si="94"/>
        <v>2138600951821124.5</v>
      </c>
      <c r="AS120" s="1">
        <f t="shared" si="94"/>
        <v>1386777731715306.8</v>
      </c>
      <c r="AT120" s="1">
        <f t="shared" si="94"/>
        <v>5404140911853160</v>
      </c>
      <c r="AU120" s="1">
        <f t="shared" si="94"/>
        <v>604549654184483.75</v>
      </c>
      <c r="AV120" s="1">
        <f t="shared" si="94"/>
        <v>2327922744652395.5</v>
      </c>
      <c r="AW120" s="1">
        <f t="shared" si="94"/>
        <v>4544946824798373</v>
      </c>
      <c r="AX120" s="1">
        <f t="shared" si="94"/>
        <v>2266975970095472</v>
      </c>
      <c r="AY120" s="1">
        <f t="shared" si="94"/>
        <v>457515201086229.19</v>
      </c>
      <c r="AZ120" s="1">
        <f t="shared" si="94"/>
        <v>7650745889557234</v>
      </c>
      <c r="BA120" s="1">
        <f t="shared" si="94"/>
        <v>8.1523967955654816E+16</v>
      </c>
      <c r="BB120" s="1">
        <f t="shared" si="94"/>
        <v>8.5827077264547648E+16</v>
      </c>
      <c r="BC120" s="1">
        <f t="shared" si="94"/>
        <v>6.9608210517659128E+16</v>
      </c>
      <c r="BD120" s="1">
        <f t="shared" si="94"/>
        <v>5.3946149633008432E+16</v>
      </c>
      <c r="BE120" s="1">
        <f t="shared" si="94"/>
        <v>9.5150450485125664E+16</v>
      </c>
      <c r="BF120" s="1">
        <f t="shared" si="94"/>
        <v>8.241401384984696E+16</v>
      </c>
      <c r="BG120" s="1">
        <f t="shared" si="94"/>
        <v>1.0001728427222053E+17</v>
      </c>
      <c r="BH120" s="1">
        <f t="shared" si="94"/>
        <v>7.1446854629068968E+16</v>
      </c>
      <c r="BI120" s="1">
        <f t="shared" si="94"/>
        <v>7.9241241642058288E+16</v>
      </c>
      <c r="BJ120" s="1">
        <f t="shared" si="94"/>
        <v>8.5938197507887616E+16</v>
      </c>
      <c r="BK120" s="1">
        <f t="shared" si="94"/>
        <v>293670409502645.5</v>
      </c>
      <c r="BL120" s="1">
        <f t="shared" si="94"/>
        <v>1702776759664386.5</v>
      </c>
      <c r="BM120" s="1">
        <f t="shared" si="94"/>
        <v>136871816649442.84</v>
      </c>
      <c r="BN120" s="1">
        <f t="shared" si="94"/>
        <v>731933981480523.63</v>
      </c>
      <c r="BO120" s="1">
        <f t="shared" ref="BO120:BT120" si="95">(BO50-BO$71)^2</f>
        <v>5515601865285248</v>
      </c>
      <c r="BP120" s="1">
        <f t="shared" si="95"/>
        <v>1033200941412461</v>
      </c>
      <c r="BQ120" s="1">
        <f t="shared" si="95"/>
        <v>187844937139512.31</v>
      </c>
      <c r="BR120" s="1">
        <f t="shared" si="95"/>
        <v>1175352976497513.5</v>
      </c>
      <c r="BS120" s="1">
        <f t="shared" si="95"/>
        <v>1234744907107004.3</v>
      </c>
      <c r="BT120" s="1">
        <f t="shared" si="95"/>
        <v>1327770990207347.5</v>
      </c>
    </row>
    <row r="121" spans="2:72" x14ac:dyDescent="0.25">
      <c r="B121">
        <v>49</v>
      </c>
      <c r="C121" s="1">
        <f t="shared" ref="C121:BN121" si="96">(C51-C$71)^2</f>
        <v>4745584173965765</v>
      </c>
      <c r="D121" s="1">
        <f t="shared" si="96"/>
        <v>320225383682993.19</v>
      </c>
      <c r="E121" s="1">
        <f t="shared" si="96"/>
        <v>345067089765369.94</v>
      </c>
      <c r="F121" s="1">
        <f t="shared" si="96"/>
        <v>122068022098626.53</v>
      </c>
      <c r="G121" s="1">
        <f t="shared" si="96"/>
        <v>93803909353425.688</v>
      </c>
      <c r="H121" s="1">
        <f t="shared" si="96"/>
        <v>5975699190716457</v>
      </c>
      <c r="I121" s="1">
        <f t="shared" si="96"/>
        <v>1827410375241410.8</v>
      </c>
      <c r="J121" s="1">
        <f t="shared" si="96"/>
        <v>4259533607337670</v>
      </c>
      <c r="K121" s="1">
        <f t="shared" si="96"/>
        <v>101800611571160.39</v>
      </c>
      <c r="L121" s="1">
        <f t="shared" si="96"/>
        <v>3989838649927195.5</v>
      </c>
      <c r="M121" s="1">
        <f t="shared" si="96"/>
        <v>2692907023144811.5</v>
      </c>
      <c r="N121" s="1">
        <f t="shared" si="96"/>
        <v>7614226454149223</v>
      </c>
      <c r="O121" s="1">
        <f t="shared" si="96"/>
        <v>128875975131378.34</v>
      </c>
      <c r="P121" s="1">
        <f t="shared" si="96"/>
        <v>345565330587577.5</v>
      </c>
      <c r="Q121" s="1">
        <f t="shared" si="96"/>
        <v>2450315501649337</v>
      </c>
      <c r="R121" s="1">
        <f t="shared" si="96"/>
        <v>1190377452258760.3</v>
      </c>
      <c r="S121" s="1">
        <f t="shared" si="96"/>
        <v>1859382852805600</v>
      </c>
      <c r="T121" s="1">
        <f t="shared" si="96"/>
        <v>7047797001504.4463</v>
      </c>
      <c r="U121" s="1">
        <f t="shared" si="96"/>
        <v>125165544949943.23</v>
      </c>
      <c r="V121" s="1">
        <f t="shared" si="96"/>
        <v>868327461794.1488</v>
      </c>
      <c r="W121" s="1">
        <f t="shared" si="96"/>
        <v>3939953045835.6494</v>
      </c>
      <c r="X121" s="1">
        <f t="shared" si="96"/>
        <v>4653809679184075</v>
      </c>
      <c r="Y121" s="1">
        <f t="shared" si="96"/>
        <v>1141075788799.8596</v>
      </c>
      <c r="Z121" s="1">
        <f t="shared" si="96"/>
        <v>3050411063797736.5</v>
      </c>
      <c r="AA121" s="1">
        <f t="shared" si="96"/>
        <v>117905653235999.81</v>
      </c>
      <c r="AB121" s="1">
        <f t="shared" si="96"/>
        <v>758866782269704.75</v>
      </c>
      <c r="AC121" s="1">
        <f t="shared" si="96"/>
        <v>7968026505811748</v>
      </c>
      <c r="AD121" s="1">
        <f t="shared" si="96"/>
        <v>2587220867300521</v>
      </c>
      <c r="AE121" s="1">
        <f t="shared" si="96"/>
        <v>53328878549739.922</v>
      </c>
      <c r="AF121" s="1">
        <f t="shared" si="96"/>
        <v>289774913760583.13</v>
      </c>
      <c r="AG121" s="1">
        <f t="shared" si="96"/>
        <v>4643010430990.5967</v>
      </c>
      <c r="AH121" s="1">
        <f t="shared" si="96"/>
        <v>70281386872948.906</v>
      </c>
      <c r="AI121" s="1">
        <f t="shared" si="96"/>
        <v>5707943567574733</v>
      </c>
      <c r="AJ121" s="1">
        <f t="shared" si="96"/>
        <v>4815341341591101</v>
      </c>
      <c r="AK121" s="1">
        <f t="shared" si="96"/>
        <v>3561095394449494.5</v>
      </c>
      <c r="AL121" s="1">
        <f t="shared" si="96"/>
        <v>2680616042466262</v>
      </c>
      <c r="AM121" s="1">
        <f t="shared" si="96"/>
        <v>15844542710942.555</v>
      </c>
      <c r="AN121" s="1">
        <f t="shared" si="96"/>
        <v>6769865973646888</v>
      </c>
      <c r="AO121" s="1">
        <f t="shared" si="96"/>
        <v>4763000479467944</v>
      </c>
      <c r="AP121" s="1">
        <f t="shared" si="96"/>
        <v>631585542566341.88</v>
      </c>
      <c r="AQ121" s="1">
        <f t="shared" si="96"/>
        <v>1401972698913.2588</v>
      </c>
      <c r="AR121" s="1">
        <f t="shared" si="96"/>
        <v>3138721721217047.5</v>
      </c>
      <c r="AS121" s="1">
        <f t="shared" si="96"/>
        <v>4570172610850906</v>
      </c>
      <c r="AT121" s="1">
        <f t="shared" si="96"/>
        <v>3533486044479145</v>
      </c>
      <c r="AU121" s="1">
        <f t="shared" si="96"/>
        <v>4118575294134988.5</v>
      </c>
      <c r="AV121" s="1">
        <f t="shared" si="96"/>
        <v>1771835873790478.8</v>
      </c>
      <c r="AW121" s="1">
        <f t="shared" si="96"/>
        <v>3035903730849316</v>
      </c>
      <c r="AX121" s="1">
        <f t="shared" si="96"/>
        <v>2762717047020695</v>
      </c>
      <c r="AY121" s="1">
        <f t="shared" si="96"/>
        <v>482624901489394.13</v>
      </c>
      <c r="AZ121" s="1">
        <f t="shared" si="96"/>
        <v>8476035135459922</v>
      </c>
      <c r="BA121" s="1">
        <f t="shared" si="96"/>
        <v>4.2570842989189069E+17</v>
      </c>
      <c r="BB121" s="1">
        <f t="shared" si="96"/>
        <v>4.1908087271536774E+17</v>
      </c>
      <c r="BC121" s="1">
        <f t="shared" si="96"/>
        <v>4.5347071473633798E+17</v>
      </c>
      <c r="BD121" s="1">
        <f t="shared" si="96"/>
        <v>4.7768940450976102E+17</v>
      </c>
      <c r="BE121" s="1">
        <f t="shared" si="96"/>
        <v>3.7830609293259565E+17</v>
      </c>
      <c r="BF121" s="1">
        <f t="shared" si="96"/>
        <v>4.1438191064364051E+17</v>
      </c>
      <c r="BG121" s="1">
        <f t="shared" si="96"/>
        <v>4.1117540781610854E+17</v>
      </c>
      <c r="BH121" s="1">
        <f t="shared" si="96"/>
        <v>4.3137661309966112E+17</v>
      </c>
      <c r="BI121" s="1">
        <f t="shared" si="96"/>
        <v>4.1997922476398067E+17</v>
      </c>
      <c r="BJ121" s="1">
        <f t="shared" si="96"/>
        <v>4.2518167056986432E+17</v>
      </c>
      <c r="BK121" s="1">
        <f t="shared" si="96"/>
        <v>804427413873981.5</v>
      </c>
      <c r="BL121" s="1">
        <f t="shared" si="96"/>
        <v>2114909620757906.8</v>
      </c>
      <c r="BM121" s="1">
        <f t="shared" si="96"/>
        <v>509551435590050.44</v>
      </c>
      <c r="BN121" s="1">
        <f t="shared" si="96"/>
        <v>27648714907491.848</v>
      </c>
      <c r="BO121" s="1">
        <f t="shared" ref="BO121:BT121" si="97">(BO51-BO$71)^2</f>
        <v>3917130160608828</v>
      </c>
      <c r="BP121" s="1">
        <f t="shared" si="97"/>
        <v>1999508277589354.3</v>
      </c>
      <c r="BQ121" s="1">
        <f t="shared" si="97"/>
        <v>305657547209487.19</v>
      </c>
      <c r="BR121" s="1">
        <f t="shared" si="97"/>
        <v>1412018145522146.3</v>
      </c>
      <c r="BS121" s="1">
        <f t="shared" si="97"/>
        <v>1432971526757353.3</v>
      </c>
      <c r="BT121" s="1">
        <f t="shared" si="97"/>
        <v>3961995904606087.5</v>
      </c>
    </row>
    <row r="122" spans="2:72" x14ac:dyDescent="0.25">
      <c r="B122">
        <v>50</v>
      </c>
      <c r="C122" s="1">
        <f t="shared" ref="C122:BN122" si="98">(C52-C$71)^2</f>
        <v>6461507743738367</v>
      </c>
      <c r="D122" s="1">
        <f t="shared" si="98"/>
        <v>344226946431901.31</v>
      </c>
      <c r="E122" s="1">
        <f t="shared" si="98"/>
        <v>50108492437331.883</v>
      </c>
      <c r="F122" s="1">
        <f t="shared" si="98"/>
        <v>136803035105172.44</v>
      </c>
      <c r="G122" s="1">
        <f t="shared" si="98"/>
        <v>84089306089356.406</v>
      </c>
      <c r="H122" s="1">
        <f t="shared" si="98"/>
        <v>7885255943921727</v>
      </c>
      <c r="I122" s="1">
        <f t="shared" si="98"/>
        <v>1862550826089047.5</v>
      </c>
      <c r="J122" s="1">
        <f t="shared" si="98"/>
        <v>5805053403208668</v>
      </c>
      <c r="K122" s="1">
        <f t="shared" si="98"/>
        <v>458584898277308.88</v>
      </c>
      <c r="L122" s="1">
        <f t="shared" si="98"/>
        <v>4040751847584470</v>
      </c>
      <c r="M122" s="1">
        <f t="shared" si="98"/>
        <v>4018404341660970</v>
      </c>
      <c r="N122" s="1">
        <f t="shared" si="98"/>
        <v>8456375071333016</v>
      </c>
      <c r="O122" s="1">
        <f t="shared" si="98"/>
        <v>522177199135056.06</v>
      </c>
      <c r="P122" s="1">
        <f t="shared" si="98"/>
        <v>370481625581654.81</v>
      </c>
      <c r="Q122" s="1">
        <f t="shared" si="98"/>
        <v>2650322435121676.5</v>
      </c>
      <c r="R122" s="1">
        <f t="shared" si="98"/>
        <v>1222281229832974.8</v>
      </c>
      <c r="S122" s="1">
        <f t="shared" si="98"/>
        <v>1895574566908810.8</v>
      </c>
      <c r="T122" s="1">
        <f t="shared" si="98"/>
        <v>4440158856699.6475</v>
      </c>
      <c r="U122" s="1">
        <f t="shared" si="98"/>
        <v>507784517811560.44</v>
      </c>
      <c r="V122" s="1">
        <f t="shared" si="98"/>
        <v>154521862379877.63</v>
      </c>
      <c r="W122" s="1">
        <f t="shared" si="98"/>
        <v>6319584334314.7637</v>
      </c>
      <c r="X122" s="1">
        <f t="shared" si="98"/>
        <v>6317622044478499</v>
      </c>
      <c r="Y122" s="1">
        <f t="shared" si="98"/>
        <v>89119163755114.266</v>
      </c>
      <c r="Z122" s="1">
        <f t="shared" si="98"/>
        <v>4452808613174033</v>
      </c>
      <c r="AA122" s="1">
        <f t="shared" si="98"/>
        <v>318728194793299.13</v>
      </c>
      <c r="AB122" s="1">
        <f t="shared" si="98"/>
        <v>1305667307271752.3</v>
      </c>
      <c r="AC122" s="1">
        <f t="shared" si="98"/>
        <v>1.0020542944865716E+16</v>
      </c>
      <c r="AD122" s="1">
        <f t="shared" si="98"/>
        <v>2870148286256916</v>
      </c>
      <c r="AE122" s="1">
        <f t="shared" si="98"/>
        <v>13393661841643.586</v>
      </c>
      <c r="AF122" s="1">
        <f t="shared" si="98"/>
        <v>306231506749243.19</v>
      </c>
      <c r="AG122" s="1">
        <f t="shared" si="98"/>
        <v>185708829648809.56</v>
      </c>
      <c r="AH122" s="1">
        <f t="shared" si="98"/>
        <v>7886085932254.8096</v>
      </c>
      <c r="AI122" s="1">
        <f t="shared" si="98"/>
        <v>5761047199826787</v>
      </c>
      <c r="AJ122" s="1">
        <f t="shared" si="98"/>
        <v>4869355911088825</v>
      </c>
      <c r="AK122" s="1">
        <f t="shared" si="98"/>
        <v>3959154274327138</v>
      </c>
      <c r="AL122" s="1">
        <f t="shared" si="98"/>
        <v>3498693502585223</v>
      </c>
      <c r="AM122" s="1">
        <f t="shared" si="98"/>
        <v>20504196082928.055</v>
      </c>
      <c r="AN122" s="1">
        <f t="shared" si="98"/>
        <v>6833068109544684</v>
      </c>
      <c r="AO122" s="1">
        <f t="shared" si="98"/>
        <v>5958332987546355</v>
      </c>
      <c r="AP122" s="1">
        <f t="shared" si="98"/>
        <v>852862972178071.38</v>
      </c>
      <c r="AQ122" s="1">
        <f t="shared" si="98"/>
        <v>84728794149433.516</v>
      </c>
      <c r="AR122" s="1">
        <f t="shared" si="98"/>
        <v>3993689926265020.5</v>
      </c>
      <c r="AS122" s="1">
        <f t="shared" si="98"/>
        <v>5874624087877925</v>
      </c>
      <c r="AT122" s="1">
        <f t="shared" si="98"/>
        <v>3581999028177989.5</v>
      </c>
      <c r="AU122" s="1">
        <f t="shared" si="98"/>
        <v>4175430269964663.5</v>
      </c>
      <c r="AV122" s="1">
        <f t="shared" si="98"/>
        <v>2255192280591960</v>
      </c>
      <c r="AW122" s="1">
        <f t="shared" si="98"/>
        <v>3303604250922034</v>
      </c>
      <c r="AX122" s="1">
        <f t="shared" si="98"/>
        <v>3248254702416468</v>
      </c>
      <c r="AY122" s="1">
        <f t="shared" si="98"/>
        <v>505640434589644.75</v>
      </c>
      <c r="AZ122" s="1">
        <f t="shared" si="98"/>
        <v>8966631513707252</v>
      </c>
      <c r="BA122" s="1">
        <f t="shared" si="98"/>
        <v>4.1611663486768557E+17</v>
      </c>
      <c r="BB122" s="1">
        <f t="shared" si="98"/>
        <v>4.1090726761266918E+17</v>
      </c>
      <c r="BC122" s="1">
        <f t="shared" si="98"/>
        <v>4.4187695703325472E+17</v>
      </c>
      <c r="BD122" s="1">
        <f t="shared" si="98"/>
        <v>4.7717955405203578E+17</v>
      </c>
      <c r="BE122" s="1">
        <f t="shared" si="98"/>
        <v>3.7792190584417971E+17</v>
      </c>
      <c r="BF122" s="1">
        <f t="shared" si="98"/>
        <v>4.0475604304551398E+17</v>
      </c>
      <c r="BG122" s="1">
        <f t="shared" si="98"/>
        <v>4.1076245748589408E+17</v>
      </c>
      <c r="BH122" s="1">
        <f t="shared" si="98"/>
        <v>4.3097176393773318E+17</v>
      </c>
      <c r="BI122" s="1">
        <f t="shared" si="98"/>
        <v>4.1965411864616064E+17</v>
      </c>
      <c r="BJ122" s="1">
        <f t="shared" si="98"/>
        <v>4.1471894283074355E+17</v>
      </c>
      <c r="BK122" s="1">
        <f t="shared" si="98"/>
        <v>836243008580306.13</v>
      </c>
      <c r="BL122" s="1">
        <f t="shared" si="98"/>
        <v>2893615273370764</v>
      </c>
      <c r="BM122" s="1">
        <f t="shared" si="98"/>
        <v>931386331028264.75</v>
      </c>
      <c r="BN122" s="1">
        <f t="shared" si="98"/>
        <v>34025385201942.465</v>
      </c>
      <c r="BO122" s="1">
        <f t="shared" ref="BO122:BT122" si="99">(BO52-BO$71)^2</f>
        <v>5223638807827271</v>
      </c>
      <c r="BP122" s="1">
        <f t="shared" si="99"/>
        <v>2240756467338505.5</v>
      </c>
      <c r="BQ122" s="1">
        <f t="shared" si="99"/>
        <v>390210390001725.13</v>
      </c>
      <c r="BR122" s="1">
        <f t="shared" si="99"/>
        <v>2071817557843346</v>
      </c>
      <c r="BS122" s="1">
        <f t="shared" si="99"/>
        <v>2171471452567807.5</v>
      </c>
      <c r="BT122" s="1">
        <f t="shared" si="99"/>
        <v>4260962276622755</v>
      </c>
    </row>
    <row r="123" spans="2:72" x14ac:dyDescent="0.25">
      <c r="B123">
        <v>51</v>
      </c>
      <c r="C123" s="1">
        <f t="shared" ref="C123:BN123" si="100">(C53-C$71)^2</f>
        <v>7.8293404053615872E+16</v>
      </c>
      <c r="D123" s="1">
        <f t="shared" si="100"/>
        <v>5.7830845874243696E+16</v>
      </c>
      <c r="E123" s="1">
        <f t="shared" si="100"/>
        <v>4.5165059123634944E+16</v>
      </c>
      <c r="F123" s="1">
        <f t="shared" si="100"/>
        <v>5.9466366133720344E+16</v>
      </c>
      <c r="G123" s="1">
        <f t="shared" si="100"/>
        <v>4.8799206253344888E+16</v>
      </c>
      <c r="H123" s="1">
        <f t="shared" si="100"/>
        <v>1.116878468879233E+17</v>
      </c>
      <c r="I123" s="1">
        <f t="shared" si="100"/>
        <v>1.113093936410932E+17</v>
      </c>
      <c r="J123" s="1">
        <f t="shared" si="100"/>
        <v>7.3817169246817056E+16</v>
      </c>
      <c r="K123" s="1">
        <f t="shared" si="100"/>
        <v>5.4602827683720928E+16</v>
      </c>
      <c r="L123" s="1">
        <f t="shared" si="100"/>
        <v>7.923867510477808E+16</v>
      </c>
      <c r="M123" s="1">
        <f t="shared" si="100"/>
        <v>9.680208420505296E+16</v>
      </c>
      <c r="N123" s="1">
        <f t="shared" si="100"/>
        <v>1.0443170384615958E+17</v>
      </c>
      <c r="O123" s="1">
        <f t="shared" si="100"/>
        <v>5.6709578921422504E+16</v>
      </c>
      <c r="P123" s="1">
        <f t="shared" si="100"/>
        <v>6.3943142084552264E+16</v>
      </c>
      <c r="Q123" s="1">
        <f t="shared" si="100"/>
        <v>7.9738800927860816E+16</v>
      </c>
      <c r="R123" s="1">
        <f t="shared" si="100"/>
        <v>6.1631875185873024E+16</v>
      </c>
      <c r="S123" s="1">
        <f t="shared" si="100"/>
        <v>1.076193919237885E+17</v>
      </c>
      <c r="T123" s="1">
        <f t="shared" si="100"/>
        <v>5.4599317980413272E+16</v>
      </c>
      <c r="U123" s="1">
        <f t="shared" si="100"/>
        <v>5.262791773132184E+16</v>
      </c>
      <c r="V123" s="1">
        <f t="shared" si="100"/>
        <v>5.8458577796611328E+16</v>
      </c>
      <c r="W123" s="1">
        <f t="shared" si="100"/>
        <v>7.6467399540906112E+16</v>
      </c>
      <c r="X123" s="1">
        <f t="shared" si="100"/>
        <v>7.8174374671857936E+16</v>
      </c>
      <c r="Y123" s="1">
        <f t="shared" si="100"/>
        <v>4.852067700299292E+16</v>
      </c>
      <c r="Z123" s="1">
        <f t="shared" si="100"/>
        <v>7.4302363827981216E+16</v>
      </c>
      <c r="AA123" s="1">
        <f t="shared" si="100"/>
        <v>5.4910898683621672E+16</v>
      </c>
      <c r="AB123" s="1">
        <f t="shared" si="100"/>
        <v>7.7987322834615952E+16</v>
      </c>
      <c r="AC123" s="1">
        <f t="shared" si="100"/>
        <v>8.9697107474356224E+16</v>
      </c>
      <c r="AD123" s="1">
        <f t="shared" si="100"/>
        <v>7.306137610594304E+16</v>
      </c>
      <c r="AE123" s="1">
        <f t="shared" si="100"/>
        <v>4.8109196879681408E+16</v>
      </c>
      <c r="AF123" s="1">
        <f t="shared" si="100"/>
        <v>8.771825771081544E+16</v>
      </c>
      <c r="AG123" s="1">
        <f t="shared" si="100"/>
        <v>5.3558037975229688E+16</v>
      </c>
      <c r="AH123" s="1">
        <f t="shared" si="100"/>
        <v>4.7801975106594888E+16</v>
      </c>
      <c r="AI123" s="1">
        <f t="shared" si="100"/>
        <v>7.9396090139598576E+16</v>
      </c>
      <c r="AJ123" s="1">
        <f t="shared" si="100"/>
        <v>8.6649997151824416E+16</v>
      </c>
      <c r="AK123" s="1">
        <f t="shared" si="100"/>
        <v>7.515155894469712E+16</v>
      </c>
      <c r="AL123" s="1">
        <f t="shared" si="100"/>
        <v>7.4249472035140688E+16</v>
      </c>
      <c r="AM123" s="1">
        <f t="shared" si="100"/>
        <v>5.1404832005811864E+16</v>
      </c>
      <c r="AN123" s="1">
        <f t="shared" si="100"/>
        <v>8.6856605694668672E+16</v>
      </c>
      <c r="AO123" s="1">
        <f t="shared" si="100"/>
        <v>8.16608839226412E+16</v>
      </c>
      <c r="AP123" s="1">
        <f t="shared" si="100"/>
        <v>6.1321223483189944E+16</v>
      </c>
      <c r="AQ123" s="1">
        <f t="shared" si="100"/>
        <v>4.9777108950328184E+16</v>
      </c>
      <c r="AR123" s="1">
        <f t="shared" si="100"/>
        <v>8.3483317924709728E+16</v>
      </c>
      <c r="AS123" s="1">
        <f t="shared" si="100"/>
        <v>8.6492331819551968E+16</v>
      </c>
      <c r="AT123" s="1">
        <f t="shared" si="100"/>
        <v>7.7412150627092304E+16</v>
      </c>
      <c r="AU123" s="1">
        <f t="shared" si="100"/>
        <v>9.9939494843809056E+16</v>
      </c>
      <c r="AV123" s="1">
        <f t="shared" si="100"/>
        <v>6.8450696984297264E+16</v>
      </c>
      <c r="AW123" s="1">
        <f t="shared" si="100"/>
        <v>7.717846501849808E+16</v>
      </c>
      <c r="AX123" s="1">
        <f t="shared" si="100"/>
        <v>8.226213710093336E+16</v>
      </c>
      <c r="AY123" s="1">
        <f t="shared" si="100"/>
        <v>6.713407297212104E+16</v>
      </c>
      <c r="AZ123" s="1">
        <f t="shared" si="100"/>
        <v>9.383034555772368E+16</v>
      </c>
      <c r="BA123" s="1">
        <f t="shared" si="100"/>
        <v>8.9714022550928128E+16</v>
      </c>
      <c r="BB123" s="1">
        <f t="shared" si="100"/>
        <v>8.2845141609812448E+16</v>
      </c>
      <c r="BC123" s="1">
        <f t="shared" si="100"/>
        <v>1.095485078798872E+17</v>
      </c>
      <c r="BD123" s="1">
        <f t="shared" si="100"/>
        <v>1.1583772303835627E+17</v>
      </c>
      <c r="BE123" s="1">
        <f t="shared" si="100"/>
        <v>7.8540293280439408E+16</v>
      </c>
      <c r="BF123" s="1">
        <f t="shared" si="100"/>
        <v>8.2989300611805568E+16</v>
      </c>
      <c r="BG123" s="1">
        <f t="shared" si="100"/>
        <v>6.3848122832940512E+16</v>
      </c>
      <c r="BH123" s="1">
        <f t="shared" si="100"/>
        <v>9.7792330185110752E+16</v>
      </c>
      <c r="BI123" s="1">
        <f t="shared" si="100"/>
        <v>9.1522522646080688E+16</v>
      </c>
      <c r="BJ123" s="1">
        <f t="shared" si="100"/>
        <v>8.8203642492411424E+16</v>
      </c>
      <c r="BK123" s="1">
        <f t="shared" si="100"/>
        <v>6.429168497900444E+16</v>
      </c>
      <c r="BL123" s="1">
        <f t="shared" si="100"/>
        <v>7.3407132636831648E+16</v>
      </c>
      <c r="BM123" s="1">
        <f t="shared" si="100"/>
        <v>7.2817256282277888E+16</v>
      </c>
      <c r="BN123" s="1">
        <f t="shared" si="100"/>
        <v>5.3354534609420168E+16</v>
      </c>
      <c r="BO123" s="1">
        <f t="shared" ref="BO123:BT123" si="101">(BO53-BO$71)^2</f>
        <v>7.4304842237665344E+16</v>
      </c>
      <c r="BP123" s="1">
        <f t="shared" si="101"/>
        <v>8.1591285409044368E+16</v>
      </c>
      <c r="BQ123" s="1">
        <f t="shared" si="101"/>
        <v>6.6335830343116248E+16</v>
      </c>
      <c r="BR123" s="1">
        <f t="shared" si="101"/>
        <v>7.0413386709867672E+16</v>
      </c>
      <c r="BS123" s="1">
        <f t="shared" si="101"/>
        <v>6.70613372208412E+16</v>
      </c>
      <c r="BT123" s="1">
        <f t="shared" si="101"/>
        <v>7.8751927103888544E+16</v>
      </c>
    </row>
    <row r="124" spans="2:72" x14ac:dyDescent="0.25">
      <c r="B124">
        <v>52</v>
      </c>
      <c r="C124" s="1">
        <f t="shared" ref="C124:BN124" si="102">(C54-C$71)^2</f>
        <v>8.4693112591148512E+16</v>
      </c>
      <c r="D124" s="1">
        <f t="shared" si="102"/>
        <v>5.8147997875402872E+16</v>
      </c>
      <c r="E124" s="1">
        <f t="shared" si="102"/>
        <v>5.0065452657096352E+16</v>
      </c>
      <c r="F124" s="1">
        <f t="shared" si="102"/>
        <v>5.9787965482872192E+16</v>
      </c>
      <c r="G124" s="1">
        <f t="shared" si="102"/>
        <v>4.9031143842136944E+16</v>
      </c>
      <c r="H124" s="1">
        <f t="shared" si="102"/>
        <v>1.1925329457842173E+17</v>
      </c>
      <c r="I124" s="1">
        <f t="shared" si="102"/>
        <v>1.1158251044306112E+17</v>
      </c>
      <c r="J124" s="1">
        <f t="shared" si="102"/>
        <v>7.9760069359664448E+16</v>
      </c>
      <c r="K124" s="1">
        <f t="shared" si="102"/>
        <v>5.9834972235543632E+16</v>
      </c>
      <c r="L124" s="1">
        <f t="shared" si="102"/>
        <v>7.9465010362272624E+16</v>
      </c>
      <c r="M124" s="1">
        <f t="shared" si="102"/>
        <v>1.0387784867151008E+17</v>
      </c>
      <c r="N124" s="1">
        <f t="shared" si="102"/>
        <v>1.0719971475810456E+17</v>
      </c>
      <c r="O124" s="1">
        <f t="shared" si="102"/>
        <v>6.2111673131084408E+16</v>
      </c>
      <c r="P124" s="1">
        <f t="shared" si="102"/>
        <v>6.4276611167979296E+16</v>
      </c>
      <c r="Q124" s="1">
        <f t="shared" si="102"/>
        <v>8.0584340486126576E+16</v>
      </c>
      <c r="R124" s="1">
        <f t="shared" si="102"/>
        <v>6.1860131551079296E+16</v>
      </c>
      <c r="S124" s="1">
        <f t="shared" si="102"/>
        <v>1.0789357983778483E+17</v>
      </c>
      <c r="T124" s="1">
        <f t="shared" si="102"/>
        <v>5.4859815615924432E+16</v>
      </c>
      <c r="U124" s="1">
        <f t="shared" si="102"/>
        <v>5.78361458302208E+16</v>
      </c>
      <c r="V124" s="1">
        <f t="shared" si="102"/>
        <v>6.3962542701671128E+16</v>
      </c>
      <c r="W124" s="1">
        <f t="shared" si="102"/>
        <v>7.6764663705425968E+16</v>
      </c>
      <c r="X124" s="1">
        <f t="shared" si="102"/>
        <v>8.44339537988224E+16</v>
      </c>
      <c r="Y124" s="1">
        <f t="shared" si="102"/>
        <v>5.3133990016730784E+16</v>
      </c>
      <c r="Z124" s="1">
        <f t="shared" si="102"/>
        <v>8.0473569275028688E+16</v>
      </c>
      <c r="AA124" s="1">
        <f t="shared" si="102"/>
        <v>5.8118530101979168E+16</v>
      </c>
      <c r="AB124" s="1">
        <f t="shared" si="102"/>
        <v>8.271611166682272E+16</v>
      </c>
      <c r="AC124" s="1">
        <f t="shared" si="102"/>
        <v>9.6063026596355776E+16</v>
      </c>
      <c r="AD124" s="1">
        <f t="shared" si="102"/>
        <v>7.423125190795824E+16</v>
      </c>
      <c r="AE124" s="1">
        <f t="shared" si="102"/>
        <v>5.2915534210454848E+16</v>
      </c>
      <c r="AF124" s="1">
        <f t="shared" si="102"/>
        <v>8.800263035898928E+16</v>
      </c>
      <c r="AG124" s="1">
        <f t="shared" si="102"/>
        <v>5.8848299767963048E+16</v>
      </c>
      <c r="AH124" s="1">
        <f t="shared" si="102"/>
        <v>5.2700285717846576E+16</v>
      </c>
      <c r="AI124" s="1">
        <f t="shared" si="102"/>
        <v>7.9593808714900272E+16</v>
      </c>
      <c r="AJ124" s="1">
        <f t="shared" si="102"/>
        <v>8.6878638654263616E+16</v>
      </c>
      <c r="AK124" s="1">
        <f t="shared" si="102"/>
        <v>7.6671699545168976E+16</v>
      </c>
      <c r="AL124" s="1">
        <f t="shared" si="102"/>
        <v>7.810498687565592E+16</v>
      </c>
      <c r="AM124" s="1">
        <f t="shared" si="102"/>
        <v>5.1653458700836336E+16</v>
      </c>
      <c r="AN124" s="1">
        <f t="shared" si="102"/>
        <v>8.7082609260647776E+16</v>
      </c>
      <c r="AO124" s="1">
        <f t="shared" si="102"/>
        <v>8.6185343601496928E+16</v>
      </c>
      <c r="AP124" s="1">
        <f t="shared" si="102"/>
        <v>6.3175238633371288E+16</v>
      </c>
      <c r="AQ124" s="1">
        <f t="shared" si="102"/>
        <v>5.330143275583988E+16</v>
      </c>
      <c r="AR124" s="1">
        <f t="shared" si="102"/>
        <v>8.7496744451788736E+16</v>
      </c>
      <c r="AS124" s="1">
        <f t="shared" si="102"/>
        <v>9.1785909663081184E+16</v>
      </c>
      <c r="AT124" s="1">
        <f t="shared" si="102"/>
        <v>7.7638643143406224E+16</v>
      </c>
      <c r="AU124" s="1">
        <f t="shared" si="102"/>
        <v>1.002114840839301E+17</v>
      </c>
      <c r="AV124" s="1">
        <f t="shared" si="102"/>
        <v>7.1118384484425512E+16</v>
      </c>
      <c r="AW124" s="1">
        <f t="shared" si="102"/>
        <v>7.82564324751824E+16</v>
      </c>
      <c r="AX124" s="1">
        <f t="shared" si="102"/>
        <v>8.4603853852117216E+16</v>
      </c>
      <c r="AY124" s="1">
        <f t="shared" si="102"/>
        <v>6.7404381091123032E+16</v>
      </c>
      <c r="AZ124" s="1">
        <f t="shared" si="102"/>
        <v>9.5175062817387104E+16</v>
      </c>
      <c r="BA124" s="1">
        <f t="shared" si="102"/>
        <v>8.5437509756123552E+16</v>
      </c>
      <c r="BB124" s="1">
        <f t="shared" si="102"/>
        <v>7.9328147390647904E+16</v>
      </c>
      <c r="BC124" s="1">
        <f t="shared" si="102"/>
        <v>1.0399559534373598E+17</v>
      </c>
      <c r="BD124" s="1">
        <f t="shared" si="102"/>
        <v>1.1565981535402123E+17</v>
      </c>
      <c r="BE124" s="1">
        <f t="shared" si="102"/>
        <v>7.8443636991935648E+16</v>
      </c>
      <c r="BF124" s="1">
        <f t="shared" si="102"/>
        <v>7.8783962065116944E+16</v>
      </c>
      <c r="BG124" s="1">
        <f t="shared" si="102"/>
        <v>6.3734339306599824E+16</v>
      </c>
      <c r="BH124" s="1">
        <f t="shared" si="102"/>
        <v>9.7664320404229632E+16</v>
      </c>
      <c r="BI124" s="1">
        <f t="shared" si="102"/>
        <v>9.14334422717868E+16</v>
      </c>
      <c r="BJ124" s="1">
        <f t="shared" si="102"/>
        <v>8.3579392861307872E+16</v>
      </c>
      <c r="BK124" s="1">
        <f t="shared" si="102"/>
        <v>6.4561115161992512E+16</v>
      </c>
      <c r="BL124" s="1">
        <f t="shared" si="102"/>
        <v>7.7513474638975216E+16</v>
      </c>
      <c r="BM124" s="1">
        <f t="shared" si="102"/>
        <v>7.7028552941749456E+16</v>
      </c>
      <c r="BN124" s="1">
        <f t="shared" si="102"/>
        <v>5.36114310313236E+16</v>
      </c>
      <c r="BO124" s="1">
        <f t="shared" ref="BO124:BT124" si="103">(BO54-BO$71)^2</f>
        <v>7.9553878674424192E+16</v>
      </c>
      <c r="BP124" s="1">
        <f t="shared" si="103"/>
        <v>8.2809745387354096E+16</v>
      </c>
      <c r="BQ124" s="1">
        <f t="shared" si="103"/>
        <v>6.7286402054358568E+16</v>
      </c>
      <c r="BR124" s="1">
        <f t="shared" si="103"/>
        <v>7.4513715274143216E+16</v>
      </c>
      <c r="BS124" s="1">
        <f t="shared" si="103"/>
        <v>7.1458032438195696E+16</v>
      </c>
      <c r="BT124" s="1">
        <f t="shared" si="103"/>
        <v>7.9873605657447744E+16</v>
      </c>
    </row>
    <row r="125" spans="2:72" x14ac:dyDescent="0.25">
      <c r="B125">
        <v>53</v>
      </c>
      <c r="C125" s="1">
        <f t="shared" ref="C125:BN125" si="104">(C55-C$71)^2</f>
        <v>4.0108710787802797E+17</v>
      </c>
      <c r="D125" s="1">
        <f t="shared" si="104"/>
        <v>4.7861664122108256E+17</v>
      </c>
      <c r="E125" s="1">
        <f t="shared" si="104"/>
        <v>5.0630160712829414E+17</v>
      </c>
      <c r="F125" s="1">
        <f t="shared" si="104"/>
        <v>4.8336123140498906E+17</v>
      </c>
      <c r="G125" s="1">
        <f t="shared" si="104"/>
        <v>4.9397241935021517E+17</v>
      </c>
      <c r="H125" s="1">
        <f t="shared" si="104"/>
        <v>3.7397969631494656E+17</v>
      </c>
      <c r="I125" s="1">
        <f t="shared" si="104"/>
        <v>4.0344803698169581E+17</v>
      </c>
      <c r="J125" s="1">
        <f t="shared" si="104"/>
        <v>4.1130775542595373E+17</v>
      </c>
      <c r="K125" s="1">
        <f t="shared" si="104"/>
        <v>4.8903808567205139E+17</v>
      </c>
      <c r="L125" s="1">
        <f t="shared" si="104"/>
        <v>4.2445679882971104E+17</v>
      </c>
      <c r="M125" s="1">
        <f t="shared" si="104"/>
        <v>4.0085510652900813E+17</v>
      </c>
      <c r="N125" s="1">
        <f t="shared" si="104"/>
        <v>3.7460784658935789E+17</v>
      </c>
      <c r="O125" s="1">
        <f t="shared" si="104"/>
        <v>4.8437226195553459E+17</v>
      </c>
      <c r="P125" s="1">
        <f t="shared" si="104"/>
        <v>4.6875819062187533E+17</v>
      </c>
      <c r="Q125" s="1">
        <f t="shared" si="104"/>
        <v>4.2108949581774669E+17</v>
      </c>
      <c r="R125" s="1">
        <f t="shared" si="104"/>
        <v>4.5131840852132051E+17</v>
      </c>
      <c r="S125" s="1">
        <f t="shared" si="104"/>
        <v>4.0960507408283699E+17</v>
      </c>
      <c r="T125" s="1">
        <f t="shared" si="104"/>
        <v>4.8592912590746944E+17</v>
      </c>
      <c r="U125" s="1">
        <f t="shared" si="104"/>
        <v>4.774916968060919E+17</v>
      </c>
      <c r="V125" s="1">
        <f t="shared" si="104"/>
        <v>4.9372108827051808E+17</v>
      </c>
      <c r="W125" s="1">
        <f t="shared" si="104"/>
        <v>4.6933232141622963E+17</v>
      </c>
      <c r="X125" s="1">
        <f t="shared" si="104"/>
        <v>4.020181807616368E+17</v>
      </c>
      <c r="Y125" s="1">
        <f t="shared" si="104"/>
        <v>4.8921143779373645E+17</v>
      </c>
      <c r="Z125" s="1">
        <f t="shared" si="104"/>
        <v>4.295381077776953E+17</v>
      </c>
      <c r="AA125" s="1">
        <f t="shared" si="104"/>
        <v>4.7604575798222784E+17</v>
      </c>
      <c r="AB125" s="1">
        <f t="shared" si="104"/>
        <v>4.4772206800886298E+17</v>
      </c>
      <c r="AC125" s="1">
        <f t="shared" si="104"/>
        <v>3.8516601377667725E+17</v>
      </c>
      <c r="AD125" s="1">
        <f t="shared" si="104"/>
        <v>4.315879664014272E+17</v>
      </c>
      <c r="AE125" s="1">
        <f t="shared" si="104"/>
        <v>4.9425029175219155E+17</v>
      </c>
      <c r="AF125" s="1">
        <f t="shared" si="104"/>
        <v>4.4642611304015187E+17</v>
      </c>
      <c r="AG125" s="1">
        <f t="shared" si="104"/>
        <v>4.8779848319430752E+17</v>
      </c>
      <c r="AH125" s="1">
        <f t="shared" si="104"/>
        <v>4.9480803259568109E+17</v>
      </c>
      <c r="AI125" s="1">
        <f t="shared" si="104"/>
        <v>4.1243453054848659E+17</v>
      </c>
      <c r="AJ125" s="1">
        <f t="shared" si="104"/>
        <v>4.0343344942965971E+17</v>
      </c>
      <c r="AK125" s="1">
        <f t="shared" si="104"/>
        <v>4.2664484998611917E+17</v>
      </c>
      <c r="AL125" s="1">
        <f t="shared" si="104"/>
        <v>4.3009557252918598E+17</v>
      </c>
      <c r="AM125" s="1">
        <f t="shared" si="104"/>
        <v>4.8405864107929094E+17</v>
      </c>
      <c r="AN125" s="1">
        <f t="shared" si="104"/>
        <v>3.9466150766495187E+17</v>
      </c>
      <c r="AO125" s="1">
        <f t="shared" si="104"/>
        <v>4.1412191202648301E+17</v>
      </c>
      <c r="AP125" s="1">
        <f t="shared" si="104"/>
        <v>4.6259845961114554E+17</v>
      </c>
      <c r="AQ125" s="1">
        <f t="shared" si="104"/>
        <v>4.854369609734649E+17</v>
      </c>
      <c r="AR125" s="1">
        <f t="shared" si="104"/>
        <v>4.1368664752985875E+17</v>
      </c>
      <c r="AS125" s="1">
        <f t="shared" si="104"/>
        <v>4.0381588456145325E+17</v>
      </c>
      <c r="AT125" s="1">
        <f t="shared" si="104"/>
        <v>4.1074622995190176E+17</v>
      </c>
      <c r="AU125" s="1">
        <f t="shared" si="104"/>
        <v>3.9426331847651066E+17</v>
      </c>
      <c r="AV125" s="1">
        <f t="shared" si="104"/>
        <v>4.4787046158743597E+17</v>
      </c>
      <c r="AW125" s="1">
        <f t="shared" si="104"/>
        <v>4.1841182190407443E+17</v>
      </c>
      <c r="AX125" s="1">
        <f t="shared" si="104"/>
        <v>4.1174761369139507E+17</v>
      </c>
      <c r="AY125" s="1">
        <f t="shared" si="104"/>
        <v>4.5527147188538298E+17</v>
      </c>
      <c r="AZ125" s="1">
        <f t="shared" si="104"/>
        <v>3.8281310012420109E+17</v>
      </c>
      <c r="BA125" s="1">
        <f t="shared" si="104"/>
        <v>1.0476430652808702E+16</v>
      </c>
      <c r="BB125" s="1">
        <f t="shared" si="104"/>
        <v>1.0879822108227804E+16</v>
      </c>
      <c r="BC125" s="1">
        <f t="shared" si="104"/>
        <v>6382776096812036</v>
      </c>
      <c r="BD125" s="1">
        <f t="shared" si="104"/>
        <v>3413362917167209.5</v>
      </c>
      <c r="BE125" s="1">
        <f t="shared" si="104"/>
        <v>2.1944210699796628E+16</v>
      </c>
      <c r="BF125" s="1">
        <f t="shared" si="104"/>
        <v>1.009660387153694E+16</v>
      </c>
      <c r="BG125" s="1">
        <f t="shared" si="104"/>
        <v>8893086314160557</v>
      </c>
      <c r="BH125" s="1">
        <f t="shared" si="104"/>
        <v>1.3908157729449324E+16</v>
      </c>
      <c r="BI125" s="1">
        <f t="shared" si="104"/>
        <v>1.4916763686563606E+16</v>
      </c>
      <c r="BJ125" s="1">
        <f t="shared" si="104"/>
        <v>1.3138414832395036E+16</v>
      </c>
      <c r="BK125" s="1">
        <f t="shared" si="104"/>
        <v>4.5509824979630707E+17</v>
      </c>
      <c r="BL125" s="1">
        <f t="shared" si="104"/>
        <v>4.3470758612177242E+17</v>
      </c>
      <c r="BM125" s="1">
        <f t="shared" si="104"/>
        <v>4.4858530503666822E+17</v>
      </c>
      <c r="BN125" s="1">
        <f t="shared" si="104"/>
        <v>4.814289426364247E+17</v>
      </c>
      <c r="BO125" s="1">
        <f t="shared" ref="BO125:BT125" si="105">(BO55-BO$71)^2</f>
        <v>4.1646097436619827E+17</v>
      </c>
      <c r="BP125" s="1">
        <f t="shared" si="105"/>
        <v>4.2286959345296147E+17</v>
      </c>
      <c r="BQ125" s="1">
        <f t="shared" si="105"/>
        <v>4.6059817209276941E+17</v>
      </c>
      <c r="BR125" s="1">
        <f t="shared" si="105"/>
        <v>4.4260013242437638E+17</v>
      </c>
      <c r="BS125" s="1">
        <f t="shared" si="105"/>
        <v>4.4602982013234394E+17</v>
      </c>
      <c r="BT125" s="1">
        <f t="shared" si="105"/>
        <v>4.1376994410254214E+17</v>
      </c>
    </row>
    <row r="126" spans="2:72" x14ac:dyDescent="0.25">
      <c r="B126">
        <v>54</v>
      </c>
      <c r="C126" s="1">
        <f t="shared" ref="C126:BN126" si="106">(C56-C$71)^2</f>
        <v>3.8828800853681978E+17</v>
      </c>
      <c r="D126" s="1">
        <f t="shared" si="106"/>
        <v>4.7806238865668614E+17</v>
      </c>
      <c r="E126" s="1">
        <f t="shared" si="106"/>
        <v>4.9190910476210246E+17</v>
      </c>
      <c r="F126" s="1">
        <f t="shared" si="106"/>
        <v>4.8280267921538515E+17</v>
      </c>
      <c r="G126" s="1">
        <f t="shared" si="106"/>
        <v>4.9345389463065152E+17</v>
      </c>
      <c r="H126" s="1">
        <f t="shared" si="106"/>
        <v>3.6183353275686048E+17</v>
      </c>
      <c r="I126" s="1">
        <f t="shared" si="106"/>
        <v>4.0305123805483949E+17</v>
      </c>
      <c r="J126" s="1">
        <f t="shared" si="106"/>
        <v>3.9909096735600128E+17</v>
      </c>
      <c r="K126" s="1">
        <f t="shared" si="106"/>
        <v>4.7541004869946208E+17</v>
      </c>
      <c r="L126" s="1">
        <f t="shared" si="106"/>
        <v>4.2410328656074106E+17</v>
      </c>
      <c r="M126" s="1">
        <f t="shared" si="106"/>
        <v>3.880689868781929E+17</v>
      </c>
      <c r="N126" s="1">
        <f t="shared" si="106"/>
        <v>3.7062597623866618E+17</v>
      </c>
      <c r="O126" s="1">
        <f t="shared" si="106"/>
        <v>4.7055801454978221E+17</v>
      </c>
      <c r="P126" s="1">
        <f t="shared" si="106"/>
        <v>4.6820932435218118E+17</v>
      </c>
      <c r="Q126" s="1">
        <f t="shared" si="106"/>
        <v>4.201887206734112E+17</v>
      </c>
      <c r="R126" s="1">
        <f t="shared" si="106"/>
        <v>4.5088341821331763E+17</v>
      </c>
      <c r="S126" s="1">
        <f t="shared" si="106"/>
        <v>4.0920159768598349E+17</v>
      </c>
      <c r="T126" s="1">
        <f t="shared" si="106"/>
        <v>4.8540378995521178E+17</v>
      </c>
      <c r="U126" s="1">
        <f t="shared" si="106"/>
        <v>4.6374667059512307E+17</v>
      </c>
      <c r="V126" s="1">
        <f t="shared" si="106"/>
        <v>4.7971662384387142E+17</v>
      </c>
      <c r="W126" s="1">
        <f t="shared" si="106"/>
        <v>4.6881385080403053E+17</v>
      </c>
      <c r="X126" s="1">
        <f t="shared" si="106"/>
        <v>3.8949412324426739E+17</v>
      </c>
      <c r="Y126" s="1">
        <f t="shared" si="106"/>
        <v>4.7642073329748058E+17</v>
      </c>
      <c r="Z126" s="1">
        <f t="shared" si="106"/>
        <v>4.1652820135574874E+17</v>
      </c>
      <c r="AA126" s="1">
        <f t="shared" si="106"/>
        <v>4.681599349984727E+17</v>
      </c>
      <c r="AB126" s="1">
        <f t="shared" si="106"/>
        <v>4.3802985277324723E+17</v>
      </c>
      <c r="AC126" s="1">
        <f t="shared" si="106"/>
        <v>3.736878042758201E+17</v>
      </c>
      <c r="AD126" s="1">
        <f t="shared" si="106"/>
        <v>4.2995229962273037E+17</v>
      </c>
      <c r="AE126" s="1">
        <f t="shared" si="106"/>
        <v>4.8077895934116966E+17</v>
      </c>
      <c r="AF126" s="1">
        <f t="shared" si="106"/>
        <v>4.4597226313797318E+17</v>
      </c>
      <c r="AG126" s="1">
        <f t="shared" si="106"/>
        <v>4.7377269193440589E+17</v>
      </c>
      <c r="AH126" s="1">
        <f t="shared" si="106"/>
        <v>4.8099586740472218E+17</v>
      </c>
      <c r="AI126" s="1">
        <f t="shared" si="106"/>
        <v>4.1212230785443136E+17</v>
      </c>
      <c r="AJ126" s="1">
        <f t="shared" si="106"/>
        <v>4.0309938986696211E+17</v>
      </c>
      <c r="AK126" s="1">
        <f t="shared" si="106"/>
        <v>4.243258642763168E+17</v>
      </c>
      <c r="AL126" s="1">
        <f t="shared" si="106"/>
        <v>4.2227892111887795E+17</v>
      </c>
      <c r="AM126" s="1">
        <f t="shared" si="106"/>
        <v>4.8353936414357818E+17</v>
      </c>
      <c r="AN126" s="1">
        <f t="shared" si="106"/>
        <v>3.94348025031792E+17</v>
      </c>
      <c r="AO126" s="1">
        <f t="shared" si="106"/>
        <v>4.055468422428391E+17</v>
      </c>
      <c r="AP126" s="1">
        <f t="shared" si="106"/>
        <v>4.5901547204817779E+17</v>
      </c>
      <c r="AQ126" s="1">
        <f t="shared" si="106"/>
        <v>4.7604479404410976E+17</v>
      </c>
      <c r="AR126" s="1">
        <f t="shared" si="106"/>
        <v>4.062108837004071E+17</v>
      </c>
      <c r="AS126" s="1">
        <f t="shared" si="106"/>
        <v>3.939900351422119E+17</v>
      </c>
      <c r="AT126" s="1">
        <f t="shared" si="106"/>
        <v>4.1037881486653939E+17</v>
      </c>
      <c r="AU126" s="1">
        <f t="shared" si="106"/>
        <v>3.939136190560759E+17</v>
      </c>
      <c r="AV126" s="1">
        <f t="shared" si="106"/>
        <v>4.4255036728830656E+17</v>
      </c>
      <c r="AW126" s="1">
        <f t="shared" si="106"/>
        <v>4.1692086078896966E+17</v>
      </c>
      <c r="AX126" s="1">
        <f t="shared" si="106"/>
        <v>4.0783468369683552E+17</v>
      </c>
      <c r="AY126" s="1">
        <f t="shared" si="106"/>
        <v>4.5477822624553414E+17</v>
      </c>
      <c r="AZ126" s="1">
        <f t="shared" si="106"/>
        <v>3.8108905777368979E+17</v>
      </c>
      <c r="BA126" s="1">
        <f t="shared" si="106"/>
        <v>1.0589339501692006E+16</v>
      </c>
      <c r="BB126" s="1">
        <f t="shared" si="106"/>
        <v>1.0878079489502866E+16</v>
      </c>
      <c r="BC126" s="1">
        <f t="shared" si="106"/>
        <v>6702535289594169</v>
      </c>
      <c r="BD126" s="1">
        <f t="shared" si="106"/>
        <v>2536840056110332</v>
      </c>
      <c r="BE126" s="1">
        <f t="shared" si="106"/>
        <v>1.9863097376135136E+16</v>
      </c>
      <c r="BF126" s="1">
        <f t="shared" si="106"/>
        <v>1.0272881987516958E+16</v>
      </c>
      <c r="BG126" s="1">
        <f t="shared" si="106"/>
        <v>7607739288501624</v>
      </c>
      <c r="BH126" s="1">
        <f t="shared" si="106"/>
        <v>1.218865563259054E+16</v>
      </c>
      <c r="BI126" s="1">
        <f t="shared" si="106"/>
        <v>1.3173501243281814E+16</v>
      </c>
      <c r="BJ126" s="1">
        <f t="shared" si="106"/>
        <v>1.347207686830653E+16</v>
      </c>
      <c r="BK126" s="1">
        <f t="shared" si="106"/>
        <v>4.5460397638492659E+17</v>
      </c>
      <c r="BL126" s="1">
        <f t="shared" si="106"/>
        <v>4.2623773786178874E+17</v>
      </c>
      <c r="BM126" s="1">
        <f t="shared" si="106"/>
        <v>4.3974454744874035E+17</v>
      </c>
      <c r="BN126" s="1">
        <f t="shared" si="106"/>
        <v>4.8091169094205344E+17</v>
      </c>
      <c r="BO126" s="1">
        <f t="shared" ref="BO126:BT126" si="107">(BO56-BO$71)^2</f>
        <v>4.0573633905339187E+17</v>
      </c>
      <c r="BP126" s="1">
        <f t="shared" si="107"/>
        <v>4.212146948670096E+17</v>
      </c>
      <c r="BQ126" s="1">
        <f t="shared" si="107"/>
        <v>4.5920814265884435E+17</v>
      </c>
      <c r="BR126" s="1">
        <f t="shared" si="107"/>
        <v>4.3383178852814131E+17</v>
      </c>
      <c r="BS126" s="1">
        <f t="shared" si="107"/>
        <v>4.3623938242446016E+17</v>
      </c>
      <c r="BT126" s="1">
        <f t="shared" si="107"/>
        <v>4.1227304349911571E+17</v>
      </c>
    </row>
    <row r="127" spans="2:72" x14ac:dyDescent="0.25">
      <c r="B127">
        <v>55</v>
      </c>
      <c r="C127" s="1">
        <f t="shared" ref="C127:BN127" si="108">(C57-C$71)^2</f>
        <v>8.5234918388803616E+16</v>
      </c>
      <c r="D127" s="1">
        <f t="shared" si="108"/>
        <v>1.2359493045218978E+17</v>
      </c>
      <c r="E127" s="1">
        <f t="shared" si="108"/>
        <v>1.2517998143643528E+17</v>
      </c>
      <c r="F127" s="1">
        <f t="shared" si="108"/>
        <v>1.1777255481217218E+17</v>
      </c>
      <c r="G127" s="1">
        <f t="shared" si="108"/>
        <v>1.1968859637153218E+17</v>
      </c>
      <c r="H127" s="1">
        <f t="shared" si="108"/>
        <v>5.8080180543305568E+16</v>
      </c>
      <c r="I127" s="1">
        <f t="shared" si="108"/>
        <v>5.2956305321667424E+16</v>
      </c>
      <c r="J127" s="1">
        <f t="shared" si="108"/>
        <v>9.1019158318031648E+16</v>
      </c>
      <c r="K127" s="1">
        <f t="shared" si="108"/>
        <v>1.2889486809766965E+17</v>
      </c>
      <c r="L127" s="1">
        <f t="shared" si="108"/>
        <v>9.1621349731519808E+16</v>
      </c>
      <c r="M127" s="1">
        <f t="shared" si="108"/>
        <v>6.3769696342400528E+16</v>
      </c>
      <c r="N127" s="1">
        <f t="shared" si="108"/>
        <v>6.6824511127152968E+16</v>
      </c>
      <c r="O127" s="1">
        <f t="shared" si="108"/>
        <v>1.2477564147356779E+17</v>
      </c>
      <c r="P127" s="1">
        <f t="shared" si="108"/>
        <v>1.1175349054451261E+17</v>
      </c>
      <c r="Q127" s="1">
        <f t="shared" si="108"/>
        <v>9.1344179761115344E+16</v>
      </c>
      <c r="R127" s="1">
        <f t="shared" si="108"/>
        <v>1.0859081693899347E+17</v>
      </c>
      <c r="S127" s="1">
        <f t="shared" si="108"/>
        <v>5.6425064598980088E+16</v>
      </c>
      <c r="T127" s="1">
        <f t="shared" si="108"/>
        <v>1.1447951076082376E+17</v>
      </c>
      <c r="U127" s="1">
        <f t="shared" si="108"/>
        <v>1.1948803962943565E+17</v>
      </c>
      <c r="V127" s="1">
        <f t="shared" si="108"/>
        <v>1.1722932921956869E+17</v>
      </c>
      <c r="W127" s="1">
        <f t="shared" si="108"/>
        <v>8.778052714954752E+16</v>
      </c>
      <c r="X127" s="1">
        <f t="shared" si="108"/>
        <v>8.5479314874877504E+16</v>
      </c>
      <c r="Y127" s="1">
        <f t="shared" si="108"/>
        <v>1.2477103699422438E+17</v>
      </c>
      <c r="Z127" s="1">
        <f t="shared" si="108"/>
        <v>1.0092342824287931E+17</v>
      </c>
      <c r="AA127" s="1">
        <f t="shared" si="108"/>
        <v>1.157552579042053E+17</v>
      </c>
      <c r="AB127" s="1">
        <f t="shared" si="108"/>
        <v>8.8900175557056032E+16</v>
      </c>
      <c r="AC127" s="1">
        <f t="shared" si="108"/>
        <v>8.2893107051000912E+16</v>
      </c>
      <c r="AD127" s="1">
        <f t="shared" si="108"/>
        <v>1.0224307882121998E+17</v>
      </c>
      <c r="AE127" s="1">
        <f t="shared" si="108"/>
        <v>1.2167296314288662E+17</v>
      </c>
      <c r="AF127" s="1">
        <f t="shared" si="108"/>
        <v>7.457748349703464E+16</v>
      </c>
      <c r="AG127" s="1">
        <f t="shared" si="108"/>
        <v>1.2199732272254133E+17</v>
      </c>
      <c r="AH127" s="1">
        <f t="shared" si="108"/>
        <v>1.2161385416709336E+17</v>
      </c>
      <c r="AI127" s="1">
        <f t="shared" si="108"/>
        <v>9.4843981740184352E+16</v>
      </c>
      <c r="AJ127" s="1">
        <f t="shared" si="108"/>
        <v>7.8253032552681984E+16</v>
      </c>
      <c r="AK127" s="1">
        <f t="shared" si="108"/>
        <v>1.0048942566871019E+17</v>
      </c>
      <c r="AL127" s="1">
        <f t="shared" si="108"/>
        <v>1.001531901865509E+17</v>
      </c>
      <c r="AM127" s="1">
        <f t="shared" si="108"/>
        <v>1.230905361390504E+17</v>
      </c>
      <c r="AN127" s="1">
        <f t="shared" si="108"/>
        <v>7.8994726808704928E+16</v>
      </c>
      <c r="AO127" s="1">
        <f t="shared" si="108"/>
        <v>9.1691251763885888E+16</v>
      </c>
      <c r="AP127" s="1">
        <f t="shared" si="108"/>
        <v>1.0882052883786349E+17</v>
      </c>
      <c r="AQ127" s="1">
        <f t="shared" si="108"/>
        <v>1.2076216915600835E+17</v>
      </c>
      <c r="AR127" s="1">
        <f t="shared" si="108"/>
        <v>8.4549792451694624E+16</v>
      </c>
      <c r="AS127" s="1">
        <f t="shared" si="108"/>
        <v>7.8671893476264592E+16</v>
      </c>
      <c r="AT127" s="1">
        <f t="shared" si="108"/>
        <v>8.590519370810544E+16</v>
      </c>
      <c r="AU127" s="1">
        <f t="shared" si="108"/>
        <v>6.7462799300398424E+16</v>
      </c>
      <c r="AV127" s="1">
        <f t="shared" si="108"/>
        <v>1.0362563280614054E+17</v>
      </c>
      <c r="AW127" s="1">
        <f t="shared" si="108"/>
        <v>8.6725119736280112E+16</v>
      </c>
      <c r="AX127" s="1">
        <f t="shared" si="108"/>
        <v>8.1307609370337792E+16</v>
      </c>
      <c r="AY127" s="1">
        <f t="shared" si="108"/>
        <v>1.0000170430833893E+17</v>
      </c>
      <c r="AZ127" s="1">
        <f t="shared" si="108"/>
        <v>7.5889855764083712E+16</v>
      </c>
      <c r="BA127" s="1">
        <f t="shared" si="108"/>
        <v>1.1033237053453242E+17</v>
      </c>
      <c r="BB127" s="1">
        <f t="shared" si="108"/>
        <v>1.1947067399968661E+17</v>
      </c>
      <c r="BC127" s="1">
        <f t="shared" si="108"/>
        <v>9.6516095429229504E+16</v>
      </c>
      <c r="BD127" s="1">
        <f t="shared" si="108"/>
        <v>8.337835924500448E+16</v>
      </c>
      <c r="BE127" s="1">
        <f t="shared" si="108"/>
        <v>1.328249758420771E+17</v>
      </c>
      <c r="BF127" s="1">
        <f t="shared" si="108"/>
        <v>1.1166014591659235E+17</v>
      </c>
      <c r="BG127" s="1">
        <f t="shared" si="108"/>
        <v>1.3924351221781891E+17</v>
      </c>
      <c r="BH127" s="1">
        <f t="shared" si="108"/>
        <v>1.1784600890019362E+17</v>
      </c>
      <c r="BI127" s="1">
        <f t="shared" si="108"/>
        <v>1.2161586298767032E+17</v>
      </c>
      <c r="BJ127" s="1">
        <f t="shared" si="108"/>
        <v>1.1963268226301312E+17</v>
      </c>
      <c r="BK127" s="1">
        <f t="shared" si="108"/>
        <v>1.0607397126935952E+17</v>
      </c>
      <c r="BL127" s="1">
        <f t="shared" si="108"/>
        <v>9.7760362313965424E+16</v>
      </c>
      <c r="BM127" s="1">
        <f t="shared" si="108"/>
        <v>9.1606413482112464E+16</v>
      </c>
      <c r="BN127" s="1">
        <f t="shared" si="108"/>
        <v>1.1962032831812902E+17</v>
      </c>
      <c r="BO127" s="1">
        <f t="shared" ref="BO127:BT127" si="109">(BO57-BO$71)^2</f>
        <v>9.2535888756318096E+16</v>
      </c>
      <c r="BP127" s="1">
        <f t="shared" si="109"/>
        <v>8.6061002498996256E+16</v>
      </c>
      <c r="BQ127" s="1">
        <f t="shared" si="109"/>
        <v>9.978260827264272E+16</v>
      </c>
      <c r="BR127" s="1">
        <f t="shared" si="109"/>
        <v>1.000242576196619E+17</v>
      </c>
      <c r="BS127" s="1">
        <f t="shared" si="109"/>
        <v>1.0745738140876029E+17</v>
      </c>
      <c r="BT127" s="1">
        <f t="shared" si="109"/>
        <v>8.790137195397056E+16</v>
      </c>
    </row>
    <row r="128" spans="2:72" x14ac:dyDescent="0.25">
      <c r="B128">
        <v>56</v>
      </c>
      <c r="C128" s="1">
        <f t="shared" ref="C128:BN128" si="110">(C58-C$71)^2</f>
        <v>7.9449009320619856E+16</v>
      </c>
      <c r="D128" s="1">
        <f t="shared" si="110"/>
        <v>1.2342776210328069E+17</v>
      </c>
      <c r="E128" s="1">
        <f t="shared" si="110"/>
        <v>1.1815212021358878E+17</v>
      </c>
      <c r="F128" s="1">
        <f t="shared" si="110"/>
        <v>1.1758441468355653E+17</v>
      </c>
      <c r="G128" s="1">
        <f t="shared" si="110"/>
        <v>1.1948399761062942E+17</v>
      </c>
      <c r="H128" s="1">
        <f t="shared" si="110"/>
        <v>5.3493778711788488E+16</v>
      </c>
      <c r="I128" s="1">
        <f t="shared" si="110"/>
        <v>5.285394050146876E+16</v>
      </c>
      <c r="J128" s="1">
        <f t="shared" si="110"/>
        <v>8.5378033402185104E+16</v>
      </c>
      <c r="K128" s="1">
        <f t="shared" si="110"/>
        <v>1.2207937884935078E+17</v>
      </c>
      <c r="L128" s="1">
        <f t="shared" si="110"/>
        <v>9.1513490953184256E+16</v>
      </c>
      <c r="M128" s="1">
        <f t="shared" si="110"/>
        <v>5.8798144601788024E+16</v>
      </c>
      <c r="N128" s="1">
        <f t="shared" si="110"/>
        <v>6.525915265510552E+16</v>
      </c>
      <c r="O128" s="1">
        <f t="shared" si="110"/>
        <v>1.1793132892645307E+17</v>
      </c>
      <c r="P128" s="1">
        <f t="shared" si="110"/>
        <v>1.1158897145758925E+17</v>
      </c>
      <c r="Q128" s="1">
        <f t="shared" si="110"/>
        <v>9.1084488173125296E+16</v>
      </c>
      <c r="R128" s="1">
        <f t="shared" si="110"/>
        <v>1.0843648162586171E+17</v>
      </c>
      <c r="S128" s="1">
        <f t="shared" si="110"/>
        <v>5.6319528138811448E+16</v>
      </c>
      <c r="T128" s="1">
        <f t="shared" si="110"/>
        <v>1.1428078366171525E+17</v>
      </c>
      <c r="U128" s="1">
        <f t="shared" si="110"/>
        <v>1.1273504756142899E+17</v>
      </c>
      <c r="V128" s="1">
        <f t="shared" si="110"/>
        <v>1.105620626579205E+17</v>
      </c>
      <c r="W128" s="1">
        <f t="shared" si="110"/>
        <v>8.7601220504245264E+16</v>
      </c>
      <c r="X128" s="1">
        <f t="shared" si="110"/>
        <v>7.9817936079598672E+16</v>
      </c>
      <c r="Y128" s="1">
        <f t="shared" si="110"/>
        <v>1.1844086668176726E+17</v>
      </c>
      <c r="Z128" s="1">
        <f t="shared" si="110"/>
        <v>9.4770181256208384E+16</v>
      </c>
      <c r="AA128" s="1">
        <f t="shared" si="110"/>
        <v>1.1198550933855787E+17</v>
      </c>
      <c r="AB128" s="1">
        <f t="shared" si="110"/>
        <v>8.470768612263016E+16</v>
      </c>
      <c r="AC128" s="1">
        <f t="shared" si="110"/>
        <v>7.7709225571830048E+16</v>
      </c>
      <c r="AD128" s="1">
        <f t="shared" si="110"/>
        <v>1.0167207497377306E+17</v>
      </c>
      <c r="AE128" s="1">
        <f t="shared" si="110"/>
        <v>1.1511367999326786E+17</v>
      </c>
      <c r="AF128" s="1">
        <f t="shared" si="110"/>
        <v>7.4439868877218704E+16</v>
      </c>
      <c r="AG128" s="1">
        <f t="shared" si="110"/>
        <v>1.151102570985628E+17</v>
      </c>
      <c r="AH128" s="1">
        <f t="shared" si="110"/>
        <v>1.1489166737726622E+17</v>
      </c>
      <c r="AI128" s="1">
        <f t="shared" si="110"/>
        <v>9.4754861987071184E+16</v>
      </c>
      <c r="AJ128" s="1">
        <f t="shared" si="110"/>
        <v>7.815708122972432E+16</v>
      </c>
      <c r="AK128" s="1">
        <f t="shared" si="110"/>
        <v>9.9505631765898912E+16</v>
      </c>
      <c r="AL128" s="1">
        <f t="shared" si="110"/>
        <v>9.6505427876128576E+16</v>
      </c>
      <c r="AM128" s="1">
        <f t="shared" si="110"/>
        <v>1.2291380024195739E+17</v>
      </c>
      <c r="AN128" s="1">
        <f t="shared" si="110"/>
        <v>7.8906808681387152E+16</v>
      </c>
      <c r="AO128" s="1">
        <f t="shared" si="110"/>
        <v>8.7775847305573296E+16</v>
      </c>
      <c r="AP128" s="1">
        <f t="shared" si="110"/>
        <v>1.0726695875817245E+17</v>
      </c>
      <c r="AQ128" s="1">
        <f t="shared" si="110"/>
        <v>1.161842205783605E+17</v>
      </c>
      <c r="AR128" s="1">
        <f t="shared" si="110"/>
        <v>8.1282876504760816E+16</v>
      </c>
      <c r="AS128" s="1">
        <f t="shared" si="110"/>
        <v>7.443794464780696E+16</v>
      </c>
      <c r="AT128" s="1">
        <f t="shared" si="110"/>
        <v>8.5785656300862112E+16</v>
      </c>
      <c r="AU128" s="1">
        <f t="shared" si="110"/>
        <v>6.7369884834704992E+16</v>
      </c>
      <c r="AV128" s="1">
        <f t="shared" si="110"/>
        <v>1.0122728688958997E+17</v>
      </c>
      <c r="AW128" s="1">
        <f t="shared" si="110"/>
        <v>8.6191534799810864E+16</v>
      </c>
      <c r="AX128" s="1">
        <f t="shared" si="110"/>
        <v>7.972513499896336E+16</v>
      </c>
      <c r="AY128" s="1">
        <f t="shared" si="110"/>
        <v>9.9839940554317808E+16</v>
      </c>
      <c r="AZ128" s="1">
        <f t="shared" si="110"/>
        <v>7.5235749108796512E+16</v>
      </c>
      <c r="BA128" s="1">
        <f t="shared" si="110"/>
        <v>1.5073621278949459E+17</v>
      </c>
      <c r="BB128" s="1">
        <f t="shared" si="110"/>
        <v>1.6207137457936102E+17</v>
      </c>
      <c r="BC128" s="1">
        <f t="shared" si="110"/>
        <v>1.3312762189414277E+17</v>
      </c>
      <c r="BD128" s="1">
        <f t="shared" si="110"/>
        <v>1.2011094584426528E+17</v>
      </c>
      <c r="BE128" s="1">
        <f t="shared" si="110"/>
        <v>1.8077301324446362E+17</v>
      </c>
      <c r="BF128" s="1">
        <f t="shared" si="110"/>
        <v>1.5549170821595626E+17</v>
      </c>
      <c r="BG128" s="1">
        <f t="shared" si="110"/>
        <v>1.8142360995644701E+17</v>
      </c>
      <c r="BH128" s="1">
        <f t="shared" si="110"/>
        <v>1.6281726697203859E+17</v>
      </c>
      <c r="BI128" s="1">
        <f t="shared" si="110"/>
        <v>1.6579591025440736E+17</v>
      </c>
      <c r="BJ128" s="1">
        <f t="shared" si="110"/>
        <v>1.6058516943619142E+17</v>
      </c>
      <c r="BK128" s="1">
        <f t="shared" si="110"/>
        <v>1.0592431671537224E+17</v>
      </c>
      <c r="BL128" s="1">
        <f t="shared" si="110"/>
        <v>9.3864270208463104E+16</v>
      </c>
      <c r="BM128" s="1">
        <f t="shared" si="110"/>
        <v>8.7739199811541376E+16</v>
      </c>
      <c r="BN128" s="1">
        <f t="shared" si="110"/>
        <v>1.1944215998607571E+17</v>
      </c>
      <c r="BO128" s="1">
        <f t="shared" ref="BO128:BT128" si="111">(BO58-BO$71)^2</f>
        <v>8.7583680784095232E+16</v>
      </c>
      <c r="BP128" s="1">
        <f t="shared" si="111"/>
        <v>8.5470849650900256E+16</v>
      </c>
      <c r="BQ128" s="1">
        <f t="shared" si="111"/>
        <v>9.9317040710785488E+16</v>
      </c>
      <c r="BR128" s="1">
        <f t="shared" si="111"/>
        <v>9.5957713224931152E+16</v>
      </c>
      <c r="BS128" s="1">
        <f t="shared" si="111"/>
        <v>1.0278009396559291E+17</v>
      </c>
      <c r="BT128" s="1">
        <f t="shared" si="111"/>
        <v>8.7345439804895216E+16</v>
      </c>
    </row>
    <row r="129" spans="2:72" x14ac:dyDescent="0.25">
      <c r="B129">
        <v>57</v>
      </c>
      <c r="C129" s="1">
        <f t="shared" ref="C129:BN129" si="112">(C59-C$71)^2</f>
        <v>1.4416284845604706E+16</v>
      </c>
      <c r="D129" s="1">
        <f t="shared" si="112"/>
        <v>5636918210783747</v>
      </c>
      <c r="E129" s="1">
        <f t="shared" si="112"/>
        <v>1101564317900118.1</v>
      </c>
      <c r="F129" s="1">
        <f t="shared" si="112"/>
        <v>3603953585223448</v>
      </c>
      <c r="G129" s="1">
        <f t="shared" si="112"/>
        <v>1563293729118152.3</v>
      </c>
      <c r="H129" s="1">
        <f t="shared" si="112"/>
        <v>1.6386846542769378E+16</v>
      </c>
      <c r="I129" s="1">
        <f t="shared" si="112"/>
        <v>8432273075377811</v>
      </c>
      <c r="J129" s="1">
        <f t="shared" si="112"/>
        <v>1.6562246489142316E+16</v>
      </c>
      <c r="K129" s="1">
        <f t="shared" si="112"/>
        <v>4356636672259025</v>
      </c>
      <c r="L129" s="1">
        <f t="shared" si="112"/>
        <v>1.261069592943345E+16</v>
      </c>
      <c r="M129" s="1">
        <f t="shared" si="112"/>
        <v>1.0701416815786174E+16</v>
      </c>
      <c r="N129" s="1">
        <f t="shared" si="112"/>
        <v>1.877020021674534E+16</v>
      </c>
      <c r="O129" s="1">
        <f t="shared" si="112"/>
        <v>3771928731068042.5</v>
      </c>
      <c r="P129" s="1">
        <f t="shared" si="112"/>
        <v>5260397964400989</v>
      </c>
      <c r="Q129" s="1">
        <f t="shared" si="112"/>
        <v>9729546348039002</v>
      </c>
      <c r="R129" s="1">
        <f t="shared" si="112"/>
        <v>9505866768110172</v>
      </c>
      <c r="S129" s="1">
        <f t="shared" si="112"/>
        <v>1.2360495594068842E+16</v>
      </c>
      <c r="T129" s="1">
        <f t="shared" si="112"/>
        <v>2163924573927253.5</v>
      </c>
      <c r="U129" s="1">
        <f t="shared" si="112"/>
        <v>4290380396637958</v>
      </c>
      <c r="V129" s="1">
        <f t="shared" si="112"/>
        <v>2609893216669120</v>
      </c>
      <c r="W129" s="1">
        <f t="shared" si="112"/>
        <v>2624649086339287</v>
      </c>
      <c r="X129" s="1">
        <f t="shared" si="112"/>
        <v>1.4293258074137534E+16</v>
      </c>
      <c r="Y129" s="1">
        <f t="shared" si="112"/>
        <v>2460386146213848.5</v>
      </c>
      <c r="Z129" s="1">
        <f t="shared" si="112"/>
        <v>1.1139940734661874E+16</v>
      </c>
      <c r="AA129" s="1">
        <f t="shared" si="112"/>
        <v>4621488842614129</v>
      </c>
      <c r="AB129" s="1">
        <f t="shared" si="112"/>
        <v>6181325131356578</v>
      </c>
      <c r="AC129" s="1">
        <f t="shared" si="112"/>
        <v>2.4014748127380748E+16</v>
      </c>
      <c r="AD129" s="1">
        <f t="shared" si="112"/>
        <v>1.0043727725989656E+16</v>
      </c>
      <c r="AE129" s="1">
        <f t="shared" si="112"/>
        <v>2018379054482595</v>
      </c>
      <c r="AF129" s="1">
        <f t="shared" si="112"/>
        <v>5222278627483538</v>
      </c>
      <c r="AG129" s="1">
        <f t="shared" si="112"/>
        <v>2852865250307474</v>
      </c>
      <c r="AH129" s="1">
        <f t="shared" si="112"/>
        <v>1976878780153380.8</v>
      </c>
      <c r="AI129" s="1">
        <f t="shared" si="112"/>
        <v>1.9944644263977328E+16</v>
      </c>
      <c r="AJ129" s="1">
        <f t="shared" si="112"/>
        <v>2.0487100430499352E+16</v>
      </c>
      <c r="AK129" s="1">
        <f t="shared" si="112"/>
        <v>1.2558404070946856E+16</v>
      </c>
      <c r="AL129" s="1">
        <f t="shared" si="112"/>
        <v>1.1381823728624058E+16</v>
      </c>
      <c r="AM129" s="1">
        <f t="shared" si="112"/>
        <v>3030277324148660</v>
      </c>
      <c r="AN129" s="1">
        <f t="shared" si="112"/>
        <v>2.4820685407604692E+16</v>
      </c>
      <c r="AO129" s="1">
        <f t="shared" si="112"/>
        <v>1.7509165607762692E+16</v>
      </c>
      <c r="AP129" s="1">
        <f t="shared" si="112"/>
        <v>7227398757638875</v>
      </c>
      <c r="AQ129" s="1">
        <f t="shared" si="112"/>
        <v>3046802302297570</v>
      </c>
      <c r="AR129" s="1">
        <f t="shared" si="112"/>
        <v>1.1944313498657726E+16</v>
      </c>
      <c r="AS129" s="1">
        <f t="shared" si="112"/>
        <v>1.577481567252512E+16</v>
      </c>
      <c r="AT129" s="1">
        <f t="shared" si="112"/>
        <v>1.1857882127989978E+16</v>
      </c>
      <c r="AU129" s="1">
        <f t="shared" si="112"/>
        <v>1.6129435064324382E+16</v>
      </c>
      <c r="AV129" s="1">
        <f t="shared" si="112"/>
        <v>1.0082915388357838E+16</v>
      </c>
      <c r="AW129" s="1">
        <f t="shared" si="112"/>
        <v>1.1444559996196374E+16</v>
      </c>
      <c r="AX129" s="1">
        <f t="shared" si="112"/>
        <v>1.1146587221599708E+16</v>
      </c>
      <c r="AY129" s="1">
        <f t="shared" si="112"/>
        <v>5652442755002197</v>
      </c>
      <c r="AZ129" s="1">
        <f t="shared" si="112"/>
        <v>2.0133577528620156E+16</v>
      </c>
      <c r="BA129" s="1">
        <f t="shared" si="112"/>
        <v>1.136995547476639E+17</v>
      </c>
      <c r="BB129" s="1">
        <f t="shared" si="112"/>
        <v>1.2260464376404603E+17</v>
      </c>
      <c r="BC129" s="1">
        <f t="shared" si="112"/>
        <v>1.0073198580229211E+17</v>
      </c>
      <c r="BD129" s="1">
        <f t="shared" si="112"/>
        <v>8.1501096590250736E+16</v>
      </c>
      <c r="BE129" s="1">
        <f t="shared" si="112"/>
        <v>1.3082215364647469E+17</v>
      </c>
      <c r="BF129" s="1">
        <f t="shared" si="112"/>
        <v>1.1521346221102587E+17</v>
      </c>
      <c r="BG129" s="1">
        <f t="shared" si="112"/>
        <v>1.3687202605478445E+17</v>
      </c>
      <c r="BH129" s="1">
        <f t="shared" si="112"/>
        <v>1.1583683605544845E+17</v>
      </c>
      <c r="BI129" s="1">
        <f t="shared" si="112"/>
        <v>1.197071659594959E+17</v>
      </c>
      <c r="BJ129" s="1">
        <f t="shared" si="112"/>
        <v>1.2384938979719491E+17</v>
      </c>
      <c r="BK129" s="1">
        <f t="shared" si="112"/>
        <v>6731557987976053</v>
      </c>
      <c r="BL129" s="1">
        <f t="shared" si="112"/>
        <v>1.1034944831011934E+16</v>
      </c>
      <c r="BM129" s="1">
        <f t="shared" si="112"/>
        <v>5526278874140663</v>
      </c>
      <c r="BN129" s="1">
        <f t="shared" si="112"/>
        <v>3051312835593467</v>
      </c>
      <c r="BO129" s="1">
        <f t="shared" ref="BO129:BT129" si="113">(BO59-BO$71)^2</f>
        <v>1.5299586261581348E+16</v>
      </c>
      <c r="BP129" s="1">
        <f t="shared" si="113"/>
        <v>9163469477583660</v>
      </c>
      <c r="BQ129" s="1">
        <f t="shared" si="113"/>
        <v>5237943931512581</v>
      </c>
      <c r="BR129" s="1">
        <f t="shared" si="113"/>
        <v>8459593515431241</v>
      </c>
      <c r="BS129" s="1">
        <f t="shared" si="113"/>
        <v>8108363069362345</v>
      </c>
      <c r="BT129" s="1">
        <f t="shared" si="113"/>
        <v>1.6111430204671604E+16</v>
      </c>
    </row>
    <row r="130" spans="2:72" x14ac:dyDescent="0.25">
      <c r="B130">
        <v>58</v>
      </c>
      <c r="C130" s="1">
        <f t="shared" ref="C130:BN130" si="114">(C60-C$71)^2</f>
        <v>1.5272388800090794E+16</v>
      </c>
      <c r="D130" s="1">
        <f t="shared" si="114"/>
        <v>4620927741487383</v>
      </c>
      <c r="E130" s="1">
        <f t="shared" si="114"/>
        <v>1349762208915573.8</v>
      </c>
      <c r="F130" s="1">
        <f t="shared" si="114"/>
        <v>2652140493104197.5</v>
      </c>
      <c r="G130" s="1">
        <f t="shared" si="114"/>
        <v>957764485397135.38</v>
      </c>
      <c r="H130" s="1">
        <f t="shared" si="114"/>
        <v>1.7611333116994912E+16</v>
      </c>
      <c r="I130" s="1">
        <f t="shared" si="114"/>
        <v>7330363482527355</v>
      </c>
      <c r="J130" s="1">
        <f t="shared" si="114"/>
        <v>1.7439493281046874E+16</v>
      </c>
      <c r="K130" s="1">
        <f t="shared" si="114"/>
        <v>4860897286471895</v>
      </c>
      <c r="L130" s="1">
        <f t="shared" si="114"/>
        <v>1.0780226986844208E+16</v>
      </c>
      <c r="M130" s="1">
        <f t="shared" si="114"/>
        <v>1.1613260450042962E+16</v>
      </c>
      <c r="N130" s="1">
        <f t="shared" si="114"/>
        <v>1.7877463758716408E+16</v>
      </c>
      <c r="O130" s="1">
        <f t="shared" si="114"/>
        <v>4190779301234987.5</v>
      </c>
      <c r="P130" s="1">
        <f t="shared" si="114"/>
        <v>4226572845218036</v>
      </c>
      <c r="Q130" s="1">
        <f t="shared" si="114"/>
        <v>8505994529665996</v>
      </c>
      <c r="R130" s="1">
        <f t="shared" si="114"/>
        <v>8015872744655732</v>
      </c>
      <c r="S130" s="1">
        <f t="shared" si="114"/>
        <v>1.0960714593671332E+16</v>
      </c>
      <c r="T130" s="1">
        <f t="shared" si="114"/>
        <v>1443336870224208.8</v>
      </c>
      <c r="U130" s="1">
        <f t="shared" si="114"/>
        <v>4728287486075349</v>
      </c>
      <c r="V130" s="1">
        <f t="shared" si="114"/>
        <v>2973859069520840.5</v>
      </c>
      <c r="W130" s="1">
        <f t="shared" si="114"/>
        <v>1855122739044305.5</v>
      </c>
      <c r="X130" s="1">
        <f t="shared" si="114"/>
        <v>1.508690861421004E+16</v>
      </c>
      <c r="Y130" s="1">
        <f t="shared" si="114"/>
        <v>2697604431914454</v>
      </c>
      <c r="Z130" s="1">
        <f t="shared" si="114"/>
        <v>1.1866312938339408E+16</v>
      </c>
      <c r="AA130" s="1">
        <f t="shared" si="114"/>
        <v>4507629299911198</v>
      </c>
      <c r="AB130" s="1">
        <f t="shared" si="114"/>
        <v>6244502339930421</v>
      </c>
      <c r="AC130" s="1">
        <f t="shared" si="114"/>
        <v>2.5096909120097724E+16</v>
      </c>
      <c r="AD130" s="1">
        <f t="shared" si="114"/>
        <v>8906737337929352</v>
      </c>
      <c r="AE130" s="1">
        <f t="shared" si="114"/>
        <v>2315077823926455</v>
      </c>
      <c r="AF130" s="1">
        <f t="shared" si="114"/>
        <v>4194341869882806.5</v>
      </c>
      <c r="AG130" s="1">
        <f t="shared" si="114"/>
        <v>3242473521010781.5</v>
      </c>
      <c r="AH130" s="1">
        <f t="shared" si="114"/>
        <v>2278394082315784.5</v>
      </c>
      <c r="AI130" s="1">
        <f t="shared" si="114"/>
        <v>1.7740327449469012E+16</v>
      </c>
      <c r="AJ130" s="1">
        <f t="shared" si="114"/>
        <v>1.8282706402616936E+16</v>
      </c>
      <c r="AK130" s="1">
        <f t="shared" si="114"/>
        <v>1.1477430821979656E+16</v>
      </c>
      <c r="AL130" s="1">
        <f t="shared" si="114"/>
        <v>1.1267756362649428E+16</v>
      </c>
      <c r="AM130" s="1">
        <f t="shared" si="114"/>
        <v>2204729943450902.8</v>
      </c>
      <c r="AN130" s="1">
        <f t="shared" si="114"/>
        <v>2.2374312207762132E+16</v>
      </c>
      <c r="AO130" s="1">
        <f t="shared" si="114"/>
        <v>1.769142446448246E+16</v>
      </c>
      <c r="AP130" s="1">
        <f t="shared" si="114"/>
        <v>6571518911911472</v>
      </c>
      <c r="AQ130" s="1">
        <f t="shared" si="114"/>
        <v>3019732421135491</v>
      </c>
      <c r="AR130" s="1">
        <f t="shared" si="114"/>
        <v>1.1781896649953158E+16</v>
      </c>
      <c r="AS130" s="1">
        <f t="shared" si="114"/>
        <v>1.6097484044402864E+16</v>
      </c>
      <c r="AT130" s="1">
        <f t="shared" si="114"/>
        <v>1.0099098514606566E+16</v>
      </c>
      <c r="AU130" s="1">
        <f t="shared" si="114"/>
        <v>1.4448861962224338E+16</v>
      </c>
      <c r="AV130" s="1">
        <f t="shared" si="114"/>
        <v>9581985176441600</v>
      </c>
      <c r="AW130" s="1">
        <f t="shared" si="114"/>
        <v>1.018662417240304E+16</v>
      </c>
      <c r="AX130" s="1">
        <f t="shared" si="114"/>
        <v>1.0389761877417596E+16</v>
      </c>
      <c r="AY130" s="1">
        <f t="shared" si="114"/>
        <v>4456346458137272.5</v>
      </c>
      <c r="AZ130" s="1">
        <f t="shared" si="114"/>
        <v>1.8533343473703312E+16</v>
      </c>
      <c r="BA130" s="1">
        <f t="shared" si="114"/>
        <v>3.7266350769061312E+17</v>
      </c>
      <c r="BB130" s="1">
        <f t="shared" si="114"/>
        <v>3.6074736927135194E+17</v>
      </c>
      <c r="BC130" s="1">
        <f t="shared" si="114"/>
        <v>3.9840906651556992E+17</v>
      </c>
      <c r="BD130" s="1">
        <f t="shared" si="114"/>
        <v>4.1912626914146445E+17</v>
      </c>
      <c r="BE130" s="1">
        <f t="shared" si="114"/>
        <v>3.2714172866638534E+17</v>
      </c>
      <c r="BF130" s="1">
        <f t="shared" si="114"/>
        <v>3.6197127439431622E+17</v>
      </c>
      <c r="BG130" s="1">
        <f t="shared" si="114"/>
        <v>3.5949219942084282E+17</v>
      </c>
      <c r="BH130" s="1">
        <f t="shared" si="114"/>
        <v>3.5383208028421747E+17</v>
      </c>
      <c r="BI130" s="1">
        <f t="shared" si="114"/>
        <v>3.5288890330213632E+17</v>
      </c>
      <c r="BJ130" s="1">
        <f t="shared" si="114"/>
        <v>3.6289968254932826E+17</v>
      </c>
      <c r="BK130" s="1">
        <f t="shared" si="114"/>
        <v>5553139345169160</v>
      </c>
      <c r="BL130" s="1">
        <f t="shared" si="114"/>
        <v>1.103641345579549E+16</v>
      </c>
      <c r="BM130" s="1">
        <f t="shared" si="114"/>
        <v>5563520459411604</v>
      </c>
      <c r="BN130" s="1">
        <f t="shared" si="114"/>
        <v>2214574781387312.5</v>
      </c>
      <c r="BO130" s="1">
        <f t="shared" ref="BO130:BT130" si="115">(BO60-BO$71)^2</f>
        <v>1.580005986073802E+16</v>
      </c>
      <c r="BP130" s="1">
        <f t="shared" si="115"/>
        <v>8170608692904838</v>
      </c>
      <c r="BQ130" s="1">
        <f t="shared" si="115"/>
        <v>4399290011142025.5</v>
      </c>
      <c r="BR130" s="1">
        <f t="shared" si="115"/>
        <v>8442970181214353</v>
      </c>
      <c r="BS130" s="1">
        <f t="shared" si="115"/>
        <v>8208966440102738</v>
      </c>
      <c r="BT130" s="1">
        <f t="shared" si="115"/>
        <v>1.4778845931612356E+16</v>
      </c>
    </row>
    <row r="131" spans="2:72" x14ac:dyDescent="0.25">
      <c r="B131">
        <v>59</v>
      </c>
      <c r="C131" s="1">
        <f t="shared" ref="C131:BN131" si="116">(C61-C$71)^2</f>
        <v>1.1234429811628666E+17</v>
      </c>
      <c r="D131" s="1">
        <f t="shared" si="116"/>
        <v>9.2353623475784864E+16</v>
      </c>
      <c r="E131" s="1">
        <f t="shared" si="116"/>
        <v>7.2132725123412928E+16</v>
      </c>
      <c r="F131" s="1">
        <f t="shared" si="116"/>
        <v>8.8333257355395344E+16</v>
      </c>
      <c r="G131" s="1">
        <f t="shared" si="116"/>
        <v>7.5473250532099136E+16</v>
      </c>
      <c r="H131" s="1">
        <f t="shared" si="116"/>
        <v>1.5238890460605846E+17</v>
      </c>
      <c r="I131" s="1">
        <f t="shared" si="116"/>
        <v>1.5156553513787382E+17</v>
      </c>
      <c r="J131" s="1">
        <f t="shared" si="116"/>
        <v>1.1834745094266371E+17</v>
      </c>
      <c r="K131" s="1">
        <f t="shared" si="116"/>
        <v>8.7355188337445024E+16</v>
      </c>
      <c r="L131" s="1">
        <f t="shared" si="116"/>
        <v>1.1209357450503338E+17</v>
      </c>
      <c r="M131" s="1">
        <f t="shared" si="116"/>
        <v>1.3570515995804318E+17</v>
      </c>
      <c r="N131" s="1">
        <f t="shared" si="116"/>
        <v>1.426559026427207E+17</v>
      </c>
      <c r="O131" s="1">
        <f t="shared" si="116"/>
        <v>8.572489511474952E+16</v>
      </c>
      <c r="P131" s="1">
        <f t="shared" si="116"/>
        <v>9.7631269759119648E+16</v>
      </c>
      <c r="Q131" s="1">
        <f t="shared" si="116"/>
        <v>1.1307952836795494E+17</v>
      </c>
      <c r="R131" s="1">
        <f t="shared" si="116"/>
        <v>1.0258345401879014E+17</v>
      </c>
      <c r="S131" s="1">
        <f t="shared" si="116"/>
        <v>1.6418328141886422E+17</v>
      </c>
      <c r="T131" s="1">
        <f t="shared" si="116"/>
        <v>8.2665716558467232E+16</v>
      </c>
      <c r="U131" s="1">
        <f t="shared" si="116"/>
        <v>8.3800089971155088E+16</v>
      </c>
      <c r="V131" s="1">
        <f t="shared" si="116"/>
        <v>8.812157037803376E+16</v>
      </c>
      <c r="W131" s="1">
        <f t="shared" si="116"/>
        <v>1.0996888422099312E+17</v>
      </c>
      <c r="X131" s="1">
        <f t="shared" si="116"/>
        <v>1.1236314128227062E+17</v>
      </c>
      <c r="Y131" s="1">
        <f t="shared" si="116"/>
        <v>7.582049419052136E+16</v>
      </c>
      <c r="Z131" s="1">
        <f t="shared" si="116"/>
        <v>1.0710314757518429E+17</v>
      </c>
      <c r="AA131" s="1">
        <f t="shared" si="116"/>
        <v>8.8746419767102128E+16</v>
      </c>
      <c r="AB131" s="1">
        <f t="shared" si="116"/>
        <v>1.1244570129974154E+17</v>
      </c>
      <c r="AC131" s="1">
        <f t="shared" si="116"/>
        <v>1.3994173190480122E+17</v>
      </c>
      <c r="AD131" s="1">
        <f t="shared" si="116"/>
        <v>1.0504306870842611E+17</v>
      </c>
      <c r="AE131" s="1">
        <f t="shared" si="116"/>
        <v>7.6693648229316576E+16</v>
      </c>
      <c r="AF131" s="1">
        <f t="shared" si="116"/>
        <v>1.2834091331335224E+17</v>
      </c>
      <c r="AG131" s="1">
        <f t="shared" si="116"/>
        <v>8.2872212068885888E+16</v>
      </c>
      <c r="AH131" s="1">
        <f t="shared" si="116"/>
        <v>7.627540536181864E+16</v>
      </c>
      <c r="AI131" s="1">
        <f t="shared" si="116"/>
        <v>1.265070325790725E+17</v>
      </c>
      <c r="AJ131" s="1">
        <f t="shared" si="116"/>
        <v>1.4464568877380019E+17</v>
      </c>
      <c r="AK131" s="1">
        <f t="shared" si="116"/>
        <v>1.0986707118868872E+17</v>
      </c>
      <c r="AL131" s="1">
        <f t="shared" si="116"/>
        <v>1.1110067866089438E+17</v>
      </c>
      <c r="AM131" s="1">
        <f t="shared" si="116"/>
        <v>7.9826794672538048E+16</v>
      </c>
      <c r="AN131" s="1">
        <f t="shared" si="116"/>
        <v>1.4752380353763485E+17</v>
      </c>
      <c r="AO131" s="1">
        <f t="shared" si="116"/>
        <v>1.2752709837912122E+17</v>
      </c>
      <c r="AP131" s="1">
        <f t="shared" si="116"/>
        <v>9.8726934739887024E+16</v>
      </c>
      <c r="AQ131" s="1">
        <f t="shared" si="116"/>
        <v>7.9648099559771632E+16</v>
      </c>
      <c r="AR131" s="1">
        <f t="shared" si="116"/>
        <v>1.2104291120756459E+17</v>
      </c>
      <c r="AS131" s="1">
        <f t="shared" si="116"/>
        <v>1.2986053923465952E+17</v>
      </c>
      <c r="AT131" s="1">
        <f t="shared" si="116"/>
        <v>1.1025155273710566E+17</v>
      </c>
      <c r="AU131" s="1">
        <f t="shared" si="116"/>
        <v>1.5047733555870474E+17</v>
      </c>
      <c r="AV131" s="1">
        <f t="shared" si="116"/>
        <v>1.0721358322014307E+17</v>
      </c>
      <c r="AW131" s="1">
        <f t="shared" si="116"/>
        <v>1.1220056415166579E+17</v>
      </c>
      <c r="AX131" s="1">
        <f t="shared" si="116"/>
        <v>1.1902520264160472E+17</v>
      </c>
      <c r="AY131" s="1">
        <f t="shared" si="116"/>
        <v>1.0083374093241291E+17</v>
      </c>
      <c r="AZ131" s="1">
        <f t="shared" si="116"/>
        <v>1.3015886238787886E+17</v>
      </c>
      <c r="BA131" s="1">
        <f t="shared" si="116"/>
        <v>3.6571928847549325E+17</v>
      </c>
      <c r="BB131" s="1">
        <f t="shared" si="116"/>
        <v>3.5487876740536454E+17</v>
      </c>
      <c r="BC131" s="1">
        <f t="shared" si="116"/>
        <v>3.897302759150567E+17</v>
      </c>
      <c r="BD131" s="1">
        <f t="shared" si="116"/>
        <v>4.2143873961339904E+17</v>
      </c>
      <c r="BE131" s="1">
        <f t="shared" si="116"/>
        <v>3.2930325399852717E+17</v>
      </c>
      <c r="BF131" s="1">
        <f t="shared" si="116"/>
        <v>3.5490016775387546E+17</v>
      </c>
      <c r="BG131" s="1">
        <f t="shared" si="116"/>
        <v>3.6194007105519859E+17</v>
      </c>
      <c r="BH131" s="1">
        <f t="shared" si="116"/>
        <v>3.5582680823247136E+17</v>
      </c>
      <c r="BI131" s="1">
        <f t="shared" si="116"/>
        <v>3.5469780440635629E+17</v>
      </c>
      <c r="BJ131" s="1">
        <f t="shared" si="116"/>
        <v>3.5495678741348992E+17</v>
      </c>
      <c r="BK131" s="1">
        <f t="shared" si="116"/>
        <v>9.7821465706012256E+16</v>
      </c>
      <c r="BL131" s="1">
        <f t="shared" si="116"/>
        <v>1.1379316407294707E+17</v>
      </c>
      <c r="BM131" s="1">
        <f t="shared" si="116"/>
        <v>1.0684229113415082E+17</v>
      </c>
      <c r="BN131" s="1">
        <f t="shared" si="116"/>
        <v>8.1537036329912912E+16</v>
      </c>
      <c r="BO131" s="1">
        <f t="shared" ref="BO131:BT131" si="117">(BO61-BO$71)^2</f>
        <v>1.1676621136872398E+17</v>
      </c>
      <c r="BP131" s="1">
        <f t="shared" si="117"/>
        <v>1.1687828560483707E+17</v>
      </c>
      <c r="BQ131" s="1">
        <f t="shared" si="117"/>
        <v>1.0115442006001842E+17</v>
      </c>
      <c r="BR131" s="1">
        <f t="shared" si="117"/>
        <v>1.0604030464823131E+17</v>
      </c>
      <c r="BS131" s="1">
        <f t="shared" si="117"/>
        <v>1.0005467976170798E+17</v>
      </c>
      <c r="BT131" s="1">
        <f t="shared" si="117"/>
        <v>1.2564072336813795E+17</v>
      </c>
    </row>
    <row r="132" spans="2:72" x14ac:dyDescent="0.25">
      <c r="B132">
        <v>60</v>
      </c>
      <c r="C132" s="1">
        <f t="shared" ref="C132:BN132" si="118">(C62-C$71)^2</f>
        <v>1.1785823878347442E+17</v>
      </c>
      <c r="D132" s="1">
        <f t="shared" si="118"/>
        <v>9.0838921181999952E+16</v>
      </c>
      <c r="E132" s="1">
        <f t="shared" si="118"/>
        <v>7.6444982319921264E+16</v>
      </c>
      <c r="F132" s="1">
        <f t="shared" si="118"/>
        <v>8.6194420679034416E+16</v>
      </c>
      <c r="G132" s="1">
        <f t="shared" si="118"/>
        <v>7.3474054104941488E+16</v>
      </c>
      <c r="H132" s="1">
        <f t="shared" si="118"/>
        <v>1.5870221304328941E+17</v>
      </c>
      <c r="I132" s="1">
        <f t="shared" si="118"/>
        <v>1.4909096258401376E+17</v>
      </c>
      <c r="J132" s="1">
        <f t="shared" si="118"/>
        <v>1.2396670768440645E+17</v>
      </c>
      <c r="K132" s="1">
        <f t="shared" si="118"/>
        <v>9.234817504004752E+16</v>
      </c>
      <c r="L132" s="1">
        <f t="shared" si="118"/>
        <v>1.0949390140757165E+17</v>
      </c>
      <c r="M132" s="1">
        <f t="shared" si="118"/>
        <v>1.4185235715434933E+17</v>
      </c>
      <c r="N132" s="1">
        <f t="shared" si="118"/>
        <v>1.4329890592718486E+17</v>
      </c>
      <c r="O132" s="1">
        <f t="shared" si="118"/>
        <v>9.0429400975162144E+16</v>
      </c>
      <c r="P132" s="1">
        <f t="shared" si="118"/>
        <v>9.5870033358846976E+16</v>
      </c>
      <c r="Q132" s="1">
        <f t="shared" si="118"/>
        <v>1.1176003357465296E+17</v>
      </c>
      <c r="R132" s="1">
        <f t="shared" si="118"/>
        <v>1.004959598614589E+17</v>
      </c>
      <c r="S132" s="1">
        <f t="shared" si="118"/>
        <v>1.6167893123498643E+17</v>
      </c>
      <c r="T132" s="1">
        <f t="shared" si="118"/>
        <v>8.0613341109512944E+16</v>
      </c>
      <c r="U132" s="1">
        <f t="shared" si="118"/>
        <v>8.857360285256848E+16</v>
      </c>
      <c r="V132" s="1">
        <f t="shared" si="118"/>
        <v>9.2910268173104032E+16</v>
      </c>
      <c r="W132" s="1">
        <f t="shared" si="118"/>
        <v>1.0783663179318118E+17</v>
      </c>
      <c r="X132" s="1">
        <f t="shared" si="118"/>
        <v>1.1771489362238115E+17</v>
      </c>
      <c r="Y132" s="1">
        <f t="shared" si="118"/>
        <v>7.9791868984070064E+16</v>
      </c>
      <c r="Z132" s="1">
        <f t="shared" si="118"/>
        <v>1.1233975171936946E+17</v>
      </c>
      <c r="AA132" s="1">
        <f t="shared" si="118"/>
        <v>9.092840009421424E+16</v>
      </c>
      <c r="AB132" s="1">
        <f t="shared" si="118"/>
        <v>1.1586824569939414E+17</v>
      </c>
      <c r="AC132" s="1">
        <f t="shared" si="118"/>
        <v>1.4611927835762435E+17</v>
      </c>
      <c r="AD132" s="1">
        <f t="shared" si="118"/>
        <v>1.0424395783244989E+17</v>
      </c>
      <c r="AE132" s="1">
        <f t="shared" si="118"/>
        <v>8.0972623773720192E+16</v>
      </c>
      <c r="AF132" s="1">
        <f t="shared" si="118"/>
        <v>1.2601931164377432E+17</v>
      </c>
      <c r="AG132" s="1">
        <f t="shared" si="118"/>
        <v>8.7663418454969168E+16</v>
      </c>
      <c r="AH132" s="1">
        <f t="shared" si="118"/>
        <v>8.0576575095003424E+16</v>
      </c>
      <c r="AI132" s="1">
        <f t="shared" si="118"/>
        <v>1.2415234721971851E+17</v>
      </c>
      <c r="AJ132" s="1">
        <f t="shared" si="118"/>
        <v>1.4227833061037331E+17</v>
      </c>
      <c r="AK132" s="1">
        <f t="shared" si="118"/>
        <v>1.0960215924504694E+17</v>
      </c>
      <c r="AL132" s="1">
        <f t="shared" si="118"/>
        <v>1.138727661283824E+17</v>
      </c>
      <c r="AM132" s="1">
        <f t="shared" si="118"/>
        <v>7.7901343343518256E+16</v>
      </c>
      <c r="AN132" s="1">
        <f t="shared" si="118"/>
        <v>1.4518905159679443E+17</v>
      </c>
      <c r="AO132" s="1">
        <f t="shared" si="118"/>
        <v>1.3137074728290246E+17</v>
      </c>
      <c r="AP132" s="1">
        <f t="shared" si="118"/>
        <v>9.9088161029246208E+16</v>
      </c>
      <c r="AQ132" s="1">
        <f t="shared" si="118"/>
        <v>8.2244185948980288E+16</v>
      </c>
      <c r="AR132" s="1">
        <f t="shared" si="118"/>
        <v>1.236224820309613E+17</v>
      </c>
      <c r="AS132" s="1">
        <f t="shared" si="118"/>
        <v>1.343738781236613E+17</v>
      </c>
      <c r="AT132" s="1">
        <f t="shared" si="118"/>
        <v>1.0773175921327357E+17</v>
      </c>
      <c r="AU132" s="1">
        <f t="shared" si="118"/>
        <v>1.4805832629349827E+17</v>
      </c>
      <c r="AV132" s="1">
        <f t="shared" si="118"/>
        <v>1.085991330189492E+17</v>
      </c>
      <c r="AW132" s="1">
        <f t="shared" si="118"/>
        <v>1.1117073053528738E+17</v>
      </c>
      <c r="AX132" s="1">
        <f t="shared" si="118"/>
        <v>1.1959674493845467E+17</v>
      </c>
      <c r="AY132" s="1">
        <f t="shared" si="118"/>
        <v>9.8556425334946512E+16</v>
      </c>
      <c r="AZ132" s="1">
        <f t="shared" si="118"/>
        <v>1.2929733008625896E+17</v>
      </c>
      <c r="BA132" s="1">
        <f t="shared" si="118"/>
        <v>6.400710202325012E+16</v>
      </c>
      <c r="BB132" s="1">
        <f t="shared" si="118"/>
        <v>5.587649014676832E+16</v>
      </c>
      <c r="BC132" s="1">
        <f t="shared" si="118"/>
        <v>8.143352960711256E+16</v>
      </c>
      <c r="BD132" s="1">
        <f t="shared" si="118"/>
        <v>8.4910358771283136E+16</v>
      </c>
      <c r="BE132" s="1">
        <f t="shared" si="118"/>
        <v>5.463781332376476E+16</v>
      </c>
      <c r="BF132" s="1">
        <f t="shared" si="118"/>
        <v>5.787927923636128E+16</v>
      </c>
      <c r="BG132" s="1">
        <f t="shared" si="118"/>
        <v>4.2954067554394224E+16</v>
      </c>
      <c r="BH132" s="1">
        <f t="shared" si="118"/>
        <v>5.9018607143910776E+16</v>
      </c>
      <c r="BI132" s="1">
        <f t="shared" si="118"/>
        <v>5.8882448583424176E+16</v>
      </c>
      <c r="BJ132" s="1">
        <f t="shared" si="118"/>
        <v>5.9034851322139552E+16</v>
      </c>
      <c r="BK132" s="1">
        <f t="shared" si="118"/>
        <v>9.6233341947848496E+16</v>
      </c>
      <c r="BL132" s="1">
        <f t="shared" si="118"/>
        <v>1.1696217047866048E+17</v>
      </c>
      <c r="BM132" s="1">
        <f t="shared" si="118"/>
        <v>1.0991269529523667E+17</v>
      </c>
      <c r="BN132" s="1">
        <f t="shared" si="118"/>
        <v>7.9571443227117904E+16</v>
      </c>
      <c r="BO132" s="1">
        <f t="shared" ref="BO132:BT132" si="119">(BO62-BO$71)^2</f>
        <v>1.2137494842134949E+17</v>
      </c>
      <c r="BP132" s="1">
        <f t="shared" si="119"/>
        <v>1.1612127047042382E+17</v>
      </c>
      <c r="BQ132" s="1">
        <f t="shared" si="119"/>
        <v>1.0028934242036224E+17</v>
      </c>
      <c r="BR132" s="1">
        <f t="shared" si="119"/>
        <v>1.0907982070174955E+17</v>
      </c>
      <c r="BS132" s="1">
        <f t="shared" si="119"/>
        <v>1.0342665842217242E+17</v>
      </c>
      <c r="BT132" s="1">
        <f t="shared" si="119"/>
        <v>1.2524494350633525E+17</v>
      </c>
    </row>
    <row r="133" spans="2:72" x14ac:dyDescent="0.25">
      <c r="B133">
        <v>61</v>
      </c>
      <c r="C133" s="1">
        <f t="shared" ref="C133:BN133" si="120">(C63-C$71)^2</f>
        <v>3.4928843575652269E+17</v>
      </c>
      <c r="D133" s="1">
        <f t="shared" si="120"/>
        <v>4.1089337443064979E+17</v>
      </c>
      <c r="E133" s="1">
        <f t="shared" si="120"/>
        <v>4.4745576523010016E+17</v>
      </c>
      <c r="F133" s="1">
        <f t="shared" si="120"/>
        <v>4.2970939996476435E+17</v>
      </c>
      <c r="G133" s="1">
        <f t="shared" si="120"/>
        <v>4.3951681193328614E+17</v>
      </c>
      <c r="H133" s="1">
        <f t="shared" si="120"/>
        <v>3.2445938895391488E+17</v>
      </c>
      <c r="I133" s="1">
        <f t="shared" si="120"/>
        <v>3.5457032324619539E+17</v>
      </c>
      <c r="J133" s="1">
        <f t="shared" si="120"/>
        <v>3.3669257187390208E+17</v>
      </c>
      <c r="K133" s="1">
        <f t="shared" si="120"/>
        <v>4.2282730617223827E+17</v>
      </c>
      <c r="L133" s="1">
        <f t="shared" si="120"/>
        <v>3.7329285009244864E+17</v>
      </c>
      <c r="M133" s="1">
        <f t="shared" si="120"/>
        <v>3.4903717484107264E+17</v>
      </c>
      <c r="N133" s="1">
        <f t="shared" si="120"/>
        <v>3.2639766159803456E+17</v>
      </c>
      <c r="O133" s="1">
        <f t="shared" si="120"/>
        <v>4.2934873780284083E+17</v>
      </c>
      <c r="P133" s="1">
        <f t="shared" si="120"/>
        <v>4.0755924210356454E+17</v>
      </c>
      <c r="Q133" s="1">
        <f t="shared" si="120"/>
        <v>3.7125534455327014E+17</v>
      </c>
      <c r="R133" s="1">
        <f t="shared" si="120"/>
        <v>3.7665013364897363E+17</v>
      </c>
      <c r="S133" s="1">
        <f t="shared" si="120"/>
        <v>3.3375813031437235E+17</v>
      </c>
      <c r="T133" s="1">
        <f t="shared" si="120"/>
        <v>4.319496149875472E+17</v>
      </c>
      <c r="U133" s="1">
        <f t="shared" si="120"/>
        <v>4.1495570147069837E+17</v>
      </c>
      <c r="V133" s="1">
        <f t="shared" si="120"/>
        <v>4.3789640485327219E+17</v>
      </c>
      <c r="W133" s="1">
        <f t="shared" si="120"/>
        <v>4.1702746062634355E+17</v>
      </c>
      <c r="X133" s="1">
        <f t="shared" si="120"/>
        <v>3.4986492984011968E+17</v>
      </c>
      <c r="Y133" s="1">
        <f t="shared" si="120"/>
        <v>4.327136435409751E+17</v>
      </c>
      <c r="Z133" s="1">
        <f t="shared" si="120"/>
        <v>3.772585693154921E+17</v>
      </c>
      <c r="AA133" s="1">
        <f t="shared" si="120"/>
        <v>4.1031652362204602E+17</v>
      </c>
      <c r="AB133" s="1">
        <f t="shared" si="120"/>
        <v>3.9384899224294214E+17</v>
      </c>
      <c r="AC133" s="1">
        <f t="shared" si="120"/>
        <v>3.1426169627027846E+17</v>
      </c>
      <c r="AD133" s="1">
        <f t="shared" si="120"/>
        <v>3.8079530492091181E+17</v>
      </c>
      <c r="AE133" s="1">
        <f t="shared" si="120"/>
        <v>4.3437619419297427E+17</v>
      </c>
      <c r="AF133" s="1">
        <f t="shared" si="120"/>
        <v>3.8612428848791674E+17</v>
      </c>
      <c r="AG133" s="1">
        <f t="shared" si="120"/>
        <v>4.3105018263841702E+17</v>
      </c>
      <c r="AH133" s="1">
        <f t="shared" si="120"/>
        <v>4.3441631538893728E+17</v>
      </c>
      <c r="AI133" s="1">
        <f t="shared" si="120"/>
        <v>3.3780193943108589E+17</v>
      </c>
      <c r="AJ133" s="1">
        <f t="shared" si="120"/>
        <v>3.1891069868238182E+17</v>
      </c>
      <c r="AK133" s="1">
        <f t="shared" si="120"/>
        <v>3.7079100853728525E+17</v>
      </c>
      <c r="AL133" s="1">
        <f t="shared" si="120"/>
        <v>3.7100396277216576E+17</v>
      </c>
      <c r="AM133" s="1">
        <f t="shared" si="120"/>
        <v>4.2664640205642893E+17</v>
      </c>
      <c r="AN133" s="1">
        <f t="shared" si="120"/>
        <v>3.097247553189767E+17</v>
      </c>
      <c r="AO133" s="1">
        <f t="shared" si="120"/>
        <v>3.4338513384031923E+17</v>
      </c>
      <c r="AP133" s="1">
        <f t="shared" si="120"/>
        <v>3.905277306358921E+17</v>
      </c>
      <c r="AQ133" s="1">
        <f t="shared" si="120"/>
        <v>4.2299457439346099E+17</v>
      </c>
      <c r="AR133" s="1">
        <f t="shared" si="120"/>
        <v>3.5810935828293171E+17</v>
      </c>
      <c r="AS133" s="1">
        <f t="shared" si="120"/>
        <v>3.4115699168119616E+17</v>
      </c>
      <c r="AT133" s="1">
        <f t="shared" si="120"/>
        <v>3.6074424512779123E+17</v>
      </c>
      <c r="AU133" s="1">
        <f t="shared" si="120"/>
        <v>3.2637790102475085E+17</v>
      </c>
      <c r="AV133" s="1">
        <f t="shared" si="120"/>
        <v>3.8149869453701318E+17</v>
      </c>
      <c r="AW133" s="1">
        <f t="shared" si="120"/>
        <v>3.6329725073997344E+17</v>
      </c>
      <c r="AX133" s="1">
        <f t="shared" si="120"/>
        <v>3.5679556680345869E+17</v>
      </c>
      <c r="AY133" s="1">
        <f t="shared" si="120"/>
        <v>3.9621990555288685E+17</v>
      </c>
      <c r="AZ133" s="1">
        <f t="shared" si="120"/>
        <v>3.3482120843973517E+17</v>
      </c>
      <c r="BA133" s="1">
        <f t="shared" si="120"/>
        <v>6.0713844377172632E+16</v>
      </c>
      <c r="BB133" s="1">
        <f t="shared" si="120"/>
        <v>5.312509378939684E+16</v>
      </c>
      <c r="BC133" s="1">
        <f t="shared" si="120"/>
        <v>7.7237480811175984E+16</v>
      </c>
      <c r="BD133" s="1">
        <f t="shared" si="120"/>
        <v>8.5290874223197216E+16</v>
      </c>
      <c r="BE133" s="1">
        <f t="shared" si="120"/>
        <v>5.5258499887278704E+16</v>
      </c>
      <c r="BF133" s="1">
        <f t="shared" si="120"/>
        <v>5.4641433054586312E+16</v>
      </c>
      <c r="BG133" s="1">
        <f t="shared" si="120"/>
        <v>4.3388889241788128E+16</v>
      </c>
      <c r="BH133" s="1">
        <f t="shared" si="120"/>
        <v>5.931372074911052E+16</v>
      </c>
      <c r="BI133" s="1">
        <f t="shared" si="120"/>
        <v>5.911953162535896E+16</v>
      </c>
      <c r="BJ133" s="1">
        <f t="shared" si="120"/>
        <v>5.5414445625724344E+16</v>
      </c>
      <c r="BK133" s="1">
        <f t="shared" si="120"/>
        <v>3.9685016073218144E+17</v>
      </c>
      <c r="BL133" s="1">
        <f t="shared" si="120"/>
        <v>3.6872336856615763E+17</v>
      </c>
      <c r="BM133" s="1">
        <f t="shared" si="120"/>
        <v>3.9331664342488922E+17</v>
      </c>
      <c r="BN133" s="1">
        <f t="shared" si="120"/>
        <v>4.2640583637337056E+17</v>
      </c>
      <c r="BO133" s="1">
        <f t="shared" ref="BO133:BT133" si="121">(BO63-BO$71)^2</f>
        <v>3.4573871053618816E+17</v>
      </c>
      <c r="BP133" s="1">
        <f t="shared" si="121"/>
        <v>3.6981828794810944E+17</v>
      </c>
      <c r="BQ133" s="1">
        <f t="shared" si="121"/>
        <v>3.9906729712106438E+17</v>
      </c>
      <c r="BR133" s="1">
        <f t="shared" si="121"/>
        <v>3.835702762914185E+17</v>
      </c>
      <c r="BS133" s="1">
        <f t="shared" si="121"/>
        <v>3.8990654958273594E+17</v>
      </c>
      <c r="BT133" s="1">
        <f t="shared" si="121"/>
        <v>3.431337123978553E+17</v>
      </c>
    </row>
    <row r="134" spans="2:72" x14ac:dyDescent="0.25">
      <c r="B134">
        <v>62</v>
      </c>
      <c r="C134" s="1">
        <f t="shared" ref="C134:BN134" si="122">(C64-C$71)^2</f>
        <v>3.3896527770794573E+17</v>
      </c>
      <c r="D134" s="1">
        <f t="shared" si="122"/>
        <v>4.1230313014742054E+17</v>
      </c>
      <c r="E134" s="1">
        <f t="shared" si="122"/>
        <v>4.3606092786082816E+17</v>
      </c>
      <c r="F134" s="1">
        <f t="shared" si="122"/>
        <v>4.326063816682215E+17</v>
      </c>
      <c r="G134" s="1">
        <f t="shared" si="122"/>
        <v>4.4239868288420602E+17</v>
      </c>
      <c r="H134" s="1">
        <f t="shared" si="122"/>
        <v>3.1534290503411411E+17</v>
      </c>
      <c r="I134" s="1">
        <f t="shared" si="122"/>
        <v>3.566512399514416E+17</v>
      </c>
      <c r="J134" s="1">
        <f t="shared" si="122"/>
        <v>3.2672062491246189E+17</v>
      </c>
      <c r="K134" s="1">
        <f t="shared" si="122"/>
        <v>4.1154254410310445E+17</v>
      </c>
      <c r="L134" s="1">
        <f t="shared" si="122"/>
        <v>3.757916586645015E+17</v>
      </c>
      <c r="M134" s="1">
        <f t="shared" si="122"/>
        <v>3.3898165528321747E+17</v>
      </c>
      <c r="N134" s="1">
        <f t="shared" si="122"/>
        <v>3.2479166425964794E+17</v>
      </c>
      <c r="O134" s="1">
        <f t="shared" si="122"/>
        <v>4.1850717841664909E+17</v>
      </c>
      <c r="P134" s="1">
        <f t="shared" si="122"/>
        <v>4.0963976179458957E+17</v>
      </c>
      <c r="Q134" s="1">
        <f t="shared" si="122"/>
        <v>3.7307646480750579E+17</v>
      </c>
      <c r="R134" s="1">
        <f t="shared" si="122"/>
        <v>3.7869251880942368E+17</v>
      </c>
      <c r="S134" s="1">
        <f t="shared" si="122"/>
        <v>3.3589276782836307E+17</v>
      </c>
      <c r="T134" s="1">
        <f t="shared" si="122"/>
        <v>4.3490200581695533E+17</v>
      </c>
      <c r="U134" s="1">
        <f t="shared" si="122"/>
        <v>4.0411488454089299E+17</v>
      </c>
      <c r="V134" s="1">
        <f t="shared" si="122"/>
        <v>4.2672234266719085E+17</v>
      </c>
      <c r="W134" s="1">
        <f t="shared" si="122"/>
        <v>4.2031583272548301E+17</v>
      </c>
      <c r="X134" s="1">
        <f t="shared" si="122"/>
        <v>3.3981020227479072E+17</v>
      </c>
      <c r="Y134" s="1">
        <f t="shared" si="122"/>
        <v>4.2272020772148966E+17</v>
      </c>
      <c r="Z134" s="1">
        <f t="shared" si="122"/>
        <v>3.66937198654408E+17</v>
      </c>
      <c r="AA134" s="1">
        <f t="shared" si="122"/>
        <v>4.0489529384138822E+17</v>
      </c>
      <c r="AB134" s="1">
        <f t="shared" si="122"/>
        <v>3.8729731618564352E+17</v>
      </c>
      <c r="AC134" s="1">
        <f t="shared" si="122"/>
        <v>3.0496586427865325E+17</v>
      </c>
      <c r="AD134" s="1">
        <f t="shared" si="122"/>
        <v>3.8171849821117037E+17</v>
      </c>
      <c r="AE134" s="1">
        <f t="shared" si="122"/>
        <v>4.2360442540575597E+17</v>
      </c>
      <c r="AF134" s="1">
        <f t="shared" si="122"/>
        <v>3.8906483573046298E+17</v>
      </c>
      <c r="AG134" s="1">
        <f t="shared" si="122"/>
        <v>4.2003765421390445E+17</v>
      </c>
      <c r="AH134" s="1">
        <f t="shared" si="122"/>
        <v>4.2355357747732614E+17</v>
      </c>
      <c r="AI134" s="1">
        <f t="shared" si="122"/>
        <v>3.3976376054134163E+17</v>
      </c>
      <c r="AJ134" s="1">
        <f t="shared" si="122"/>
        <v>3.2088450298861882E+17</v>
      </c>
      <c r="AK134" s="1">
        <f t="shared" si="122"/>
        <v>3.7044040654354784E+17</v>
      </c>
      <c r="AL134" s="1">
        <f t="shared" si="122"/>
        <v>3.6555067132488339E+17</v>
      </c>
      <c r="AM134" s="1">
        <f t="shared" si="122"/>
        <v>4.2882250139421005E+17</v>
      </c>
      <c r="AN134" s="1">
        <f t="shared" si="122"/>
        <v>3.1172329998640493E+17</v>
      </c>
      <c r="AO134" s="1">
        <f t="shared" si="122"/>
        <v>3.365920494507296E+17</v>
      </c>
      <c r="AP134" s="1">
        <f t="shared" si="122"/>
        <v>3.8894913947423872E+17</v>
      </c>
      <c r="AQ134" s="1">
        <f t="shared" si="122"/>
        <v>4.1642169983111283E+17</v>
      </c>
      <c r="AR134" s="1">
        <f t="shared" si="122"/>
        <v>3.5317545186628352E+17</v>
      </c>
      <c r="AS134" s="1">
        <f t="shared" si="122"/>
        <v>3.3380876781733357E+17</v>
      </c>
      <c r="AT134" s="1">
        <f t="shared" si="122"/>
        <v>3.6294792943160429E+17</v>
      </c>
      <c r="AU134" s="1">
        <f t="shared" si="122"/>
        <v>3.2886388662912192E+17</v>
      </c>
      <c r="AV134" s="1">
        <f t="shared" si="122"/>
        <v>3.7817535203217517E+17</v>
      </c>
      <c r="AW134" s="1">
        <f t="shared" si="122"/>
        <v>3.6395663545994426E+17</v>
      </c>
      <c r="AX134" s="1">
        <f t="shared" si="122"/>
        <v>3.5526564653235642E+17</v>
      </c>
      <c r="AY134" s="1">
        <f t="shared" si="122"/>
        <v>3.9893545772828083E+17</v>
      </c>
      <c r="AZ134" s="1">
        <f t="shared" si="122"/>
        <v>3.3537130495526784E+17</v>
      </c>
      <c r="BA134" s="1">
        <f t="shared" si="122"/>
        <v>1.1251094628351018E+16</v>
      </c>
      <c r="BB134" s="1">
        <f t="shared" si="122"/>
        <v>1.2036442348418352E+16</v>
      </c>
      <c r="BC134" s="1">
        <f t="shared" si="122"/>
        <v>7767743401137756</v>
      </c>
      <c r="BD134" s="1">
        <f t="shared" si="122"/>
        <v>3451949887219098.5</v>
      </c>
      <c r="BE134" s="1">
        <f t="shared" si="122"/>
        <v>1.819163173154194E+16</v>
      </c>
      <c r="BF134" s="1">
        <f t="shared" si="122"/>
        <v>1.148248023778856E+16</v>
      </c>
      <c r="BG134" s="1">
        <f t="shared" si="122"/>
        <v>9443044980225170</v>
      </c>
      <c r="BH134" s="1">
        <f t="shared" si="122"/>
        <v>1.3067139256248414E+16</v>
      </c>
      <c r="BI134" s="1">
        <f t="shared" si="122"/>
        <v>1.3434337881285688E+16</v>
      </c>
      <c r="BJ134" s="1">
        <f t="shared" si="122"/>
        <v>1.3970868277656442E+16</v>
      </c>
      <c r="BK134" s="1">
        <f t="shared" si="122"/>
        <v>3.9879114134593837E+17</v>
      </c>
      <c r="BL134" s="1">
        <f t="shared" si="122"/>
        <v>3.6260401308891014E+17</v>
      </c>
      <c r="BM134" s="1">
        <f t="shared" si="122"/>
        <v>3.8720324972909478E+17</v>
      </c>
      <c r="BN134" s="1">
        <f t="shared" si="122"/>
        <v>4.288250835270208E+17</v>
      </c>
      <c r="BO134" s="1">
        <f t="shared" ref="BO134:BT134" si="123">(BO64-BO$71)^2</f>
        <v>3.3716941301677862E+17</v>
      </c>
      <c r="BP134" s="1">
        <f t="shared" si="123"/>
        <v>3.7051920918647923E+17</v>
      </c>
      <c r="BQ134" s="1">
        <f t="shared" si="123"/>
        <v>4.0006262501648909E+17</v>
      </c>
      <c r="BR134" s="1">
        <f t="shared" si="123"/>
        <v>3.7746629795680045E+17</v>
      </c>
      <c r="BS134" s="1">
        <f t="shared" si="123"/>
        <v>3.8282053347881152E+17</v>
      </c>
      <c r="BT134" s="1">
        <f t="shared" si="123"/>
        <v>3.432868727197399E+17</v>
      </c>
    </row>
    <row r="135" spans="2:72" x14ac:dyDescent="0.25">
      <c r="B135">
        <v>63</v>
      </c>
      <c r="C135" s="1">
        <f t="shared" ref="C135:BN135" si="124">(C65-C$71)^2</f>
        <v>5.9794541602450264E+16</v>
      </c>
      <c r="D135" s="1">
        <f t="shared" si="124"/>
        <v>8.777014117353672E+16</v>
      </c>
      <c r="E135" s="1">
        <f t="shared" si="124"/>
        <v>9.3760065786536256E+16</v>
      </c>
      <c r="F135" s="1">
        <f t="shared" si="124"/>
        <v>8.948552354704424E+16</v>
      </c>
      <c r="G135" s="1">
        <f t="shared" si="124"/>
        <v>9.0354724020523536E+16</v>
      </c>
      <c r="H135" s="1">
        <f t="shared" si="124"/>
        <v>3.8378950842729792E+16</v>
      </c>
      <c r="I135" s="1">
        <f t="shared" si="124"/>
        <v>3.4811050727519032E+16</v>
      </c>
      <c r="J135" s="1">
        <f t="shared" si="124"/>
        <v>5.465647458828732E+16</v>
      </c>
      <c r="K135" s="1">
        <f t="shared" si="124"/>
        <v>9.3280734842686544E+16</v>
      </c>
      <c r="L135" s="1">
        <f t="shared" si="124"/>
        <v>6.6524477180743008E+16</v>
      </c>
      <c r="M135" s="1">
        <f t="shared" si="124"/>
        <v>4.2396284872657352E+16</v>
      </c>
      <c r="N135" s="1">
        <f t="shared" si="124"/>
        <v>4.6075441764680576E+16</v>
      </c>
      <c r="O135" s="1">
        <f t="shared" si="124"/>
        <v>9.5290501063071248E+16</v>
      </c>
      <c r="P135" s="1">
        <f t="shared" si="124"/>
        <v>8.0941483194243344E+16</v>
      </c>
      <c r="Q135" s="1">
        <f t="shared" si="124"/>
        <v>6.7250344011999968E+16</v>
      </c>
      <c r="R135" s="1">
        <f t="shared" si="124"/>
        <v>7.0298028367944616E+16</v>
      </c>
      <c r="S135" s="1">
        <f t="shared" si="124"/>
        <v>2.9391476157591544E+16</v>
      </c>
      <c r="T135" s="1">
        <f t="shared" si="124"/>
        <v>8.5869028339192384E+16</v>
      </c>
      <c r="U135" s="1">
        <f t="shared" si="124"/>
        <v>8.630903483237792E+16</v>
      </c>
      <c r="V135" s="1">
        <f t="shared" si="124"/>
        <v>8.821363845844088E+16</v>
      </c>
      <c r="W135" s="1">
        <f t="shared" si="124"/>
        <v>6.41313470802516E+16</v>
      </c>
      <c r="X135" s="1">
        <f t="shared" si="124"/>
        <v>5.9876921716846048E+16</v>
      </c>
      <c r="Y135" s="1">
        <f t="shared" si="124"/>
        <v>9.3904322256795536E+16</v>
      </c>
      <c r="Z135" s="1">
        <f t="shared" si="124"/>
        <v>7.4224634436800704E+16</v>
      </c>
      <c r="AA135" s="1">
        <f t="shared" si="124"/>
        <v>8.131645770595368E+16</v>
      </c>
      <c r="AB135" s="1">
        <f t="shared" si="124"/>
        <v>6.4209736268052576E+16</v>
      </c>
      <c r="AC135" s="1">
        <f t="shared" si="124"/>
        <v>4.9344813273953608E+16</v>
      </c>
      <c r="AD135" s="1">
        <f t="shared" si="124"/>
        <v>7.6590538705762256E+16</v>
      </c>
      <c r="AE135" s="1">
        <f t="shared" si="124"/>
        <v>8.9579211464519024E+16</v>
      </c>
      <c r="AF135" s="1">
        <f t="shared" si="124"/>
        <v>4.9613244788507624E+16</v>
      </c>
      <c r="AG135" s="1">
        <f t="shared" si="124"/>
        <v>9.2261405021867792E+16</v>
      </c>
      <c r="AH135" s="1">
        <f t="shared" si="124"/>
        <v>8.962687000789328E+16</v>
      </c>
      <c r="AI135" s="1">
        <f t="shared" si="124"/>
        <v>5.765265343413444E+16</v>
      </c>
      <c r="AJ135" s="1">
        <f t="shared" si="124"/>
        <v>4.139157547347612E+16</v>
      </c>
      <c r="AK135" s="1">
        <f t="shared" si="124"/>
        <v>7.2208000420864688E+16</v>
      </c>
      <c r="AL135" s="1">
        <f t="shared" si="124"/>
        <v>7.0708080562782664E+16</v>
      </c>
      <c r="AM135" s="1">
        <f t="shared" si="124"/>
        <v>9.1900424690226656E+16</v>
      </c>
      <c r="AN135" s="1">
        <f t="shared" si="124"/>
        <v>4.040451529733644E+16</v>
      </c>
      <c r="AO135" s="1">
        <f t="shared" si="124"/>
        <v>5.688843155311532E+16</v>
      </c>
      <c r="AP135" s="1">
        <f t="shared" si="124"/>
        <v>7.2664418034171008E+16</v>
      </c>
      <c r="AQ135" s="1">
        <f t="shared" si="124"/>
        <v>8.7559524255857104E+16</v>
      </c>
      <c r="AR135" s="1">
        <f t="shared" si="124"/>
        <v>5.8222493886396864E+16</v>
      </c>
      <c r="AS135" s="1">
        <f t="shared" si="124"/>
        <v>5.0599753619930512E+16</v>
      </c>
      <c r="AT135" s="1">
        <f t="shared" si="124"/>
        <v>6.129499046739848E+16</v>
      </c>
      <c r="AU135" s="1">
        <f t="shared" si="124"/>
        <v>3.9184983601662312E+16</v>
      </c>
      <c r="AV135" s="1">
        <f t="shared" si="124"/>
        <v>7.0059042858151616E+16</v>
      </c>
      <c r="AW135" s="1">
        <f t="shared" si="124"/>
        <v>5.9981399629043656E+16</v>
      </c>
      <c r="AX135" s="1">
        <f t="shared" si="124"/>
        <v>5.5862306225665744E+16</v>
      </c>
      <c r="AY135" s="1">
        <f t="shared" si="124"/>
        <v>7.101366698369012E+16</v>
      </c>
      <c r="AZ135" s="1">
        <f t="shared" si="124"/>
        <v>5.3724888687958448E+16</v>
      </c>
      <c r="BA135" s="1">
        <f t="shared" si="124"/>
        <v>5455888129397770</v>
      </c>
      <c r="BB135" s="1">
        <f t="shared" si="124"/>
        <v>6161403830449914</v>
      </c>
      <c r="BC135" s="1">
        <f t="shared" si="124"/>
        <v>2937032868880645</v>
      </c>
      <c r="BD135" s="1">
        <f t="shared" si="124"/>
        <v>989942977182405.38</v>
      </c>
      <c r="BE135" s="1">
        <f t="shared" si="124"/>
        <v>1.5028461673788912E+16</v>
      </c>
      <c r="BF135" s="1">
        <f t="shared" si="124"/>
        <v>5434887179833336</v>
      </c>
      <c r="BG135" s="1">
        <f t="shared" si="124"/>
        <v>5363712902079220</v>
      </c>
      <c r="BH135" s="1">
        <f t="shared" si="124"/>
        <v>9225328578959386</v>
      </c>
      <c r="BI135" s="1">
        <f t="shared" si="124"/>
        <v>9735214222655170</v>
      </c>
      <c r="BJ135" s="1">
        <f t="shared" si="124"/>
        <v>7569215655395981</v>
      </c>
      <c r="BK135" s="1">
        <f t="shared" si="124"/>
        <v>7.6822153717776944E+16</v>
      </c>
      <c r="BL135" s="1">
        <f t="shared" si="124"/>
        <v>6.5109877401183736E+16</v>
      </c>
      <c r="BM135" s="1">
        <f t="shared" si="124"/>
        <v>6.5624059443864648E+16</v>
      </c>
      <c r="BN135" s="1">
        <f t="shared" si="124"/>
        <v>9.0085107570542448E+16</v>
      </c>
      <c r="BO135" s="1">
        <f t="shared" ref="BO135:BT135" si="125">(BO65-BO$71)^2</f>
        <v>5.7934681472362928E+16</v>
      </c>
      <c r="BP135" s="1">
        <f t="shared" si="125"/>
        <v>6.0956882891074512E+16</v>
      </c>
      <c r="BQ135" s="1">
        <f t="shared" si="125"/>
        <v>6.997954676723756E+16</v>
      </c>
      <c r="BR135" s="1">
        <f t="shared" si="125"/>
        <v>7.0701530560958104E+16</v>
      </c>
      <c r="BS135" s="1">
        <f t="shared" si="125"/>
        <v>7.8949562814369488E+16</v>
      </c>
      <c r="BT135" s="1">
        <f t="shared" si="125"/>
        <v>5.422351802912932E+16</v>
      </c>
    </row>
    <row r="136" spans="2:72" x14ac:dyDescent="0.25">
      <c r="B136">
        <v>64</v>
      </c>
      <c r="C136" s="1">
        <f t="shared" ref="C136:BN136" si="126">(C66-C$71)^2</f>
        <v>5.516335055317036E+16</v>
      </c>
      <c r="D136" s="1">
        <f t="shared" si="126"/>
        <v>8.7994373619433584E+16</v>
      </c>
      <c r="E136" s="1">
        <f t="shared" si="126"/>
        <v>8.8105219156647936E+16</v>
      </c>
      <c r="F136" s="1">
        <f t="shared" si="126"/>
        <v>9.014144782908232E+16</v>
      </c>
      <c r="G136" s="1">
        <f t="shared" si="126"/>
        <v>9.0891862064825312E+16</v>
      </c>
      <c r="H136" s="1">
        <f t="shared" si="126"/>
        <v>3.5032127316689024E+16</v>
      </c>
      <c r="I136" s="1">
        <f t="shared" si="126"/>
        <v>3.5218652788511932E+16</v>
      </c>
      <c r="J136" s="1">
        <f t="shared" si="126"/>
        <v>5.0262723720349792E+16</v>
      </c>
      <c r="K136" s="1">
        <f t="shared" si="126"/>
        <v>8.7577542844988496E+16</v>
      </c>
      <c r="L136" s="1">
        <f t="shared" si="126"/>
        <v>6.7012284517934592E+16</v>
      </c>
      <c r="M136" s="1">
        <f t="shared" si="126"/>
        <v>3.8553814826431904E+16</v>
      </c>
      <c r="N136" s="1">
        <f t="shared" si="126"/>
        <v>4.5237252941964288E+16</v>
      </c>
      <c r="O136" s="1">
        <f t="shared" si="126"/>
        <v>8.967595175013928E+16</v>
      </c>
      <c r="P136" s="1">
        <f t="shared" si="126"/>
        <v>8.1298603744022864E+16</v>
      </c>
      <c r="Q136" s="1">
        <f t="shared" si="126"/>
        <v>6.7816052171162968E+16</v>
      </c>
      <c r="R136" s="1">
        <f t="shared" si="126"/>
        <v>7.0648964815087168E+16</v>
      </c>
      <c r="S136" s="1">
        <f t="shared" si="126"/>
        <v>2.9788507637066816E+16</v>
      </c>
      <c r="T136" s="1">
        <f t="shared" si="126"/>
        <v>8.6397191151357616E+16</v>
      </c>
      <c r="U136" s="1">
        <f t="shared" si="126"/>
        <v>8.0832276584385408E+16</v>
      </c>
      <c r="V136" s="1">
        <f t="shared" si="126"/>
        <v>8.2808797028081392E+16</v>
      </c>
      <c r="W136" s="1">
        <f t="shared" si="126"/>
        <v>6.4950954666868288E+16</v>
      </c>
      <c r="X136" s="1">
        <f t="shared" si="126"/>
        <v>5.535108932951816E+16</v>
      </c>
      <c r="Y136" s="1">
        <f t="shared" si="126"/>
        <v>8.8725371761013872E+16</v>
      </c>
      <c r="Z136" s="1">
        <f t="shared" si="126"/>
        <v>6.9242998085263744E+16</v>
      </c>
      <c r="AA136" s="1">
        <f t="shared" si="126"/>
        <v>7.8403484337247968E+16</v>
      </c>
      <c r="AB136" s="1">
        <f t="shared" si="126"/>
        <v>6.128280462224828E+16</v>
      </c>
      <c r="AC136" s="1">
        <f t="shared" si="126"/>
        <v>4.548044568682308E+16</v>
      </c>
      <c r="AD136" s="1">
        <f t="shared" si="126"/>
        <v>7.676811468078824E+16</v>
      </c>
      <c r="AE136" s="1">
        <f t="shared" si="126"/>
        <v>8.4290168468732224E+16</v>
      </c>
      <c r="AF136" s="1">
        <f t="shared" si="126"/>
        <v>5.0318755484567128E+16</v>
      </c>
      <c r="AG136" s="1">
        <f t="shared" si="126"/>
        <v>8.6898977144032544E+16</v>
      </c>
      <c r="AH136" s="1">
        <f t="shared" si="126"/>
        <v>8.4244504657420336E+16</v>
      </c>
      <c r="AI136" s="1">
        <f t="shared" si="126"/>
        <v>5.792098551854564E+16</v>
      </c>
      <c r="AJ136" s="1">
        <f t="shared" si="126"/>
        <v>4.1839534939351472E+16</v>
      </c>
      <c r="AK136" s="1">
        <f t="shared" si="126"/>
        <v>7.1528898625470216E+16</v>
      </c>
      <c r="AL136" s="1">
        <f t="shared" si="126"/>
        <v>6.803395909220256E+16</v>
      </c>
      <c r="AM136" s="1">
        <f t="shared" si="126"/>
        <v>9.2265538759682384E+16</v>
      </c>
      <c r="AN136" s="1">
        <f t="shared" si="126"/>
        <v>4.0875829691206136E+16</v>
      </c>
      <c r="AO136" s="1">
        <f t="shared" si="126"/>
        <v>5.3725729173776224E+16</v>
      </c>
      <c r="AP136" s="1">
        <f t="shared" si="126"/>
        <v>7.1463414815484688E+16</v>
      </c>
      <c r="AQ136" s="1">
        <f t="shared" si="126"/>
        <v>8.3970742493300336E+16</v>
      </c>
      <c r="AR136" s="1">
        <f t="shared" si="126"/>
        <v>5.5783206089167464E+16</v>
      </c>
      <c r="AS136" s="1">
        <f t="shared" si="126"/>
        <v>4.7547542254110168E+16</v>
      </c>
      <c r="AT136" s="1">
        <f t="shared" si="126"/>
        <v>6.1618130599905864E+16</v>
      </c>
      <c r="AU136" s="1">
        <f t="shared" si="126"/>
        <v>3.969382261531908E+16</v>
      </c>
      <c r="AV136" s="1">
        <f t="shared" si="126"/>
        <v>6.8222964141660368E+16</v>
      </c>
      <c r="AW136" s="1">
        <f t="shared" si="126"/>
        <v>5.9755663648735728E+16</v>
      </c>
      <c r="AX136" s="1">
        <f t="shared" si="126"/>
        <v>5.4753701157683088E+16</v>
      </c>
      <c r="AY136" s="1">
        <f t="shared" si="126"/>
        <v>7.1496160601303984E+16</v>
      </c>
      <c r="AZ136" s="1">
        <f t="shared" si="126"/>
        <v>5.36805171274334E+16</v>
      </c>
      <c r="BA136" s="1">
        <f t="shared" si="126"/>
        <v>1.6714745096277338E+17</v>
      </c>
      <c r="BB136" s="1">
        <f t="shared" si="126"/>
        <v>1.5863572818480259E+17</v>
      </c>
      <c r="BC136" s="1">
        <f t="shared" si="126"/>
        <v>1.8816083175828515E+17</v>
      </c>
      <c r="BD136" s="1">
        <f t="shared" si="126"/>
        <v>2.1048746623741805E+17</v>
      </c>
      <c r="BE136" s="1">
        <f t="shared" si="126"/>
        <v>1.5547572355282243E+17</v>
      </c>
      <c r="BF136" s="1">
        <f t="shared" si="126"/>
        <v>1.5982234382258131E+17</v>
      </c>
      <c r="BG136" s="1">
        <f t="shared" si="126"/>
        <v>1.4259049936117658E+17</v>
      </c>
      <c r="BH136" s="1">
        <f t="shared" si="126"/>
        <v>1.835657699731975E+17</v>
      </c>
      <c r="BI136" s="1">
        <f t="shared" si="126"/>
        <v>1.7459923695732278E+17</v>
      </c>
      <c r="BJ136" s="1">
        <f t="shared" si="126"/>
        <v>1.6288238006417462E+17</v>
      </c>
      <c r="BK136" s="1">
        <f t="shared" si="126"/>
        <v>7.735745869349528E+16</v>
      </c>
      <c r="BL136" s="1">
        <f t="shared" si="126"/>
        <v>6.2056878486682608E+16</v>
      </c>
      <c r="BM136" s="1">
        <f t="shared" si="126"/>
        <v>6.2675224216415224E+16</v>
      </c>
      <c r="BN136" s="1">
        <f t="shared" si="126"/>
        <v>9.05117393407412E+16</v>
      </c>
      <c r="BO136" s="1">
        <f t="shared" ref="BO136:BT136" si="127">(BO66-BO$71)^2</f>
        <v>5.401910161226748E+16</v>
      </c>
      <c r="BP136" s="1">
        <f t="shared" si="127"/>
        <v>6.07317525871438E+16</v>
      </c>
      <c r="BQ136" s="1">
        <f t="shared" si="127"/>
        <v>6.97987114453054E+16</v>
      </c>
      <c r="BR136" s="1">
        <f t="shared" si="127"/>
        <v>6.7573748369557888E+16</v>
      </c>
      <c r="BS136" s="1">
        <f t="shared" si="127"/>
        <v>7.5532192434904256E+16</v>
      </c>
      <c r="BT136" s="1">
        <f t="shared" si="127"/>
        <v>5.4017113991032384E+16</v>
      </c>
    </row>
    <row r="138" spans="2:72" x14ac:dyDescent="0.25">
      <c r="B138" t="s">
        <v>223</v>
      </c>
      <c r="C138" s="1">
        <f>SUM(C73:C136)</f>
        <v>8.9879638056367892E+18</v>
      </c>
      <c r="D138" s="1">
        <f t="shared" ref="D138:BO138" si="128">SUM(D73:D136)</f>
        <v>1.002403739295992E+19</v>
      </c>
      <c r="E138" s="1">
        <f t="shared" si="128"/>
        <v>1.0182809999478628E+19</v>
      </c>
      <c r="F138" s="1">
        <f t="shared" si="128"/>
        <v>1.0124893510078355E+19</v>
      </c>
      <c r="G138" s="1">
        <f t="shared" si="128"/>
        <v>1.0124541635663254E+19</v>
      </c>
      <c r="H138" s="1">
        <f t="shared" si="128"/>
        <v>9.1725948381613957E+18</v>
      </c>
      <c r="I138" s="1">
        <f t="shared" si="128"/>
        <v>9.5494983066626908E+18</v>
      </c>
      <c r="J138" s="1">
        <f t="shared" si="128"/>
        <v>9.0022011389415649E+18</v>
      </c>
      <c r="K138" s="1">
        <f t="shared" si="128"/>
        <v>1.0103874188145908E+19</v>
      </c>
      <c r="L138" s="1">
        <f t="shared" si="128"/>
        <v>9.3582980642440499E+18</v>
      </c>
      <c r="M138" s="1">
        <f t="shared" si="128"/>
        <v>9.1808404527848243E+18</v>
      </c>
      <c r="N138" s="1">
        <f t="shared" si="128"/>
        <v>9.0815682155091108E+18</v>
      </c>
      <c r="O138" s="1">
        <f t="shared" si="128"/>
        <v>1.0117394344338117E+19</v>
      </c>
      <c r="P138" s="1">
        <f t="shared" si="128"/>
        <v>1.0012137851189893E+19</v>
      </c>
      <c r="Q138" s="1">
        <f t="shared" si="128"/>
        <v>9.6492505514042593E+18</v>
      </c>
      <c r="R138" s="1">
        <f t="shared" si="128"/>
        <v>9.5546611047428526E+18</v>
      </c>
      <c r="S138" s="1">
        <f t="shared" si="128"/>
        <v>9.4758775514074911E+18</v>
      </c>
      <c r="T138" s="1">
        <f t="shared" si="128"/>
        <v>1.0116820248249446E+19</v>
      </c>
      <c r="U138" s="1">
        <f t="shared" si="128"/>
        <v>9.8253558164234998E+18</v>
      </c>
      <c r="V138" s="1">
        <f t="shared" si="128"/>
        <v>1.0210136600365828E+19</v>
      </c>
      <c r="W138" s="1">
        <f t="shared" si="128"/>
        <v>1.0266751674906034E+19</v>
      </c>
      <c r="X138" s="1">
        <f t="shared" si="128"/>
        <v>9.0004886456579645E+18</v>
      </c>
      <c r="Y138" s="1">
        <f t="shared" si="128"/>
        <v>1.0006254028861546E+19</v>
      </c>
      <c r="Z138" s="1">
        <f t="shared" si="128"/>
        <v>9.4558004616823624E+18</v>
      </c>
      <c r="AA138" s="1">
        <f t="shared" si="128"/>
        <v>9.8565978398636728E+18</v>
      </c>
      <c r="AB138" s="1">
        <f t="shared" si="128"/>
        <v>9.7890614814085489E+18</v>
      </c>
      <c r="AC138" s="1">
        <f t="shared" si="128"/>
        <v>9.0962506638638356E+18</v>
      </c>
      <c r="AD138" s="1">
        <f t="shared" si="128"/>
        <v>9.6198963040742461E+18</v>
      </c>
      <c r="AE138" s="1">
        <f t="shared" si="128"/>
        <v>1.0018133673800542E+19</v>
      </c>
      <c r="AF138" s="1">
        <f t="shared" si="128"/>
        <v>9.9308107133271511E+18</v>
      </c>
      <c r="AG138" s="1">
        <f t="shared" si="128"/>
        <v>1.0181113412063754E+19</v>
      </c>
      <c r="AH138" s="1">
        <f t="shared" si="128"/>
        <v>1.0016130867120941E+19</v>
      </c>
      <c r="AI138" s="1">
        <f t="shared" si="128"/>
        <v>9.1988220016653578E+18</v>
      </c>
      <c r="AJ138" s="1">
        <f t="shared" si="128"/>
        <v>9.1030571358631977E+18</v>
      </c>
      <c r="AK138" s="1">
        <f t="shared" si="128"/>
        <v>9.4360031492796396E+18</v>
      </c>
      <c r="AL138" s="1">
        <f t="shared" si="128"/>
        <v>9.5383200050793861E+18</v>
      </c>
      <c r="AM138" s="1">
        <f t="shared" si="128"/>
        <v>1.0036651226656461E+19</v>
      </c>
      <c r="AN138" s="1">
        <f t="shared" si="128"/>
        <v>9.040895673209855E+18</v>
      </c>
      <c r="AO138" s="1">
        <f t="shared" si="128"/>
        <v>9.2567453430384497E+18</v>
      </c>
      <c r="AP138" s="1">
        <f t="shared" si="128"/>
        <v>9.6676832336941015E+18</v>
      </c>
      <c r="AQ138" s="1">
        <f t="shared" si="128"/>
        <v>9.9245663943977062E+18</v>
      </c>
      <c r="AR138" s="1">
        <f t="shared" si="128"/>
        <v>9.3519061580134543E+18</v>
      </c>
      <c r="AS138" s="1">
        <f t="shared" si="128"/>
        <v>9.1919999028319908E+18</v>
      </c>
      <c r="AT138" s="1">
        <f t="shared" si="128"/>
        <v>9.1672237857587579E+18</v>
      </c>
      <c r="AU138" s="1">
        <f t="shared" si="128"/>
        <v>9.2964908700863099E+18</v>
      </c>
      <c r="AV138" s="1">
        <f t="shared" si="128"/>
        <v>9.5753422314628424E+18</v>
      </c>
      <c r="AW138" s="1">
        <f t="shared" si="128"/>
        <v>9.2395057117995274E+18</v>
      </c>
      <c r="AX138" s="1">
        <f t="shared" si="128"/>
        <v>9.2742588717990994E+18</v>
      </c>
      <c r="AY138" s="1">
        <f t="shared" si="128"/>
        <v>9.7911553905378898E+18</v>
      </c>
      <c r="AZ138" s="1">
        <f t="shared" si="128"/>
        <v>9.0388907629501645E+18</v>
      </c>
      <c r="BA138" s="1">
        <f t="shared" si="128"/>
        <v>9.3398783375585014E+18</v>
      </c>
      <c r="BB138" s="1">
        <f t="shared" si="128"/>
        <v>9.3044181783054213E+18</v>
      </c>
      <c r="BC138" s="1">
        <f t="shared" si="128"/>
        <v>9.9131189992953467E+18</v>
      </c>
      <c r="BD138" s="1">
        <f t="shared" si="128"/>
        <v>9.9337281178952909E+18</v>
      </c>
      <c r="BE138" s="1">
        <f t="shared" si="128"/>
        <v>9.0565558681459907E+18</v>
      </c>
      <c r="BF138" s="1">
        <f t="shared" si="128"/>
        <v>9.1895020059469978E+18</v>
      </c>
      <c r="BG138" s="1">
        <f t="shared" si="128"/>
        <v>9.5212033839850291E+18</v>
      </c>
      <c r="BH138" s="1">
        <f t="shared" si="128"/>
        <v>9.3472014464745165E+18</v>
      </c>
      <c r="BI138" s="1">
        <f t="shared" si="128"/>
        <v>9.3063399441842749E+18</v>
      </c>
      <c r="BJ138" s="1">
        <f t="shared" si="128"/>
        <v>9.3160216928386847E+18</v>
      </c>
      <c r="BK138" s="1">
        <f t="shared" si="128"/>
        <v>9.850213505828567E+18</v>
      </c>
      <c r="BL138" s="1">
        <f t="shared" si="128"/>
        <v>9.5084987865894359E+18</v>
      </c>
      <c r="BM138" s="1">
        <f t="shared" si="128"/>
        <v>9.7242917557703823E+18</v>
      </c>
      <c r="BN138" s="1">
        <f t="shared" si="128"/>
        <v>1.0043400662464035E+19</v>
      </c>
      <c r="BO138" s="1">
        <f t="shared" si="128"/>
        <v>9.1140896188917125E+18</v>
      </c>
      <c r="BP138" s="1">
        <f t="shared" ref="BP138:BT138" si="129">SUM(BP73:BP136)</f>
        <v>9.5420596848689234E+18</v>
      </c>
      <c r="BQ138" s="1">
        <f t="shared" si="129"/>
        <v>9.8169140216510689E+18</v>
      </c>
      <c r="BR138" s="1">
        <f t="shared" si="129"/>
        <v>9.6164406630021202E+18</v>
      </c>
      <c r="BS138" s="1">
        <f t="shared" si="129"/>
        <v>9.7307227720057405E+18</v>
      </c>
      <c r="BT138" s="1">
        <f t="shared" si="129"/>
        <v>9.2822843653933793E+18</v>
      </c>
    </row>
    <row r="141" spans="2:72" x14ac:dyDescent="0.25">
      <c r="C141" t="s">
        <v>223</v>
      </c>
    </row>
    <row r="142" spans="2:72" x14ac:dyDescent="0.25">
      <c r="C142" cm="1">
        <f t="array" ref="C142:C211">TRANSPOSE(C138:BT138)</f>
        <v>8.9879638056367892E+18</v>
      </c>
    </row>
    <row r="143" spans="2:72" x14ac:dyDescent="0.25">
      <c r="C143">
        <v>1.002403739295992E+19</v>
      </c>
    </row>
    <row r="144" spans="2:72" x14ac:dyDescent="0.25">
      <c r="C144">
        <v>1.0182809999478628E+19</v>
      </c>
    </row>
    <row r="145" spans="3:3" x14ac:dyDescent="0.25">
      <c r="C145">
        <v>1.0124893510078355E+19</v>
      </c>
    </row>
    <row r="146" spans="3:3" x14ac:dyDescent="0.25">
      <c r="C146">
        <v>1.0124541635663254E+19</v>
      </c>
    </row>
    <row r="147" spans="3:3" x14ac:dyDescent="0.25">
      <c r="C147">
        <v>9.1725948381613957E+18</v>
      </c>
    </row>
    <row r="148" spans="3:3" x14ac:dyDescent="0.25">
      <c r="C148">
        <v>9.5494983066626908E+18</v>
      </c>
    </row>
    <row r="149" spans="3:3" x14ac:dyDescent="0.25">
      <c r="C149">
        <v>9.0022011389415649E+18</v>
      </c>
    </row>
    <row r="150" spans="3:3" x14ac:dyDescent="0.25">
      <c r="C150">
        <v>1.0103874188145908E+19</v>
      </c>
    </row>
    <row r="151" spans="3:3" x14ac:dyDescent="0.25">
      <c r="C151">
        <v>9.3582980642440499E+18</v>
      </c>
    </row>
    <row r="152" spans="3:3" x14ac:dyDescent="0.25">
      <c r="C152">
        <v>9.1808404527848243E+18</v>
      </c>
    </row>
    <row r="153" spans="3:3" x14ac:dyDescent="0.25">
      <c r="C153">
        <v>9.0815682155091108E+18</v>
      </c>
    </row>
    <row r="154" spans="3:3" x14ac:dyDescent="0.25">
      <c r="C154">
        <v>1.0117394344338117E+19</v>
      </c>
    </row>
    <row r="155" spans="3:3" x14ac:dyDescent="0.25">
      <c r="C155">
        <v>1.0012137851189893E+19</v>
      </c>
    </row>
    <row r="156" spans="3:3" x14ac:dyDescent="0.25">
      <c r="C156">
        <v>9.6492505514042593E+18</v>
      </c>
    </row>
    <row r="157" spans="3:3" x14ac:dyDescent="0.25">
      <c r="C157">
        <v>9.5546611047428526E+18</v>
      </c>
    </row>
    <row r="158" spans="3:3" x14ac:dyDescent="0.25">
      <c r="C158">
        <v>9.4758775514074911E+18</v>
      </c>
    </row>
    <row r="159" spans="3:3" x14ac:dyDescent="0.25">
      <c r="C159">
        <v>1.0116820248249446E+19</v>
      </c>
    </row>
    <row r="160" spans="3:3" x14ac:dyDescent="0.25">
      <c r="C160">
        <v>9.8253558164234998E+18</v>
      </c>
    </row>
    <row r="161" spans="3:3" x14ac:dyDescent="0.25">
      <c r="C161">
        <v>1.0210136600365828E+19</v>
      </c>
    </row>
    <row r="162" spans="3:3" x14ac:dyDescent="0.25">
      <c r="C162">
        <v>1.0266751674906034E+19</v>
      </c>
    </row>
    <row r="163" spans="3:3" x14ac:dyDescent="0.25">
      <c r="C163">
        <v>9.0004886456579645E+18</v>
      </c>
    </row>
    <row r="164" spans="3:3" x14ac:dyDescent="0.25">
      <c r="C164">
        <v>1.0006254028861546E+19</v>
      </c>
    </row>
    <row r="165" spans="3:3" x14ac:dyDescent="0.25">
      <c r="C165">
        <v>9.4558004616823624E+18</v>
      </c>
    </row>
    <row r="166" spans="3:3" x14ac:dyDescent="0.25">
      <c r="C166">
        <v>9.8565978398636728E+18</v>
      </c>
    </row>
    <row r="167" spans="3:3" x14ac:dyDescent="0.25">
      <c r="C167">
        <v>9.7890614814085489E+18</v>
      </c>
    </row>
    <row r="168" spans="3:3" x14ac:dyDescent="0.25">
      <c r="C168">
        <v>9.0962506638638356E+18</v>
      </c>
    </row>
    <row r="169" spans="3:3" x14ac:dyDescent="0.25">
      <c r="C169">
        <v>9.6198963040742461E+18</v>
      </c>
    </row>
    <row r="170" spans="3:3" x14ac:dyDescent="0.25">
      <c r="C170">
        <v>1.0018133673800542E+19</v>
      </c>
    </row>
    <row r="171" spans="3:3" x14ac:dyDescent="0.25">
      <c r="C171">
        <v>9.9308107133271511E+18</v>
      </c>
    </row>
    <row r="172" spans="3:3" x14ac:dyDescent="0.25">
      <c r="C172">
        <v>1.0181113412063754E+19</v>
      </c>
    </row>
    <row r="173" spans="3:3" x14ac:dyDescent="0.25">
      <c r="C173">
        <v>1.0016130867120941E+19</v>
      </c>
    </row>
    <row r="174" spans="3:3" x14ac:dyDescent="0.25">
      <c r="C174">
        <v>9.1988220016653578E+18</v>
      </c>
    </row>
    <row r="175" spans="3:3" x14ac:dyDescent="0.25">
      <c r="C175">
        <v>9.1030571358631977E+18</v>
      </c>
    </row>
    <row r="176" spans="3:3" x14ac:dyDescent="0.25">
      <c r="C176">
        <v>9.4360031492796396E+18</v>
      </c>
    </row>
    <row r="177" spans="3:3" x14ac:dyDescent="0.25">
      <c r="C177">
        <v>9.5383200050793861E+18</v>
      </c>
    </row>
    <row r="178" spans="3:3" x14ac:dyDescent="0.25">
      <c r="C178">
        <v>1.0036651226656461E+19</v>
      </c>
    </row>
    <row r="179" spans="3:3" x14ac:dyDescent="0.25">
      <c r="C179">
        <v>9.040895673209855E+18</v>
      </c>
    </row>
    <row r="180" spans="3:3" x14ac:dyDescent="0.25">
      <c r="C180">
        <v>9.2567453430384497E+18</v>
      </c>
    </row>
    <row r="181" spans="3:3" x14ac:dyDescent="0.25">
      <c r="C181">
        <v>9.6676832336941015E+18</v>
      </c>
    </row>
    <row r="182" spans="3:3" x14ac:dyDescent="0.25">
      <c r="C182">
        <v>9.9245663943977062E+18</v>
      </c>
    </row>
    <row r="183" spans="3:3" x14ac:dyDescent="0.25">
      <c r="C183">
        <v>9.3519061580134543E+18</v>
      </c>
    </row>
    <row r="184" spans="3:3" x14ac:dyDescent="0.25">
      <c r="C184">
        <v>9.1919999028319908E+18</v>
      </c>
    </row>
    <row r="185" spans="3:3" x14ac:dyDescent="0.25">
      <c r="C185">
        <v>9.1672237857587579E+18</v>
      </c>
    </row>
    <row r="186" spans="3:3" x14ac:dyDescent="0.25">
      <c r="C186">
        <v>9.2964908700863099E+18</v>
      </c>
    </row>
    <row r="187" spans="3:3" x14ac:dyDescent="0.25">
      <c r="C187">
        <v>9.5753422314628424E+18</v>
      </c>
    </row>
    <row r="188" spans="3:3" x14ac:dyDescent="0.25">
      <c r="C188">
        <v>9.2395057117995274E+18</v>
      </c>
    </row>
    <row r="189" spans="3:3" x14ac:dyDescent="0.25">
      <c r="C189">
        <v>9.2742588717990994E+18</v>
      </c>
    </row>
    <row r="190" spans="3:3" x14ac:dyDescent="0.25">
      <c r="C190">
        <v>9.7911553905378898E+18</v>
      </c>
    </row>
    <row r="191" spans="3:3" x14ac:dyDescent="0.25">
      <c r="C191">
        <v>9.0388907629501645E+18</v>
      </c>
    </row>
    <row r="192" spans="3:3" x14ac:dyDescent="0.25">
      <c r="C192">
        <v>9.3398783375585014E+18</v>
      </c>
    </row>
    <row r="193" spans="3:3" x14ac:dyDescent="0.25">
      <c r="C193">
        <v>9.3044181783054213E+18</v>
      </c>
    </row>
    <row r="194" spans="3:3" x14ac:dyDescent="0.25">
      <c r="C194">
        <v>9.9131189992953467E+18</v>
      </c>
    </row>
    <row r="195" spans="3:3" x14ac:dyDescent="0.25">
      <c r="C195">
        <v>9.9337281178952909E+18</v>
      </c>
    </row>
    <row r="196" spans="3:3" x14ac:dyDescent="0.25">
      <c r="C196">
        <v>9.0565558681459907E+18</v>
      </c>
    </row>
    <row r="197" spans="3:3" x14ac:dyDescent="0.25">
      <c r="C197">
        <v>9.1895020059469978E+18</v>
      </c>
    </row>
    <row r="198" spans="3:3" x14ac:dyDescent="0.25">
      <c r="C198">
        <v>9.5212033839850291E+18</v>
      </c>
    </row>
    <row r="199" spans="3:3" x14ac:dyDescent="0.25">
      <c r="C199">
        <v>9.3472014464745165E+18</v>
      </c>
    </row>
    <row r="200" spans="3:3" x14ac:dyDescent="0.25">
      <c r="C200">
        <v>9.3063399441842749E+18</v>
      </c>
    </row>
    <row r="201" spans="3:3" x14ac:dyDescent="0.25">
      <c r="C201">
        <v>9.3160216928386847E+18</v>
      </c>
    </row>
    <row r="202" spans="3:3" x14ac:dyDescent="0.25">
      <c r="C202">
        <v>9.850213505828567E+18</v>
      </c>
    </row>
    <row r="203" spans="3:3" x14ac:dyDescent="0.25">
      <c r="C203">
        <v>9.5084987865894359E+18</v>
      </c>
    </row>
    <row r="204" spans="3:3" x14ac:dyDescent="0.25">
      <c r="C204">
        <v>9.7242917557703823E+18</v>
      </c>
    </row>
    <row r="205" spans="3:3" x14ac:dyDescent="0.25">
      <c r="C205">
        <v>1.0043400662464035E+19</v>
      </c>
    </row>
    <row r="206" spans="3:3" x14ac:dyDescent="0.25">
      <c r="C206">
        <v>9.1140896188917125E+18</v>
      </c>
    </row>
    <row r="207" spans="3:3" x14ac:dyDescent="0.25">
      <c r="C207">
        <v>9.5420596848689234E+18</v>
      </c>
    </row>
    <row r="208" spans="3:3" x14ac:dyDescent="0.25">
      <c r="C208">
        <v>9.8169140216510689E+18</v>
      </c>
    </row>
    <row r="209" spans="3:3" x14ac:dyDescent="0.25">
      <c r="C209">
        <v>9.6164406630021202E+18</v>
      </c>
    </row>
    <row r="210" spans="3:3" x14ac:dyDescent="0.25">
      <c r="C210">
        <v>9.7307227720057405E+18</v>
      </c>
    </row>
    <row r="211" spans="3:3" x14ac:dyDescent="0.25">
      <c r="C211">
        <v>9.2822843653933793E+18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CB1A-C00E-4CCA-8F90-4FD700293C91}">
  <dimension ref="H6:AX88"/>
  <sheetViews>
    <sheetView topLeftCell="J3" zoomScaleNormal="100" workbookViewId="0">
      <selection activeCell="N100" sqref="N100"/>
    </sheetView>
  </sheetViews>
  <sheetFormatPr defaultRowHeight="15" x14ac:dyDescent="0.25"/>
  <cols>
    <col min="9" max="9" width="34.5703125" customWidth="1"/>
    <col min="10" max="10" width="22.140625" customWidth="1"/>
    <col min="11" max="11" width="12.85546875" customWidth="1"/>
    <col min="12" max="12" width="12" customWidth="1"/>
    <col min="13" max="13" width="28.7109375" customWidth="1"/>
    <col min="17" max="17" width="13.42578125" customWidth="1"/>
    <col min="29" max="29" width="13.7109375" customWidth="1"/>
  </cols>
  <sheetData>
    <row r="6" spans="8:50" x14ac:dyDescent="0.25">
      <c r="N6">
        <v>1</v>
      </c>
      <c r="O6">
        <v>1</v>
      </c>
      <c r="P6">
        <v>1</v>
      </c>
      <c r="R6">
        <v>2</v>
      </c>
      <c r="S6">
        <v>2</v>
      </c>
      <c r="T6">
        <v>2</v>
      </c>
      <c r="V6">
        <v>3</v>
      </c>
      <c r="W6">
        <v>3</v>
      </c>
      <c r="X6">
        <v>3</v>
      </c>
      <c r="Z6">
        <v>4</v>
      </c>
      <c r="AA6">
        <v>4</v>
      </c>
      <c r="AB6">
        <v>4</v>
      </c>
      <c r="AD6">
        <v>5</v>
      </c>
      <c r="AE6">
        <v>5</v>
      </c>
      <c r="AF6">
        <v>5</v>
      </c>
      <c r="AL6">
        <v>10</v>
      </c>
      <c r="AM6">
        <v>10</v>
      </c>
      <c r="AN6">
        <v>10</v>
      </c>
      <c r="AP6">
        <v>15</v>
      </c>
      <c r="AQ6">
        <v>15</v>
      </c>
      <c r="AR6">
        <v>15</v>
      </c>
      <c r="AT6">
        <v>20</v>
      </c>
      <c r="AU6">
        <v>20</v>
      </c>
      <c r="AV6">
        <v>20</v>
      </c>
      <c r="AX6">
        <v>64</v>
      </c>
    </row>
    <row r="8" spans="8:50" x14ac:dyDescent="0.25">
      <c r="N8" t="str">
        <f>N9&amp;"-"&amp;N6</f>
        <v>full-1</v>
      </c>
      <c r="O8" t="str">
        <f t="shared" ref="O8:AV8" si="0">O9&amp;"-"&amp;O6</f>
        <v>sparse98-1</v>
      </c>
      <c r="P8" t="str">
        <f t="shared" si="0"/>
        <v>sparse95-1</v>
      </c>
      <c r="Q8" t="str">
        <f t="shared" si="0"/>
        <v>-</v>
      </c>
      <c r="R8" t="str">
        <f t="shared" si="0"/>
        <v>full-2</v>
      </c>
      <c r="S8" t="str">
        <f t="shared" si="0"/>
        <v>sparse98-2</v>
      </c>
      <c r="T8" t="str">
        <f t="shared" si="0"/>
        <v>sparse95-2</v>
      </c>
      <c r="U8" t="str">
        <f t="shared" si="0"/>
        <v>-</v>
      </c>
      <c r="V8" t="str">
        <f t="shared" si="0"/>
        <v>full-3</v>
      </c>
      <c r="W8" t="str">
        <f t="shared" si="0"/>
        <v>sparse98-3</v>
      </c>
      <c r="X8" t="str">
        <f t="shared" si="0"/>
        <v>sparse95-3</v>
      </c>
      <c r="Y8" t="str">
        <f t="shared" si="0"/>
        <v>-</v>
      </c>
      <c r="Z8" t="str">
        <f t="shared" si="0"/>
        <v>full-4</v>
      </c>
      <c r="AA8" t="str">
        <f t="shared" si="0"/>
        <v>sparse98-4</v>
      </c>
      <c r="AB8" t="str">
        <f t="shared" si="0"/>
        <v>sparse95-4</v>
      </c>
      <c r="AC8" t="str">
        <f t="shared" si="0"/>
        <v>-</v>
      </c>
      <c r="AD8" t="str">
        <f t="shared" si="0"/>
        <v>full-5</v>
      </c>
      <c r="AE8" t="str">
        <f t="shared" si="0"/>
        <v>sparse98-5</v>
      </c>
      <c r="AF8" t="str">
        <f t="shared" si="0"/>
        <v>sparse95-5</v>
      </c>
      <c r="AK8" t="str">
        <f t="shared" si="0"/>
        <v>-</v>
      </c>
      <c r="AL8" t="str">
        <f t="shared" si="0"/>
        <v>full-10</v>
      </c>
      <c r="AM8" t="str">
        <f t="shared" si="0"/>
        <v>sparse98-10</v>
      </c>
      <c r="AN8" t="str">
        <f t="shared" si="0"/>
        <v>sparse95-10</v>
      </c>
      <c r="AO8" t="str">
        <f t="shared" si="0"/>
        <v>-</v>
      </c>
      <c r="AP8" t="str">
        <f t="shared" si="0"/>
        <v>full-15</v>
      </c>
      <c r="AQ8" t="str">
        <f t="shared" si="0"/>
        <v>sparse98-15</v>
      </c>
      <c r="AR8" t="str">
        <f t="shared" si="0"/>
        <v>sparse95-15</v>
      </c>
      <c r="AS8" t="str">
        <f t="shared" si="0"/>
        <v>-</v>
      </c>
      <c r="AT8" t="str">
        <f t="shared" si="0"/>
        <v>full-20</v>
      </c>
      <c r="AU8" t="str">
        <f t="shared" si="0"/>
        <v>sparse98-20</v>
      </c>
      <c r="AV8" t="str">
        <f t="shared" si="0"/>
        <v>sparse95-20</v>
      </c>
      <c r="AW8" t="str">
        <f t="shared" ref="AW8" si="1">AW9&amp;"-"&amp;AW6</f>
        <v>-</v>
      </c>
      <c r="AX8" t="str">
        <f t="shared" ref="AX8" si="2">AX9&amp;"-"&amp;AX6</f>
        <v>full SP-64</v>
      </c>
    </row>
    <row r="9" spans="8:50" x14ac:dyDescent="0.25">
      <c r="K9" t="s">
        <v>134</v>
      </c>
      <c r="L9" t="s">
        <v>139</v>
      </c>
      <c r="N9" t="s">
        <v>142</v>
      </c>
      <c r="O9" t="s">
        <v>140</v>
      </c>
      <c r="P9" t="s">
        <v>141</v>
      </c>
      <c r="R9" t="s">
        <v>142</v>
      </c>
      <c r="S9" t="s">
        <v>140</v>
      </c>
      <c r="T9" t="s">
        <v>141</v>
      </c>
      <c r="V9" t="s">
        <v>142</v>
      </c>
      <c r="W9" t="s">
        <v>140</v>
      </c>
      <c r="X9" t="s">
        <v>141</v>
      </c>
      <c r="Z9" t="s">
        <v>142</v>
      </c>
      <c r="AA9" t="s">
        <v>140</v>
      </c>
      <c r="AB9" t="s">
        <v>141</v>
      </c>
      <c r="AD9" t="s">
        <v>142</v>
      </c>
      <c r="AE9" t="s">
        <v>140</v>
      </c>
      <c r="AF9" t="s">
        <v>141</v>
      </c>
      <c r="AL9" t="s">
        <v>142</v>
      </c>
      <c r="AM9" t="s">
        <v>140</v>
      </c>
      <c r="AN9" t="s">
        <v>141</v>
      </c>
      <c r="AP9" t="s">
        <v>142</v>
      </c>
      <c r="AQ9" t="s">
        <v>140</v>
      </c>
      <c r="AR9" t="s">
        <v>141</v>
      </c>
      <c r="AT9" t="s">
        <v>142</v>
      </c>
      <c r="AU9" t="s">
        <v>140</v>
      </c>
      <c r="AV9" t="s">
        <v>141</v>
      </c>
      <c r="AX9" t="s">
        <v>145</v>
      </c>
    </row>
    <row r="10" spans="8:50" x14ac:dyDescent="0.25">
      <c r="I10">
        <v>1</v>
      </c>
      <c r="J10" t="s">
        <v>135</v>
      </c>
      <c r="K10" s="23">
        <v>24</v>
      </c>
      <c r="L10" s="23"/>
      <c r="M10" t="s">
        <v>143</v>
      </c>
      <c r="N10">
        <v>32</v>
      </c>
      <c r="O10">
        <f>N10</f>
        <v>32</v>
      </c>
      <c r="P10">
        <f>O10</f>
        <v>32</v>
      </c>
      <c r="R10">
        <v>74</v>
      </c>
      <c r="S10">
        <f>R10</f>
        <v>74</v>
      </c>
      <c r="T10">
        <f>S10</f>
        <v>74</v>
      </c>
      <c r="V10">
        <v>95</v>
      </c>
      <c r="W10">
        <f>V10</f>
        <v>95</v>
      </c>
      <c r="X10">
        <f>W10</f>
        <v>95</v>
      </c>
      <c r="Z10">
        <v>240</v>
      </c>
      <c r="AA10">
        <f>Z10</f>
        <v>240</v>
      </c>
      <c r="AB10">
        <f>AA10</f>
        <v>240</v>
      </c>
      <c r="AD10">
        <v>346</v>
      </c>
      <c r="AE10">
        <f>AD10</f>
        <v>346</v>
      </c>
      <c r="AF10">
        <f>AE10</f>
        <v>346</v>
      </c>
      <c r="AH10">
        <f>AD10</f>
        <v>346</v>
      </c>
      <c r="AI10">
        <f>AE10</f>
        <v>346</v>
      </c>
      <c r="AL10">
        <v>2172</v>
      </c>
      <c r="AM10">
        <f>AL10</f>
        <v>2172</v>
      </c>
      <c r="AN10">
        <f>AM10</f>
        <v>2172</v>
      </c>
      <c r="AP10">
        <v>4335</v>
      </c>
      <c r="AQ10">
        <f>AP10</f>
        <v>4335</v>
      </c>
      <c r="AR10">
        <f>AQ10</f>
        <v>4335</v>
      </c>
      <c r="AT10">
        <v>36198</v>
      </c>
      <c r="AU10">
        <f>AT10</f>
        <v>36198</v>
      </c>
      <c r="AV10">
        <f>AU10</f>
        <v>36198</v>
      </c>
      <c r="AX10" s="23">
        <v>95049</v>
      </c>
    </row>
    <row r="11" spans="8:50" x14ac:dyDescent="0.25">
      <c r="I11">
        <f>I14*I14</f>
        <v>4096</v>
      </c>
      <c r="J11" t="s">
        <v>136</v>
      </c>
      <c r="K11" s="23">
        <f>$K$10*I14+(I11-I14)*0.9*K10</f>
        <v>88627.200000000012</v>
      </c>
      <c r="L11" s="23"/>
      <c r="M11" t="s">
        <v>144</v>
      </c>
      <c r="N11" s="23">
        <f>K11</f>
        <v>88627.200000000012</v>
      </c>
      <c r="O11" s="23">
        <f>K13</f>
        <v>17865.599999999999</v>
      </c>
      <c r="P11" s="23">
        <f>K12</f>
        <v>3912</v>
      </c>
      <c r="Q11" s="23"/>
      <c r="R11" s="24">
        <f>N11</f>
        <v>88627.200000000012</v>
      </c>
      <c r="S11" s="24">
        <f t="shared" ref="S11:T11" si="3">O11</f>
        <v>17865.599999999999</v>
      </c>
      <c r="T11" s="24">
        <f t="shared" si="3"/>
        <v>3912</v>
      </c>
      <c r="V11" s="24">
        <f>R11</f>
        <v>88627.200000000012</v>
      </c>
      <c r="W11" s="24">
        <f t="shared" ref="W11" si="4">S11</f>
        <v>17865.599999999999</v>
      </c>
      <c r="X11" s="24">
        <f t="shared" ref="X11" si="5">T11</f>
        <v>3912</v>
      </c>
      <c r="Z11" s="24">
        <f>V11</f>
        <v>88627.200000000012</v>
      </c>
      <c r="AA11" s="24">
        <f t="shared" ref="AA11" si="6">W11</f>
        <v>17865.599999999999</v>
      </c>
      <c r="AB11" s="24">
        <f t="shared" ref="AB11" si="7">X11</f>
        <v>3912</v>
      </c>
      <c r="AD11" s="24">
        <f>Z11</f>
        <v>88627.200000000012</v>
      </c>
      <c r="AE11" s="24">
        <f t="shared" ref="AE11" si="8">AA11</f>
        <v>17865.599999999999</v>
      </c>
      <c r="AF11" s="24">
        <f t="shared" ref="AF11" si="9">AB11</f>
        <v>3912</v>
      </c>
      <c r="AG11" s="24"/>
      <c r="AH11" s="24">
        <f>(64*N10)+(32*R10)+992*S10</f>
        <v>77824</v>
      </c>
      <c r="AI11" s="24">
        <f>(64*O10)+(32*S10)+120*T10</f>
        <v>13296</v>
      </c>
      <c r="AJ11" s="24"/>
      <c r="AL11" s="24">
        <f>AD11</f>
        <v>88627.200000000012</v>
      </c>
      <c r="AM11" s="24">
        <f t="shared" ref="AM11" si="10">AE11</f>
        <v>17865.599999999999</v>
      </c>
      <c r="AN11" s="24">
        <f t="shared" ref="AN11" si="11">AF11</f>
        <v>3912</v>
      </c>
      <c r="AP11" s="24">
        <f>AL11</f>
        <v>88627.200000000012</v>
      </c>
      <c r="AQ11" s="24">
        <f t="shared" ref="AQ11" si="12">AM11</f>
        <v>17865.599999999999</v>
      </c>
      <c r="AR11" s="24">
        <f t="shared" ref="AR11" si="13">AN11</f>
        <v>3912</v>
      </c>
      <c r="AT11" s="24">
        <f>AP11</f>
        <v>88627.200000000012</v>
      </c>
      <c r="AU11" s="24">
        <f t="shared" ref="AU11" si="14">AQ11</f>
        <v>17865.599999999999</v>
      </c>
      <c r="AV11" s="24">
        <f t="shared" ref="AV11" si="15">AR11</f>
        <v>3912</v>
      </c>
      <c r="AX11">
        <v>0</v>
      </c>
    </row>
    <row r="12" spans="8:50" x14ac:dyDescent="0.25">
      <c r="H12">
        <v>11</v>
      </c>
      <c r="I12">
        <f>$I$14-H12+H12*H12</f>
        <v>174</v>
      </c>
      <c r="J12" t="s">
        <v>137</v>
      </c>
      <c r="K12" s="23">
        <f>$K$10*I14+(I12-I14)*0.9*K10</f>
        <v>3912</v>
      </c>
      <c r="L12" s="23"/>
      <c r="N12" s="23"/>
      <c r="O12" s="23"/>
      <c r="P12" s="23"/>
      <c r="Q12" s="23"/>
    </row>
    <row r="13" spans="8:50" x14ac:dyDescent="0.25">
      <c r="H13">
        <v>28</v>
      </c>
      <c r="I13">
        <f>$I$14-H13+H13*H13</f>
        <v>820</v>
      </c>
      <c r="J13" t="s">
        <v>138</v>
      </c>
      <c r="K13" s="23">
        <f>$K$10*I14+(I13-I14)*0.9*K10</f>
        <v>17865.599999999999</v>
      </c>
      <c r="L13" s="23"/>
      <c r="N13" s="23">
        <f>SUM(N10:N11)</f>
        <v>88659.200000000012</v>
      </c>
      <c r="O13" s="23">
        <f t="shared" ref="O13:AX13" si="16">SUM(O10:O11)</f>
        <v>17897.599999999999</v>
      </c>
      <c r="P13" s="23">
        <f t="shared" si="16"/>
        <v>3944</v>
      </c>
      <c r="Q13" s="23">
        <f t="shared" si="16"/>
        <v>0</v>
      </c>
      <c r="R13" s="23">
        <f t="shared" si="16"/>
        <v>88701.200000000012</v>
      </c>
      <c r="S13" s="23">
        <f t="shared" si="16"/>
        <v>17939.599999999999</v>
      </c>
      <c r="T13" s="23">
        <f t="shared" si="16"/>
        <v>3986</v>
      </c>
      <c r="U13" s="23">
        <f t="shared" si="16"/>
        <v>0</v>
      </c>
      <c r="V13" s="23">
        <f t="shared" si="16"/>
        <v>88722.200000000012</v>
      </c>
      <c r="W13" s="23">
        <f t="shared" si="16"/>
        <v>17960.599999999999</v>
      </c>
      <c r="X13" s="23">
        <f t="shared" si="16"/>
        <v>4007</v>
      </c>
      <c r="Y13" s="23">
        <f t="shared" si="16"/>
        <v>0</v>
      </c>
      <c r="Z13" s="23">
        <f t="shared" si="16"/>
        <v>88867.200000000012</v>
      </c>
      <c r="AA13" s="23">
        <f t="shared" si="16"/>
        <v>18105.599999999999</v>
      </c>
      <c r="AB13" s="23">
        <f t="shared" si="16"/>
        <v>4152</v>
      </c>
      <c r="AC13" s="23">
        <f t="shared" si="16"/>
        <v>0</v>
      </c>
      <c r="AD13" s="23">
        <f t="shared" si="16"/>
        <v>88973.200000000012</v>
      </c>
      <c r="AE13" s="23">
        <f t="shared" si="16"/>
        <v>18211.599999999999</v>
      </c>
      <c r="AF13" s="23">
        <f t="shared" si="16"/>
        <v>4258</v>
      </c>
      <c r="AG13" s="23">
        <f t="shared" si="16"/>
        <v>0</v>
      </c>
      <c r="AH13" s="23">
        <f t="shared" si="16"/>
        <v>78170</v>
      </c>
      <c r="AI13" s="23">
        <f t="shared" si="16"/>
        <v>13642</v>
      </c>
      <c r="AJ13" s="23">
        <f t="shared" si="16"/>
        <v>0</v>
      </c>
      <c r="AK13" s="23">
        <f t="shared" si="16"/>
        <v>0</v>
      </c>
      <c r="AL13" s="23">
        <f t="shared" si="16"/>
        <v>90799.200000000012</v>
      </c>
      <c r="AM13" s="23">
        <f t="shared" si="16"/>
        <v>20037.599999999999</v>
      </c>
      <c r="AN13" s="23">
        <f t="shared" si="16"/>
        <v>6084</v>
      </c>
      <c r="AO13" s="23">
        <f t="shared" si="16"/>
        <v>0</v>
      </c>
      <c r="AP13" s="23">
        <f t="shared" si="16"/>
        <v>92962.200000000012</v>
      </c>
      <c r="AQ13" s="23">
        <f t="shared" si="16"/>
        <v>22200.6</v>
      </c>
      <c r="AR13" s="23">
        <f t="shared" si="16"/>
        <v>8247</v>
      </c>
      <c r="AS13" s="23">
        <f t="shared" si="16"/>
        <v>0</v>
      </c>
      <c r="AT13" s="23">
        <f t="shared" si="16"/>
        <v>124825.20000000001</v>
      </c>
      <c r="AU13" s="23">
        <f t="shared" si="16"/>
        <v>54063.6</v>
      </c>
      <c r="AV13" s="23">
        <f t="shared" si="16"/>
        <v>40110</v>
      </c>
      <c r="AW13" s="23">
        <f t="shared" si="16"/>
        <v>0</v>
      </c>
      <c r="AX13" s="23">
        <f t="shared" si="16"/>
        <v>95049</v>
      </c>
    </row>
    <row r="14" spans="8:50" x14ac:dyDescent="0.25">
      <c r="I14">
        <v>64</v>
      </c>
      <c r="J14" t="s">
        <v>133</v>
      </c>
      <c r="K14" s="23"/>
      <c r="L14" s="23"/>
      <c r="N14" s="23">
        <v>95049</v>
      </c>
      <c r="O14" s="23"/>
      <c r="P14" s="23"/>
      <c r="Q14" s="23"/>
    </row>
    <row r="18" spans="8:41" x14ac:dyDescent="0.25">
      <c r="AD18" t="s">
        <v>237</v>
      </c>
      <c r="AE18" t="s">
        <v>238</v>
      </c>
      <c r="AG18" t="s">
        <v>237</v>
      </c>
      <c r="AH18" t="s">
        <v>238</v>
      </c>
      <c r="AJ18" t="s">
        <v>237</v>
      </c>
      <c r="AK18" t="s">
        <v>238</v>
      </c>
      <c r="AM18" t="s">
        <v>234</v>
      </c>
    </row>
    <row r="19" spans="8:41" x14ac:dyDescent="0.25">
      <c r="AC19" t="s">
        <v>236</v>
      </c>
      <c r="AD19">
        <f>AD10</f>
        <v>346</v>
      </c>
      <c r="AE19">
        <f>AE10</f>
        <v>346</v>
      </c>
      <c r="AG19">
        <f>AL10</f>
        <v>2172</v>
      </c>
      <c r="AH19">
        <f>AM10</f>
        <v>2172</v>
      </c>
      <c r="AJ19">
        <f>AT10</f>
        <v>36198</v>
      </c>
      <c r="AK19">
        <f>AU10</f>
        <v>36198</v>
      </c>
      <c r="AM19" s="24">
        <f>AX10</f>
        <v>95049</v>
      </c>
    </row>
    <row r="20" spans="8:41" x14ac:dyDescent="0.25">
      <c r="H20">
        <v>10</v>
      </c>
      <c r="I20">
        <f>$I$24-H20+H20*H20</f>
        <v>122</v>
      </c>
      <c r="AC20" t="s">
        <v>235</v>
      </c>
      <c r="AD20">
        <f>AD11</f>
        <v>88627.200000000012</v>
      </c>
      <c r="AE20">
        <f>AE11</f>
        <v>17865.599999999999</v>
      </c>
      <c r="AG20">
        <f>AL11</f>
        <v>88627.200000000012</v>
      </c>
      <c r="AH20">
        <f>AM11</f>
        <v>17865.599999999999</v>
      </c>
      <c r="AJ20">
        <f>AT11</f>
        <v>88627.200000000012</v>
      </c>
      <c r="AK20">
        <f>AU11</f>
        <v>17865.599999999999</v>
      </c>
      <c r="AM20" s="24">
        <f>AX11</f>
        <v>0</v>
      </c>
    </row>
    <row r="24" spans="8:41" x14ac:dyDescent="0.25">
      <c r="I24">
        <v>32</v>
      </c>
    </row>
    <row r="32" spans="8:41" x14ac:dyDescent="0.25">
      <c r="AO32">
        <f>100000/(60*60)</f>
        <v>27.777777777777779</v>
      </c>
    </row>
    <row r="49" spans="37:37" x14ac:dyDescent="0.25">
      <c r="AK49">
        <f>N10</f>
        <v>32</v>
      </c>
    </row>
    <row r="50" spans="37:37" x14ac:dyDescent="0.25">
      <c r="AK50">
        <f>R10</f>
        <v>74</v>
      </c>
    </row>
    <row r="51" spans="37:37" x14ac:dyDescent="0.25">
      <c r="AK51">
        <f>V10</f>
        <v>95</v>
      </c>
    </row>
    <row r="52" spans="37:37" x14ac:dyDescent="0.25">
      <c r="AK52">
        <f>Z10</f>
        <v>240</v>
      </c>
    </row>
    <row r="53" spans="37:37" x14ac:dyDescent="0.25">
      <c r="AK53">
        <f>AD10</f>
        <v>346</v>
      </c>
    </row>
    <row r="54" spans="37:37" x14ac:dyDescent="0.25">
      <c r="AK54">
        <f>AL10</f>
        <v>2172</v>
      </c>
    </row>
    <row r="55" spans="37:37" x14ac:dyDescent="0.25">
      <c r="AK55">
        <f>AP10</f>
        <v>4335</v>
      </c>
    </row>
    <row r="56" spans="37:37" x14ac:dyDescent="0.25">
      <c r="AK56">
        <f>AT10</f>
        <v>36198</v>
      </c>
    </row>
    <row r="66" spans="15:18" x14ac:dyDescent="0.25">
      <c r="O66" t="s">
        <v>24</v>
      </c>
      <c r="P66" s="15" t="s">
        <v>113</v>
      </c>
      <c r="Q66" s="13">
        <v>2.2799076009178165</v>
      </c>
      <c r="R66" s="24">
        <f>N13</f>
        <v>88659.200000000012</v>
      </c>
    </row>
    <row r="67" spans="15:18" x14ac:dyDescent="0.25">
      <c r="P67" s="15" t="s">
        <v>114</v>
      </c>
      <c r="Q67" s="13">
        <v>1.8158466095446195</v>
      </c>
      <c r="R67" s="24">
        <f>R13</f>
        <v>88701.200000000012</v>
      </c>
    </row>
    <row r="68" spans="15:18" x14ac:dyDescent="0.25">
      <c r="P68" s="15" t="s">
        <v>115</v>
      </c>
      <c r="Q68" s="13">
        <v>2.1355687075988956</v>
      </c>
      <c r="R68" s="24">
        <f>V13</f>
        <v>88722.200000000012</v>
      </c>
    </row>
    <row r="69" spans="15:18" x14ac:dyDescent="0.25">
      <c r="P69" s="15" t="s">
        <v>116</v>
      </c>
      <c r="Q69" s="13">
        <v>2.8837574341872183</v>
      </c>
      <c r="R69" s="24">
        <f>Z13</f>
        <v>88867.200000000012</v>
      </c>
    </row>
    <row r="70" spans="15:18" x14ac:dyDescent="0.25">
      <c r="P70" s="15" t="s">
        <v>117</v>
      </c>
      <c r="Q70" s="13">
        <v>2.4320548476055257</v>
      </c>
      <c r="R70" s="24">
        <f>AD13</f>
        <v>88973.200000000012</v>
      </c>
    </row>
    <row r="71" spans="15:18" x14ac:dyDescent="0.25">
      <c r="P71" s="15" t="s">
        <v>2</v>
      </c>
      <c r="Q71" s="13">
        <v>1.0004140288198886</v>
      </c>
      <c r="R71" s="24">
        <f>AL13</f>
        <v>90799.200000000012</v>
      </c>
    </row>
    <row r="72" spans="15:18" x14ac:dyDescent="0.25">
      <c r="P72" s="15" t="s">
        <v>0</v>
      </c>
      <c r="Q72" s="13">
        <v>1.7052928132307268</v>
      </c>
      <c r="R72" s="24">
        <f>AP13</f>
        <v>92962.200000000012</v>
      </c>
    </row>
    <row r="73" spans="15:18" x14ac:dyDescent="0.25">
      <c r="P73" s="15" t="s">
        <v>1</v>
      </c>
      <c r="Q73" s="13">
        <v>1.2038704237981259</v>
      </c>
      <c r="R73" s="24">
        <f>AT13</f>
        <v>124825.20000000001</v>
      </c>
    </row>
    <row r="74" spans="15:18" x14ac:dyDescent="0.25">
      <c r="O74" t="s">
        <v>140</v>
      </c>
      <c r="P74" s="15" t="s">
        <v>113</v>
      </c>
      <c r="Q74" s="13">
        <v>3.912919331722041</v>
      </c>
      <c r="R74" s="24">
        <f>O13</f>
        <v>17897.599999999999</v>
      </c>
    </row>
    <row r="75" spans="15:18" x14ac:dyDescent="0.25">
      <c r="P75" s="15" t="s">
        <v>114</v>
      </c>
      <c r="Q75" s="13">
        <v>0.82626756656862343</v>
      </c>
      <c r="R75" s="24">
        <f>S13</f>
        <v>17939.599999999999</v>
      </c>
    </row>
    <row r="76" spans="15:18" x14ac:dyDescent="0.25">
      <c r="P76" s="15" t="s">
        <v>115</v>
      </c>
      <c r="Q76" s="13">
        <v>1.521049678989326</v>
      </c>
      <c r="R76" s="24">
        <f>W13</f>
        <v>17960.599999999999</v>
      </c>
    </row>
    <row r="77" spans="15:18" x14ac:dyDescent="0.25">
      <c r="P77" s="15" t="s">
        <v>116</v>
      </c>
      <c r="Q77" s="13">
        <v>2.7392444103229021</v>
      </c>
      <c r="R77" s="24">
        <f>AA13</f>
        <v>18105.599999999999</v>
      </c>
    </row>
    <row r="78" spans="15:18" x14ac:dyDescent="0.25">
      <c r="P78" s="15" t="s">
        <v>117</v>
      </c>
      <c r="Q78" s="13">
        <v>1.9580348540669299</v>
      </c>
      <c r="R78" s="24">
        <f>AE13</f>
        <v>18211.599999999999</v>
      </c>
    </row>
    <row r="79" spans="15:18" x14ac:dyDescent="0.25">
      <c r="P79" s="15" t="s">
        <v>2</v>
      </c>
      <c r="Q79" s="13">
        <v>1.2581747862463311</v>
      </c>
      <c r="R79" s="24">
        <f>AM13</f>
        <v>20037.599999999999</v>
      </c>
    </row>
    <row r="80" spans="15:18" x14ac:dyDescent="0.25">
      <c r="P80" s="15" t="s">
        <v>0</v>
      </c>
      <c r="Q80" s="13">
        <v>1.3523289887119916</v>
      </c>
      <c r="R80" s="24">
        <f>AQ13</f>
        <v>22200.6</v>
      </c>
    </row>
    <row r="81" spans="15:24" x14ac:dyDescent="0.25">
      <c r="O81" t="s">
        <v>45</v>
      </c>
      <c r="P81" s="15" t="s">
        <v>113</v>
      </c>
      <c r="Q81" s="1">
        <v>7.5</v>
      </c>
      <c r="R81">
        <f>$X$81*(N10+1500)</f>
        <v>15320</v>
      </c>
      <c r="W81" t="s">
        <v>165</v>
      </c>
      <c r="X81">
        <v>10</v>
      </c>
    </row>
    <row r="82" spans="15:24" x14ac:dyDescent="0.25">
      <c r="P82" s="15" t="s">
        <v>114</v>
      </c>
      <c r="Q82" s="1">
        <v>7.45</v>
      </c>
      <c r="R82">
        <f>$X$81*(R10+1500)</f>
        <v>15740</v>
      </c>
    </row>
    <row r="83" spans="15:24" x14ac:dyDescent="0.25">
      <c r="P83" s="15" t="s">
        <v>115</v>
      </c>
      <c r="Q83" s="1">
        <v>5</v>
      </c>
      <c r="R83">
        <f>$X$81*(V10+1500)</f>
        <v>15950</v>
      </c>
    </row>
    <row r="84" spans="15:24" x14ac:dyDescent="0.25">
      <c r="P84" s="15" t="s">
        <v>116</v>
      </c>
      <c r="Q84" s="1">
        <v>4.5</v>
      </c>
      <c r="R84">
        <f>$X$81*(Z10+1500)</f>
        <v>17400</v>
      </c>
    </row>
    <row r="85" spans="15:24" x14ac:dyDescent="0.25">
      <c r="P85" s="15" t="s">
        <v>117</v>
      </c>
      <c r="Q85" s="1">
        <v>3.5</v>
      </c>
      <c r="R85">
        <f>$X$81*(AD10+1500)</f>
        <v>18460</v>
      </c>
    </row>
    <row r="86" spans="15:24" x14ac:dyDescent="0.25">
      <c r="P86" s="15" t="s">
        <v>2</v>
      </c>
      <c r="Q86" s="1">
        <v>3</v>
      </c>
      <c r="R86">
        <f>$X$81*(AL10+1500)</f>
        <v>36720</v>
      </c>
    </row>
    <row r="87" spans="15:24" x14ac:dyDescent="0.25">
      <c r="P87" s="15" t="s">
        <v>0</v>
      </c>
      <c r="Q87" s="1">
        <v>4</v>
      </c>
      <c r="R87">
        <f>$X$81*(AP10+1500)</f>
        <v>58350</v>
      </c>
    </row>
    <row r="88" spans="15:24" x14ac:dyDescent="0.25">
      <c r="O88" t="s">
        <v>142</v>
      </c>
      <c r="Q88" s="1">
        <v>0</v>
      </c>
      <c r="R88" s="24">
        <f>AX13</f>
        <v>95049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7396-E86A-4704-AAF4-235B0123D2FF}">
  <dimension ref="A1:Y70"/>
  <sheetViews>
    <sheetView topLeftCell="C1" workbookViewId="0">
      <selection activeCell="K39" sqref="K39"/>
    </sheetView>
  </sheetViews>
  <sheetFormatPr defaultColWidth="9.140625" defaultRowHeight="15" x14ac:dyDescent="0.25"/>
  <cols>
    <col min="1" max="1" width="24.28515625" style="4" customWidth="1"/>
    <col min="2" max="2" width="20.28515625" style="4" customWidth="1"/>
    <col min="3" max="4" width="14" style="7" customWidth="1"/>
    <col min="5" max="5" width="9.140625" style="7"/>
    <col min="6" max="6" width="18" style="4" customWidth="1"/>
    <col min="7" max="7" width="11.5703125" customWidth="1"/>
    <col min="9" max="9" width="16.5703125" customWidth="1"/>
    <col min="10" max="10" width="27.140625" customWidth="1"/>
    <col min="11" max="11" width="35.42578125" customWidth="1"/>
    <col min="12" max="12" width="19.7109375" customWidth="1"/>
    <col min="13" max="13" width="18.42578125" customWidth="1"/>
    <col min="15" max="15" width="16.140625" customWidth="1"/>
    <col min="16" max="16" width="13.140625" customWidth="1"/>
    <col min="17" max="19" width="17.5703125" customWidth="1"/>
    <col min="21" max="21" width="17.140625" customWidth="1"/>
    <col min="22" max="22" width="25.85546875" customWidth="1"/>
    <col min="23" max="23" width="11.140625" customWidth="1"/>
    <col min="24" max="24" width="14.42578125" customWidth="1"/>
    <col min="27" max="27" width="8.28515625" customWidth="1"/>
    <col min="34" max="34" width="16.28515625" customWidth="1"/>
    <col min="35" max="38" width="11.42578125" customWidth="1"/>
    <col min="39" max="41" width="12.7109375" customWidth="1"/>
    <col min="44" max="44" width="19.5703125" customWidth="1"/>
  </cols>
  <sheetData>
    <row r="1" spans="1:25" x14ac:dyDescent="0.25">
      <c r="A1" s="7" t="s">
        <v>20</v>
      </c>
      <c r="B1" s="7" t="s">
        <v>21</v>
      </c>
      <c r="C1" s="7" t="s">
        <v>22</v>
      </c>
      <c r="D1" s="7" t="s">
        <v>23</v>
      </c>
      <c r="E1" s="7" t="s">
        <v>150</v>
      </c>
      <c r="F1" s="7" t="s">
        <v>3</v>
      </c>
      <c r="N1" s="26"/>
      <c r="W1" t="s">
        <v>144</v>
      </c>
      <c r="X1" t="s">
        <v>151</v>
      </c>
      <c r="Y1" t="s">
        <v>152</v>
      </c>
    </row>
    <row r="2" spans="1:25" x14ac:dyDescent="0.25">
      <c r="A2" s="10" t="s">
        <v>119</v>
      </c>
      <c r="B2" s="2"/>
      <c r="C2" s="15" t="s">
        <v>233</v>
      </c>
      <c r="D2" s="13">
        <f>((F2-$F$2)/$F$2)*100</f>
        <v>0</v>
      </c>
      <c r="E2" s="13">
        <f t="shared" ref="E2:E12" si="0">ABS((F2-$F$2)/$F$2)*100</f>
        <v>0</v>
      </c>
      <c r="F2" s="11">
        <v>5482229178</v>
      </c>
      <c r="W2">
        <v>0</v>
      </c>
      <c r="X2">
        <f>table!AX10</f>
        <v>95049</v>
      </c>
      <c r="Y2">
        <f>X2+W2</f>
        <v>95049</v>
      </c>
    </row>
    <row r="3" spans="1:25" x14ac:dyDescent="0.25">
      <c r="A3" s="10" t="s">
        <v>56</v>
      </c>
      <c r="B3" s="2" t="s">
        <v>24</v>
      </c>
      <c r="C3" s="15" t="s">
        <v>113</v>
      </c>
      <c r="D3" s="13">
        <f>((F3-$F$2)/$F$2)*100</f>
        <v>-3.4666062623330926E-2</v>
      </c>
      <c r="E3" s="13">
        <f t="shared" si="0"/>
        <v>3.4666062623330926E-2</v>
      </c>
      <c r="F3" s="17">
        <v>5480328705</v>
      </c>
      <c r="I3" s="17"/>
      <c r="J3" s="17"/>
      <c r="W3">
        <f>table!$K$11</f>
        <v>88627.200000000012</v>
      </c>
      <c r="X3">
        <f>table!AK49</f>
        <v>32</v>
      </c>
      <c r="Y3">
        <f t="shared" ref="Y3:Y9" si="1">X3+W3</f>
        <v>88659.200000000012</v>
      </c>
    </row>
    <row r="4" spans="1:25" x14ac:dyDescent="0.25">
      <c r="A4" s="10" t="s">
        <v>57</v>
      </c>
      <c r="B4" s="2" t="s">
        <v>24</v>
      </c>
      <c r="C4" s="15" t="s">
        <v>114</v>
      </c>
      <c r="D4" s="13">
        <f t="shared" ref="D4:D67" si="2">((F4-$F$2)/$F$2)*100</f>
        <v>0.60114559114478527</v>
      </c>
      <c r="E4" s="13">
        <f t="shared" si="0"/>
        <v>0.60114559114478527</v>
      </c>
      <c r="F4">
        <v>5515185357</v>
      </c>
      <c r="O4" s="3"/>
      <c r="P4" s="27"/>
      <c r="W4">
        <f>table!$K$11</f>
        <v>88627.200000000012</v>
      </c>
      <c r="X4">
        <f>table!AK50</f>
        <v>74</v>
      </c>
      <c r="Y4">
        <f t="shared" si="1"/>
        <v>88701.200000000012</v>
      </c>
    </row>
    <row r="5" spans="1:25" x14ac:dyDescent="0.25">
      <c r="A5" s="10" t="s">
        <v>58</v>
      </c>
      <c r="B5" s="2" t="s">
        <v>24</v>
      </c>
      <c r="C5" s="15" t="s">
        <v>115</v>
      </c>
      <c r="D5" s="13">
        <f t="shared" si="2"/>
        <v>1.1342459970395642</v>
      </c>
      <c r="E5" s="13">
        <f t="shared" si="0"/>
        <v>1.1342459970395642</v>
      </c>
      <c r="F5">
        <v>5544411143</v>
      </c>
      <c r="O5" s="3"/>
      <c r="P5" s="27"/>
      <c r="W5">
        <f>table!$K$11</f>
        <v>88627.200000000012</v>
      </c>
      <c r="X5">
        <f>table!AK51</f>
        <v>95</v>
      </c>
      <c r="Y5">
        <f t="shared" si="1"/>
        <v>88722.200000000012</v>
      </c>
    </row>
    <row r="6" spans="1:25" x14ac:dyDescent="0.25">
      <c r="A6" s="10" t="s">
        <v>59</v>
      </c>
      <c r="B6" s="2" t="s">
        <v>24</v>
      </c>
      <c r="C6" s="15" t="s">
        <v>116</v>
      </c>
      <c r="D6" s="13">
        <f t="shared" si="2"/>
        <v>0.77722859837728586</v>
      </c>
      <c r="E6" s="13">
        <f t="shared" si="0"/>
        <v>0.77722859837728586</v>
      </c>
      <c r="F6">
        <v>5524838631</v>
      </c>
      <c r="O6" s="5"/>
      <c r="P6" s="28"/>
      <c r="W6">
        <f>table!$K$11</f>
        <v>88627.200000000012</v>
      </c>
      <c r="X6">
        <f>table!AK52</f>
        <v>240</v>
      </c>
      <c r="Y6">
        <f t="shared" si="1"/>
        <v>88867.200000000012</v>
      </c>
    </row>
    <row r="7" spans="1:25" x14ac:dyDescent="0.25">
      <c r="A7" s="10" t="s">
        <v>60</v>
      </c>
      <c r="B7" s="2" t="s">
        <v>24</v>
      </c>
      <c r="C7" s="15" t="s">
        <v>117</v>
      </c>
      <c r="D7" s="13">
        <f t="shared" si="2"/>
        <v>-0.51186335136462258</v>
      </c>
      <c r="E7" s="13">
        <f t="shared" si="0"/>
        <v>0.51186335136462258</v>
      </c>
      <c r="F7">
        <v>5454167656</v>
      </c>
      <c r="O7" s="3"/>
      <c r="P7" s="27"/>
      <c r="W7">
        <f>table!$K$11</f>
        <v>88627.200000000012</v>
      </c>
      <c r="X7">
        <f>table!AK53</f>
        <v>346</v>
      </c>
      <c r="Y7">
        <f t="shared" si="1"/>
        <v>88973.200000000012</v>
      </c>
    </row>
    <row r="8" spans="1:25" x14ac:dyDescent="0.25">
      <c r="A8" s="10" t="s">
        <v>61</v>
      </c>
      <c r="B8" s="2" t="s">
        <v>24</v>
      </c>
      <c r="C8" s="15" t="s">
        <v>2</v>
      </c>
      <c r="D8" s="13">
        <f t="shared" si="2"/>
        <v>-0.71486221621798829</v>
      </c>
      <c r="E8" s="13">
        <f t="shared" si="0"/>
        <v>0.71486221621798829</v>
      </c>
      <c r="F8" s="17">
        <v>5443038793</v>
      </c>
      <c r="I8" s="17"/>
      <c r="J8" s="17"/>
      <c r="W8">
        <f>table!$K$11</f>
        <v>88627.200000000012</v>
      </c>
      <c r="X8">
        <f>table!AK54</f>
        <v>2172</v>
      </c>
      <c r="Y8">
        <f t="shared" si="1"/>
        <v>90799.200000000012</v>
      </c>
    </row>
    <row r="9" spans="1:25" x14ac:dyDescent="0.25">
      <c r="A9" s="10" t="s">
        <v>62</v>
      </c>
      <c r="B9" s="2" t="s">
        <v>24</v>
      </c>
      <c r="C9" s="15" t="s">
        <v>0</v>
      </c>
      <c r="D9" s="13">
        <f t="shared" si="2"/>
        <v>-100</v>
      </c>
      <c r="E9" s="13">
        <f t="shared" si="0"/>
        <v>100</v>
      </c>
      <c r="F9" s="17"/>
      <c r="I9" s="17"/>
      <c r="J9" s="17"/>
      <c r="W9">
        <f>table!$K$11</f>
        <v>88627.200000000012</v>
      </c>
      <c r="X9">
        <f>table!AK55</f>
        <v>4335</v>
      </c>
      <c r="Y9">
        <f t="shared" si="1"/>
        <v>92962.200000000012</v>
      </c>
    </row>
    <row r="10" spans="1:25" x14ac:dyDescent="0.25">
      <c r="A10" s="10"/>
      <c r="B10" s="2" t="s">
        <v>24</v>
      </c>
      <c r="C10" s="15" t="s">
        <v>1</v>
      </c>
      <c r="D10" s="13">
        <f t="shared" si="2"/>
        <v>-100</v>
      </c>
      <c r="E10" s="13">
        <f t="shared" si="0"/>
        <v>100</v>
      </c>
      <c r="F10"/>
    </row>
    <row r="11" spans="1:25" x14ac:dyDescent="0.25">
      <c r="A11" s="10"/>
      <c r="B11" s="2" t="s">
        <v>24</v>
      </c>
      <c r="C11" s="15" t="s">
        <v>146</v>
      </c>
      <c r="D11" s="13">
        <f t="shared" si="2"/>
        <v>-100</v>
      </c>
      <c r="E11" s="13">
        <f t="shared" si="0"/>
        <v>100</v>
      </c>
      <c r="F11" s="17"/>
    </row>
    <row r="12" spans="1:25" x14ac:dyDescent="0.25">
      <c r="A12" s="10"/>
      <c r="B12" s="2" t="s">
        <v>24</v>
      </c>
      <c r="C12" s="15" t="s">
        <v>149</v>
      </c>
      <c r="D12" s="13">
        <f t="shared" si="2"/>
        <v>-100</v>
      </c>
      <c r="E12" s="13">
        <f t="shared" si="0"/>
        <v>100</v>
      </c>
      <c r="F12"/>
    </row>
    <row r="13" spans="1:25" x14ac:dyDescent="0.25">
      <c r="A13" s="10"/>
      <c r="B13" s="2" t="s">
        <v>24</v>
      </c>
      <c r="C13" s="15" t="s">
        <v>147</v>
      </c>
      <c r="D13" s="13"/>
      <c r="E13" s="13"/>
      <c r="F13" s="17"/>
    </row>
    <row r="14" spans="1:25" x14ac:dyDescent="0.25">
      <c r="A14" s="10"/>
      <c r="B14" s="2" t="s">
        <v>24</v>
      </c>
      <c r="C14" s="15" t="s">
        <v>148</v>
      </c>
      <c r="D14" s="13">
        <f t="shared" si="2"/>
        <v>-100</v>
      </c>
      <c r="E14" s="13">
        <f t="shared" ref="E14:E70" si="3">ABS((F14-$F$2)/$F$2)*100</f>
        <v>100</v>
      </c>
      <c r="F14" s="17"/>
    </row>
    <row r="15" spans="1:25" x14ac:dyDescent="0.25">
      <c r="A15" s="10" t="s">
        <v>120</v>
      </c>
      <c r="B15" s="22" t="s">
        <v>6</v>
      </c>
      <c r="C15" s="15" t="s">
        <v>113</v>
      </c>
      <c r="D15" s="13">
        <f t="shared" si="2"/>
        <v>-100</v>
      </c>
      <c r="E15" s="13">
        <f t="shared" si="3"/>
        <v>100</v>
      </c>
      <c r="F15" s="17"/>
      <c r="I15" s="17"/>
      <c r="J15" s="17"/>
      <c r="O15" s="3"/>
      <c r="P15" s="27"/>
      <c r="X15">
        <f>X3</f>
        <v>32</v>
      </c>
      <c r="Y15">
        <f t="shared" ref="Y15:Y21" si="4">X15+W15</f>
        <v>32</v>
      </c>
    </row>
    <row r="16" spans="1:25" x14ac:dyDescent="0.25">
      <c r="A16" s="10" t="s">
        <v>121</v>
      </c>
      <c r="B16" s="22" t="s">
        <v>6</v>
      </c>
      <c r="C16" s="15" t="s">
        <v>114</v>
      </c>
      <c r="D16" s="13">
        <f t="shared" si="2"/>
        <v>-100</v>
      </c>
      <c r="E16" s="13">
        <f t="shared" si="3"/>
        <v>100</v>
      </c>
      <c r="F16" s="17"/>
      <c r="I16" s="17"/>
      <c r="J16" s="17"/>
      <c r="O16" s="3"/>
      <c r="P16" s="27"/>
      <c r="X16">
        <f t="shared" ref="X16:X20" si="5">X4</f>
        <v>74</v>
      </c>
      <c r="Y16">
        <f t="shared" si="4"/>
        <v>74</v>
      </c>
    </row>
    <row r="17" spans="1:25" x14ac:dyDescent="0.25">
      <c r="A17" s="10" t="s">
        <v>122</v>
      </c>
      <c r="B17" s="22" t="s">
        <v>6</v>
      </c>
      <c r="C17" s="15" t="s">
        <v>115</v>
      </c>
      <c r="D17" s="13">
        <f t="shared" si="2"/>
        <v>-100</v>
      </c>
      <c r="E17" s="13">
        <f t="shared" si="3"/>
        <v>100</v>
      </c>
      <c r="F17" s="25"/>
      <c r="I17" s="17"/>
      <c r="J17" s="17"/>
      <c r="O17" s="3"/>
      <c r="P17" s="27"/>
      <c r="X17">
        <f t="shared" si="5"/>
        <v>95</v>
      </c>
      <c r="Y17">
        <f t="shared" si="4"/>
        <v>95</v>
      </c>
    </row>
    <row r="18" spans="1:25" x14ac:dyDescent="0.25">
      <c r="A18" s="10" t="s">
        <v>123</v>
      </c>
      <c r="B18" s="22" t="s">
        <v>6</v>
      </c>
      <c r="C18" s="15" t="s">
        <v>116</v>
      </c>
      <c r="D18" s="13">
        <f t="shared" si="2"/>
        <v>-100</v>
      </c>
      <c r="E18" s="13">
        <f t="shared" si="3"/>
        <v>100</v>
      </c>
      <c r="F18"/>
      <c r="O18" s="3"/>
      <c r="P18" s="27"/>
      <c r="X18">
        <f t="shared" si="5"/>
        <v>240</v>
      </c>
      <c r="Y18">
        <f t="shared" si="4"/>
        <v>240</v>
      </c>
    </row>
    <row r="19" spans="1:25" x14ac:dyDescent="0.25">
      <c r="A19" s="10" t="s">
        <v>124</v>
      </c>
      <c r="B19" s="22" t="s">
        <v>6</v>
      </c>
      <c r="C19" s="15" t="s">
        <v>117</v>
      </c>
      <c r="D19" s="13">
        <f t="shared" si="2"/>
        <v>-100</v>
      </c>
      <c r="E19" s="13">
        <f t="shared" si="3"/>
        <v>100</v>
      </c>
      <c r="F19"/>
      <c r="O19" s="3"/>
      <c r="P19" s="27"/>
      <c r="X19">
        <f t="shared" si="5"/>
        <v>346</v>
      </c>
      <c r="Y19">
        <f t="shared" si="4"/>
        <v>346</v>
      </c>
    </row>
    <row r="20" spans="1:25" x14ac:dyDescent="0.25">
      <c r="A20" s="10"/>
      <c r="B20" s="22" t="s">
        <v>6</v>
      </c>
      <c r="C20" s="15" t="s">
        <v>2</v>
      </c>
      <c r="D20" s="13">
        <f t="shared" si="2"/>
        <v>-100</v>
      </c>
      <c r="E20" s="13">
        <f t="shared" si="3"/>
        <v>100</v>
      </c>
      <c r="F20"/>
      <c r="O20" s="3"/>
      <c r="P20" s="27"/>
      <c r="X20">
        <f t="shared" si="5"/>
        <v>2172</v>
      </c>
      <c r="Y20">
        <f t="shared" si="4"/>
        <v>2172</v>
      </c>
    </row>
    <row r="21" spans="1:25" x14ac:dyDescent="0.25">
      <c r="A21" s="10"/>
      <c r="B21" s="22" t="s">
        <v>6</v>
      </c>
      <c r="C21" s="15" t="s">
        <v>0</v>
      </c>
      <c r="D21" s="13">
        <f t="shared" si="2"/>
        <v>-100</v>
      </c>
      <c r="E21" s="13">
        <f t="shared" si="3"/>
        <v>100</v>
      </c>
      <c r="F21"/>
      <c r="O21" s="3"/>
      <c r="P21" s="27"/>
      <c r="X21">
        <f>X9</f>
        <v>4335</v>
      </c>
      <c r="Y21">
        <f t="shared" si="4"/>
        <v>4335</v>
      </c>
    </row>
    <row r="22" spans="1:25" x14ac:dyDescent="0.25">
      <c r="A22" s="10" t="s">
        <v>125</v>
      </c>
      <c r="B22" s="22" t="s">
        <v>130</v>
      </c>
      <c r="C22" s="15" t="s">
        <v>113</v>
      </c>
      <c r="D22" s="13">
        <f t="shared" si="2"/>
        <v>-100</v>
      </c>
      <c r="E22" s="13">
        <f t="shared" si="3"/>
        <v>100</v>
      </c>
      <c r="F22" s="3"/>
    </row>
    <row r="23" spans="1:25" x14ac:dyDescent="0.25">
      <c r="A23" s="10" t="s">
        <v>126</v>
      </c>
      <c r="B23" s="22" t="s">
        <v>130</v>
      </c>
      <c r="C23" s="15" t="s">
        <v>114</v>
      </c>
      <c r="D23" s="13">
        <f t="shared" si="2"/>
        <v>-100</v>
      </c>
      <c r="E23" s="13">
        <f t="shared" si="3"/>
        <v>100</v>
      </c>
      <c r="F23" s="3"/>
    </row>
    <row r="24" spans="1:25" x14ac:dyDescent="0.25">
      <c r="A24" s="10" t="s">
        <v>127</v>
      </c>
      <c r="B24" s="22" t="s">
        <v>130</v>
      </c>
      <c r="C24" s="15" t="s">
        <v>115</v>
      </c>
      <c r="D24" s="13">
        <f t="shared" si="2"/>
        <v>-100</v>
      </c>
      <c r="E24" s="13">
        <f t="shared" si="3"/>
        <v>100</v>
      </c>
      <c r="F24" s="3"/>
    </row>
    <row r="25" spans="1:25" x14ac:dyDescent="0.25">
      <c r="A25" s="10" t="s">
        <v>128</v>
      </c>
      <c r="B25" s="22" t="s">
        <v>130</v>
      </c>
      <c r="C25" s="15" t="s">
        <v>116</v>
      </c>
      <c r="D25" s="13">
        <f t="shared" si="2"/>
        <v>-100</v>
      </c>
      <c r="E25" s="13">
        <f t="shared" si="3"/>
        <v>100</v>
      </c>
      <c r="F25" s="3"/>
    </row>
    <row r="26" spans="1:25" x14ac:dyDescent="0.25">
      <c r="A26" s="10" t="s">
        <v>129</v>
      </c>
      <c r="B26" s="22" t="s">
        <v>130</v>
      </c>
      <c r="C26" s="15" t="s">
        <v>117</v>
      </c>
      <c r="D26" s="13">
        <f t="shared" si="2"/>
        <v>-100</v>
      </c>
      <c r="E26" s="13">
        <f t="shared" si="3"/>
        <v>100</v>
      </c>
      <c r="F26" s="3"/>
    </row>
    <row r="27" spans="1:25" x14ac:dyDescent="0.25">
      <c r="A27" s="10"/>
      <c r="B27" s="22" t="s">
        <v>130</v>
      </c>
      <c r="C27" s="15" t="s">
        <v>2</v>
      </c>
      <c r="D27" s="13">
        <f t="shared" si="2"/>
        <v>-100</v>
      </c>
      <c r="E27" s="13">
        <f t="shared" si="3"/>
        <v>100</v>
      </c>
      <c r="F27" s="3"/>
    </row>
    <row r="28" spans="1:25" x14ac:dyDescent="0.25">
      <c r="A28" s="10"/>
      <c r="B28" s="22" t="s">
        <v>130</v>
      </c>
      <c r="C28" s="15" t="s">
        <v>0</v>
      </c>
      <c r="D28" s="13">
        <f t="shared" si="2"/>
        <v>-100</v>
      </c>
      <c r="E28" s="13">
        <f t="shared" si="3"/>
        <v>100</v>
      </c>
      <c r="F28" s="3"/>
    </row>
    <row r="29" spans="1:25" x14ac:dyDescent="0.25">
      <c r="A29" s="10"/>
      <c r="B29" s="22" t="s">
        <v>131</v>
      </c>
      <c r="C29" s="15" t="s">
        <v>113</v>
      </c>
      <c r="D29" s="13">
        <f t="shared" si="2"/>
        <v>-100</v>
      </c>
      <c r="E29" s="13">
        <f t="shared" si="3"/>
        <v>100</v>
      </c>
      <c r="F29" s="3"/>
    </row>
    <row r="30" spans="1:25" ht="18.75" x14ac:dyDescent="0.25">
      <c r="A30" s="10"/>
      <c r="B30" s="22" t="s">
        <v>131</v>
      </c>
      <c r="C30" s="15" t="s">
        <v>114</v>
      </c>
      <c r="D30" s="13">
        <f t="shared" si="2"/>
        <v>-100</v>
      </c>
      <c r="E30" s="13">
        <f t="shared" si="3"/>
        <v>100</v>
      </c>
      <c r="F30" s="3"/>
      <c r="S30" s="31"/>
    </row>
    <row r="31" spans="1:25" x14ac:dyDescent="0.25">
      <c r="A31" s="10"/>
      <c r="B31" s="22" t="s">
        <v>131</v>
      </c>
      <c r="C31" s="15" t="s">
        <v>115</v>
      </c>
      <c r="D31" s="13">
        <f t="shared" si="2"/>
        <v>-100</v>
      </c>
      <c r="E31" s="13">
        <f t="shared" si="3"/>
        <v>100</v>
      </c>
      <c r="F31" s="3"/>
    </row>
    <row r="32" spans="1:25" x14ac:dyDescent="0.25">
      <c r="A32" s="10"/>
      <c r="B32" s="22" t="s">
        <v>131</v>
      </c>
      <c r="C32" s="15" t="s">
        <v>116</v>
      </c>
      <c r="D32" s="13">
        <f t="shared" si="2"/>
        <v>-100</v>
      </c>
      <c r="E32" s="13">
        <f t="shared" si="3"/>
        <v>100</v>
      </c>
      <c r="F32" s="3"/>
    </row>
    <row r="33" spans="1:21" x14ac:dyDescent="0.25">
      <c r="A33" s="10"/>
      <c r="B33" s="22" t="s">
        <v>131</v>
      </c>
      <c r="C33" s="15" t="s">
        <v>117</v>
      </c>
      <c r="D33" s="13">
        <f t="shared" si="2"/>
        <v>-100</v>
      </c>
      <c r="E33" s="13">
        <f t="shared" si="3"/>
        <v>100</v>
      </c>
      <c r="F33" s="3"/>
    </row>
    <row r="34" spans="1:21" x14ac:dyDescent="0.25">
      <c r="A34" s="10"/>
      <c r="B34" s="22" t="s">
        <v>131</v>
      </c>
      <c r="C34" s="15" t="s">
        <v>2</v>
      </c>
      <c r="D34" s="13">
        <f t="shared" si="2"/>
        <v>-100</v>
      </c>
      <c r="E34" s="13">
        <f t="shared" si="3"/>
        <v>100</v>
      </c>
      <c r="F34" s="3"/>
      <c r="U34" s="1"/>
    </row>
    <row r="35" spans="1:21" x14ac:dyDescent="0.25">
      <c r="A35" s="10"/>
      <c r="B35" s="22" t="s">
        <v>131</v>
      </c>
      <c r="C35" s="15" t="s">
        <v>0</v>
      </c>
      <c r="D35" s="13">
        <f t="shared" si="2"/>
        <v>-100</v>
      </c>
      <c r="E35" s="13">
        <f t="shared" si="3"/>
        <v>100</v>
      </c>
      <c r="F35" s="3"/>
    </row>
    <row r="36" spans="1:21" x14ac:dyDescent="0.25">
      <c r="A36" s="10"/>
      <c r="B36" s="22" t="s">
        <v>132</v>
      </c>
      <c r="C36" s="15" t="s">
        <v>113</v>
      </c>
      <c r="D36" s="13">
        <f t="shared" si="2"/>
        <v>-100</v>
      </c>
      <c r="E36" s="13">
        <f t="shared" si="3"/>
        <v>100</v>
      </c>
      <c r="F36" s="3"/>
    </row>
    <row r="37" spans="1:21" x14ac:dyDescent="0.25">
      <c r="A37" s="10"/>
      <c r="B37" s="22" t="s">
        <v>132</v>
      </c>
      <c r="C37" s="15" t="s">
        <v>114</v>
      </c>
      <c r="D37" s="13">
        <f t="shared" si="2"/>
        <v>-100</v>
      </c>
      <c r="E37" s="13">
        <f t="shared" si="3"/>
        <v>100</v>
      </c>
      <c r="F37" s="3"/>
    </row>
    <row r="38" spans="1:21" x14ac:dyDescent="0.25">
      <c r="A38" s="10"/>
      <c r="B38" s="22" t="s">
        <v>132</v>
      </c>
      <c r="C38" s="15" t="s">
        <v>115</v>
      </c>
      <c r="D38" s="13">
        <f t="shared" si="2"/>
        <v>-100</v>
      </c>
      <c r="E38" s="13">
        <f t="shared" si="3"/>
        <v>100</v>
      </c>
      <c r="F38" s="3"/>
    </row>
    <row r="39" spans="1:21" x14ac:dyDescent="0.25">
      <c r="A39" s="10"/>
      <c r="B39" s="22" t="s">
        <v>132</v>
      </c>
      <c r="C39" s="15" t="s">
        <v>116</v>
      </c>
      <c r="D39" s="13">
        <f t="shared" si="2"/>
        <v>-100</v>
      </c>
      <c r="E39" s="13">
        <f t="shared" si="3"/>
        <v>100</v>
      </c>
      <c r="F39" s="3"/>
    </row>
    <row r="40" spans="1:21" x14ac:dyDescent="0.25">
      <c r="A40" s="10"/>
      <c r="B40" s="22" t="s">
        <v>132</v>
      </c>
      <c r="C40" s="15" t="s">
        <v>117</v>
      </c>
      <c r="D40" s="13">
        <f t="shared" si="2"/>
        <v>-100</v>
      </c>
      <c r="E40" s="13">
        <f t="shared" si="3"/>
        <v>100</v>
      </c>
      <c r="F40" s="3"/>
    </row>
    <row r="41" spans="1:21" x14ac:dyDescent="0.25">
      <c r="A41" s="10"/>
      <c r="B41" s="22" t="s">
        <v>132</v>
      </c>
      <c r="C41" s="15" t="s">
        <v>2</v>
      </c>
      <c r="D41" s="13">
        <f t="shared" si="2"/>
        <v>-100</v>
      </c>
      <c r="E41" s="13">
        <f t="shared" si="3"/>
        <v>100</v>
      </c>
      <c r="F41" s="3"/>
      <c r="I41" s="29"/>
      <c r="O41" s="29"/>
    </row>
    <row r="42" spans="1:21" x14ac:dyDescent="0.25">
      <c r="A42" s="10"/>
      <c r="B42" s="22" t="s">
        <v>132</v>
      </c>
      <c r="C42" s="15" t="s">
        <v>0</v>
      </c>
      <c r="D42" s="13">
        <f t="shared" si="2"/>
        <v>-100</v>
      </c>
      <c r="E42" s="13">
        <f t="shared" si="3"/>
        <v>100</v>
      </c>
      <c r="F42" s="3"/>
      <c r="G42" s="34"/>
    </row>
    <row r="43" spans="1:21" x14ac:dyDescent="0.25">
      <c r="B43" s="4" t="s">
        <v>155</v>
      </c>
      <c r="C43" s="15" t="s">
        <v>113</v>
      </c>
      <c r="D43" s="13">
        <f t="shared" si="2"/>
        <v>-100</v>
      </c>
      <c r="E43" s="13">
        <f t="shared" si="3"/>
        <v>100</v>
      </c>
    </row>
    <row r="44" spans="1:21" x14ac:dyDescent="0.25">
      <c r="B44" s="4" t="s">
        <v>155</v>
      </c>
      <c r="C44" s="15" t="s">
        <v>114</v>
      </c>
      <c r="D44" s="13">
        <f t="shared" si="2"/>
        <v>-100</v>
      </c>
      <c r="E44" s="13">
        <f t="shared" si="3"/>
        <v>100</v>
      </c>
    </row>
    <row r="45" spans="1:21" x14ac:dyDescent="0.25">
      <c r="B45" s="4" t="s">
        <v>155</v>
      </c>
      <c r="C45" s="15" t="s">
        <v>115</v>
      </c>
      <c r="D45" s="13">
        <f t="shared" si="2"/>
        <v>-100</v>
      </c>
      <c r="E45" s="13">
        <f t="shared" si="3"/>
        <v>100</v>
      </c>
    </row>
    <row r="46" spans="1:21" x14ac:dyDescent="0.25">
      <c r="B46" s="4" t="s">
        <v>155</v>
      </c>
      <c r="C46" s="15" t="s">
        <v>116</v>
      </c>
      <c r="D46" s="13">
        <f t="shared" si="2"/>
        <v>-100</v>
      </c>
      <c r="E46" s="13">
        <f t="shared" si="3"/>
        <v>100</v>
      </c>
    </row>
    <row r="47" spans="1:21" x14ac:dyDescent="0.25">
      <c r="B47" s="4" t="s">
        <v>155</v>
      </c>
      <c r="C47" s="15" t="s">
        <v>117</v>
      </c>
      <c r="D47" s="13">
        <f t="shared" si="2"/>
        <v>-100</v>
      </c>
      <c r="E47" s="13">
        <f t="shared" si="3"/>
        <v>100</v>
      </c>
    </row>
    <row r="48" spans="1:21" x14ac:dyDescent="0.25">
      <c r="B48" s="4" t="s">
        <v>155</v>
      </c>
      <c r="C48" s="15" t="s">
        <v>2</v>
      </c>
      <c r="D48" s="13">
        <f t="shared" si="2"/>
        <v>-100</v>
      </c>
      <c r="E48" s="13">
        <f t="shared" si="3"/>
        <v>100</v>
      </c>
    </row>
    <row r="49" spans="2:5" x14ac:dyDescent="0.25">
      <c r="B49" s="4" t="s">
        <v>155</v>
      </c>
      <c r="C49" s="15" t="s">
        <v>0</v>
      </c>
      <c r="D49" s="13">
        <f t="shared" si="2"/>
        <v>-100</v>
      </c>
      <c r="E49" s="13">
        <f t="shared" si="3"/>
        <v>100</v>
      </c>
    </row>
    <row r="50" spans="2:5" x14ac:dyDescent="0.25">
      <c r="B50" s="4" t="s">
        <v>153</v>
      </c>
      <c r="C50" s="15" t="s">
        <v>113</v>
      </c>
      <c r="D50" s="13">
        <f t="shared" si="2"/>
        <v>-100</v>
      </c>
      <c r="E50" s="13">
        <f t="shared" si="3"/>
        <v>100</v>
      </c>
    </row>
    <row r="51" spans="2:5" x14ac:dyDescent="0.25">
      <c r="B51" s="4" t="s">
        <v>153</v>
      </c>
      <c r="C51" s="15" t="s">
        <v>114</v>
      </c>
      <c r="D51" s="13">
        <f t="shared" si="2"/>
        <v>-100</v>
      </c>
      <c r="E51" s="13">
        <f t="shared" si="3"/>
        <v>100</v>
      </c>
    </row>
    <row r="52" spans="2:5" x14ac:dyDescent="0.25">
      <c r="B52" s="4" t="s">
        <v>153</v>
      </c>
      <c r="C52" s="15" t="s">
        <v>115</v>
      </c>
      <c r="D52" s="13">
        <f t="shared" si="2"/>
        <v>-100</v>
      </c>
      <c r="E52" s="13">
        <f t="shared" si="3"/>
        <v>100</v>
      </c>
    </row>
    <row r="53" spans="2:5" x14ac:dyDescent="0.25">
      <c r="B53" s="4" t="s">
        <v>153</v>
      </c>
      <c r="C53" s="15" t="s">
        <v>116</v>
      </c>
      <c r="D53" s="13">
        <f t="shared" si="2"/>
        <v>-100</v>
      </c>
      <c r="E53" s="13">
        <f t="shared" si="3"/>
        <v>100</v>
      </c>
    </row>
    <row r="54" spans="2:5" x14ac:dyDescent="0.25">
      <c r="B54" s="4" t="s">
        <v>153</v>
      </c>
      <c r="C54" s="15" t="s">
        <v>117</v>
      </c>
      <c r="D54" s="13">
        <f t="shared" si="2"/>
        <v>-100</v>
      </c>
      <c r="E54" s="13">
        <f t="shared" si="3"/>
        <v>100</v>
      </c>
    </row>
    <row r="55" spans="2:5" x14ac:dyDescent="0.25">
      <c r="B55" s="4" t="s">
        <v>153</v>
      </c>
      <c r="C55" s="15" t="s">
        <v>2</v>
      </c>
      <c r="D55" s="13">
        <f t="shared" si="2"/>
        <v>-100</v>
      </c>
      <c r="E55" s="13">
        <f t="shared" si="3"/>
        <v>100</v>
      </c>
    </row>
    <row r="56" spans="2:5" x14ac:dyDescent="0.25">
      <c r="B56" s="4" t="s">
        <v>153</v>
      </c>
      <c r="C56" s="15" t="s">
        <v>0</v>
      </c>
      <c r="D56" s="13">
        <f t="shared" si="2"/>
        <v>-100</v>
      </c>
      <c r="E56" s="13">
        <f t="shared" si="3"/>
        <v>100</v>
      </c>
    </row>
    <row r="57" spans="2:5" x14ac:dyDescent="0.25">
      <c r="B57" s="4" t="s">
        <v>154</v>
      </c>
      <c r="C57" s="15" t="s">
        <v>113</v>
      </c>
      <c r="D57" s="13">
        <f t="shared" si="2"/>
        <v>-100</v>
      </c>
      <c r="E57" s="13">
        <f t="shared" si="3"/>
        <v>100</v>
      </c>
    </row>
    <row r="58" spans="2:5" x14ac:dyDescent="0.25">
      <c r="B58" s="4" t="s">
        <v>154</v>
      </c>
      <c r="C58" s="15" t="s">
        <v>114</v>
      </c>
      <c r="D58" s="13">
        <f t="shared" si="2"/>
        <v>-100</v>
      </c>
      <c r="E58" s="13">
        <f t="shared" si="3"/>
        <v>100</v>
      </c>
    </row>
    <row r="59" spans="2:5" x14ac:dyDescent="0.25">
      <c r="B59" s="4" t="s">
        <v>154</v>
      </c>
      <c r="C59" s="15" t="s">
        <v>115</v>
      </c>
      <c r="D59" s="13">
        <f t="shared" si="2"/>
        <v>-100</v>
      </c>
      <c r="E59" s="13">
        <f t="shared" si="3"/>
        <v>100</v>
      </c>
    </row>
    <row r="60" spans="2:5" x14ac:dyDescent="0.25">
      <c r="B60" s="4" t="s">
        <v>154</v>
      </c>
      <c r="C60" s="15" t="s">
        <v>116</v>
      </c>
      <c r="D60" s="13">
        <f t="shared" si="2"/>
        <v>-100</v>
      </c>
      <c r="E60" s="13">
        <f t="shared" si="3"/>
        <v>100</v>
      </c>
    </row>
    <row r="61" spans="2:5" x14ac:dyDescent="0.25">
      <c r="B61" s="4" t="s">
        <v>154</v>
      </c>
      <c r="C61" s="15" t="s">
        <v>117</v>
      </c>
      <c r="D61" s="13">
        <f t="shared" si="2"/>
        <v>-100</v>
      </c>
      <c r="E61" s="13">
        <f t="shared" si="3"/>
        <v>100</v>
      </c>
    </row>
    <row r="62" spans="2:5" x14ac:dyDescent="0.25">
      <c r="B62" s="4" t="s">
        <v>154</v>
      </c>
      <c r="C62" s="15" t="s">
        <v>2</v>
      </c>
      <c r="D62" s="13">
        <f t="shared" si="2"/>
        <v>-100</v>
      </c>
      <c r="E62" s="13">
        <f t="shared" si="3"/>
        <v>100</v>
      </c>
    </row>
    <row r="63" spans="2:5" x14ac:dyDescent="0.25">
      <c r="B63" s="4" t="s">
        <v>154</v>
      </c>
      <c r="C63" s="15" t="s">
        <v>0</v>
      </c>
      <c r="D63" s="13">
        <f t="shared" si="2"/>
        <v>-100</v>
      </c>
      <c r="E63" s="13">
        <f t="shared" si="3"/>
        <v>100</v>
      </c>
    </row>
    <row r="64" spans="2:5" x14ac:dyDescent="0.25">
      <c r="B64" s="4" t="s">
        <v>232</v>
      </c>
      <c r="C64" s="15" t="s">
        <v>113</v>
      </c>
      <c r="D64" s="13">
        <f t="shared" si="2"/>
        <v>-100</v>
      </c>
      <c r="E64" s="13">
        <f t="shared" si="3"/>
        <v>100</v>
      </c>
    </row>
    <row r="65" spans="2:5" x14ac:dyDescent="0.25">
      <c r="B65" s="4" t="s">
        <v>232</v>
      </c>
      <c r="C65" s="15" t="s">
        <v>114</v>
      </c>
      <c r="D65" s="13">
        <f t="shared" si="2"/>
        <v>-100</v>
      </c>
      <c r="E65" s="13">
        <f t="shared" si="3"/>
        <v>100</v>
      </c>
    </row>
    <row r="66" spans="2:5" x14ac:dyDescent="0.25">
      <c r="B66" s="4" t="s">
        <v>232</v>
      </c>
      <c r="C66" s="15" t="s">
        <v>115</v>
      </c>
      <c r="D66" s="13">
        <f t="shared" si="2"/>
        <v>-100</v>
      </c>
      <c r="E66" s="13">
        <f t="shared" si="3"/>
        <v>100</v>
      </c>
    </row>
    <row r="67" spans="2:5" x14ac:dyDescent="0.25">
      <c r="B67" s="4" t="s">
        <v>232</v>
      </c>
      <c r="C67" s="15" t="s">
        <v>116</v>
      </c>
      <c r="D67" s="13">
        <f t="shared" si="2"/>
        <v>-100</v>
      </c>
      <c r="E67" s="13">
        <f t="shared" si="3"/>
        <v>100</v>
      </c>
    </row>
    <row r="68" spans="2:5" x14ac:dyDescent="0.25">
      <c r="B68" s="4" t="s">
        <v>232</v>
      </c>
      <c r="C68" s="15" t="s">
        <v>117</v>
      </c>
      <c r="D68" s="13">
        <f t="shared" ref="D68:D70" si="6">((F68-$F$2)/$F$2)*100</f>
        <v>-100</v>
      </c>
      <c r="E68" s="13">
        <f t="shared" si="3"/>
        <v>100</v>
      </c>
    </row>
    <row r="69" spans="2:5" x14ac:dyDescent="0.25">
      <c r="B69" s="4" t="s">
        <v>232</v>
      </c>
      <c r="C69" s="15" t="s">
        <v>2</v>
      </c>
      <c r="D69" s="13">
        <f t="shared" si="6"/>
        <v>-100</v>
      </c>
      <c r="E69" s="13">
        <f t="shared" si="3"/>
        <v>100</v>
      </c>
    </row>
    <row r="70" spans="2:5" x14ac:dyDescent="0.25">
      <c r="B70" s="4" t="s">
        <v>232</v>
      </c>
      <c r="C70" s="15" t="s">
        <v>0</v>
      </c>
      <c r="D70" s="13">
        <f t="shared" si="6"/>
        <v>-100</v>
      </c>
      <c r="E70" s="13">
        <f t="shared" si="3"/>
        <v>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B75E-17F1-41C8-B40A-F05A8115B4F8}">
  <dimension ref="A1:AR80"/>
  <sheetViews>
    <sheetView workbookViewId="0">
      <selection activeCell="I2" sqref="I2"/>
    </sheetView>
  </sheetViews>
  <sheetFormatPr defaultColWidth="9.140625" defaultRowHeight="15" x14ac:dyDescent="0.25"/>
  <cols>
    <col min="1" max="1" width="16.5703125" customWidth="1"/>
    <col min="6" max="7" width="13.85546875" customWidth="1"/>
    <col min="9" max="9" width="11.42578125" customWidth="1"/>
    <col min="10" max="10" width="14" customWidth="1"/>
    <col min="11" max="11" width="6.7109375" customWidth="1"/>
    <col min="12" max="12" width="20.85546875" bestFit="1" customWidth="1"/>
    <col min="13" max="15" width="20.85546875" customWidth="1"/>
    <col min="16" max="16" width="17.5703125" customWidth="1"/>
    <col min="17" max="17" width="18.5703125" customWidth="1"/>
    <col min="19" max="19" width="13.42578125" customWidth="1"/>
    <col min="22" max="22" width="14" customWidth="1"/>
    <col min="23" max="24" width="20.85546875" customWidth="1"/>
    <col min="28" max="28" width="16.28515625" customWidth="1"/>
    <col min="29" max="29" width="19.85546875" bestFit="1" customWidth="1"/>
    <col min="30" max="30" width="11" bestFit="1" customWidth="1"/>
    <col min="31" max="31" width="15.140625" customWidth="1"/>
    <col min="34" max="34" width="13.5703125" customWidth="1"/>
    <col min="35" max="35" width="17.140625" customWidth="1"/>
    <col min="36" max="36" width="12" customWidth="1"/>
  </cols>
  <sheetData>
    <row r="1" spans="1:44" s="49" customFormat="1" x14ac:dyDescent="0.25">
      <c r="A1" s="48" t="s">
        <v>20</v>
      </c>
      <c r="B1" s="48" t="s">
        <v>21</v>
      </c>
      <c r="C1" s="48" t="s">
        <v>22</v>
      </c>
      <c r="D1" s="48" t="s">
        <v>23</v>
      </c>
      <c r="E1" s="48" t="s">
        <v>150</v>
      </c>
      <c r="F1" s="48" t="s">
        <v>3</v>
      </c>
      <c r="G1" s="49" t="s">
        <v>225</v>
      </c>
      <c r="I1" s="49" t="s">
        <v>156</v>
      </c>
      <c r="J1" s="49" t="s">
        <v>226</v>
      </c>
      <c r="L1" s="49" t="s">
        <v>158</v>
      </c>
      <c r="M1" s="49" t="s">
        <v>228</v>
      </c>
      <c r="P1" s="49" t="s">
        <v>166</v>
      </c>
      <c r="Q1" s="49" t="s">
        <v>167</v>
      </c>
      <c r="S1" s="49" t="s">
        <v>157</v>
      </c>
      <c r="T1" s="49" t="s">
        <v>227</v>
      </c>
      <c r="U1" s="49" t="s">
        <v>164</v>
      </c>
      <c r="V1" s="49" t="s">
        <v>229</v>
      </c>
      <c r="Y1" s="49" t="s">
        <v>170</v>
      </c>
      <c r="Z1" s="49" t="s">
        <v>224</v>
      </c>
      <c r="AB1" s="49" t="s">
        <v>159</v>
      </c>
      <c r="AC1" s="49" t="s">
        <v>162</v>
      </c>
      <c r="AD1" s="49" t="s">
        <v>160</v>
      </c>
      <c r="AE1" s="49" t="s">
        <v>161</v>
      </c>
      <c r="AG1" s="49" t="s">
        <v>230</v>
      </c>
      <c r="AH1" s="49" t="s">
        <v>231</v>
      </c>
      <c r="AI1" s="49" t="s">
        <v>231</v>
      </c>
    </row>
    <row r="2" spans="1:44" x14ac:dyDescent="0.25">
      <c r="A2" s="35" t="s">
        <v>63</v>
      </c>
      <c r="B2" s="4" t="s">
        <v>45</v>
      </c>
      <c r="C2" s="16">
        <v>1</v>
      </c>
      <c r="D2" s="40"/>
      <c r="E2" s="40"/>
      <c r="F2">
        <v>5631353643</v>
      </c>
      <c r="G2" s="41"/>
      <c r="I2">
        <f>(1/$AN$7)*SUM(F2:F11)</f>
        <v>5541782895.7000008</v>
      </c>
      <c r="J2">
        <f>100*(I2-'comparison-30-CO2'!$F$2)/'comparison-30-CO2'!$F$2</f>
        <v>1.0863047816203637</v>
      </c>
      <c r="K2" s="1">
        <f>(F2-I2)^2</f>
        <v>8022918771880321</v>
      </c>
      <c r="L2" s="1">
        <f>SUM(K2:K11)/(($AN$7-1)*$AN$7)</f>
        <v>1438968904948559</v>
      </c>
      <c r="M2" s="1">
        <f>MAX(ABS(J2-N2),ABS(J2-O2))</f>
        <v>0.80472636944628073</v>
      </c>
      <c r="N2">
        <f>100*(P2-'comparison-30-CO2'!$F$2)/'comparison-30-CO2'!$F$2</f>
        <v>0.28157841217408319</v>
      </c>
      <c r="O2">
        <f>100*(Q2-'comparison-30-CO2'!$F$2)/'comparison-30-CO2'!$F$2</f>
        <v>1.8910311510666444</v>
      </c>
      <c r="P2" s="1">
        <f>I2-($AN$9/2)*SQRT(L2)</f>
        <v>5497665951.8711567</v>
      </c>
      <c r="Q2" s="1">
        <f>I2+($AN$9/2)*SQRT(L2)</f>
        <v>5585899839.5288448</v>
      </c>
      <c r="S2" s="1">
        <f>G2</f>
        <v>0</v>
      </c>
      <c r="T2">
        <f>100*(S2-'comparison-30-CO2'!$F$2)/'comparison-30-CO2'!$F$2</f>
        <v>-100</v>
      </c>
      <c r="U2">
        <f>Sheet5!C142/(($AN$8-1)*$AN$8)</f>
        <v>2229157689890076.8</v>
      </c>
      <c r="V2" s="1">
        <f>MAX(ABS(T2-W2),ABS(T2-X2))</f>
        <v>1.0015967892842355</v>
      </c>
      <c r="W2">
        <f>100*(Y2-'comparison-30-CO2'!$F$2)/'comparison-30-CO2'!$F$2</f>
        <v>-101.00159678928422</v>
      </c>
      <c r="X2">
        <f>100*(Z2-'comparison-30-CO2'!$F$2)/'comparison-30-CO2'!$F$2</f>
        <v>-98.998403210715765</v>
      </c>
      <c r="Y2" s="1">
        <f t="shared" ref="Y2:Y33" si="0">S2-($AN$9/2)*SQRT(U2)</f>
        <v>-54909831.428050585</v>
      </c>
      <c r="Z2" s="1">
        <f t="shared" ref="Z2:Z33" si="1">S2+($AN$9/2)*SQRT(U2)</f>
        <v>54909831.428050585</v>
      </c>
      <c r="AB2" s="1">
        <f t="shared" ref="AB2:AB33" si="2">S2-I2</f>
        <v>-5541782895.7000008</v>
      </c>
      <c r="AC2" s="1">
        <f t="shared" ref="AC2:AC33" si="3">U2+L2</f>
        <v>3668126594838636</v>
      </c>
      <c r="AD2">
        <f t="shared" ref="AD2:AD11" si="4">AB2-($AN$9/2)*SQRT(AC2)</f>
        <v>-5612220061.4596643</v>
      </c>
      <c r="AE2">
        <f t="shared" ref="AE2:AE11" si="5">AB2+($AN$9/2)*SQRT(AC2)</f>
        <v>-5471345729.9403372</v>
      </c>
      <c r="AG2" s="51">
        <f>100*ABS(AB2/'comparison-30-CO2'!$F$2)</f>
        <v>101.08630478162037</v>
      </c>
      <c r="AH2" s="51">
        <f xml:space="preserve"> 100*ABS((($AN$9/2)*SQRT(AC2))/'comparison-30-CO2'!$F$2)</f>
        <v>1.2848270926419012</v>
      </c>
      <c r="AI2" s="30">
        <f>AD2/$F$2</f>
        <v>-0.99660231220532214</v>
      </c>
      <c r="AJ2" s="32">
        <f>AG2-AE2/$F$2</f>
        <v>102.05789102478616</v>
      </c>
    </row>
    <row r="3" spans="1:44" x14ac:dyDescent="0.25">
      <c r="A3" s="10" t="s">
        <v>64</v>
      </c>
      <c r="B3" s="4" t="s">
        <v>45</v>
      </c>
      <c r="C3" s="16">
        <v>1</v>
      </c>
      <c r="D3" s="13"/>
      <c r="E3" s="13"/>
      <c r="F3">
        <v>5338175256</v>
      </c>
      <c r="G3" s="11"/>
      <c r="I3">
        <f>I2</f>
        <v>5541782895.7000008</v>
      </c>
      <c r="J3">
        <f>100*(I3-'comparison-30-CO2'!$F$2)/'comparison-30-CO2'!$F$2</f>
        <v>1.0863047816203637</v>
      </c>
      <c r="K3" s="1">
        <f t="shared" ref="K3:K51" si="6">(F3-I3)^2</f>
        <v>4.1456070944205328E+16</v>
      </c>
      <c r="L3">
        <f>L2</f>
        <v>1438968904948559</v>
      </c>
      <c r="M3" s="1">
        <f t="shared" ref="M3:M51" si="7">MAX(ABS(J3-N3),ABS(J3-O3))</f>
        <v>0.80472636944628073</v>
      </c>
      <c r="N3">
        <f>100*(P3-'comparison-30-CO2'!$F$2)/'comparison-30-CO2'!$F$2</f>
        <v>0.28157841217408319</v>
      </c>
      <c r="O3">
        <f>100*(Q3-'comparison-30-CO2'!$F$2)/'comparison-30-CO2'!$F$2</f>
        <v>1.8910311510666444</v>
      </c>
      <c r="P3">
        <f>P2</f>
        <v>5497665951.8711567</v>
      </c>
      <c r="Q3">
        <f>Q2</f>
        <v>5585899839.5288448</v>
      </c>
      <c r="S3" s="1">
        <f>G3</f>
        <v>0</v>
      </c>
      <c r="T3">
        <f>100*(S3-'comparison-30-CO2'!$F$2)/'comparison-30-CO2'!$F$2</f>
        <v>-100</v>
      </c>
      <c r="U3">
        <f>Sheet5!C143/(($AN$8-1)*$AN$8)</f>
        <v>2486120385158710.5</v>
      </c>
      <c r="V3" s="1">
        <f t="shared" ref="V3:V51" si="8">MAX(ABS(T3-W3),ABS(T3-X3))</f>
        <v>1.0577513914115713</v>
      </c>
      <c r="W3">
        <f>100*(Y3-'comparison-30-CO2'!$F$2)/'comparison-30-CO2'!$F$2</f>
        <v>-101.05775139141157</v>
      </c>
      <c r="X3">
        <f>100*(Z3-'comparison-30-CO2'!$F$2)/'comparison-30-CO2'!$F$2</f>
        <v>-98.942248608588429</v>
      </c>
      <c r="Y3" s="1">
        <f t="shared" si="0"/>
        <v>-57988355.410666138</v>
      </c>
      <c r="Z3" s="1">
        <f t="shared" si="1"/>
        <v>57988355.410666138</v>
      </c>
      <c r="AB3" s="1">
        <f t="shared" si="2"/>
        <v>-5541782895.7000008</v>
      </c>
      <c r="AC3" s="1">
        <f t="shared" si="3"/>
        <v>3925089290107269.5</v>
      </c>
      <c r="AD3">
        <f t="shared" si="4"/>
        <v>-5614645465.6246958</v>
      </c>
      <c r="AE3">
        <f t="shared" si="5"/>
        <v>-5468920325.7753057</v>
      </c>
      <c r="AG3" s="51">
        <f>100*ABS(AB3/'comparison-30-CO2'!$F$2)</f>
        <v>101.08630478162037</v>
      </c>
      <c r="AH3" s="51">
        <f xml:space="preserve"> 100*ABS((($AN$9/2)*SQRT(AC3))/'comparison-30-CO2'!$F$2)</f>
        <v>1.3290682961064493</v>
      </c>
      <c r="AI3" s="30">
        <f t="shared" ref="AI3:AI11" si="9">AD3/$F$2</f>
        <v>-0.99703300868059086</v>
      </c>
      <c r="AJ3" s="32">
        <f t="shared" ref="AJ3:AJ11" si="10">AG3-AE3/$F$2</f>
        <v>102.05746032831088</v>
      </c>
    </row>
    <row r="4" spans="1:44" x14ac:dyDescent="0.25">
      <c r="A4" s="10" t="s">
        <v>65</v>
      </c>
      <c r="B4" s="4" t="s">
        <v>45</v>
      </c>
      <c r="C4" s="16">
        <v>1</v>
      </c>
      <c r="D4" s="13"/>
      <c r="E4" s="13"/>
      <c r="F4">
        <v>5621053923</v>
      </c>
      <c r="G4" s="11"/>
      <c r="I4">
        <f t="shared" ref="I4:I11" si="11">I3</f>
        <v>5541782895.7000008</v>
      </c>
      <c r="J4">
        <f>100*(I4-'comparison-30-CO2'!$F$2)/'comparison-30-CO2'!$F$2</f>
        <v>1.0863047816203637</v>
      </c>
      <c r="K4" s="1">
        <f t="shared" si="6"/>
        <v>6283895769197224</v>
      </c>
      <c r="L4">
        <f t="shared" ref="L4:Q11" si="12">L3</f>
        <v>1438968904948559</v>
      </c>
      <c r="M4" s="1">
        <f t="shared" si="7"/>
        <v>0.80472636944628073</v>
      </c>
      <c r="N4">
        <f>100*(P4-'comparison-30-CO2'!$F$2)/'comparison-30-CO2'!$F$2</f>
        <v>0.28157841217408319</v>
      </c>
      <c r="O4">
        <f>100*(Q4-'comparison-30-CO2'!$F$2)/'comparison-30-CO2'!$F$2</f>
        <v>1.8910311510666444</v>
      </c>
      <c r="P4">
        <f t="shared" si="12"/>
        <v>5497665951.8711567</v>
      </c>
      <c r="Q4">
        <f t="shared" si="12"/>
        <v>5585899839.5288448</v>
      </c>
      <c r="S4">
        <f t="shared" ref="S4:S51" si="13">G4</f>
        <v>0</v>
      </c>
      <c r="T4">
        <f>100*(S4-'comparison-30-CO2'!$F$2)/'comparison-30-CO2'!$F$2</f>
        <v>-100</v>
      </c>
      <c r="U4">
        <f>Sheet5!C144/(($AN$8-1)*$AN$8)</f>
        <v>2525498511775453.5</v>
      </c>
      <c r="V4" s="1">
        <f t="shared" si="8"/>
        <v>1.0660954417183603</v>
      </c>
      <c r="W4">
        <f>100*(Y4-'comparison-30-CO2'!$F$2)/'comparison-30-CO2'!$F$2</f>
        <v>-101.06609544171836</v>
      </c>
      <c r="X4">
        <f>100*(Z4-'comparison-30-CO2'!$F$2)/'comparison-30-CO2'!$F$2</f>
        <v>-98.93390455828164</v>
      </c>
      <c r="Y4" s="1">
        <f t="shared" si="0"/>
        <v>-58445795.371212237</v>
      </c>
      <c r="Z4" s="1">
        <f t="shared" si="1"/>
        <v>58445795.371212237</v>
      </c>
      <c r="AB4" s="1">
        <f t="shared" si="2"/>
        <v>-5541782895.7000008</v>
      </c>
      <c r="AC4" s="1">
        <f t="shared" si="3"/>
        <v>3964467416724012.5</v>
      </c>
      <c r="AD4">
        <f t="shared" si="4"/>
        <v>-5615010047.2858095</v>
      </c>
      <c r="AE4">
        <f t="shared" si="5"/>
        <v>-5468555744.114192</v>
      </c>
      <c r="AG4" s="51">
        <f>100*ABS(AB4/'comparison-30-CO2'!$F$2)</f>
        <v>101.08630478162037</v>
      </c>
      <c r="AH4" s="51">
        <f xml:space="preserve"> 100*ABS((($AN$9/2)*SQRT(AC4))/'comparison-30-CO2'!$F$2)</f>
        <v>1.335718540911544</v>
      </c>
      <c r="AI4" s="30">
        <f t="shared" si="9"/>
        <v>-0.99709775007035717</v>
      </c>
      <c r="AJ4" s="32">
        <f t="shared" si="10"/>
        <v>102.05739558692112</v>
      </c>
    </row>
    <row r="5" spans="1:44" x14ac:dyDescent="0.25">
      <c r="A5" s="10" t="s">
        <v>66</v>
      </c>
      <c r="B5" s="4" t="s">
        <v>45</v>
      </c>
      <c r="C5" s="16">
        <v>1</v>
      </c>
      <c r="D5" s="13"/>
      <c r="E5" s="13"/>
      <c r="F5">
        <v>5471907942</v>
      </c>
      <c r="G5" s="11"/>
      <c r="I5">
        <f t="shared" si="11"/>
        <v>5541782895.7000008</v>
      </c>
      <c r="J5">
        <f>100*(I5-'comparison-30-CO2'!$F$2)/'comparison-30-CO2'!$F$2</f>
        <v>1.0863047816203637</v>
      </c>
      <c r="K5" s="1">
        <f t="shared" si="6"/>
        <v>4882509154577250</v>
      </c>
      <c r="L5">
        <f t="shared" si="12"/>
        <v>1438968904948559</v>
      </c>
      <c r="M5" s="1">
        <f t="shared" si="7"/>
        <v>0.80472636944628073</v>
      </c>
      <c r="N5">
        <f>100*(P5-'comparison-30-CO2'!$F$2)/'comparison-30-CO2'!$F$2</f>
        <v>0.28157841217408319</v>
      </c>
      <c r="O5">
        <f>100*(Q5-'comparison-30-CO2'!$F$2)/'comparison-30-CO2'!$F$2</f>
        <v>1.8910311510666444</v>
      </c>
      <c r="P5">
        <f t="shared" si="12"/>
        <v>5497665951.8711567</v>
      </c>
      <c r="Q5">
        <f t="shared" si="12"/>
        <v>5585899839.5288448</v>
      </c>
      <c r="S5">
        <f t="shared" si="13"/>
        <v>0</v>
      </c>
      <c r="T5">
        <f>100*(S5-'comparison-30-CO2'!$F$2)/'comparison-30-CO2'!$F$2</f>
        <v>-100</v>
      </c>
      <c r="U5">
        <f>Sheet5!C145/(($AN$8-1)*$AN$8)</f>
        <v>2511134303094830</v>
      </c>
      <c r="V5" s="1">
        <f t="shared" si="8"/>
        <v>1.0630593175270349</v>
      </c>
      <c r="W5">
        <f>100*(Y5-'comparison-30-CO2'!$F$2)/'comparison-30-CO2'!$F$2</f>
        <v>-101.06305931752703</v>
      </c>
      <c r="X5">
        <f>100*(Z5-'comparison-30-CO2'!$F$2)/'comparison-30-CO2'!$F$2</f>
        <v>-98.936940682472965</v>
      </c>
      <c r="Y5" s="1">
        <f t="shared" si="0"/>
        <v>-58279348.084914878</v>
      </c>
      <c r="Z5" s="1">
        <f t="shared" si="1"/>
        <v>58279348.084914878</v>
      </c>
      <c r="AB5" s="1">
        <f t="shared" si="2"/>
        <v>-5541782895.7000008</v>
      </c>
      <c r="AC5" s="1">
        <f t="shared" si="3"/>
        <v>3950103208043389</v>
      </c>
      <c r="AD5">
        <f t="shared" si="4"/>
        <v>-5614877267.2069778</v>
      </c>
      <c r="AE5">
        <f t="shared" si="5"/>
        <v>-5468688524.1930237</v>
      </c>
      <c r="AG5" s="51">
        <f>100*ABS(AB5/'comparison-30-CO2'!$F$2)</f>
        <v>101.08630478162037</v>
      </c>
      <c r="AH5" s="51">
        <f xml:space="preserve"> 100*ABS((($AN$9/2)*SQRT(AC5))/'comparison-30-CO2'!$F$2)</f>
        <v>1.3332965320075034</v>
      </c>
      <c r="AI5" s="30">
        <f t="shared" si="9"/>
        <v>-0.9970741713560286</v>
      </c>
      <c r="AJ5" s="32">
        <f t="shared" si="10"/>
        <v>102.05741916563545</v>
      </c>
    </row>
    <row r="6" spans="1:44" x14ac:dyDescent="0.25">
      <c r="A6" s="10" t="s">
        <v>67</v>
      </c>
      <c r="B6" s="4" t="s">
        <v>45</v>
      </c>
      <c r="C6" s="16">
        <v>1</v>
      </c>
      <c r="D6" s="13"/>
      <c r="E6" s="13"/>
      <c r="F6">
        <v>5438067526</v>
      </c>
      <c r="G6" s="11"/>
      <c r="I6">
        <f t="shared" si="11"/>
        <v>5541782895.7000008</v>
      </c>
      <c r="J6">
        <f>100*(I6-'comparison-30-CO2'!$F$2)/'comparison-30-CO2'!$F$2</f>
        <v>1.0863047816203637</v>
      </c>
      <c r="K6" s="1">
        <f t="shared" si="6"/>
        <v>1.0756877912007836E+16</v>
      </c>
      <c r="L6">
        <f t="shared" si="12"/>
        <v>1438968904948559</v>
      </c>
      <c r="M6" s="1">
        <f t="shared" si="7"/>
        <v>0.80472636944628073</v>
      </c>
      <c r="N6">
        <f>100*(P6-'comparison-30-CO2'!$F$2)/'comparison-30-CO2'!$F$2</f>
        <v>0.28157841217408319</v>
      </c>
      <c r="O6">
        <f>100*(Q6-'comparison-30-CO2'!$F$2)/'comparison-30-CO2'!$F$2</f>
        <v>1.8910311510666444</v>
      </c>
      <c r="P6">
        <f t="shared" si="12"/>
        <v>5497665951.8711567</v>
      </c>
      <c r="Q6">
        <f t="shared" si="12"/>
        <v>5585899839.5288448</v>
      </c>
      <c r="S6">
        <f t="shared" si="13"/>
        <v>0</v>
      </c>
      <c r="T6">
        <f>100*(S6-'comparison-30-CO2'!$F$2)/'comparison-30-CO2'!$F$2</f>
        <v>-100</v>
      </c>
      <c r="U6">
        <f>Sheet5!C146/(($AN$8-1)*$AN$8)</f>
        <v>2511047032654577</v>
      </c>
      <c r="V6" s="1">
        <f t="shared" si="8"/>
        <v>1.0630408449067943</v>
      </c>
      <c r="W6">
        <f>100*(Y6-'comparison-30-CO2'!$F$2)/'comparison-30-CO2'!$F$2</f>
        <v>-101.06304084490678</v>
      </c>
      <c r="X6">
        <f>100*(Z6-'comparison-30-CO2'!$F$2)/'comparison-30-CO2'!$F$2</f>
        <v>-98.936959155093206</v>
      </c>
      <c r="Y6" s="1">
        <f t="shared" si="0"/>
        <v>-58278335.373537987</v>
      </c>
      <c r="Z6" s="1">
        <f t="shared" si="1"/>
        <v>58278335.373537987</v>
      </c>
      <c r="AB6" s="1">
        <f t="shared" si="2"/>
        <v>-5541782895.7000008</v>
      </c>
      <c r="AC6" s="1">
        <f t="shared" si="3"/>
        <v>3950015937603136</v>
      </c>
      <c r="AD6">
        <f t="shared" si="4"/>
        <v>-5614876459.758049</v>
      </c>
      <c r="AE6">
        <f t="shared" si="5"/>
        <v>-5468689331.6419525</v>
      </c>
      <c r="AG6" s="51">
        <f>100*ABS(AB6/'comparison-30-CO2'!$F$2)</f>
        <v>101.08630478162037</v>
      </c>
      <c r="AH6" s="51">
        <f xml:space="preserve"> 100*ABS((($AN$9/2)*SQRT(AC6))/'comparison-30-CO2'!$F$2)</f>
        <v>1.3332818035292979</v>
      </c>
      <c r="AI6" s="30">
        <f t="shared" si="9"/>
        <v>-0.99707402797151046</v>
      </c>
      <c r="AJ6" s="32">
        <f t="shared" si="10"/>
        <v>102.05741930901996</v>
      </c>
      <c r="AM6" t="s">
        <v>169</v>
      </c>
      <c r="AN6">
        <v>64</v>
      </c>
    </row>
    <row r="7" spans="1:44" x14ac:dyDescent="0.25">
      <c r="A7" s="10" t="s">
        <v>68</v>
      </c>
      <c r="B7" s="4" t="s">
        <v>45</v>
      </c>
      <c r="C7" s="16">
        <v>1</v>
      </c>
      <c r="D7" s="13"/>
      <c r="E7" s="13"/>
      <c r="F7">
        <v>5660269553</v>
      </c>
      <c r="G7" s="11"/>
      <c r="I7">
        <f t="shared" si="11"/>
        <v>5541782895.7000008</v>
      </c>
      <c r="J7">
        <f>100*(I7-'comparison-30-CO2'!$F$2)/'comparison-30-CO2'!$F$2</f>
        <v>1.0863047816203637</v>
      </c>
      <c r="K7" s="1">
        <f t="shared" si="6"/>
        <v>1.4039087958127462E+16</v>
      </c>
      <c r="L7">
        <f t="shared" si="12"/>
        <v>1438968904948559</v>
      </c>
      <c r="M7" s="1">
        <f t="shared" si="7"/>
        <v>0.80472636944628073</v>
      </c>
      <c r="N7">
        <f>100*(P7-'comparison-30-CO2'!$F$2)/'comparison-30-CO2'!$F$2</f>
        <v>0.28157841217408319</v>
      </c>
      <c r="O7">
        <f>100*(Q7-'comparison-30-CO2'!$F$2)/'comparison-30-CO2'!$F$2</f>
        <v>1.8910311510666444</v>
      </c>
      <c r="P7">
        <f t="shared" si="12"/>
        <v>5497665951.8711567</v>
      </c>
      <c r="Q7">
        <f t="shared" si="12"/>
        <v>5585899839.5288448</v>
      </c>
      <c r="S7">
        <f t="shared" si="13"/>
        <v>0</v>
      </c>
      <c r="T7">
        <f>100*(S7-'comparison-30-CO2'!$F$2)/'comparison-30-CO2'!$F$2</f>
        <v>-100</v>
      </c>
      <c r="U7">
        <f>Sheet5!C147/(($AN$8-1)*$AN$8)</f>
        <v>2274949116607489</v>
      </c>
      <c r="V7" s="1">
        <f t="shared" si="8"/>
        <v>1.0118319101647728</v>
      </c>
      <c r="W7">
        <f>100*(Y7-'comparison-30-CO2'!$F$2)/'comparison-30-CO2'!$F$2</f>
        <v>-101.01183191016476</v>
      </c>
      <c r="X7">
        <f>100*(Z7-'comparison-30-CO2'!$F$2)/'comparison-30-CO2'!$F$2</f>
        <v>-98.988168089835227</v>
      </c>
      <c r="Y7" s="1">
        <f t="shared" si="0"/>
        <v>-55470944.211367764</v>
      </c>
      <c r="Z7" s="1">
        <f t="shared" si="1"/>
        <v>55470944.211367764</v>
      </c>
      <c r="AB7" s="1">
        <f t="shared" si="2"/>
        <v>-5541782895.7000008</v>
      </c>
      <c r="AC7" s="1">
        <f t="shared" si="3"/>
        <v>3713918021556048</v>
      </c>
      <c r="AD7">
        <f t="shared" si="4"/>
        <v>-5612658352.5556574</v>
      </c>
      <c r="AE7">
        <f t="shared" si="5"/>
        <v>-5470907438.8443441</v>
      </c>
      <c r="AG7" s="51">
        <f>100*ABS(AB7/'comparison-30-CO2'!$F$2)</f>
        <v>101.08630478162037</v>
      </c>
      <c r="AH7" s="51">
        <f xml:space="preserve"> 100*ABS((($AN$9/2)*SQRT(AC7))/'comparison-30-CO2'!$F$2)</f>
        <v>1.2928218531993778</v>
      </c>
      <c r="AI7" s="30">
        <f t="shared" si="9"/>
        <v>-0.99668014270998917</v>
      </c>
      <c r="AJ7" s="32">
        <f t="shared" si="10"/>
        <v>102.05781319428149</v>
      </c>
      <c r="AM7" t="s">
        <v>165</v>
      </c>
      <c r="AN7">
        <v>10</v>
      </c>
      <c r="AO7">
        <v>8</v>
      </c>
    </row>
    <row r="8" spans="1:44" x14ac:dyDescent="0.25">
      <c r="A8" s="10" t="s">
        <v>69</v>
      </c>
      <c r="B8" s="4" t="s">
        <v>45</v>
      </c>
      <c r="C8" s="16">
        <v>1</v>
      </c>
      <c r="D8" s="13"/>
      <c r="E8" s="13"/>
      <c r="F8">
        <v>5656500005</v>
      </c>
      <c r="G8" s="11"/>
      <c r="I8">
        <f t="shared" si="11"/>
        <v>5541782895.7000008</v>
      </c>
      <c r="J8">
        <f>100*(I8-'comparison-30-CO2'!$F$2)/'comparison-30-CO2'!$F$2</f>
        <v>1.0863047816203637</v>
      </c>
      <c r="K8" s="1">
        <f t="shared" si="6"/>
        <v>1.3160015166147972E+16</v>
      </c>
      <c r="L8">
        <f t="shared" si="12"/>
        <v>1438968904948559</v>
      </c>
      <c r="M8" s="1">
        <f t="shared" si="7"/>
        <v>0.80472636944628073</v>
      </c>
      <c r="N8">
        <f>100*(P8-'comparison-30-CO2'!$F$2)/'comparison-30-CO2'!$F$2</f>
        <v>0.28157841217408319</v>
      </c>
      <c r="O8">
        <f>100*(Q8-'comparison-30-CO2'!$F$2)/'comparison-30-CO2'!$F$2</f>
        <v>1.8910311510666444</v>
      </c>
      <c r="P8">
        <f t="shared" si="12"/>
        <v>5497665951.8711567</v>
      </c>
      <c r="Q8">
        <f t="shared" si="12"/>
        <v>5585899839.5288448</v>
      </c>
      <c r="S8">
        <f t="shared" si="13"/>
        <v>0</v>
      </c>
      <c r="T8">
        <f>100*(S8-'comparison-30-CO2'!$F$2)/'comparison-30-CO2'!$F$2</f>
        <v>-100</v>
      </c>
      <c r="U8">
        <f>Sheet5!C148/(($AN$8-1)*$AN$8)</f>
        <v>2368427159390548.5</v>
      </c>
      <c r="V8" s="1">
        <f t="shared" si="8"/>
        <v>1.0324108125098235</v>
      </c>
      <c r="W8">
        <f>100*(Y8-'comparison-30-CO2'!$F$2)/'comparison-30-CO2'!$F$2</f>
        <v>-101.03241081250982</v>
      </c>
      <c r="X8">
        <f>100*(Z8-'comparison-30-CO2'!$F$2)/'comparison-30-CO2'!$F$2</f>
        <v>-98.967589187490177</v>
      </c>
      <c r="Y8" s="1">
        <f t="shared" si="0"/>
        <v>-56599126.800240614</v>
      </c>
      <c r="Z8" s="1">
        <f t="shared" si="1"/>
        <v>56599126.800240614</v>
      </c>
      <c r="AB8" s="1">
        <f t="shared" si="2"/>
        <v>-5541782895.7000008</v>
      </c>
      <c r="AC8" s="1">
        <f t="shared" si="3"/>
        <v>3807396064339107.5</v>
      </c>
      <c r="AD8">
        <f t="shared" si="4"/>
        <v>-5613544765.0133562</v>
      </c>
      <c r="AE8">
        <f t="shared" si="5"/>
        <v>-5470021026.3866453</v>
      </c>
      <c r="AG8" s="51">
        <f>100*ABS(AB8/'comparison-30-CO2'!$F$2)</f>
        <v>101.08630478162037</v>
      </c>
      <c r="AH8" s="51">
        <f xml:space="preserve"> 100*ABS((($AN$9/2)*SQRT(AC8))/'comparison-30-CO2'!$F$2)</f>
        <v>1.3089906857840461</v>
      </c>
      <c r="AI8" s="30">
        <f t="shared" si="9"/>
        <v>-0.99683754935036251</v>
      </c>
      <c r="AJ8" s="32">
        <f t="shared" si="10"/>
        <v>102.05765578764111</v>
      </c>
      <c r="AM8" t="s">
        <v>168</v>
      </c>
      <c r="AN8">
        <v>64</v>
      </c>
    </row>
    <row r="9" spans="1:44" ht="19.5" x14ac:dyDescent="0.3">
      <c r="A9" s="10" t="s">
        <v>70</v>
      </c>
      <c r="B9" s="4" t="s">
        <v>45</v>
      </c>
      <c r="C9" s="16">
        <v>1</v>
      </c>
      <c r="D9" s="13"/>
      <c r="E9" s="13"/>
      <c r="F9" s="4">
        <v>5664456321</v>
      </c>
      <c r="G9" s="11"/>
      <c r="I9">
        <f t="shared" si="11"/>
        <v>5541782895.7000008</v>
      </c>
      <c r="J9">
        <f>100*(I9-'comparison-30-CO2'!$F$2)/'comparison-30-CO2'!$F$2</f>
        <v>1.0863047816203637</v>
      </c>
      <c r="K9" s="1">
        <f t="shared" si="6"/>
        <v>1.5048769274834492E+16</v>
      </c>
      <c r="L9">
        <f t="shared" si="12"/>
        <v>1438968904948559</v>
      </c>
      <c r="M9" s="1">
        <f t="shared" si="7"/>
        <v>0.80472636944628073</v>
      </c>
      <c r="N9">
        <f>100*(P9-'comparison-30-CO2'!$F$2)/'comparison-30-CO2'!$F$2</f>
        <v>0.28157841217408319</v>
      </c>
      <c r="O9">
        <f>100*(Q9-'comparison-30-CO2'!$F$2)/'comparison-30-CO2'!$F$2</f>
        <v>1.8910311510666444</v>
      </c>
      <c r="P9">
        <f t="shared" si="12"/>
        <v>5497665951.8711567</v>
      </c>
      <c r="Q9">
        <f t="shared" si="12"/>
        <v>5585899839.5288448</v>
      </c>
      <c r="S9">
        <f t="shared" si="13"/>
        <v>0</v>
      </c>
      <c r="T9">
        <f>100*(S9-'comparison-30-CO2'!$F$2)/'comparison-30-CO2'!$F$2</f>
        <v>-100</v>
      </c>
      <c r="U9">
        <f>Sheet5!C149/(($AN$8-1)*$AN$8)</f>
        <v>2232688774539078.5</v>
      </c>
      <c r="V9" s="1">
        <f t="shared" si="8"/>
        <v>1.002389762251056</v>
      </c>
      <c r="W9">
        <f>100*(Y9-'comparison-30-CO2'!$F$2)/'comparison-30-CO2'!$F$2</f>
        <v>-101.00238976225106</v>
      </c>
      <c r="X9">
        <f>100*(Z9-'comparison-30-CO2'!$F$2)/'comparison-30-CO2'!$F$2</f>
        <v>-98.997610237748944</v>
      </c>
      <c r="Y9" s="1">
        <f t="shared" si="0"/>
        <v>-54953304.023411974</v>
      </c>
      <c r="Z9" s="1">
        <f t="shared" si="1"/>
        <v>54953304.023411974</v>
      </c>
      <c r="AB9" s="1">
        <f t="shared" si="2"/>
        <v>-5541782895.7000008</v>
      </c>
      <c r="AC9" s="1">
        <f t="shared" si="3"/>
        <v>3671657679487637.5</v>
      </c>
      <c r="AD9">
        <f t="shared" si="4"/>
        <v>-5612253956.1140947</v>
      </c>
      <c r="AE9">
        <f t="shared" si="5"/>
        <v>-5471311835.2859068</v>
      </c>
      <c r="AG9" s="51">
        <f>100*ABS(AB9/'comparison-30-CO2'!$F$2)</f>
        <v>101.08630478162037</v>
      </c>
      <c r="AH9" s="51">
        <f xml:space="preserve"> 100*ABS((($AN$9/2)*SQRT(AC9))/'comparison-30-CO2'!$F$2)</f>
        <v>1.2854453567335744</v>
      </c>
      <c r="AI9" s="30">
        <f t="shared" si="9"/>
        <v>-0.9966083311230779</v>
      </c>
      <c r="AJ9" s="32">
        <f t="shared" si="10"/>
        <v>102.0578850058684</v>
      </c>
      <c r="AM9" t="s">
        <v>163</v>
      </c>
      <c r="AN9" s="1">
        <v>2.3260000000000001</v>
      </c>
      <c r="AQ9" s="50" t="s">
        <v>171</v>
      </c>
    </row>
    <row r="10" spans="1:44" x14ac:dyDescent="0.25">
      <c r="A10" s="10" t="s">
        <v>71</v>
      </c>
      <c r="B10" s="4" t="s">
        <v>45</v>
      </c>
      <c r="C10" s="16">
        <v>1</v>
      </c>
      <c r="D10" s="13"/>
      <c r="E10" s="13"/>
      <c r="F10">
        <v>5418143374</v>
      </c>
      <c r="G10" s="11"/>
      <c r="I10">
        <f t="shared" si="11"/>
        <v>5541782895.7000008</v>
      </c>
      <c r="J10">
        <f>100*(I10-'comparison-30-CO2'!$F$2)/'comparison-30-CO2'!$F$2</f>
        <v>1.0863047816203637</v>
      </c>
      <c r="K10" s="1">
        <f t="shared" si="6"/>
        <v>1.528673132620496E+16</v>
      </c>
      <c r="L10">
        <f t="shared" si="12"/>
        <v>1438968904948559</v>
      </c>
      <c r="M10" s="1">
        <f t="shared" si="7"/>
        <v>0.80472636944628073</v>
      </c>
      <c r="N10">
        <f>100*(P10-'comparison-30-CO2'!$F$2)/'comparison-30-CO2'!$F$2</f>
        <v>0.28157841217408319</v>
      </c>
      <c r="O10">
        <f>100*(Q10-'comparison-30-CO2'!$F$2)/'comparison-30-CO2'!$F$2</f>
        <v>1.8910311510666444</v>
      </c>
      <c r="P10">
        <f t="shared" si="12"/>
        <v>5497665951.8711567</v>
      </c>
      <c r="Q10">
        <f t="shared" si="12"/>
        <v>5585899839.5288448</v>
      </c>
      <c r="S10">
        <f t="shared" si="13"/>
        <v>0</v>
      </c>
      <c r="T10">
        <f>100*(S10-'comparison-30-CO2'!$F$2)/'comparison-30-CO2'!$F$2</f>
        <v>-100</v>
      </c>
      <c r="U10">
        <f>Sheet5!C150/(($AN$8-1)*$AN$8)</f>
        <v>2505921177615552.5</v>
      </c>
      <c r="V10" s="1">
        <f t="shared" si="8"/>
        <v>1.0619552864067572</v>
      </c>
      <c r="W10">
        <f>100*(Y10-'comparison-30-CO2'!$F$2)/'comparison-30-CO2'!$F$2</f>
        <v>-101.06195528640676</v>
      </c>
      <c r="X10">
        <f>100*(Z10-'comparison-30-CO2'!$F$2)/'comparison-30-CO2'!$F$2</f>
        <v>-98.938044713593243</v>
      </c>
      <c r="Y10" s="1">
        <f t="shared" si="0"/>
        <v>-58218822.568704449</v>
      </c>
      <c r="Z10" s="1">
        <f t="shared" si="1"/>
        <v>58218822.568704449</v>
      </c>
      <c r="AB10" s="1">
        <f t="shared" si="2"/>
        <v>-5541782895.7000008</v>
      </c>
      <c r="AC10" s="1">
        <f t="shared" si="3"/>
        <v>3944890082564111.5</v>
      </c>
      <c r="AD10">
        <f t="shared" si="4"/>
        <v>-5614829018.3492126</v>
      </c>
      <c r="AE10">
        <f t="shared" si="5"/>
        <v>-5468736773.0507889</v>
      </c>
      <c r="AG10" s="51">
        <f>100*ABS(AB10/'comparison-30-CO2'!$F$2)</f>
        <v>101.08630478162037</v>
      </c>
      <c r="AH10" s="51">
        <f xml:space="preserve"> 100*ABS((($AN$9/2)*SQRT(AC10))/'comparison-30-CO2'!$F$2)</f>
        <v>1.3324164364077149</v>
      </c>
      <c r="AI10" s="30">
        <f t="shared" si="9"/>
        <v>-0.99706560345906736</v>
      </c>
      <c r="AJ10" s="32">
        <f t="shared" si="10"/>
        <v>102.05742773353241</v>
      </c>
      <c r="AQ10">
        <v>98</v>
      </c>
      <c r="AR10">
        <v>2.3260000000000001</v>
      </c>
    </row>
    <row r="11" spans="1:44" x14ac:dyDescent="0.25">
      <c r="A11" s="42" t="s">
        <v>72</v>
      </c>
      <c r="B11" s="43" t="s">
        <v>45</v>
      </c>
      <c r="C11" s="44">
        <v>1</v>
      </c>
      <c r="D11" s="45"/>
      <c r="E11" s="45"/>
      <c r="F11" s="46">
        <v>5517901414</v>
      </c>
      <c r="G11" s="46"/>
      <c r="H11" s="47"/>
      <c r="I11">
        <f t="shared" si="11"/>
        <v>5541782895.7000008</v>
      </c>
      <c r="J11">
        <f>100*(I11-'comparison-30-CO2'!$F$2)/'comparison-30-CO2'!$F$2</f>
        <v>1.0863047816203637</v>
      </c>
      <c r="K11" s="1">
        <f t="shared" si="6"/>
        <v>570325168187471.38</v>
      </c>
      <c r="L11">
        <f t="shared" si="12"/>
        <v>1438968904948559</v>
      </c>
      <c r="M11" s="1">
        <f t="shared" si="7"/>
        <v>0.80472636944628073</v>
      </c>
      <c r="N11">
        <f>100*(P11-'comparison-30-CO2'!$F$2)/'comparison-30-CO2'!$F$2</f>
        <v>0.28157841217408319</v>
      </c>
      <c r="O11">
        <f>100*(Q11-'comparison-30-CO2'!$F$2)/'comparison-30-CO2'!$F$2</f>
        <v>1.8910311510666444</v>
      </c>
      <c r="P11">
        <f t="shared" si="12"/>
        <v>5497665951.8711567</v>
      </c>
      <c r="Q11">
        <f t="shared" si="12"/>
        <v>5585899839.5288448</v>
      </c>
      <c r="R11" s="47"/>
      <c r="S11" s="47">
        <f t="shared" si="13"/>
        <v>0</v>
      </c>
      <c r="T11">
        <f>100*(S11-'comparison-30-CO2'!$F$2)/'comparison-30-CO2'!$F$2</f>
        <v>-100</v>
      </c>
      <c r="U11">
        <f>Sheet5!C151/(($AN$8-1)*$AN$8)</f>
        <v>2321006464346242.5</v>
      </c>
      <c r="V11" s="1">
        <f t="shared" si="8"/>
        <v>1.0220230789847449</v>
      </c>
      <c r="W11">
        <f>100*(Y11-'comparison-30-CO2'!$F$2)/'comparison-30-CO2'!$F$2</f>
        <v>-101.02202307898474</v>
      </c>
      <c r="X11">
        <f>100*(Z11-'comparison-30-CO2'!$F$2)/'comparison-30-CO2'!$F$2</f>
        <v>-98.977976921015255</v>
      </c>
      <c r="Y11" s="1">
        <f t="shared" si="0"/>
        <v>-56029647.44199568</v>
      </c>
      <c r="Z11" s="1">
        <f t="shared" si="1"/>
        <v>56029647.44199568</v>
      </c>
      <c r="AA11" s="47"/>
      <c r="AB11" s="1">
        <f t="shared" si="2"/>
        <v>-5541782895.7000008</v>
      </c>
      <c r="AC11" s="1">
        <f t="shared" si="3"/>
        <v>3759975369294801.5</v>
      </c>
      <c r="AD11">
        <f t="shared" si="4"/>
        <v>-5613096471.7235861</v>
      </c>
      <c r="AE11">
        <f t="shared" si="5"/>
        <v>-5470469319.6764154</v>
      </c>
      <c r="AF11" s="47"/>
      <c r="AG11" s="51">
        <f>100*ABS(AB11/'comparison-30-CO2'!$F$2)</f>
        <v>101.08630478162037</v>
      </c>
      <c r="AH11" s="51">
        <f xml:space="preserve"> 100*ABS((($AN$9/2)*SQRT(AC11))/'comparison-30-CO2'!$F$2)</f>
        <v>1.3008134776591318</v>
      </c>
      <c r="AI11" s="30">
        <f t="shared" si="9"/>
        <v>-0.9967579426841523</v>
      </c>
      <c r="AJ11" s="32">
        <f t="shared" si="10"/>
        <v>102.05773539430733</v>
      </c>
    </row>
    <row r="12" spans="1:44" x14ac:dyDescent="0.25">
      <c r="A12" s="35" t="s">
        <v>73</v>
      </c>
      <c r="B12" s="4" t="s">
        <v>45</v>
      </c>
      <c r="C12" s="16">
        <v>2</v>
      </c>
      <c r="D12" s="40"/>
      <c r="E12" s="40"/>
      <c r="F12" s="41">
        <v>5614758221</v>
      </c>
      <c r="G12" s="41"/>
      <c r="I12">
        <f>(1/$AN$7)*SUM(F12:F21)</f>
        <v>5561479738.8000002</v>
      </c>
      <c r="J12">
        <f>100*(I12-'comparison-30-CO2'!$F$2)/'comparison-30-CO2'!$F$2</f>
        <v>1.4455900734327198</v>
      </c>
      <c r="K12" s="1">
        <f t="shared" si="6"/>
        <v>2838596665535696.5</v>
      </c>
      <c r="L12" s="1">
        <f>SUM(K12:K21)/(($AN$7-1)*$AN$7)</f>
        <v>323246731615092.38</v>
      </c>
      <c r="M12" s="1">
        <f t="shared" si="7"/>
        <v>0.38140782530225592</v>
      </c>
      <c r="N12">
        <f>100*(P12-'comparison-30-CO2'!$F$2)/'comparison-30-CO2'!$F$2</f>
        <v>1.0641822481304639</v>
      </c>
      <c r="O12">
        <f>100*(Q12-'comparison-30-CO2'!$F$2)/'comparison-30-CO2'!$F$2</f>
        <v>1.8269978987349758</v>
      </c>
      <c r="P12" s="1">
        <f>I12-($AN$9/2)*SQRT(L12)</f>
        <v>5540570087.7141047</v>
      </c>
      <c r="Q12" s="1">
        <f>I12+($AN$9/2)*SQRT(L12)</f>
        <v>5582389389.8858957</v>
      </c>
      <c r="S12" s="1">
        <f t="shared" si="13"/>
        <v>0</v>
      </c>
      <c r="T12">
        <f>100*(S12-'comparison-30-CO2'!$F$2)/'comparison-30-CO2'!$F$2</f>
        <v>-100</v>
      </c>
      <c r="U12">
        <f>Sheet5!C152/(($AN$8-1)*$AN$8)</f>
        <v>2276994159916871</v>
      </c>
      <c r="V12" s="1">
        <f t="shared" si="8"/>
        <v>1.0122865962149064</v>
      </c>
      <c r="W12">
        <f>100*(Y12-'comparison-30-CO2'!$F$2)/'comparison-30-CO2'!$F$2</f>
        <v>-101.01228659621491</v>
      </c>
      <c r="X12">
        <f>100*(Z12-'comparison-30-CO2'!$F$2)/'comparison-30-CO2'!$F$2</f>
        <v>-98.987713403785094</v>
      </c>
      <c r="Y12" s="1">
        <f t="shared" si="0"/>
        <v>-55495871.142676927</v>
      </c>
      <c r="Z12" s="1">
        <f t="shared" si="1"/>
        <v>55495871.142676927</v>
      </c>
      <c r="AB12" s="1">
        <f t="shared" si="2"/>
        <v>-5561479738.8000002</v>
      </c>
      <c r="AC12" s="1">
        <f t="shared" si="3"/>
        <v>2600240891531963.5</v>
      </c>
      <c r="AD12">
        <f t="shared" ref="AD12:AD43" si="14">AB12-($AN$9/2)*AC12</f>
        <v>-3024085718331412.5</v>
      </c>
      <c r="AE12">
        <f t="shared" ref="AE12:AE43" si="15">AB12+($AN$9/2)*AC12</f>
        <v>3024074595371934.5</v>
      </c>
      <c r="AG12" s="51">
        <f>100*ABS(AB12/'comparison-30-CO2'!$F$2)</f>
        <v>101.44559007343273</v>
      </c>
      <c r="AH12" s="51">
        <f xml:space="preserve"> 100*ABS((($AN$9/2)*SQRT(AC12))/'comparison-30-CO2'!$F$2)</f>
        <v>1.081756017814631</v>
      </c>
    </row>
    <row r="13" spans="1:44" x14ac:dyDescent="0.25">
      <c r="A13" s="10" t="s">
        <v>74</v>
      </c>
      <c r="B13" s="4" t="s">
        <v>45</v>
      </c>
      <c r="C13" s="16">
        <v>2</v>
      </c>
      <c r="D13" s="13"/>
      <c r="E13" s="13"/>
      <c r="F13" s="11">
        <v>5488277217</v>
      </c>
      <c r="G13" s="11"/>
      <c r="I13">
        <f>I12</f>
        <v>5561479738.8000002</v>
      </c>
      <c r="J13">
        <f>100*(I13-'comparison-30-CO2'!$F$2)/'comparison-30-CO2'!$F$2</f>
        <v>1.4455900734327198</v>
      </c>
      <c r="K13" s="1">
        <f t="shared" si="6"/>
        <v>5358609197879503</v>
      </c>
      <c r="L13">
        <f>L12</f>
        <v>323246731615092.38</v>
      </c>
      <c r="M13" s="1">
        <f t="shared" si="7"/>
        <v>0.38140782530225592</v>
      </c>
      <c r="N13">
        <f>100*(P13-'comparison-30-CO2'!$F$2)/'comparison-30-CO2'!$F$2</f>
        <v>1.0641822481304639</v>
      </c>
      <c r="O13">
        <f>100*(Q13-'comparison-30-CO2'!$F$2)/'comparison-30-CO2'!$F$2</f>
        <v>1.8269978987349758</v>
      </c>
      <c r="P13">
        <f>P12</f>
        <v>5540570087.7141047</v>
      </c>
      <c r="Q13">
        <f>Q12</f>
        <v>5582389389.8858957</v>
      </c>
      <c r="S13" s="1">
        <f t="shared" si="13"/>
        <v>0</v>
      </c>
      <c r="T13">
        <f>100*(S13-'comparison-30-CO2'!$F$2)/'comparison-30-CO2'!$F$2</f>
        <v>-100</v>
      </c>
      <c r="U13">
        <f>Sheet5!C153/(($AN$8-1)*$AN$8)</f>
        <v>2252373069322696</v>
      </c>
      <c r="V13" s="1">
        <f t="shared" si="8"/>
        <v>1.0067988040708968</v>
      </c>
      <c r="W13">
        <f>100*(Y13-'comparison-30-CO2'!$F$2)/'comparison-30-CO2'!$F$2</f>
        <v>-101.0067988040709</v>
      </c>
      <c r="X13">
        <f>100*(Z13-'comparison-30-CO2'!$F$2)/'comparison-30-CO2'!$F$2</f>
        <v>-98.993201195929103</v>
      </c>
      <c r="Y13" s="1">
        <f t="shared" si="0"/>
        <v>-55195017.800529152</v>
      </c>
      <c r="Z13" s="1">
        <f t="shared" si="1"/>
        <v>55195017.800529152</v>
      </c>
      <c r="AB13" s="1">
        <f t="shared" si="2"/>
        <v>-5561479738.8000002</v>
      </c>
      <c r="AC13" s="1">
        <f t="shared" si="3"/>
        <v>2575619800937788.5</v>
      </c>
      <c r="AD13">
        <f t="shared" si="14"/>
        <v>-2995451389970387</v>
      </c>
      <c r="AE13">
        <f t="shared" si="15"/>
        <v>2995440267010909</v>
      </c>
      <c r="AG13" s="51">
        <f>100*ABS(AB13/'comparison-30-CO2'!$F$2)</f>
        <v>101.44559007343273</v>
      </c>
      <c r="AH13" s="51">
        <f xml:space="preserve"> 100*ABS((($AN$9/2)*SQRT(AC13))/'comparison-30-CO2'!$F$2)</f>
        <v>1.0766223855560326</v>
      </c>
    </row>
    <row r="14" spans="1:44" x14ac:dyDescent="0.25">
      <c r="A14" s="10" t="s">
        <v>75</v>
      </c>
      <c r="B14" s="4" t="s">
        <v>45</v>
      </c>
      <c r="C14" s="16">
        <v>2</v>
      </c>
      <c r="D14" s="13"/>
      <c r="E14" s="13"/>
      <c r="F14" s="12">
        <v>5616199124</v>
      </c>
      <c r="G14" s="11"/>
      <c r="I14">
        <f t="shared" ref="I14:I21" si="16">I13</f>
        <v>5561479738.8000002</v>
      </c>
      <c r="J14">
        <f>100*(I14-'comparison-30-CO2'!$F$2)/'comparison-30-CO2'!$F$2</f>
        <v>1.4455900734327198</v>
      </c>
      <c r="K14" s="1">
        <f t="shared" si="6"/>
        <v>2994211116665958</v>
      </c>
      <c r="L14">
        <f t="shared" ref="L14:L21" si="17">L13</f>
        <v>323246731615092.38</v>
      </c>
      <c r="M14" s="1">
        <f t="shared" si="7"/>
        <v>0.38140782530225592</v>
      </c>
      <c r="N14">
        <f>100*(P14-'comparison-30-CO2'!$F$2)/'comparison-30-CO2'!$F$2</f>
        <v>1.0641822481304639</v>
      </c>
      <c r="O14">
        <f>100*(Q14-'comparison-30-CO2'!$F$2)/'comparison-30-CO2'!$F$2</f>
        <v>1.8269978987349758</v>
      </c>
      <c r="P14">
        <f t="shared" ref="P14:Q21" si="18">P13</f>
        <v>5540570087.7141047</v>
      </c>
      <c r="Q14">
        <f t="shared" si="18"/>
        <v>5582389389.8858957</v>
      </c>
      <c r="S14">
        <f t="shared" si="13"/>
        <v>0</v>
      </c>
      <c r="T14">
        <f>100*(S14-'comparison-30-CO2'!$F$2)/'comparison-30-CO2'!$F$2</f>
        <v>-100</v>
      </c>
      <c r="U14">
        <f>Sheet5!C154/(($AN$8-1)*$AN$8)</f>
        <v>2509274390956874</v>
      </c>
      <c r="V14" s="1">
        <f t="shared" si="8"/>
        <v>1.062665558584726</v>
      </c>
      <c r="W14">
        <f>100*(Y14-'comparison-30-CO2'!$F$2)/'comparison-30-CO2'!$F$2</f>
        <v>-101.06266555858473</v>
      </c>
      <c r="X14">
        <f>100*(Z14-'comparison-30-CO2'!$F$2)/'comparison-30-CO2'!$F$2</f>
        <v>-98.937334441415274</v>
      </c>
      <c r="Y14" s="1">
        <f t="shared" si="0"/>
        <v>-58257761.317288429</v>
      </c>
      <c r="Z14" s="1">
        <f t="shared" si="1"/>
        <v>58257761.317288429</v>
      </c>
      <c r="AB14" s="1">
        <f t="shared" si="2"/>
        <v>-5561479738.8000002</v>
      </c>
      <c r="AC14" s="1">
        <f t="shared" si="3"/>
        <v>2832521122571966.5</v>
      </c>
      <c r="AD14">
        <f t="shared" si="14"/>
        <v>-3294227627030936</v>
      </c>
      <c r="AE14">
        <f t="shared" si="15"/>
        <v>3294216504071458</v>
      </c>
      <c r="AG14" s="51">
        <f>100*ABS(AB14/'comparison-30-CO2'!$F$2)</f>
        <v>101.44559007343273</v>
      </c>
      <c r="AH14" s="51">
        <f xml:space="preserve"> 100*ABS((($AN$9/2)*SQRT(AC14))/'comparison-30-CO2'!$F$2)</f>
        <v>1.1290394229627152</v>
      </c>
    </row>
    <row r="15" spans="1:44" x14ac:dyDescent="0.25">
      <c r="A15" s="10" t="s">
        <v>76</v>
      </c>
      <c r="B15" s="4" t="s">
        <v>45</v>
      </c>
      <c r="C15" s="16">
        <v>2</v>
      </c>
      <c r="D15" s="13"/>
      <c r="E15" s="13"/>
      <c r="F15" s="12">
        <v>5477067790</v>
      </c>
      <c r="G15" s="11"/>
      <c r="I15">
        <f t="shared" si="16"/>
        <v>5561479738.8000002</v>
      </c>
      <c r="J15">
        <f>100*(I15-'comparison-30-CO2'!$F$2)/'comparison-30-CO2'!$F$2</f>
        <v>1.4455900734327198</v>
      </c>
      <c r="K15" s="1">
        <f t="shared" si="6"/>
        <v>7125377100213854</v>
      </c>
      <c r="L15">
        <f t="shared" si="17"/>
        <v>323246731615092.38</v>
      </c>
      <c r="M15" s="1">
        <f t="shared" si="7"/>
        <v>0.38140782530225592</v>
      </c>
      <c r="N15">
        <f>100*(P15-'comparison-30-CO2'!$F$2)/'comparison-30-CO2'!$F$2</f>
        <v>1.0641822481304639</v>
      </c>
      <c r="O15">
        <f>100*(Q15-'comparison-30-CO2'!$F$2)/'comparison-30-CO2'!$F$2</f>
        <v>1.8269978987349758</v>
      </c>
      <c r="P15">
        <f t="shared" si="18"/>
        <v>5540570087.7141047</v>
      </c>
      <c r="Q15">
        <f t="shared" si="18"/>
        <v>5582389389.8858957</v>
      </c>
      <c r="S15">
        <f t="shared" si="13"/>
        <v>0</v>
      </c>
      <c r="T15">
        <f>100*(S15-'comparison-30-CO2'!$F$2)/'comparison-30-CO2'!$F$2</f>
        <v>-100</v>
      </c>
      <c r="U15">
        <f>Sheet5!C155/(($AN$8-1)*$AN$8)</f>
        <v>2483169109918128.5</v>
      </c>
      <c r="V15" s="1">
        <f t="shared" si="8"/>
        <v>1.0571233762702548</v>
      </c>
      <c r="W15">
        <f>100*(Y15-'comparison-30-CO2'!$F$2)/'comparison-30-CO2'!$F$2</f>
        <v>-101.05712337627025</v>
      </c>
      <c r="X15">
        <f>100*(Z15-'comparison-30-CO2'!$F$2)/'comparison-30-CO2'!$F$2</f>
        <v>-98.942876623729759</v>
      </c>
      <c r="Y15" s="1">
        <f t="shared" si="0"/>
        <v>-57953926.181345589</v>
      </c>
      <c r="Z15" s="1">
        <f t="shared" si="1"/>
        <v>57953926.181345589</v>
      </c>
      <c r="AB15" s="1">
        <f t="shared" si="2"/>
        <v>-5561479738.8000002</v>
      </c>
      <c r="AC15" s="1">
        <f t="shared" si="3"/>
        <v>2806415841533221</v>
      </c>
      <c r="AD15">
        <f t="shared" si="14"/>
        <v>-3263867185182875</v>
      </c>
      <c r="AE15">
        <f t="shared" si="15"/>
        <v>3263856062223397</v>
      </c>
      <c r="AG15" s="51">
        <f>100*ABS(AB15/'comparison-30-CO2'!$F$2)</f>
        <v>101.44559007343273</v>
      </c>
      <c r="AH15" s="51">
        <f xml:space="preserve"> 100*ABS((($AN$9/2)*SQRT(AC15))/'comparison-30-CO2'!$F$2)</f>
        <v>1.1238246134779122</v>
      </c>
    </row>
    <row r="16" spans="1:44" x14ac:dyDescent="0.25">
      <c r="A16" s="10" t="s">
        <v>77</v>
      </c>
      <c r="B16" s="4" t="s">
        <v>45</v>
      </c>
      <c r="C16" s="16">
        <v>2</v>
      </c>
      <c r="D16" s="13"/>
      <c r="E16" s="13"/>
      <c r="F16" s="12">
        <v>5654743009</v>
      </c>
      <c r="G16" s="11"/>
      <c r="I16">
        <f t="shared" si="16"/>
        <v>5561479738.8000002</v>
      </c>
      <c r="J16">
        <f>100*(I16-'comparison-30-CO2'!$F$2)/'comparison-30-CO2'!$F$2</f>
        <v>1.4455900734327198</v>
      </c>
      <c r="K16" s="1">
        <f t="shared" si="6"/>
        <v>8698037568398172</v>
      </c>
      <c r="L16">
        <f t="shared" si="17"/>
        <v>323246731615092.38</v>
      </c>
      <c r="M16" s="1">
        <f t="shared" si="7"/>
        <v>0.38140782530225592</v>
      </c>
      <c r="N16">
        <f>100*(P16-'comparison-30-CO2'!$F$2)/'comparison-30-CO2'!$F$2</f>
        <v>1.0641822481304639</v>
      </c>
      <c r="O16">
        <f>100*(Q16-'comparison-30-CO2'!$F$2)/'comparison-30-CO2'!$F$2</f>
        <v>1.8269978987349758</v>
      </c>
      <c r="P16">
        <f t="shared" si="18"/>
        <v>5540570087.7141047</v>
      </c>
      <c r="Q16">
        <f t="shared" si="18"/>
        <v>5582389389.8858957</v>
      </c>
      <c r="S16">
        <f t="shared" si="13"/>
        <v>0</v>
      </c>
      <c r="T16">
        <f>100*(S16-'comparison-30-CO2'!$F$2)/'comparison-30-CO2'!$F$2</f>
        <v>-100</v>
      </c>
      <c r="U16">
        <f>Sheet5!C156/(($AN$8-1)*$AN$8)</f>
        <v>2393167299455421.5</v>
      </c>
      <c r="V16" s="1">
        <f t="shared" si="8"/>
        <v>1.0377889877336486</v>
      </c>
      <c r="W16">
        <f>100*(Y16-'comparison-30-CO2'!$F$2)/'comparison-30-CO2'!$F$2</f>
        <v>-101.03778898773363</v>
      </c>
      <c r="X16">
        <f>100*(Z16-'comparison-30-CO2'!$F$2)/'comparison-30-CO2'!$F$2</f>
        <v>-98.962211012266351</v>
      </c>
      <c r="Y16" s="1">
        <f t="shared" si="0"/>
        <v>-56893970.691604227</v>
      </c>
      <c r="Z16" s="1">
        <f t="shared" si="1"/>
        <v>56893970.691604227</v>
      </c>
      <c r="AB16" s="1">
        <f t="shared" si="2"/>
        <v>-5561479738.8000002</v>
      </c>
      <c r="AC16" s="1">
        <f t="shared" si="3"/>
        <v>2716414031070514</v>
      </c>
      <c r="AD16">
        <f t="shared" si="14"/>
        <v>-3159195079614747</v>
      </c>
      <c r="AE16">
        <f t="shared" si="15"/>
        <v>3159183956655269</v>
      </c>
      <c r="AG16" s="51">
        <f>100*ABS(AB16/'comparison-30-CO2'!$F$2)</f>
        <v>101.44559007343273</v>
      </c>
      <c r="AH16" s="51">
        <f xml:space="preserve"> 100*ABS((($AN$9/2)*SQRT(AC16))/'comparison-30-CO2'!$F$2)</f>
        <v>1.105657230909743</v>
      </c>
    </row>
    <row r="17" spans="1:34" x14ac:dyDescent="0.25">
      <c r="A17" s="10" t="s">
        <v>78</v>
      </c>
      <c r="B17" s="4" t="s">
        <v>45</v>
      </c>
      <c r="C17" s="16">
        <v>2</v>
      </c>
      <c r="D17" s="13"/>
      <c r="E17" s="13"/>
      <c r="F17" s="12">
        <v>5561118615</v>
      </c>
      <c r="G17" s="11"/>
      <c r="I17">
        <f t="shared" si="16"/>
        <v>5561479738.8000002</v>
      </c>
      <c r="J17">
        <f>100*(I17-'comparison-30-CO2'!$F$2)/'comparison-30-CO2'!$F$2</f>
        <v>1.4455900734327198</v>
      </c>
      <c r="K17" s="1">
        <f t="shared" si="6"/>
        <v>130410398926.57776</v>
      </c>
      <c r="L17">
        <f t="shared" si="17"/>
        <v>323246731615092.38</v>
      </c>
      <c r="M17" s="1">
        <f t="shared" si="7"/>
        <v>0.38140782530225592</v>
      </c>
      <c r="N17">
        <f>100*(P17-'comparison-30-CO2'!$F$2)/'comparison-30-CO2'!$F$2</f>
        <v>1.0641822481304639</v>
      </c>
      <c r="O17">
        <f>100*(Q17-'comparison-30-CO2'!$F$2)/'comparison-30-CO2'!$F$2</f>
        <v>1.8269978987349758</v>
      </c>
      <c r="P17">
        <f t="shared" si="18"/>
        <v>5540570087.7141047</v>
      </c>
      <c r="Q17">
        <f t="shared" si="18"/>
        <v>5582389389.8858957</v>
      </c>
      <c r="S17">
        <f t="shared" si="13"/>
        <v>0</v>
      </c>
      <c r="T17">
        <f>100*(S17-'comparison-30-CO2'!$F$2)/'comparison-30-CO2'!$F$2</f>
        <v>-100</v>
      </c>
      <c r="U17">
        <f>Sheet5!C157/(($AN$8-1)*$AN$8)</f>
        <v>2369707615263604.5</v>
      </c>
      <c r="V17" s="1">
        <f t="shared" si="8"/>
        <v>1.0326898537835234</v>
      </c>
      <c r="W17">
        <f>100*(Y17-'comparison-30-CO2'!$F$2)/'comparison-30-CO2'!$F$2</f>
        <v>-101.03268985378352</v>
      </c>
      <c r="X17">
        <f>100*(Z17-'comparison-30-CO2'!$F$2)/'comparison-30-CO2'!$F$2</f>
        <v>-98.967310146216477</v>
      </c>
      <c r="Y17" s="1">
        <f t="shared" si="0"/>
        <v>-56614424.482365608</v>
      </c>
      <c r="Z17" s="1">
        <f t="shared" si="1"/>
        <v>56614424.482365608</v>
      </c>
      <c r="AB17" s="1">
        <f t="shared" si="2"/>
        <v>-5561479738.8000002</v>
      </c>
      <c r="AC17" s="1">
        <f t="shared" si="3"/>
        <v>2692954346878697</v>
      </c>
      <c r="AD17">
        <f t="shared" si="14"/>
        <v>-3131911466899663.5</v>
      </c>
      <c r="AE17">
        <f t="shared" si="15"/>
        <v>3131900343940185.5</v>
      </c>
      <c r="AG17" s="51">
        <f>100*ABS(AB17/'comparison-30-CO2'!$F$2)</f>
        <v>101.44559007343273</v>
      </c>
      <c r="AH17" s="51">
        <f xml:space="preserve"> 100*ABS((($AN$9/2)*SQRT(AC17))/'comparison-30-CO2'!$F$2)</f>
        <v>1.1008725009324296</v>
      </c>
    </row>
    <row r="18" spans="1:34" x14ac:dyDescent="0.25">
      <c r="A18" s="10" t="s">
        <v>79</v>
      </c>
      <c r="B18" s="4" t="s">
        <v>45</v>
      </c>
      <c r="C18" s="16">
        <v>2</v>
      </c>
      <c r="D18" s="13"/>
      <c r="E18" s="13"/>
      <c r="F18" s="12">
        <v>5568056221</v>
      </c>
      <c r="G18" s="11"/>
      <c r="I18">
        <f t="shared" si="16"/>
        <v>5561479738.8000002</v>
      </c>
      <c r="J18">
        <f>100*(I18-'comparison-30-CO2'!$F$2)/'comparison-30-CO2'!$F$2</f>
        <v>1.4455900734327198</v>
      </c>
      <c r="K18" s="1">
        <f t="shared" si="6"/>
        <v>43250118126914.328</v>
      </c>
      <c r="L18">
        <f t="shared" si="17"/>
        <v>323246731615092.38</v>
      </c>
      <c r="M18" s="1">
        <f t="shared" si="7"/>
        <v>0.38140782530225592</v>
      </c>
      <c r="N18">
        <f>100*(P18-'comparison-30-CO2'!$F$2)/'comparison-30-CO2'!$F$2</f>
        <v>1.0641822481304639</v>
      </c>
      <c r="O18">
        <f>100*(Q18-'comparison-30-CO2'!$F$2)/'comparison-30-CO2'!$F$2</f>
        <v>1.8269978987349758</v>
      </c>
      <c r="P18">
        <f t="shared" si="18"/>
        <v>5540570087.7141047</v>
      </c>
      <c r="Q18">
        <f t="shared" si="18"/>
        <v>5582389389.8858957</v>
      </c>
      <c r="S18">
        <f t="shared" si="13"/>
        <v>0</v>
      </c>
      <c r="T18">
        <f>100*(S18-'comparison-30-CO2'!$F$2)/'comparison-30-CO2'!$F$2</f>
        <v>-100</v>
      </c>
      <c r="U18">
        <f>Sheet5!C158/(($AN$8-1)*$AN$8)</f>
        <v>2350168043503842</v>
      </c>
      <c r="V18" s="1">
        <f t="shared" si="8"/>
        <v>1.0284234866704622</v>
      </c>
      <c r="W18">
        <f>100*(Y18-'comparison-30-CO2'!$F$2)/'comparison-30-CO2'!$F$2</f>
        <v>-101.02842348667046</v>
      </c>
      <c r="X18">
        <f>100*(Z18-'comparison-30-CO2'!$F$2)/'comparison-30-CO2'!$F$2</f>
        <v>-98.971576513329538</v>
      </c>
      <c r="Y18" s="1">
        <f t="shared" si="0"/>
        <v>-56380532.45965267</v>
      </c>
      <c r="Z18" s="1">
        <f t="shared" si="1"/>
        <v>56380532.45965267</v>
      </c>
      <c r="AB18" s="1">
        <f t="shared" si="2"/>
        <v>-5561479738.8000002</v>
      </c>
      <c r="AC18" s="1">
        <f t="shared" si="3"/>
        <v>2673414775118934.5</v>
      </c>
      <c r="AD18">
        <f t="shared" si="14"/>
        <v>-3109186944943060</v>
      </c>
      <c r="AE18">
        <f t="shared" si="15"/>
        <v>3109175821983582</v>
      </c>
      <c r="AG18" s="51">
        <f>100*ABS(AB18/'comparison-30-CO2'!$F$2)</f>
        <v>101.44559007343273</v>
      </c>
      <c r="AH18" s="51">
        <f xml:space="preserve"> 100*ABS((($AN$9/2)*SQRT(AC18))/'comparison-30-CO2'!$F$2)</f>
        <v>1.0968713676348809</v>
      </c>
    </row>
    <row r="19" spans="1:34" x14ac:dyDescent="0.25">
      <c r="A19" s="10" t="s">
        <v>80</v>
      </c>
      <c r="B19" s="4" t="s">
        <v>45</v>
      </c>
      <c r="C19" s="16">
        <v>2</v>
      </c>
      <c r="D19" s="13"/>
      <c r="E19" s="13"/>
      <c r="F19" s="17">
        <v>5556553928</v>
      </c>
      <c r="G19" s="11"/>
      <c r="I19">
        <f t="shared" si="16"/>
        <v>5561479738.8000002</v>
      </c>
      <c r="J19">
        <f>100*(I19-'comparison-30-CO2'!$F$2)/'comparison-30-CO2'!$F$2</f>
        <v>1.4455900734327198</v>
      </c>
      <c r="K19" s="1">
        <f t="shared" si="6"/>
        <v>24263612037398.52</v>
      </c>
      <c r="L19">
        <f t="shared" si="17"/>
        <v>323246731615092.38</v>
      </c>
      <c r="M19" s="1">
        <f t="shared" si="7"/>
        <v>0.38140782530225592</v>
      </c>
      <c r="N19">
        <f>100*(P19-'comparison-30-CO2'!$F$2)/'comparison-30-CO2'!$F$2</f>
        <v>1.0641822481304639</v>
      </c>
      <c r="O19">
        <f>100*(Q19-'comparison-30-CO2'!$F$2)/'comparison-30-CO2'!$F$2</f>
        <v>1.8269978987349758</v>
      </c>
      <c r="P19">
        <f t="shared" si="18"/>
        <v>5540570087.7141047</v>
      </c>
      <c r="Q19">
        <f t="shared" si="18"/>
        <v>5582389389.8858957</v>
      </c>
      <c r="S19">
        <f t="shared" si="13"/>
        <v>0</v>
      </c>
      <c r="T19">
        <f>100*(S19-'comparison-30-CO2'!$F$2)/'comparison-30-CO2'!$F$2</f>
        <v>-100</v>
      </c>
      <c r="U19">
        <f>Sheet5!C159/(($AN$8-1)*$AN$8)</f>
        <v>2509132006014247.5</v>
      </c>
      <c r="V19" s="1">
        <f t="shared" si="8"/>
        <v>1.0626354084900242</v>
      </c>
      <c r="W19">
        <f>100*(Y19-'comparison-30-CO2'!$F$2)/'comparison-30-CO2'!$F$2</f>
        <v>-101.06263540849001</v>
      </c>
      <c r="X19">
        <f>100*(Z19-'comparison-30-CO2'!$F$2)/'comparison-30-CO2'!$F$2</f>
        <v>-98.937364591509976</v>
      </c>
      <c r="Y19" s="1">
        <f t="shared" si="0"/>
        <v>-58256108.419999056</v>
      </c>
      <c r="Z19" s="1">
        <f t="shared" si="1"/>
        <v>58256108.419999056</v>
      </c>
      <c r="AB19" s="1">
        <f t="shared" si="2"/>
        <v>-5561479738.8000002</v>
      </c>
      <c r="AC19" s="1">
        <f t="shared" si="3"/>
        <v>2832378737629340</v>
      </c>
      <c r="AD19">
        <f t="shared" si="14"/>
        <v>-3294062033342661.5</v>
      </c>
      <c r="AE19">
        <f t="shared" si="15"/>
        <v>3294050910383183.5</v>
      </c>
      <c r="AG19" s="51">
        <f>100*ABS(AB19/'comparison-30-CO2'!$F$2)</f>
        <v>101.44559007343273</v>
      </c>
      <c r="AH19" s="51">
        <f xml:space="preserve"> 100*ABS((($AN$9/2)*SQRT(AC19))/'comparison-30-CO2'!$F$2)</f>
        <v>1.1290110453749052</v>
      </c>
    </row>
    <row r="20" spans="1:34" x14ac:dyDescent="0.25">
      <c r="A20" s="10" t="s">
        <v>81</v>
      </c>
      <c r="B20" s="4" t="s">
        <v>45</v>
      </c>
      <c r="C20" s="16">
        <v>2</v>
      </c>
      <c r="D20" s="13"/>
      <c r="E20" s="13"/>
      <c r="F20" s="17">
        <v>5516649852</v>
      </c>
      <c r="G20" s="11"/>
      <c r="I20">
        <f t="shared" si="16"/>
        <v>5561479738.8000002</v>
      </c>
      <c r="J20">
        <f>100*(I20-'comparison-30-CO2'!$F$2)/'comparison-30-CO2'!$F$2</f>
        <v>1.4455900734327198</v>
      </c>
      <c r="K20" s="1">
        <f t="shared" si="6"/>
        <v>2009718750500831.3</v>
      </c>
      <c r="L20">
        <f t="shared" si="17"/>
        <v>323246731615092.38</v>
      </c>
      <c r="M20" s="1">
        <f t="shared" si="7"/>
        <v>0.38140782530225592</v>
      </c>
      <c r="N20">
        <f>100*(P20-'comparison-30-CO2'!$F$2)/'comparison-30-CO2'!$F$2</f>
        <v>1.0641822481304639</v>
      </c>
      <c r="O20">
        <f>100*(Q20-'comparison-30-CO2'!$F$2)/'comparison-30-CO2'!$F$2</f>
        <v>1.8269978987349758</v>
      </c>
      <c r="P20">
        <f t="shared" si="18"/>
        <v>5540570087.7141047</v>
      </c>
      <c r="Q20">
        <f t="shared" si="18"/>
        <v>5582389389.8858957</v>
      </c>
      <c r="S20">
        <f t="shared" si="13"/>
        <v>0</v>
      </c>
      <c r="T20">
        <f>100*(S20-'comparison-30-CO2'!$F$2)/'comparison-30-CO2'!$F$2</f>
        <v>-100</v>
      </c>
      <c r="U20">
        <f>Sheet5!C160/(($AN$8-1)*$AN$8)</f>
        <v>2436844200501860</v>
      </c>
      <c r="V20" s="1">
        <f t="shared" si="8"/>
        <v>1.0472163393158525</v>
      </c>
      <c r="W20">
        <f>100*(Y20-'comparison-30-CO2'!$F$2)/'comparison-30-CO2'!$F$2</f>
        <v>-101.04721633931585</v>
      </c>
      <c r="X20">
        <f>100*(Z20-'comparison-30-CO2'!$F$2)/'comparison-30-CO2'!$F$2</f>
        <v>-98.952783660684162</v>
      </c>
      <c r="Y20" s="1">
        <f t="shared" si="0"/>
        <v>-57410799.710756518</v>
      </c>
      <c r="Z20" s="1">
        <f t="shared" si="1"/>
        <v>57410799.710756518</v>
      </c>
      <c r="AB20" s="1">
        <f t="shared" si="2"/>
        <v>-5561479738.8000002</v>
      </c>
      <c r="AC20" s="1">
        <f t="shared" si="3"/>
        <v>2760090932116952.5</v>
      </c>
      <c r="AD20">
        <f t="shared" si="14"/>
        <v>-3209991315531755</v>
      </c>
      <c r="AE20">
        <f t="shared" si="15"/>
        <v>3209980192572277</v>
      </c>
      <c r="AG20" s="51">
        <f>100*ABS(AB20/'comparison-30-CO2'!$F$2)</f>
        <v>101.44559007343273</v>
      </c>
      <c r="AH20" s="51">
        <f xml:space="preserve"> 100*ABS((($AN$9/2)*SQRT(AC20))/'comparison-30-CO2'!$F$2)</f>
        <v>1.1145106507036473</v>
      </c>
    </row>
    <row r="21" spans="1:34" x14ac:dyDescent="0.25">
      <c r="A21" s="10" t="s">
        <v>82</v>
      </c>
      <c r="B21" s="4" t="s">
        <v>45</v>
      </c>
      <c r="C21" s="16">
        <v>2</v>
      </c>
      <c r="D21" s="13"/>
      <c r="E21" s="13"/>
      <c r="F21" s="17">
        <v>5561373411</v>
      </c>
      <c r="G21" s="11"/>
      <c r="I21">
        <f t="shared" si="16"/>
        <v>5561479738.8000002</v>
      </c>
      <c r="J21">
        <f>100*(I21-'comparison-30-CO2'!$F$2)/'comparison-30-CO2'!$F$2</f>
        <v>1.4455900734327198</v>
      </c>
      <c r="K21" s="1">
        <f t="shared" si="6"/>
        <v>11305601052.88056</v>
      </c>
      <c r="L21">
        <f t="shared" si="17"/>
        <v>323246731615092.38</v>
      </c>
      <c r="M21" s="1">
        <f t="shared" si="7"/>
        <v>0.38140782530225592</v>
      </c>
      <c r="N21">
        <f>100*(P21-'comparison-30-CO2'!$F$2)/'comparison-30-CO2'!$F$2</f>
        <v>1.0641822481304639</v>
      </c>
      <c r="O21">
        <f>100*(Q21-'comparison-30-CO2'!$F$2)/'comparison-30-CO2'!$F$2</f>
        <v>1.8269978987349758</v>
      </c>
      <c r="P21">
        <f t="shared" si="18"/>
        <v>5540570087.7141047</v>
      </c>
      <c r="Q21">
        <f t="shared" si="18"/>
        <v>5582389389.8858957</v>
      </c>
      <c r="S21" s="47">
        <f t="shared" si="13"/>
        <v>0</v>
      </c>
      <c r="T21">
        <f>100*(S21-'comparison-30-CO2'!$F$2)/'comparison-30-CO2'!$F$2</f>
        <v>-100</v>
      </c>
      <c r="U21">
        <f>Sheet5!C161/(($AN$8-1)*$AN$8)</f>
        <v>2532275942551048.5</v>
      </c>
      <c r="V21" s="1">
        <f t="shared" si="8"/>
        <v>1.0675249707799139</v>
      </c>
      <c r="W21">
        <f>100*(Y21-'comparison-30-CO2'!$F$2)/'comparison-30-CO2'!$F$2</f>
        <v>-101.06752497077991</v>
      </c>
      <c r="X21">
        <f>100*(Z21-'comparison-30-CO2'!$F$2)/'comparison-30-CO2'!$F$2</f>
        <v>-98.932475029220086</v>
      </c>
      <c r="Y21" s="1">
        <f t="shared" si="0"/>
        <v>-58524165.430532455</v>
      </c>
      <c r="Z21" s="1">
        <f t="shared" si="1"/>
        <v>58524165.430532455</v>
      </c>
      <c r="AB21" s="1">
        <f t="shared" si="2"/>
        <v>-5561479738.8000002</v>
      </c>
      <c r="AC21" s="1">
        <f t="shared" si="3"/>
        <v>2855522674166141</v>
      </c>
      <c r="AD21">
        <f t="shared" si="14"/>
        <v>-3320978431534961</v>
      </c>
      <c r="AE21">
        <f t="shared" si="15"/>
        <v>3320967308575483</v>
      </c>
      <c r="AG21" s="51">
        <f>100*ABS(AB21/'comparison-30-CO2'!$F$2)</f>
        <v>101.44559007343273</v>
      </c>
      <c r="AH21" s="51">
        <f xml:space="preserve"> 100*ABS((($AN$9/2)*SQRT(AC21))/'comparison-30-CO2'!$F$2)</f>
        <v>1.1336143490801684</v>
      </c>
    </row>
    <row r="22" spans="1:34" x14ac:dyDescent="0.25">
      <c r="A22" s="10" t="s">
        <v>83</v>
      </c>
      <c r="B22" s="4" t="s">
        <v>45</v>
      </c>
      <c r="C22" s="16">
        <v>3</v>
      </c>
      <c r="D22" s="13"/>
      <c r="E22" s="13"/>
      <c r="F22" s="17">
        <v>5630534825</v>
      </c>
      <c r="G22" s="11"/>
      <c r="I22">
        <f>(1/$AN$7)*SUM(F22:F31)</f>
        <v>5509152825.3000002</v>
      </c>
      <c r="J22">
        <f>100*(I22-'comparison-30-CO2'!$F$2)/'comparison-30-CO2'!$F$2</f>
        <v>0.49110765759381009</v>
      </c>
      <c r="K22" s="1">
        <f t="shared" si="6"/>
        <v>1.4733589851170754E+16</v>
      </c>
      <c r="L22" s="1">
        <f>SUM(K22:K31)/(($AN$7-1)*$AN$7)</f>
        <v>371876959752912</v>
      </c>
      <c r="M22" s="1">
        <f t="shared" si="7"/>
        <v>0.40909310882663014</v>
      </c>
      <c r="N22">
        <f>100*(P22-'comparison-30-CO2'!$F$2)/'comparison-30-CO2'!$F$2</f>
        <v>8.2014548767180034E-2</v>
      </c>
      <c r="O22">
        <f>100*(Q22-'comparison-30-CO2'!$F$2)/'comparison-30-CO2'!$F$2</f>
        <v>0.90020076642044022</v>
      </c>
      <c r="P22" s="1">
        <f>I22-($AN$9/2)*SQRT(L22)</f>
        <v>5486725403.5227194</v>
      </c>
      <c r="Q22" s="1">
        <f>I22+($AN$9/2)*SQRT(L22)</f>
        <v>5531580247.077281</v>
      </c>
      <c r="S22" s="1">
        <f>G22</f>
        <v>0</v>
      </c>
      <c r="T22">
        <f>100*(S22-'comparison-30-CO2'!$F$2)/'comparison-30-CO2'!$F$2</f>
        <v>-100</v>
      </c>
      <c r="U22">
        <f>Sheet5!C162/(($AN$8-1)*$AN$8)</f>
        <v>2546317379688996.5</v>
      </c>
      <c r="V22" s="1">
        <f t="shared" si="8"/>
        <v>1.0704805852663242</v>
      </c>
      <c r="W22">
        <f>100*(Y22-'comparison-30-CO2'!$F$2)/'comparison-30-CO2'!$F$2</f>
        <v>-101.07048058526632</v>
      </c>
      <c r="X22">
        <f>100*(Z22-'comparison-30-CO2'!$F$2)/'comparison-30-CO2'!$F$2</f>
        <v>-98.929519414733676</v>
      </c>
      <c r="Y22" s="1">
        <f t="shared" si="0"/>
        <v>-58686198.990295552</v>
      </c>
      <c r="Z22" s="1">
        <f t="shared" si="1"/>
        <v>58686198.990295552</v>
      </c>
      <c r="AB22" s="1">
        <f t="shared" si="2"/>
        <v>-5509152825.3000002</v>
      </c>
      <c r="AC22" s="1">
        <f t="shared" si="3"/>
        <v>2918194339441908.5</v>
      </c>
      <c r="AD22">
        <f t="shared" si="14"/>
        <v>-3393865525923765</v>
      </c>
      <c r="AE22">
        <f t="shared" si="15"/>
        <v>3393854507618114</v>
      </c>
      <c r="AG22" s="51">
        <f>100*ABS(AB22/'comparison-30-CO2'!$F$2)</f>
        <v>100.49110765759382</v>
      </c>
      <c r="AH22" s="51">
        <f xml:space="preserve"> 100*ABS((($AN$9/2)*SQRT(AC22))/'comparison-30-CO2'!$F$2)</f>
        <v>1.1459868477088047</v>
      </c>
    </row>
    <row r="23" spans="1:34" x14ac:dyDescent="0.25">
      <c r="A23" s="10" t="s">
        <v>84</v>
      </c>
      <c r="B23" s="4" t="s">
        <v>45</v>
      </c>
      <c r="C23" s="16">
        <v>3</v>
      </c>
      <c r="D23" s="13"/>
      <c r="E23" s="13"/>
      <c r="F23" s="17">
        <v>5474880218</v>
      </c>
      <c r="G23" s="11"/>
      <c r="I23">
        <f>I22</f>
        <v>5509152825.3000002</v>
      </c>
      <c r="J23">
        <f>100*(I23-'comparison-30-CO2'!$F$2)/'comparison-30-CO2'!$F$2</f>
        <v>0.49110765759381009</v>
      </c>
      <c r="K23" s="1">
        <f t="shared" si="6"/>
        <v>1174611611140026.3</v>
      </c>
      <c r="L23">
        <f>L22</f>
        <v>371876959752912</v>
      </c>
      <c r="M23" s="1">
        <f t="shared" si="7"/>
        <v>0.40909310882663014</v>
      </c>
      <c r="N23">
        <f>100*(P23-'comparison-30-CO2'!$F$2)/'comparison-30-CO2'!$F$2</f>
        <v>8.2014548767180034E-2</v>
      </c>
      <c r="O23">
        <f>100*(Q23-'comparison-30-CO2'!$F$2)/'comparison-30-CO2'!$F$2</f>
        <v>0.90020076642044022</v>
      </c>
      <c r="P23">
        <f>P22</f>
        <v>5486725403.5227194</v>
      </c>
      <c r="Q23">
        <f>Q22</f>
        <v>5531580247.077281</v>
      </c>
      <c r="S23" s="1">
        <f t="shared" si="13"/>
        <v>0</v>
      </c>
      <c r="T23">
        <f>100*(S23-'comparison-30-CO2'!$F$2)/'comparison-30-CO2'!$F$2</f>
        <v>-100</v>
      </c>
      <c r="U23">
        <f>Sheet5!C163/(($AN$8-1)*$AN$8)</f>
        <v>2232264049022312.8</v>
      </c>
      <c r="V23" s="1">
        <f t="shared" si="8"/>
        <v>1.0022944151601934</v>
      </c>
      <c r="W23">
        <f>100*(Y23-'comparison-30-CO2'!$F$2)/'comparison-30-CO2'!$F$2</f>
        <v>-101.00229441516019</v>
      </c>
      <c r="X23">
        <f>100*(Z23-'comparison-30-CO2'!$F$2)/'comparison-30-CO2'!$F$2</f>
        <v>-98.997705584839807</v>
      </c>
      <c r="Y23" s="1">
        <f t="shared" si="0"/>
        <v>-54948076.877376348</v>
      </c>
      <c r="Z23" s="1">
        <f t="shared" si="1"/>
        <v>54948076.877376348</v>
      </c>
      <c r="AB23" s="1">
        <f t="shared" si="2"/>
        <v>-5509152825.3000002</v>
      </c>
      <c r="AC23" s="1">
        <f t="shared" si="3"/>
        <v>2604141008775225</v>
      </c>
      <c r="AD23">
        <f t="shared" si="14"/>
        <v>-3028621502358412.5</v>
      </c>
      <c r="AE23">
        <f t="shared" si="15"/>
        <v>3028610484052761.5</v>
      </c>
      <c r="AG23" s="51">
        <f>100*ABS(AB23/'comparison-30-CO2'!$F$2)</f>
        <v>100.49110765759382</v>
      </c>
      <c r="AH23" s="51">
        <f xml:space="preserve"> 100*ABS((($AN$9/2)*SQRT(AC23))/'comparison-30-CO2'!$F$2)</f>
        <v>1.082566980075939</v>
      </c>
    </row>
    <row r="24" spans="1:34" x14ac:dyDescent="0.25">
      <c r="A24" s="10" t="s">
        <v>85</v>
      </c>
      <c r="B24" s="4" t="s">
        <v>45</v>
      </c>
      <c r="C24" s="19">
        <v>3</v>
      </c>
      <c r="D24" s="13"/>
      <c r="E24" s="13"/>
      <c r="F24" s="9">
        <v>5531107857</v>
      </c>
      <c r="G24" s="11"/>
      <c r="I24">
        <f t="shared" ref="I24:I31" si="19">I23</f>
        <v>5509152825.3000002</v>
      </c>
      <c r="J24">
        <f>100*(I24-'comparison-30-CO2'!$F$2)/'comparison-30-CO2'!$F$2</f>
        <v>0.49110765759381009</v>
      </c>
      <c r="K24" s="1">
        <f t="shared" si="6"/>
        <v>482023416947996.5</v>
      </c>
      <c r="L24">
        <f t="shared" ref="L24:L31" si="20">L23</f>
        <v>371876959752912</v>
      </c>
      <c r="M24" s="1">
        <f t="shared" si="7"/>
        <v>0.40909310882663014</v>
      </c>
      <c r="N24">
        <f>100*(P24-'comparison-30-CO2'!$F$2)/'comparison-30-CO2'!$F$2</f>
        <v>8.2014548767180034E-2</v>
      </c>
      <c r="O24">
        <f>100*(Q24-'comparison-30-CO2'!$F$2)/'comparison-30-CO2'!$F$2</f>
        <v>0.90020076642044022</v>
      </c>
      <c r="P24">
        <f t="shared" ref="P24:Q31" si="21">P23</f>
        <v>5486725403.5227194</v>
      </c>
      <c r="Q24">
        <f t="shared" si="21"/>
        <v>5531580247.077281</v>
      </c>
      <c r="S24">
        <f t="shared" si="13"/>
        <v>0</v>
      </c>
      <c r="T24">
        <f>100*(S24-'comparison-30-CO2'!$F$2)/'comparison-30-CO2'!$F$2</f>
        <v>-100</v>
      </c>
      <c r="U24">
        <f>Sheet5!C164/(($AN$8-1)*$AN$8)</f>
        <v>2481709828586693</v>
      </c>
      <c r="V24" s="1">
        <f t="shared" si="8"/>
        <v>1.0568127113403136</v>
      </c>
      <c r="W24">
        <f>100*(Y24-'comparison-30-CO2'!$F$2)/'comparison-30-CO2'!$F$2</f>
        <v>-101.05681271134031</v>
      </c>
      <c r="X24">
        <f>100*(Z24-'comparison-30-CO2'!$F$2)/'comparison-30-CO2'!$F$2</f>
        <v>-98.943187288659686</v>
      </c>
      <c r="Y24" s="1">
        <f t="shared" si="0"/>
        <v>-57936894.817910939</v>
      </c>
      <c r="Z24" s="1">
        <f t="shared" si="1"/>
        <v>57936894.817910939</v>
      </c>
      <c r="AB24" s="1">
        <f t="shared" si="2"/>
        <v>-5509152825.3000002</v>
      </c>
      <c r="AC24" s="1">
        <f t="shared" si="3"/>
        <v>2853586788339605</v>
      </c>
      <c r="AD24">
        <f t="shared" si="14"/>
        <v>-3318726943991786</v>
      </c>
      <c r="AE24">
        <f t="shared" si="15"/>
        <v>3318715925686135</v>
      </c>
      <c r="AG24" s="51">
        <f>100*ABS(AB24/'comparison-30-CO2'!$F$2)</f>
        <v>100.49110765759382</v>
      </c>
      <c r="AH24" s="51">
        <f xml:space="preserve"> 100*ABS((($AN$9/2)*SQRT(AC24))/'comparison-30-CO2'!$F$2)</f>
        <v>1.1332300201370737</v>
      </c>
    </row>
    <row r="25" spans="1:34" x14ac:dyDescent="0.25">
      <c r="A25" s="10" t="s">
        <v>86</v>
      </c>
      <c r="B25" s="4" t="s">
        <v>45</v>
      </c>
      <c r="C25" s="19">
        <v>3</v>
      </c>
      <c r="D25" s="13"/>
      <c r="E25" s="13"/>
      <c r="F25" s="9">
        <v>5480895485</v>
      </c>
      <c r="G25" s="11"/>
      <c r="I25">
        <f t="shared" si="19"/>
        <v>5509152825.3000002</v>
      </c>
      <c r="J25">
        <f>100*(I25-'comparison-30-CO2'!$F$2)/'comparison-30-CO2'!$F$2</f>
        <v>0.49110765759381009</v>
      </c>
      <c r="K25" s="1">
        <f t="shared" si="6"/>
        <v>798477280830014.88</v>
      </c>
      <c r="L25">
        <f t="shared" si="20"/>
        <v>371876959752912</v>
      </c>
      <c r="M25" s="1">
        <f t="shared" si="7"/>
        <v>0.40909310882663014</v>
      </c>
      <c r="N25">
        <f>100*(P25-'comparison-30-CO2'!$F$2)/'comparison-30-CO2'!$F$2</f>
        <v>8.2014548767180034E-2</v>
      </c>
      <c r="O25">
        <f>100*(Q25-'comparison-30-CO2'!$F$2)/'comparison-30-CO2'!$F$2</f>
        <v>0.90020076642044022</v>
      </c>
      <c r="P25">
        <f t="shared" si="21"/>
        <v>5486725403.5227194</v>
      </c>
      <c r="Q25">
        <f t="shared" si="21"/>
        <v>5531580247.077281</v>
      </c>
      <c r="S25">
        <f t="shared" si="13"/>
        <v>0</v>
      </c>
      <c r="T25">
        <f>100*(S25-'comparison-30-CO2'!$F$2)/'comparison-30-CO2'!$F$2</f>
        <v>-100</v>
      </c>
      <c r="U25">
        <f>Sheet5!C165/(($AN$8-1)*$AN$8)</f>
        <v>2345188606568046</v>
      </c>
      <c r="V25" s="1">
        <f t="shared" si="8"/>
        <v>1.0273334188111534</v>
      </c>
      <c r="W25">
        <f>100*(Y25-'comparison-30-CO2'!$F$2)/'comparison-30-CO2'!$F$2</f>
        <v>-101.02733341881115</v>
      </c>
      <c r="X25">
        <f>100*(Z25-'comparison-30-CO2'!$F$2)/'comparison-30-CO2'!$F$2</f>
        <v>-98.972666581188847</v>
      </c>
      <c r="Y25" s="1">
        <f t="shared" si="0"/>
        <v>-56320772.441410422</v>
      </c>
      <c r="Z25" s="1">
        <f t="shared" si="1"/>
        <v>56320772.441410422</v>
      </c>
      <c r="AB25" s="1">
        <f t="shared" si="2"/>
        <v>-5509152825.3000002</v>
      </c>
      <c r="AC25" s="1">
        <f t="shared" si="3"/>
        <v>2717065566320958</v>
      </c>
      <c r="AD25">
        <f t="shared" si="14"/>
        <v>-3159952762784099.5</v>
      </c>
      <c r="AE25">
        <f t="shared" si="15"/>
        <v>3159941744478448.5</v>
      </c>
      <c r="AG25" s="51">
        <f>100*ABS(AB25/'comparison-30-CO2'!$F$2)</f>
        <v>100.49110765759382</v>
      </c>
      <c r="AH25" s="51">
        <f xml:space="preserve"> 100*ABS((($AN$9/2)*SQRT(AC25))/'comparison-30-CO2'!$F$2)</f>
        <v>1.1057898195840208</v>
      </c>
    </row>
    <row r="26" spans="1:34" x14ac:dyDescent="0.25">
      <c r="A26" s="10" t="s">
        <v>87</v>
      </c>
      <c r="B26" s="4" t="s">
        <v>45</v>
      </c>
      <c r="C26" s="19">
        <v>3</v>
      </c>
      <c r="D26" s="13"/>
      <c r="E26" s="13"/>
      <c r="F26" s="9">
        <v>5453392994</v>
      </c>
      <c r="G26" s="11"/>
      <c r="I26">
        <f t="shared" si="19"/>
        <v>5509152825.3000002</v>
      </c>
      <c r="J26">
        <f>100*(I26-'comparison-30-CO2'!$F$2)/'comparison-30-CO2'!$F$2</f>
        <v>0.49110765759381009</v>
      </c>
      <c r="K26" s="1">
        <f t="shared" si="6"/>
        <v>3109158786604481</v>
      </c>
      <c r="L26">
        <f t="shared" si="20"/>
        <v>371876959752912</v>
      </c>
      <c r="M26" s="1">
        <f t="shared" si="7"/>
        <v>0.40909310882663014</v>
      </c>
      <c r="N26">
        <f>100*(P26-'comparison-30-CO2'!$F$2)/'comparison-30-CO2'!$F$2</f>
        <v>8.2014548767180034E-2</v>
      </c>
      <c r="O26">
        <f>100*(Q26-'comparison-30-CO2'!$F$2)/'comparison-30-CO2'!$F$2</f>
        <v>0.90020076642044022</v>
      </c>
      <c r="P26">
        <f t="shared" si="21"/>
        <v>5486725403.5227194</v>
      </c>
      <c r="Q26">
        <f t="shared" si="21"/>
        <v>5531580247.077281</v>
      </c>
      <c r="S26">
        <f t="shared" si="13"/>
        <v>0</v>
      </c>
      <c r="T26">
        <f>100*(S26-'comparison-30-CO2'!$F$2)/'comparison-30-CO2'!$F$2</f>
        <v>-100</v>
      </c>
      <c r="U26">
        <f>Sheet5!C166/(($AN$8-1)*$AN$8)</f>
        <v>2444592718220157</v>
      </c>
      <c r="V26" s="1">
        <f t="shared" si="8"/>
        <v>1.048879952895291</v>
      </c>
      <c r="W26">
        <f>100*(Y26-'comparison-30-CO2'!$F$2)/'comparison-30-CO2'!$F$2</f>
        <v>-101.04887995289529</v>
      </c>
      <c r="X26">
        <f>100*(Z26-'comparison-30-CO2'!$F$2)/'comparison-30-CO2'!$F$2</f>
        <v>-98.951120047104723</v>
      </c>
      <c r="Y26" s="1">
        <f t="shared" si="0"/>
        <v>-57502002.819817677</v>
      </c>
      <c r="Z26" s="1">
        <f t="shared" si="1"/>
        <v>57502002.819817677</v>
      </c>
      <c r="AB26" s="1">
        <f t="shared" si="2"/>
        <v>-5509152825.3000002</v>
      </c>
      <c r="AC26" s="1">
        <f t="shared" si="3"/>
        <v>2816469677973069</v>
      </c>
      <c r="AD26">
        <f t="shared" si="14"/>
        <v>-3275559744635505</v>
      </c>
      <c r="AE26">
        <f t="shared" si="15"/>
        <v>3275548726329854</v>
      </c>
      <c r="AG26" s="51">
        <f>100*ABS(AB26/'comparison-30-CO2'!$F$2)</f>
        <v>100.49110765759382</v>
      </c>
      <c r="AH26" s="51">
        <f xml:space="preserve"> 100*ABS((($AN$9/2)*SQRT(AC26))/'comparison-30-CO2'!$F$2)</f>
        <v>1.1258358349577602</v>
      </c>
    </row>
    <row r="27" spans="1:34" x14ac:dyDescent="0.25">
      <c r="A27" s="10" t="s">
        <v>88</v>
      </c>
      <c r="B27" s="4" t="s">
        <v>45</v>
      </c>
      <c r="C27" s="19">
        <v>3</v>
      </c>
      <c r="D27" s="13"/>
      <c r="E27" s="13"/>
      <c r="F27" s="9">
        <v>5540237800</v>
      </c>
      <c r="G27" s="11"/>
      <c r="I27">
        <f t="shared" si="19"/>
        <v>5509152825.3000002</v>
      </c>
      <c r="J27">
        <f>100*(I27-'comparison-30-CO2'!$F$2)/'comparison-30-CO2'!$F$2</f>
        <v>0.49110765759381009</v>
      </c>
      <c r="K27" s="1">
        <f t="shared" si="6"/>
        <v>966275652099628.25</v>
      </c>
      <c r="L27">
        <f t="shared" si="20"/>
        <v>371876959752912</v>
      </c>
      <c r="M27" s="1">
        <f t="shared" si="7"/>
        <v>0.40909310882663014</v>
      </c>
      <c r="N27">
        <f>100*(P27-'comparison-30-CO2'!$F$2)/'comparison-30-CO2'!$F$2</f>
        <v>8.2014548767180034E-2</v>
      </c>
      <c r="O27">
        <f>100*(Q27-'comparison-30-CO2'!$F$2)/'comparison-30-CO2'!$F$2</f>
        <v>0.90020076642044022</v>
      </c>
      <c r="P27">
        <f t="shared" si="21"/>
        <v>5486725403.5227194</v>
      </c>
      <c r="Q27">
        <f t="shared" si="21"/>
        <v>5531580247.077281</v>
      </c>
      <c r="S27">
        <f t="shared" si="13"/>
        <v>0</v>
      </c>
      <c r="T27">
        <f>100*(S27-'comparison-30-CO2'!$F$2)/'comparison-30-CO2'!$F$2</f>
        <v>-100</v>
      </c>
      <c r="U27">
        <f>Sheet5!C167/(($AN$8-1)*$AN$8)</f>
        <v>2427842629317596.5</v>
      </c>
      <c r="V27" s="1">
        <f t="shared" si="8"/>
        <v>1.0452803694519304</v>
      </c>
      <c r="W27">
        <f>100*(Y27-'comparison-30-CO2'!$F$2)/'comparison-30-CO2'!$F$2</f>
        <v>-101.04528036945193</v>
      </c>
      <c r="X27">
        <f>100*(Z27-'comparison-30-CO2'!$F$2)/'comparison-30-CO2'!$F$2</f>
        <v>-98.954719630548084</v>
      </c>
      <c r="Y27" s="1">
        <f t="shared" si="0"/>
        <v>-57304665.405998774</v>
      </c>
      <c r="Z27" s="1">
        <f t="shared" si="1"/>
        <v>57304665.405998774</v>
      </c>
      <c r="AB27" s="1">
        <f t="shared" si="2"/>
        <v>-5509152825.3000002</v>
      </c>
      <c r="AC27" s="1">
        <f t="shared" si="3"/>
        <v>2799719589070508.5</v>
      </c>
      <c r="AD27">
        <f t="shared" si="14"/>
        <v>-3256079391241827</v>
      </c>
      <c r="AE27">
        <f t="shared" si="15"/>
        <v>3256068372936176</v>
      </c>
      <c r="AG27" s="51">
        <f>100*ABS(AB27/'comparison-30-CO2'!$F$2)</f>
        <v>100.49110765759382</v>
      </c>
      <c r="AH27" s="51">
        <f xml:space="preserve"> 100*ABS((($AN$9/2)*SQRT(AC27))/'comparison-30-CO2'!$F$2)</f>
        <v>1.1224830610975618</v>
      </c>
    </row>
    <row r="28" spans="1:34" x14ac:dyDescent="0.25">
      <c r="A28" s="10" t="s">
        <v>89</v>
      </c>
      <c r="B28" s="4" t="s">
        <v>45</v>
      </c>
      <c r="C28" s="19">
        <v>3</v>
      </c>
      <c r="D28" s="13"/>
      <c r="E28" s="13"/>
      <c r="F28" s="9">
        <v>5471534750</v>
      </c>
      <c r="G28" s="11"/>
      <c r="I28">
        <f t="shared" si="19"/>
        <v>5509152825.3000002</v>
      </c>
      <c r="J28">
        <f>100*(I28-'comparison-30-CO2'!$F$2)/'comparison-30-CO2'!$F$2</f>
        <v>0.49110765759381009</v>
      </c>
      <c r="K28" s="1">
        <f t="shared" si="6"/>
        <v>1415119589276484.5</v>
      </c>
      <c r="L28">
        <f t="shared" si="20"/>
        <v>371876959752912</v>
      </c>
      <c r="M28" s="1">
        <f t="shared" si="7"/>
        <v>0.40909310882663014</v>
      </c>
      <c r="N28">
        <f>100*(P28-'comparison-30-CO2'!$F$2)/'comparison-30-CO2'!$F$2</f>
        <v>8.2014548767180034E-2</v>
      </c>
      <c r="O28">
        <f>100*(Q28-'comparison-30-CO2'!$F$2)/'comparison-30-CO2'!$F$2</f>
        <v>0.90020076642044022</v>
      </c>
      <c r="P28">
        <f t="shared" si="21"/>
        <v>5486725403.5227194</v>
      </c>
      <c r="Q28">
        <f t="shared" si="21"/>
        <v>5531580247.077281</v>
      </c>
      <c r="S28">
        <f t="shared" si="13"/>
        <v>0</v>
      </c>
      <c r="T28">
        <f>100*(S28-'comparison-30-CO2'!$F$2)/'comparison-30-CO2'!$F$2</f>
        <v>-100</v>
      </c>
      <c r="U28">
        <f>Sheet5!C168/(($AN$8-1)*$AN$8)</f>
        <v>2256014549569403.5</v>
      </c>
      <c r="V28" s="1">
        <f t="shared" si="8"/>
        <v>1.0076123365567611</v>
      </c>
      <c r="W28">
        <f>100*(Y28-'comparison-30-CO2'!$F$2)/'comparison-30-CO2'!$F$2</f>
        <v>-101.00761233655676</v>
      </c>
      <c r="X28">
        <f>100*(Z28-'comparison-30-CO2'!$F$2)/'comparison-30-CO2'!$F$2</f>
        <v>-98.992387663443239</v>
      </c>
      <c r="Y28" s="1">
        <f t="shared" si="0"/>
        <v>-55239617.515842184</v>
      </c>
      <c r="Z28" s="1">
        <f t="shared" si="1"/>
        <v>55239617.515842184</v>
      </c>
      <c r="AB28" s="1">
        <f t="shared" si="2"/>
        <v>-5509152825.3000002</v>
      </c>
      <c r="AC28" s="1">
        <f t="shared" si="3"/>
        <v>2627891509322315.5</v>
      </c>
      <c r="AD28">
        <f t="shared" si="14"/>
        <v>-3056243334494678.5</v>
      </c>
      <c r="AE28">
        <f t="shared" si="15"/>
        <v>3056232316189027.5</v>
      </c>
      <c r="AG28" s="51">
        <f>100*ABS(AB28/'comparison-30-CO2'!$F$2)</f>
        <v>100.49110765759382</v>
      </c>
      <c r="AH28" s="51">
        <f xml:space="preserve"> 100*ABS((($AN$9/2)*SQRT(AC28))/'comparison-30-CO2'!$F$2)</f>
        <v>1.0874924332935856</v>
      </c>
    </row>
    <row r="29" spans="1:34" x14ac:dyDescent="0.25">
      <c r="A29" s="10" t="s">
        <v>90</v>
      </c>
      <c r="B29" s="4" t="s">
        <v>45</v>
      </c>
      <c r="C29" s="19">
        <v>3</v>
      </c>
      <c r="D29" s="13"/>
      <c r="E29" s="13"/>
      <c r="F29" s="9">
        <v>5537264175</v>
      </c>
      <c r="G29" s="11"/>
      <c r="I29">
        <f t="shared" si="19"/>
        <v>5509152825.3000002</v>
      </c>
      <c r="J29">
        <f>100*(I29-'comparison-30-CO2'!$F$2)/'comparison-30-CO2'!$F$2</f>
        <v>0.49110765759381009</v>
      </c>
      <c r="K29" s="1">
        <f t="shared" si="6"/>
        <v>790247981955679.38</v>
      </c>
      <c r="L29">
        <f t="shared" si="20"/>
        <v>371876959752912</v>
      </c>
      <c r="M29" s="1">
        <f t="shared" si="7"/>
        <v>0.40909310882663014</v>
      </c>
      <c r="N29">
        <f>100*(P29-'comparison-30-CO2'!$F$2)/'comparison-30-CO2'!$F$2</f>
        <v>8.2014548767180034E-2</v>
      </c>
      <c r="O29">
        <f>100*(Q29-'comparison-30-CO2'!$F$2)/'comparison-30-CO2'!$F$2</f>
        <v>0.90020076642044022</v>
      </c>
      <c r="P29">
        <f t="shared" si="21"/>
        <v>5486725403.5227194</v>
      </c>
      <c r="Q29">
        <f t="shared" si="21"/>
        <v>5531580247.077281</v>
      </c>
      <c r="S29">
        <f t="shared" si="13"/>
        <v>0</v>
      </c>
      <c r="T29">
        <f>100*(S29-'comparison-30-CO2'!$F$2)/'comparison-30-CO2'!$F$2</f>
        <v>-100</v>
      </c>
      <c r="U29">
        <f>Sheet5!C169/(($AN$8-1)*$AN$8)</f>
        <v>2385886980177144.5</v>
      </c>
      <c r="V29" s="1">
        <f t="shared" si="8"/>
        <v>1.0362092423306564</v>
      </c>
      <c r="W29">
        <f>100*(Y29-'comparison-30-CO2'!$F$2)/'comparison-30-CO2'!$F$2</f>
        <v>-101.03620924233066</v>
      </c>
      <c r="X29">
        <f>100*(Z29-'comparison-30-CO2'!$F$2)/'comparison-30-CO2'!$F$2</f>
        <v>-98.963790757669344</v>
      </c>
      <c r="Y29" s="1">
        <f t="shared" si="0"/>
        <v>-56807365.428183876</v>
      </c>
      <c r="Z29" s="1">
        <f t="shared" si="1"/>
        <v>56807365.428183876</v>
      </c>
      <c r="AB29" s="1">
        <f t="shared" si="2"/>
        <v>-5509152825.3000002</v>
      </c>
      <c r="AC29" s="1">
        <f t="shared" si="3"/>
        <v>2757763939930056.5</v>
      </c>
      <c r="AD29">
        <f t="shared" si="14"/>
        <v>-3207284971291481.5</v>
      </c>
      <c r="AE29">
        <f t="shared" si="15"/>
        <v>3207273952985830.5</v>
      </c>
      <c r="AG29" s="51">
        <f>100*ABS(AB29/'comparison-30-CO2'!$F$2)</f>
        <v>100.49110765759382</v>
      </c>
      <c r="AH29" s="51">
        <f xml:space="preserve"> 100*ABS((($AN$9/2)*SQRT(AC29))/'comparison-30-CO2'!$F$2)</f>
        <v>1.1140407378461983</v>
      </c>
    </row>
    <row r="30" spans="1:34" x14ac:dyDescent="0.25">
      <c r="A30" s="10" t="s">
        <v>91</v>
      </c>
      <c r="B30" s="4" t="s">
        <v>45</v>
      </c>
      <c r="C30" s="19">
        <v>3</v>
      </c>
      <c r="D30" s="13"/>
      <c r="E30" s="13"/>
      <c r="F30" s="9">
        <v>5552595050</v>
      </c>
      <c r="G30" s="11"/>
      <c r="I30">
        <f t="shared" si="19"/>
        <v>5509152825.3000002</v>
      </c>
      <c r="J30">
        <f>100*(I30-'comparison-30-CO2'!$F$2)/'comparison-30-CO2'!$F$2</f>
        <v>0.49110765759381009</v>
      </c>
      <c r="K30" s="1">
        <f t="shared" si="6"/>
        <v>1887226886885273.5</v>
      </c>
      <c r="L30">
        <f t="shared" si="20"/>
        <v>371876959752912</v>
      </c>
      <c r="M30" s="1">
        <f t="shared" si="7"/>
        <v>0.40909310882663014</v>
      </c>
      <c r="N30">
        <f>100*(P30-'comparison-30-CO2'!$F$2)/'comparison-30-CO2'!$F$2</f>
        <v>8.2014548767180034E-2</v>
      </c>
      <c r="O30">
        <f>100*(Q30-'comparison-30-CO2'!$F$2)/'comparison-30-CO2'!$F$2</f>
        <v>0.90020076642044022</v>
      </c>
      <c r="P30">
        <f t="shared" si="21"/>
        <v>5486725403.5227194</v>
      </c>
      <c r="Q30">
        <f t="shared" si="21"/>
        <v>5531580247.077281</v>
      </c>
      <c r="S30">
        <f t="shared" si="13"/>
        <v>0</v>
      </c>
      <c r="T30">
        <f>100*(S30-'comparison-30-CO2'!$F$2)/'comparison-30-CO2'!$F$2</f>
        <v>-100</v>
      </c>
      <c r="U30">
        <f>Sheet5!C170/(($AN$8-1)*$AN$8)</f>
        <v>2484656169097356.5</v>
      </c>
      <c r="V30" s="1">
        <f t="shared" si="8"/>
        <v>1.0574398609054327</v>
      </c>
      <c r="W30">
        <f>100*(Y30-'comparison-30-CO2'!$F$2)/'comparison-30-CO2'!$F$2</f>
        <v>-101.05743986090543</v>
      </c>
      <c r="X30">
        <f>100*(Z30-'comparison-30-CO2'!$F$2)/'comparison-30-CO2'!$F$2</f>
        <v>-98.942560139094567</v>
      </c>
      <c r="Y30" s="1">
        <f t="shared" si="0"/>
        <v>-57971276.594360441</v>
      </c>
      <c r="Z30" s="1">
        <f t="shared" si="1"/>
        <v>57971276.594360441</v>
      </c>
      <c r="AB30" s="1">
        <f t="shared" si="2"/>
        <v>-5509152825.3000002</v>
      </c>
      <c r="AC30" s="1">
        <f t="shared" si="3"/>
        <v>2856533128850268.5</v>
      </c>
      <c r="AD30">
        <f t="shared" si="14"/>
        <v>-3322153538005688</v>
      </c>
      <c r="AE30">
        <f t="shared" si="15"/>
        <v>3322142519700037</v>
      </c>
      <c r="AG30" s="51">
        <f>100*ABS(AB30/'comparison-30-CO2'!$F$2)</f>
        <v>100.49110765759382</v>
      </c>
      <c r="AH30" s="51">
        <f xml:space="preserve"> 100*ABS((($AN$9/2)*SQRT(AC30))/'comparison-30-CO2'!$F$2)</f>
        <v>1.133814901613637</v>
      </c>
    </row>
    <row r="31" spans="1:34" x14ac:dyDescent="0.25">
      <c r="A31" s="10" t="s">
        <v>92</v>
      </c>
      <c r="B31" s="4" t="s">
        <v>45</v>
      </c>
      <c r="C31" s="19">
        <v>3</v>
      </c>
      <c r="D31" s="13"/>
      <c r="E31" s="13"/>
      <c r="F31" s="9">
        <v>5419085099</v>
      </c>
      <c r="G31" s="11"/>
      <c r="I31">
        <f t="shared" si="19"/>
        <v>5509152825.3000002</v>
      </c>
      <c r="J31">
        <f>100*(I31-'comparison-30-CO2'!$F$2)/'comparison-30-CO2'!$F$2</f>
        <v>0.49110765759381009</v>
      </c>
      <c r="K31" s="1">
        <f t="shared" si="6"/>
        <v>8112195320851746</v>
      </c>
      <c r="L31">
        <f t="shared" si="20"/>
        <v>371876959752912</v>
      </c>
      <c r="M31" s="1">
        <f t="shared" si="7"/>
        <v>0.40909310882663014</v>
      </c>
      <c r="N31">
        <f>100*(P31-'comparison-30-CO2'!$F$2)/'comparison-30-CO2'!$F$2</f>
        <v>8.2014548767180034E-2</v>
      </c>
      <c r="O31">
        <f>100*(Q31-'comparison-30-CO2'!$F$2)/'comparison-30-CO2'!$F$2</f>
        <v>0.90020076642044022</v>
      </c>
      <c r="P31">
        <f t="shared" si="21"/>
        <v>5486725403.5227194</v>
      </c>
      <c r="Q31">
        <f t="shared" si="21"/>
        <v>5531580247.077281</v>
      </c>
      <c r="S31" s="47">
        <f t="shared" si="13"/>
        <v>0</v>
      </c>
      <c r="T31">
        <f>100*(S31-'comparison-30-CO2'!$F$2)/'comparison-30-CO2'!$F$2</f>
        <v>-100</v>
      </c>
      <c r="U31">
        <f>Sheet5!C171/(($AN$8-1)*$AN$8)</f>
        <v>2462998688821218</v>
      </c>
      <c r="V31" s="1">
        <f t="shared" si="8"/>
        <v>1.05282119232605</v>
      </c>
      <c r="W31">
        <f>100*(Y31-'comparison-30-CO2'!$F$2)/'comparison-30-CO2'!$F$2</f>
        <v>-101.05282119232605</v>
      </c>
      <c r="X31">
        <f>100*(Z31-'comparison-30-CO2'!$F$2)/'comparison-30-CO2'!$F$2</f>
        <v>-98.94717880767395</v>
      </c>
      <c r="Y31" s="1">
        <f t="shared" si="0"/>
        <v>-57718070.59786585</v>
      </c>
      <c r="Z31" s="1">
        <f t="shared" si="1"/>
        <v>57718070.59786585</v>
      </c>
      <c r="AB31" s="1">
        <f t="shared" si="2"/>
        <v>-5509152825.3000002</v>
      </c>
      <c r="AC31" s="1">
        <f t="shared" si="3"/>
        <v>2834875648574130</v>
      </c>
      <c r="AD31">
        <f t="shared" si="14"/>
        <v>-3296965888444539</v>
      </c>
      <c r="AE31">
        <f t="shared" si="15"/>
        <v>3296954870138888</v>
      </c>
      <c r="AG31" s="51">
        <f>100*ABS(AB31/'comparison-30-CO2'!$F$2)</f>
        <v>100.49110765759382</v>
      </c>
      <c r="AH31" s="51">
        <f xml:space="preserve"> 100*ABS((($AN$9/2)*SQRT(AC31))/'comparison-30-CO2'!$F$2)</f>
        <v>1.1295085810653518</v>
      </c>
    </row>
    <row r="32" spans="1:34" x14ac:dyDescent="0.25">
      <c r="A32" s="10" t="s">
        <v>93</v>
      </c>
      <c r="B32" s="4" t="s">
        <v>45</v>
      </c>
      <c r="C32" s="19">
        <v>4</v>
      </c>
      <c r="D32" s="13"/>
      <c r="E32" s="13"/>
      <c r="F32" s="9">
        <v>5518186847</v>
      </c>
      <c r="G32" s="11"/>
      <c r="I32">
        <f>(1/$AN$7)*SUM(F32:F41)</f>
        <v>5493410971.5</v>
      </c>
      <c r="J32">
        <f>100*(I32-'comparison-30-CO2'!$F$2)/'comparison-30-CO2'!$F$2</f>
        <v>0.2039643571427506</v>
      </c>
      <c r="K32" s="1">
        <f t="shared" si="6"/>
        <v>613844006791500.25</v>
      </c>
      <c r="L32" s="1">
        <f>SUM(K32:K41)/(($AN$7-1)*$AN$7)</f>
        <v>199472855532811.03</v>
      </c>
      <c r="M32" s="1">
        <f t="shared" si="7"/>
        <v>0.29961560585726005</v>
      </c>
      <c r="N32">
        <f>100*(P32-'comparison-30-CO2'!$F$2)/'comparison-30-CO2'!$F$2</f>
        <v>-9.5651248714509432E-2</v>
      </c>
      <c r="O32">
        <f>100*(Q32-'comparison-30-CO2'!$F$2)/'comparison-30-CO2'!$F$2</f>
        <v>0.50357996300001062</v>
      </c>
      <c r="P32" s="1">
        <f>I32-($AN$9/2)*SQRT(L32)</f>
        <v>5476985357.3338518</v>
      </c>
      <c r="Q32" s="1">
        <f>I32+($AN$9/2)*SQRT(L32)</f>
        <v>5509836585.6661482</v>
      </c>
      <c r="S32" s="1">
        <f t="shared" si="13"/>
        <v>0</v>
      </c>
      <c r="T32">
        <f>100*(S32-'comparison-30-CO2'!$F$2)/'comparison-30-CO2'!$F$2</f>
        <v>-100</v>
      </c>
      <c r="U32">
        <f>Sheet5!C172/(($AN$8-1)*$AN$8)</f>
        <v>2525077731166605.5</v>
      </c>
      <c r="V32" s="1">
        <f t="shared" si="8"/>
        <v>1.0660066253967955</v>
      </c>
      <c r="W32">
        <f>100*(Y32-'comparison-30-CO2'!$F$2)/'comparison-30-CO2'!$F$2</f>
        <v>-101.0660066253968</v>
      </c>
      <c r="X32">
        <f>100*(Z32-'comparison-30-CO2'!$F$2)/'comparison-30-CO2'!$F$2</f>
        <v>-98.933993374603205</v>
      </c>
      <c r="Y32" s="1">
        <f t="shared" si="0"/>
        <v>-58440926.256915919</v>
      </c>
      <c r="Z32" s="1">
        <f t="shared" si="1"/>
        <v>58440926.256915919</v>
      </c>
      <c r="AB32" s="1">
        <f t="shared" si="2"/>
        <v>-5493410971.5</v>
      </c>
      <c r="AC32" s="1">
        <f t="shared" si="3"/>
        <v>2724550586699416.5</v>
      </c>
      <c r="AD32">
        <f t="shared" si="14"/>
        <v>-3168657825742393</v>
      </c>
      <c r="AE32">
        <f t="shared" si="15"/>
        <v>3168646838920450</v>
      </c>
      <c r="AG32" s="51">
        <f>100*ABS(AB32/'comparison-30-CO2'!$F$2)</f>
        <v>100.20396435714277</v>
      </c>
      <c r="AH32" s="51">
        <f xml:space="preserve"> 100*ABS((($AN$9/2)*SQRT(AC32))/'comparison-30-CO2'!$F$2)</f>
        <v>1.1073118967405073</v>
      </c>
    </row>
    <row r="33" spans="1:34" x14ac:dyDescent="0.25">
      <c r="A33" s="10" t="s">
        <v>94</v>
      </c>
      <c r="B33" s="4" t="s">
        <v>45</v>
      </c>
      <c r="C33" s="19">
        <v>4</v>
      </c>
      <c r="D33" s="13"/>
      <c r="E33" s="13"/>
      <c r="F33" s="9">
        <v>5517077147</v>
      </c>
      <c r="G33" s="11"/>
      <c r="I33">
        <f>I32</f>
        <v>5493410971.5</v>
      </c>
      <c r="J33">
        <f>100*(I33-'comparison-30-CO2'!$F$2)/'comparison-30-CO2'!$F$2</f>
        <v>0.2039643571427506</v>
      </c>
      <c r="K33" s="1">
        <f t="shared" si="6"/>
        <v>560087862796800.25</v>
      </c>
      <c r="L33">
        <f>L32</f>
        <v>199472855532811.03</v>
      </c>
      <c r="M33" s="1">
        <f t="shared" si="7"/>
        <v>0.29961560585726005</v>
      </c>
      <c r="N33">
        <f>100*(P33-'comparison-30-CO2'!$F$2)/'comparison-30-CO2'!$F$2</f>
        <v>-9.5651248714509432E-2</v>
      </c>
      <c r="O33">
        <f>100*(Q33-'comparison-30-CO2'!$F$2)/'comparison-30-CO2'!$F$2</f>
        <v>0.50357996300001062</v>
      </c>
      <c r="P33">
        <f>P32</f>
        <v>5476985357.3338518</v>
      </c>
      <c r="Q33">
        <f>Q32</f>
        <v>5509836585.6661482</v>
      </c>
      <c r="S33" s="1">
        <f t="shared" si="13"/>
        <v>0</v>
      </c>
      <c r="T33">
        <f>100*(S33-'comparison-30-CO2'!$F$2)/'comparison-30-CO2'!$F$2</f>
        <v>-100</v>
      </c>
      <c r="U33">
        <f>Sheet5!C173/(($AN$8-1)*$AN$8)</f>
        <v>2484159441250233.5</v>
      </c>
      <c r="V33" s="1">
        <f t="shared" si="8"/>
        <v>1.0573341549154094</v>
      </c>
      <c r="W33">
        <f>100*(Y33-'comparison-30-CO2'!$F$2)/'comparison-30-CO2'!$F$2</f>
        <v>-101.05733415491541</v>
      </c>
      <c r="X33">
        <f>100*(Z33-'comparison-30-CO2'!$F$2)/'comparison-30-CO2'!$F$2</f>
        <v>-98.942665845084591</v>
      </c>
      <c r="Y33" s="1">
        <f t="shared" si="0"/>
        <v>-57965481.549732573</v>
      </c>
      <c r="Z33" s="1">
        <f t="shared" si="1"/>
        <v>57965481.549732573</v>
      </c>
      <c r="AB33" s="1">
        <f t="shared" si="2"/>
        <v>-5493410971.5</v>
      </c>
      <c r="AC33" s="1">
        <f t="shared" si="3"/>
        <v>2683632296783044.5</v>
      </c>
      <c r="AD33">
        <f t="shared" si="14"/>
        <v>-3121069854569652.5</v>
      </c>
      <c r="AE33">
        <f t="shared" si="15"/>
        <v>3121058867747709.5</v>
      </c>
      <c r="AG33" s="51">
        <f>100*ABS(AB33/'comparison-30-CO2'!$F$2)</f>
        <v>100.20396435714277</v>
      </c>
      <c r="AH33" s="51">
        <f xml:space="preserve"> 100*ABS((($AN$9/2)*SQRT(AC33))/'comparison-30-CO2'!$F$2)</f>
        <v>1.0989654345901438</v>
      </c>
    </row>
    <row r="34" spans="1:34" x14ac:dyDescent="0.25">
      <c r="A34" s="10" t="s">
        <v>95</v>
      </c>
      <c r="B34" s="4" t="s">
        <v>45</v>
      </c>
      <c r="C34" s="19">
        <v>4</v>
      </c>
      <c r="D34" s="13"/>
      <c r="E34" s="13"/>
      <c r="F34" s="9">
        <v>5467825337</v>
      </c>
      <c r="G34" s="11"/>
      <c r="I34">
        <f t="shared" ref="I34:I41" si="22">I33</f>
        <v>5493410971.5</v>
      </c>
      <c r="J34">
        <f>100*(I34-'comparison-30-CO2'!$F$2)/'comparison-30-CO2'!$F$2</f>
        <v>0.2039643571427506</v>
      </c>
      <c r="K34" s="1">
        <f t="shared" si="6"/>
        <v>654624692767590.25</v>
      </c>
      <c r="L34">
        <f t="shared" ref="L34:L41" si="23">L33</f>
        <v>199472855532811.03</v>
      </c>
      <c r="M34" s="1">
        <f t="shared" si="7"/>
        <v>0.29961560585726005</v>
      </c>
      <c r="N34">
        <f>100*(P34-'comparison-30-CO2'!$F$2)/'comparison-30-CO2'!$F$2</f>
        <v>-9.5651248714509432E-2</v>
      </c>
      <c r="O34">
        <f>100*(Q34-'comparison-30-CO2'!$F$2)/'comparison-30-CO2'!$F$2</f>
        <v>0.50357996300001062</v>
      </c>
      <c r="P34">
        <f t="shared" ref="P34:Q41" si="24">P33</f>
        <v>5476985357.3338518</v>
      </c>
      <c r="Q34">
        <f t="shared" si="24"/>
        <v>5509836585.6661482</v>
      </c>
      <c r="S34">
        <f t="shared" si="13"/>
        <v>0</v>
      </c>
      <c r="T34">
        <f>100*(S34-'comparison-30-CO2'!$F$2)/'comparison-30-CO2'!$F$2</f>
        <v>-100</v>
      </c>
      <c r="U34">
        <f>Sheet5!C174/(($AN$8-1)*$AN$8)</f>
        <v>2281453869460654</v>
      </c>
      <c r="V34" s="1">
        <f t="shared" si="8"/>
        <v>1.0132774410564025</v>
      </c>
      <c r="W34">
        <f>100*(Y34-'comparison-30-CO2'!$F$2)/'comparison-30-CO2'!$F$2</f>
        <v>-101.0132774410564</v>
      </c>
      <c r="X34">
        <f>100*(Z34-'comparison-30-CO2'!$F$2)/'comparison-30-CO2'!$F$2</f>
        <v>-98.986722558943612</v>
      </c>
      <c r="Y34" s="1">
        <f t="shared" ref="Y34:Y65" si="25">S34-($AN$9/2)*SQRT(U34)</f>
        <v>-55550191.527685367</v>
      </c>
      <c r="Z34" s="1">
        <f t="shared" ref="Z34:Z65" si="26">S34+($AN$9/2)*SQRT(U34)</f>
        <v>55550191.527685367</v>
      </c>
      <c r="AB34" s="1">
        <f t="shared" ref="AB34:AB65" si="27">S34-I34</f>
        <v>-5493410971.5</v>
      </c>
      <c r="AC34" s="1">
        <f t="shared" ref="AC34:AC65" si="28">U34+L34</f>
        <v>2480926724993465</v>
      </c>
      <c r="AD34">
        <f t="shared" si="14"/>
        <v>-2885323274578371.5</v>
      </c>
      <c r="AE34">
        <f t="shared" si="15"/>
        <v>2885312287756428.5</v>
      </c>
      <c r="AG34" s="51">
        <f>100*ABS(AB34/'comparison-30-CO2'!$F$2)</f>
        <v>100.20396435714277</v>
      </c>
      <c r="AH34" s="51">
        <f xml:space="preserve"> 100*ABS((($AN$9/2)*SQRT(AC34))/'comparison-30-CO2'!$F$2)</f>
        <v>1.0566459595470015</v>
      </c>
    </row>
    <row r="35" spans="1:34" x14ac:dyDescent="0.25">
      <c r="A35" s="10" t="s">
        <v>96</v>
      </c>
      <c r="B35" s="4" t="s">
        <v>45</v>
      </c>
      <c r="C35" s="19">
        <v>4</v>
      </c>
      <c r="D35" s="13"/>
      <c r="E35" s="13"/>
      <c r="F35" s="9">
        <v>5486645222</v>
      </c>
      <c r="G35" s="11"/>
      <c r="I35">
        <f t="shared" si="22"/>
        <v>5493410971.5</v>
      </c>
      <c r="J35">
        <f>100*(I35-'comparison-30-CO2'!$F$2)/'comparison-30-CO2'!$F$2</f>
        <v>0.2039643571427506</v>
      </c>
      <c r="K35" s="1">
        <f t="shared" si="6"/>
        <v>45775366296750.25</v>
      </c>
      <c r="L35">
        <f t="shared" si="23"/>
        <v>199472855532811.03</v>
      </c>
      <c r="M35" s="1">
        <f t="shared" si="7"/>
        <v>0.29961560585726005</v>
      </c>
      <c r="N35">
        <f>100*(P35-'comparison-30-CO2'!$F$2)/'comparison-30-CO2'!$F$2</f>
        <v>-9.5651248714509432E-2</v>
      </c>
      <c r="O35">
        <f>100*(Q35-'comparison-30-CO2'!$F$2)/'comparison-30-CO2'!$F$2</f>
        <v>0.50357996300001062</v>
      </c>
      <c r="P35">
        <f t="shared" si="24"/>
        <v>5476985357.3338518</v>
      </c>
      <c r="Q35">
        <f t="shared" si="24"/>
        <v>5509836585.6661482</v>
      </c>
      <c r="S35">
        <f t="shared" si="13"/>
        <v>0</v>
      </c>
      <c r="T35">
        <f>100*(S35-'comparison-30-CO2'!$F$2)/'comparison-30-CO2'!$F$2</f>
        <v>-100</v>
      </c>
      <c r="U35">
        <f>Sheet5!C175/(($AN$8-1)*$AN$8)</f>
        <v>2257702662664483.5</v>
      </c>
      <c r="V35" s="1">
        <f t="shared" si="8"/>
        <v>1.0079892502392198</v>
      </c>
      <c r="W35">
        <f>100*(Y35-'comparison-30-CO2'!$F$2)/'comparison-30-CO2'!$F$2</f>
        <v>-101.00798925023921</v>
      </c>
      <c r="X35">
        <f>100*(Z35-'comparison-30-CO2'!$F$2)/'comparison-30-CO2'!$F$2</f>
        <v>-98.99201074976078</v>
      </c>
      <c r="Y35" s="1">
        <f t="shared" si="25"/>
        <v>-55260280.78771802</v>
      </c>
      <c r="Z35" s="1">
        <f t="shared" si="26"/>
        <v>55260280.78771802</v>
      </c>
      <c r="AB35" s="1">
        <f t="shared" si="27"/>
        <v>-5493410971.5</v>
      </c>
      <c r="AC35" s="1">
        <f t="shared" si="28"/>
        <v>2457175518197294.5</v>
      </c>
      <c r="AD35">
        <f t="shared" si="14"/>
        <v>-2857700621074425</v>
      </c>
      <c r="AE35">
        <f t="shared" si="15"/>
        <v>2857689634252482</v>
      </c>
      <c r="AG35" s="51">
        <f>100*ABS(AB35/'comparison-30-CO2'!$F$2)</f>
        <v>100.20396435714277</v>
      </c>
      <c r="AH35" s="51">
        <f xml:space="preserve"> 100*ABS((($AN$9/2)*SQRT(AC35))/'comparison-30-CO2'!$F$2)</f>
        <v>1.0515758840288405</v>
      </c>
    </row>
    <row r="36" spans="1:34" x14ac:dyDescent="0.25">
      <c r="A36" s="10" t="s">
        <v>97</v>
      </c>
      <c r="B36" s="4" t="s">
        <v>45</v>
      </c>
      <c r="C36" s="19">
        <v>4</v>
      </c>
      <c r="D36" s="13"/>
      <c r="E36" s="13"/>
      <c r="F36" s="9">
        <v>5550259813</v>
      </c>
      <c r="G36" s="11"/>
      <c r="I36">
        <f t="shared" si="22"/>
        <v>5493410971.5</v>
      </c>
      <c r="J36">
        <f>100*(I36-'comparison-30-CO2'!$F$2)/'comparison-30-CO2'!$F$2</f>
        <v>0.2039643571427506</v>
      </c>
      <c r="K36" s="1">
        <f t="shared" si="6"/>
        <v>3231790779892122</v>
      </c>
      <c r="L36">
        <f t="shared" si="23"/>
        <v>199472855532811.03</v>
      </c>
      <c r="M36" s="1">
        <f t="shared" si="7"/>
        <v>0.29961560585726005</v>
      </c>
      <c r="N36">
        <f>100*(P36-'comparison-30-CO2'!$F$2)/'comparison-30-CO2'!$F$2</f>
        <v>-9.5651248714509432E-2</v>
      </c>
      <c r="O36">
        <f>100*(Q36-'comparison-30-CO2'!$F$2)/'comparison-30-CO2'!$F$2</f>
        <v>0.50357996300001062</v>
      </c>
      <c r="P36">
        <f t="shared" si="24"/>
        <v>5476985357.3338518</v>
      </c>
      <c r="Q36">
        <f t="shared" si="24"/>
        <v>5509836585.6661482</v>
      </c>
      <c r="S36">
        <f t="shared" si="13"/>
        <v>0</v>
      </c>
      <c r="T36">
        <f>100*(S36-'comparison-30-CO2'!$F$2)/'comparison-30-CO2'!$F$2</f>
        <v>-100</v>
      </c>
      <c r="U36">
        <f>Sheet5!C176/(($AN$8-1)*$AN$8)</f>
        <v>2340278558849117</v>
      </c>
      <c r="V36" s="1">
        <f t="shared" si="8"/>
        <v>1.026257407458985</v>
      </c>
      <c r="W36">
        <f>100*(Y36-'comparison-30-CO2'!$F$2)/'comparison-30-CO2'!$F$2</f>
        <v>-101.02625740745898</v>
      </c>
      <c r="X36">
        <f>100*(Z36-'comparison-30-CO2'!$F$2)/'comparison-30-CO2'!$F$2</f>
        <v>-98.973742592541015</v>
      </c>
      <c r="Y36" s="1">
        <f t="shared" si="25"/>
        <v>-56261783.03310331</v>
      </c>
      <c r="Z36" s="1">
        <f t="shared" si="26"/>
        <v>56261783.03310331</v>
      </c>
      <c r="AB36" s="1">
        <f t="shared" si="27"/>
        <v>-5493410971.5</v>
      </c>
      <c r="AC36" s="1">
        <f t="shared" si="28"/>
        <v>2539751414381928</v>
      </c>
      <c r="AD36">
        <f t="shared" si="14"/>
        <v>-2953736388337154</v>
      </c>
      <c r="AE36">
        <f t="shared" si="15"/>
        <v>2953725401515211</v>
      </c>
      <c r="AG36" s="51">
        <f>100*ABS(AB36/'comparison-30-CO2'!$F$2)</f>
        <v>100.20396435714277</v>
      </c>
      <c r="AH36" s="51">
        <f xml:space="preserve"> 100*ABS((($AN$9/2)*SQRT(AC36))/'comparison-30-CO2'!$F$2)</f>
        <v>1.0690995171814761</v>
      </c>
    </row>
    <row r="37" spans="1:34" x14ac:dyDescent="0.25">
      <c r="A37" s="10" t="s">
        <v>98</v>
      </c>
      <c r="B37" s="4" t="s">
        <v>45</v>
      </c>
      <c r="C37" s="19">
        <v>4</v>
      </c>
      <c r="D37" s="13"/>
      <c r="E37" s="13"/>
      <c r="F37" s="9">
        <v>5389195223</v>
      </c>
      <c r="G37" s="11"/>
      <c r="I37">
        <f t="shared" si="22"/>
        <v>5493410971.5</v>
      </c>
      <c r="J37">
        <f>100*(I37-'comparison-30-CO2'!$F$2)/'comparison-30-CO2'!$F$2</f>
        <v>0.2039643571427506</v>
      </c>
      <c r="K37" s="1">
        <f t="shared" si="6"/>
        <v>1.0860922235415252E+16</v>
      </c>
      <c r="L37">
        <f t="shared" si="23"/>
        <v>199472855532811.03</v>
      </c>
      <c r="M37" s="1">
        <f t="shared" si="7"/>
        <v>0.29961560585726005</v>
      </c>
      <c r="N37">
        <f>100*(P37-'comparison-30-CO2'!$F$2)/'comparison-30-CO2'!$F$2</f>
        <v>-9.5651248714509432E-2</v>
      </c>
      <c r="O37">
        <f>100*(Q37-'comparison-30-CO2'!$F$2)/'comparison-30-CO2'!$F$2</f>
        <v>0.50357996300001062</v>
      </c>
      <c r="P37">
        <f t="shared" si="24"/>
        <v>5476985357.3338518</v>
      </c>
      <c r="Q37">
        <f t="shared" si="24"/>
        <v>5509836585.6661482</v>
      </c>
      <c r="S37">
        <f t="shared" si="13"/>
        <v>0</v>
      </c>
      <c r="T37">
        <f>100*(S37-'comparison-30-CO2'!$F$2)/'comparison-30-CO2'!$F$2</f>
        <v>-100</v>
      </c>
      <c r="U37">
        <f>Sheet5!C177/(($AN$8-1)*$AN$8)</f>
        <v>2365654763164530.5</v>
      </c>
      <c r="V37" s="1">
        <f t="shared" si="8"/>
        <v>1.0318063839691405</v>
      </c>
      <c r="W37">
        <f>100*(Y37-'comparison-30-CO2'!$F$2)/'comparison-30-CO2'!$F$2</f>
        <v>-101.03180638396914</v>
      </c>
      <c r="X37">
        <f>100*(Z37-'comparison-30-CO2'!$F$2)/'comparison-30-CO2'!$F$2</f>
        <v>-98.968193616030874</v>
      </c>
      <c r="Y37" s="1">
        <f t="shared" si="25"/>
        <v>-56565990.642422996</v>
      </c>
      <c r="Z37" s="1">
        <f t="shared" si="26"/>
        <v>56565990.642422996</v>
      </c>
      <c r="AB37" s="1">
        <f t="shared" si="27"/>
        <v>-5493410971.5</v>
      </c>
      <c r="AC37" s="1">
        <f t="shared" si="28"/>
        <v>2565127618697341.5</v>
      </c>
      <c r="AD37">
        <f t="shared" si="14"/>
        <v>-2983248913955980</v>
      </c>
      <c r="AE37">
        <f t="shared" si="15"/>
        <v>2983237927134037</v>
      </c>
      <c r="AG37" s="51">
        <f>100*ABS(AB37/'comparison-30-CO2'!$F$2)</f>
        <v>100.20396435714277</v>
      </c>
      <c r="AH37" s="51">
        <f xml:space="preserve"> 100*ABS((($AN$9/2)*SQRT(AC37))/'comparison-30-CO2'!$F$2)</f>
        <v>1.0744272545280511</v>
      </c>
    </row>
    <row r="38" spans="1:34" x14ac:dyDescent="0.25">
      <c r="A38" s="10" t="s">
        <v>99</v>
      </c>
      <c r="B38" s="4" t="s">
        <v>45</v>
      </c>
      <c r="C38" s="19">
        <v>4</v>
      </c>
      <c r="D38" s="13"/>
      <c r="E38" s="13"/>
      <c r="F38" s="9">
        <v>5499624258</v>
      </c>
      <c r="G38" s="11"/>
      <c r="I38">
        <f t="shared" si="22"/>
        <v>5493410971.5</v>
      </c>
      <c r="J38">
        <f>100*(I38-'comparison-30-CO2'!$F$2)/'comparison-30-CO2'!$F$2</f>
        <v>0.2039643571427506</v>
      </c>
      <c r="K38" s="1">
        <f t="shared" si="6"/>
        <v>38604929131082.25</v>
      </c>
      <c r="L38">
        <f t="shared" si="23"/>
        <v>199472855532811.03</v>
      </c>
      <c r="M38" s="1">
        <f t="shared" si="7"/>
        <v>0.29961560585726005</v>
      </c>
      <c r="N38">
        <f>100*(P38-'comparison-30-CO2'!$F$2)/'comparison-30-CO2'!$F$2</f>
        <v>-9.5651248714509432E-2</v>
      </c>
      <c r="O38">
        <f>100*(Q38-'comparison-30-CO2'!$F$2)/'comparison-30-CO2'!$F$2</f>
        <v>0.50357996300001062</v>
      </c>
      <c r="P38">
        <f t="shared" si="24"/>
        <v>5476985357.3338518</v>
      </c>
      <c r="Q38">
        <f t="shared" si="24"/>
        <v>5509836585.6661482</v>
      </c>
      <c r="S38">
        <f t="shared" si="13"/>
        <v>0</v>
      </c>
      <c r="T38">
        <f>100*(S38-'comparison-30-CO2'!$F$2)/'comparison-30-CO2'!$F$2</f>
        <v>-100</v>
      </c>
      <c r="U38">
        <f>Sheet5!C178/(($AN$8-1)*$AN$8)</f>
        <v>2489248816135035</v>
      </c>
      <c r="V38" s="1">
        <f t="shared" si="8"/>
        <v>1.0584166974609133</v>
      </c>
      <c r="W38">
        <f>100*(Y38-'comparison-30-CO2'!$F$2)/'comparison-30-CO2'!$F$2</f>
        <v>-101.05841669746091</v>
      </c>
      <c r="X38">
        <f>100*(Z38-'comparison-30-CO2'!$F$2)/'comparison-30-CO2'!$F$2</f>
        <v>-98.941583302539087</v>
      </c>
      <c r="Y38" s="1">
        <f t="shared" si="25"/>
        <v>-58024829.013026386</v>
      </c>
      <c r="Z38" s="1">
        <f t="shared" si="26"/>
        <v>58024829.013026386</v>
      </c>
      <c r="AB38" s="1">
        <f t="shared" si="27"/>
        <v>-5493410971.5</v>
      </c>
      <c r="AC38" s="1">
        <f t="shared" si="28"/>
        <v>2688721671667846</v>
      </c>
      <c r="AD38">
        <f t="shared" si="14"/>
        <v>-3126988797560676.5</v>
      </c>
      <c r="AE38">
        <f t="shared" si="15"/>
        <v>3126977810738733.5</v>
      </c>
      <c r="AG38" s="51">
        <f>100*ABS(AB38/'comparison-30-CO2'!$F$2)</f>
        <v>100.20396435714277</v>
      </c>
      <c r="AH38" s="51">
        <f xml:space="preserve"> 100*ABS((($AN$9/2)*SQRT(AC38))/'comparison-30-CO2'!$F$2)</f>
        <v>1.1000070075855355</v>
      </c>
    </row>
    <row r="39" spans="1:34" x14ac:dyDescent="0.25">
      <c r="A39" s="10" t="s">
        <v>100</v>
      </c>
      <c r="B39" s="4" t="s">
        <v>45</v>
      </c>
      <c r="C39" s="19">
        <v>4</v>
      </c>
      <c r="D39" s="13"/>
      <c r="E39" s="13"/>
      <c r="F39" s="9">
        <v>5494296399</v>
      </c>
      <c r="G39" s="11"/>
      <c r="I39">
        <f t="shared" si="22"/>
        <v>5493410971.5</v>
      </c>
      <c r="J39">
        <f>100*(I39-'comparison-30-CO2'!$F$2)/'comparison-30-CO2'!$F$2</f>
        <v>0.2039643571427506</v>
      </c>
      <c r="K39" s="1">
        <f t="shared" si="6"/>
        <v>783981857756.25</v>
      </c>
      <c r="L39">
        <f t="shared" si="23"/>
        <v>199472855532811.03</v>
      </c>
      <c r="M39" s="1">
        <f t="shared" si="7"/>
        <v>0.29961560585726005</v>
      </c>
      <c r="N39">
        <f>100*(P39-'comparison-30-CO2'!$F$2)/'comparison-30-CO2'!$F$2</f>
        <v>-9.5651248714509432E-2</v>
      </c>
      <c r="O39">
        <f>100*(Q39-'comparison-30-CO2'!$F$2)/'comparison-30-CO2'!$F$2</f>
        <v>0.50357996300001062</v>
      </c>
      <c r="P39">
        <f t="shared" si="24"/>
        <v>5476985357.3338518</v>
      </c>
      <c r="Q39">
        <f t="shared" si="24"/>
        <v>5509836585.6661482</v>
      </c>
      <c r="S39">
        <f t="shared" si="13"/>
        <v>0</v>
      </c>
      <c r="T39">
        <f>100*(S39-'comparison-30-CO2'!$F$2)/'comparison-30-CO2'!$F$2</f>
        <v>-100</v>
      </c>
      <c r="U39">
        <f>Sheet5!C179/(($AN$8-1)*$AN$8)</f>
        <v>2242285633236571.3</v>
      </c>
      <c r="V39" s="1">
        <f t="shared" si="8"/>
        <v>1.004541758957032</v>
      </c>
      <c r="W39">
        <f>100*(Y39-'comparison-30-CO2'!$F$2)/'comparison-30-CO2'!$F$2</f>
        <v>-101.00454175895702</v>
      </c>
      <c r="X39">
        <f>100*(Z39-'comparison-30-CO2'!$F$2)/'comparison-30-CO2'!$F$2</f>
        <v>-98.995458241042968</v>
      </c>
      <c r="Y39" s="1">
        <f t="shared" si="25"/>
        <v>-55071281.414736994</v>
      </c>
      <c r="Z39" s="1">
        <f t="shared" si="26"/>
        <v>55071281.414736994</v>
      </c>
      <c r="AB39" s="1">
        <f t="shared" si="27"/>
        <v>-5493410971.5</v>
      </c>
      <c r="AC39" s="1">
        <f t="shared" si="28"/>
        <v>2441758488769382.5</v>
      </c>
      <c r="AD39">
        <f t="shared" si="14"/>
        <v>-2839770615849763.5</v>
      </c>
      <c r="AE39">
        <f t="shared" si="15"/>
        <v>2839759629027820.5</v>
      </c>
      <c r="AG39" s="51">
        <f>100*ABS(AB39/'comparison-30-CO2'!$F$2)</f>
        <v>100.20396435714277</v>
      </c>
      <c r="AH39" s="51">
        <f xml:space="preserve"> 100*ABS((($AN$9/2)*SQRT(AC39))/'comparison-30-CO2'!$F$2)</f>
        <v>1.0482717475739309</v>
      </c>
    </row>
    <row r="40" spans="1:34" x14ac:dyDescent="0.25">
      <c r="A40" s="10" t="s">
        <v>101</v>
      </c>
      <c r="B40" s="4" t="s">
        <v>45</v>
      </c>
      <c r="C40" s="19">
        <v>4</v>
      </c>
      <c r="D40" s="13"/>
      <c r="E40" s="13"/>
      <c r="F40" s="9">
        <v>5534256010</v>
      </c>
      <c r="G40" s="11"/>
      <c r="I40">
        <f t="shared" si="22"/>
        <v>5493410971.5</v>
      </c>
      <c r="J40">
        <f>100*(I40-'comparison-30-CO2'!$F$2)/'comparison-30-CO2'!$F$2</f>
        <v>0.2039643571427506</v>
      </c>
      <c r="K40" s="1">
        <f t="shared" si="6"/>
        <v>1668317170066482.3</v>
      </c>
      <c r="L40">
        <f t="shared" si="23"/>
        <v>199472855532811.03</v>
      </c>
      <c r="M40" s="1">
        <f t="shared" si="7"/>
        <v>0.29961560585726005</v>
      </c>
      <c r="N40">
        <f>100*(P40-'comparison-30-CO2'!$F$2)/'comparison-30-CO2'!$F$2</f>
        <v>-9.5651248714509432E-2</v>
      </c>
      <c r="O40">
        <f>100*(Q40-'comparison-30-CO2'!$F$2)/'comparison-30-CO2'!$F$2</f>
        <v>0.50357996300001062</v>
      </c>
      <c r="P40">
        <f t="shared" si="24"/>
        <v>5476985357.3338518</v>
      </c>
      <c r="Q40">
        <f t="shared" si="24"/>
        <v>5509836585.6661482</v>
      </c>
      <c r="S40">
        <f t="shared" si="13"/>
        <v>0</v>
      </c>
      <c r="T40">
        <f>100*(S40-'comparison-30-CO2'!$F$2)/'comparison-30-CO2'!$F$2</f>
        <v>-100</v>
      </c>
      <c r="U40">
        <f>Sheet5!C180/(($AN$8-1)*$AN$8)</f>
        <v>2295819777539298</v>
      </c>
      <c r="V40" s="1">
        <f t="shared" si="8"/>
        <v>1.0164626484095862</v>
      </c>
      <c r="W40">
        <f>100*(Y40-'comparison-30-CO2'!$F$2)/'comparison-30-CO2'!$F$2</f>
        <v>-101.01646264840957</v>
      </c>
      <c r="X40">
        <f>100*(Z40-'comparison-30-CO2'!$F$2)/'comparison-30-CO2'!$F$2</f>
        <v>-98.983537351590414</v>
      </c>
      <c r="Y40" s="1">
        <f t="shared" si="25"/>
        <v>-55724811.894582033</v>
      </c>
      <c r="Z40" s="1">
        <f t="shared" si="26"/>
        <v>55724811.894582033</v>
      </c>
      <c r="AB40" s="1">
        <f t="shared" si="27"/>
        <v>-5493410971.5</v>
      </c>
      <c r="AC40" s="1">
        <f t="shared" si="28"/>
        <v>2495292633072109</v>
      </c>
      <c r="AD40">
        <f t="shared" si="14"/>
        <v>-2902030825673834.5</v>
      </c>
      <c r="AE40">
        <f t="shared" si="15"/>
        <v>2902019838851891.5</v>
      </c>
      <c r="AG40" s="51">
        <f>100*ABS(AB40/'comparison-30-CO2'!$F$2)</f>
        <v>100.20396435714277</v>
      </c>
      <c r="AH40" s="51">
        <f xml:space="preserve"> 100*ABS((($AN$9/2)*SQRT(AC40))/'comparison-30-CO2'!$F$2)</f>
        <v>1.0597008195170208</v>
      </c>
    </row>
    <row r="41" spans="1:34" x14ac:dyDescent="0.25">
      <c r="A41" s="10" t="s">
        <v>102</v>
      </c>
      <c r="B41" s="4" t="s">
        <v>45</v>
      </c>
      <c r="C41" s="19">
        <v>4</v>
      </c>
      <c r="D41" s="13"/>
      <c r="E41" s="13"/>
      <c r="F41" s="9">
        <v>5476743459</v>
      </c>
      <c r="G41" s="11"/>
      <c r="I41">
        <f t="shared" si="22"/>
        <v>5493410971.5</v>
      </c>
      <c r="J41">
        <f>100*(I41-'comparison-30-CO2'!$F$2)/'comparison-30-CO2'!$F$2</f>
        <v>0.2039643571427506</v>
      </c>
      <c r="K41" s="1">
        <f t="shared" si="6"/>
        <v>277805972937656.25</v>
      </c>
      <c r="L41">
        <f t="shared" si="23"/>
        <v>199472855532811.03</v>
      </c>
      <c r="M41" s="1">
        <f t="shared" si="7"/>
        <v>0.29961560585726005</v>
      </c>
      <c r="N41">
        <f>100*(P41-'comparison-30-CO2'!$F$2)/'comparison-30-CO2'!$F$2</f>
        <v>-9.5651248714509432E-2</v>
      </c>
      <c r="O41">
        <f>100*(Q41-'comparison-30-CO2'!$F$2)/'comparison-30-CO2'!$F$2</f>
        <v>0.50357996300001062</v>
      </c>
      <c r="P41">
        <f t="shared" si="24"/>
        <v>5476985357.3338518</v>
      </c>
      <c r="Q41">
        <f t="shared" si="24"/>
        <v>5509836585.6661482</v>
      </c>
      <c r="S41" s="47">
        <f t="shared" si="13"/>
        <v>0</v>
      </c>
      <c r="T41">
        <f>100*(S41-'comparison-30-CO2'!$F$2)/'comparison-30-CO2'!$F$2</f>
        <v>-100</v>
      </c>
      <c r="U41">
        <f>Sheet5!C181/(($AN$8-1)*$AN$8)</f>
        <v>2397738897245561</v>
      </c>
      <c r="V41" s="1">
        <f t="shared" si="8"/>
        <v>1.03877974384487</v>
      </c>
      <c r="W41">
        <f>100*(Y41-'comparison-30-CO2'!$F$2)/'comparison-30-CO2'!$F$2</f>
        <v>-101.03877974384487</v>
      </c>
      <c r="X41">
        <f>100*(Z41-'comparison-30-CO2'!$F$2)/'comparison-30-CO2'!$F$2</f>
        <v>-98.961220256155144</v>
      </c>
      <c r="Y41" s="1">
        <f t="shared" si="25"/>
        <v>-56948286.212216534</v>
      </c>
      <c r="Z41" s="1">
        <f t="shared" si="26"/>
        <v>56948286.212216534</v>
      </c>
      <c r="AB41" s="1">
        <f t="shared" si="27"/>
        <v>-5493410971.5</v>
      </c>
      <c r="AC41" s="1">
        <f t="shared" si="28"/>
        <v>2597211752778372</v>
      </c>
      <c r="AD41">
        <f t="shared" si="14"/>
        <v>-3020562761892218</v>
      </c>
      <c r="AE41">
        <f t="shared" si="15"/>
        <v>3020551775070275</v>
      </c>
      <c r="AG41" s="51">
        <f>100*ABS(AB41/'comparison-30-CO2'!$F$2)</f>
        <v>100.20396435714277</v>
      </c>
      <c r="AH41" s="51">
        <f xml:space="preserve"> 100*ABS((($AN$9/2)*SQRT(AC41))/'comparison-30-CO2'!$F$2)</f>
        <v>1.081125740834803</v>
      </c>
    </row>
    <row r="42" spans="1:34" x14ac:dyDescent="0.25">
      <c r="A42" s="10" t="s">
        <v>103</v>
      </c>
      <c r="B42" s="4" t="s">
        <v>45</v>
      </c>
      <c r="C42" s="19">
        <v>5</v>
      </c>
      <c r="D42" s="13"/>
      <c r="E42" s="13"/>
      <c r="F42" s="9">
        <v>5481708290</v>
      </c>
      <c r="G42" s="11"/>
      <c r="I42">
        <f>(1/$AN$7)*SUM(F42:F51)</f>
        <v>5511104887.9000006</v>
      </c>
      <c r="J42">
        <f>100*(I42-'comparison-30-CO2'!$F$2)/'comparison-30-CO2'!$F$2</f>
        <v>0.52671475347797969</v>
      </c>
      <c r="K42" s="1">
        <f t="shared" si="6"/>
        <v>864159968094318</v>
      </c>
      <c r="L42" s="1">
        <f>SUM(K42:K51)/(($AN$7-1)*$AN$7)</f>
        <v>140324962166285.95</v>
      </c>
      <c r="M42" s="1">
        <f t="shared" si="7"/>
        <v>0.25129855704695658</v>
      </c>
      <c r="N42">
        <f>100*(P42-'comparison-30-CO2'!$F$2)/'comparison-30-CO2'!$F$2</f>
        <v>0.27541619643102311</v>
      </c>
      <c r="O42">
        <f>100*(Q42-'comparison-30-CO2'!$F$2)/'comparison-30-CO2'!$F$2</f>
        <v>0.77801331052493627</v>
      </c>
      <c r="P42" s="1">
        <f>I42-($AN$9/2)*SQRT(L42)</f>
        <v>5497328125.0816793</v>
      </c>
      <c r="Q42" s="1">
        <f>I42+($AN$9/2)*SQRT(L42)</f>
        <v>5524881650.7183218</v>
      </c>
      <c r="S42" s="1">
        <f t="shared" si="13"/>
        <v>0</v>
      </c>
      <c r="T42">
        <f>100*(S42-'comparison-30-CO2'!$F$2)/'comparison-30-CO2'!$F$2</f>
        <v>-100</v>
      </c>
      <c r="U42">
        <f>Sheet5!C182/(($AN$8-1)*$AN$8)</f>
        <v>2461449998610542</v>
      </c>
      <c r="V42" s="1">
        <f t="shared" si="8"/>
        <v>1.0524901425636841</v>
      </c>
      <c r="W42">
        <f>100*(Y42-'comparison-30-CO2'!$F$2)/'comparison-30-CO2'!$F$2</f>
        <v>-101.05249014256368</v>
      </c>
      <c r="X42">
        <f>100*(Z42-'comparison-30-CO2'!$F$2)/'comparison-30-CO2'!$F$2</f>
        <v>-98.947509857436316</v>
      </c>
      <c r="Y42" s="1">
        <f t="shared" si="25"/>
        <v>-57699921.691200435</v>
      </c>
      <c r="Z42" s="1">
        <f t="shared" si="26"/>
        <v>57699921.691200435</v>
      </c>
      <c r="AB42" s="1">
        <f t="shared" si="27"/>
        <v>-5511104887.9000006</v>
      </c>
      <c r="AC42" s="1">
        <f t="shared" si="28"/>
        <v>2601774960776828</v>
      </c>
      <c r="AD42">
        <f t="shared" si="14"/>
        <v>-3025869790488339</v>
      </c>
      <c r="AE42">
        <f t="shared" si="15"/>
        <v>3025858768278563</v>
      </c>
      <c r="AG42" s="51">
        <f>100*ABS(AB42/'comparison-30-CO2'!$F$2)</f>
        <v>100.52671475347799</v>
      </c>
      <c r="AH42" s="51">
        <f xml:space="preserve"> 100*ABS((($AN$9/2)*SQRT(AC42))/'comparison-30-CO2'!$F$2)</f>
        <v>1.0820750736282692</v>
      </c>
    </row>
    <row r="43" spans="1:34" x14ac:dyDescent="0.25">
      <c r="A43" s="10" t="s">
        <v>104</v>
      </c>
      <c r="B43" s="4" t="s">
        <v>45</v>
      </c>
      <c r="C43" s="19">
        <v>5</v>
      </c>
      <c r="D43" s="13"/>
      <c r="E43" s="13"/>
      <c r="F43" s="9">
        <v>5454512225</v>
      </c>
      <c r="G43" s="11"/>
      <c r="I43">
        <f>I42</f>
        <v>5511104887.9000006</v>
      </c>
      <c r="J43">
        <f>100*(I43-'comparison-30-CO2'!$F$2)/'comparison-30-CO2'!$F$2</f>
        <v>0.52671475347797969</v>
      </c>
      <c r="K43" s="1">
        <f t="shared" si="6"/>
        <v>3202729494113101</v>
      </c>
      <c r="L43">
        <f>L42</f>
        <v>140324962166285.95</v>
      </c>
      <c r="M43" s="1">
        <f t="shared" si="7"/>
        <v>0.25129855704695658</v>
      </c>
      <c r="N43">
        <f>100*(P43-'comparison-30-CO2'!$F$2)/'comparison-30-CO2'!$F$2</f>
        <v>0.27541619643102311</v>
      </c>
      <c r="O43">
        <f>100*(Q43-'comparison-30-CO2'!$F$2)/'comparison-30-CO2'!$F$2</f>
        <v>0.77801331052493627</v>
      </c>
      <c r="P43">
        <f>P42</f>
        <v>5497328125.0816793</v>
      </c>
      <c r="Q43">
        <f>Q42</f>
        <v>5524881650.7183218</v>
      </c>
      <c r="S43" s="1">
        <f t="shared" si="13"/>
        <v>0</v>
      </c>
      <c r="T43">
        <f>100*(S43-'comparison-30-CO2'!$F$2)/'comparison-30-CO2'!$F$2</f>
        <v>-100</v>
      </c>
      <c r="U43">
        <f>Sheet5!C183/(($AN$8-1)*$AN$8)</f>
        <v>2319421170142226</v>
      </c>
      <c r="V43" s="1">
        <f t="shared" si="8"/>
        <v>1.0216739881826697</v>
      </c>
      <c r="W43">
        <f>100*(Y43-'comparison-30-CO2'!$F$2)/'comparison-30-CO2'!$F$2</f>
        <v>-101.02167398818266</v>
      </c>
      <c r="X43">
        <f>100*(Z43-'comparison-30-CO2'!$F$2)/'comparison-30-CO2'!$F$2</f>
        <v>-98.97832601181733</v>
      </c>
      <c r="Y43" s="1">
        <f t="shared" si="25"/>
        <v>-56010509.484186098</v>
      </c>
      <c r="Z43" s="1">
        <f t="shared" si="26"/>
        <v>56010509.484186098</v>
      </c>
      <c r="AB43" s="1">
        <f t="shared" si="27"/>
        <v>-5511104887.9000006</v>
      </c>
      <c r="AC43" s="1">
        <f t="shared" si="28"/>
        <v>2459746132308512</v>
      </c>
      <c r="AD43">
        <f t="shared" si="14"/>
        <v>-2860690262979687.5</v>
      </c>
      <c r="AE43">
        <f t="shared" si="15"/>
        <v>2860679240769911.5</v>
      </c>
      <c r="AG43" s="51">
        <f>100*ABS(AB43/'comparison-30-CO2'!$F$2)</f>
        <v>100.52671475347799</v>
      </c>
      <c r="AH43" s="51">
        <f xml:space="preserve"> 100*ABS((($AN$9/2)*SQRT(AC43))/'comparison-30-CO2'!$F$2)</f>
        <v>1.0521258018426078</v>
      </c>
    </row>
    <row r="44" spans="1:34" x14ac:dyDescent="0.25">
      <c r="A44" s="10" t="s">
        <v>105</v>
      </c>
      <c r="B44" s="4" t="s">
        <v>45</v>
      </c>
      <c r="C44" s="19">
        <v>5</v>
      </c>
      <c r="D44" s="13"/>
      <c r="E44" s="13"/>
      <c r="F44" s="9">
        <v>5548014776</v>
      </c>
      <c r="G44" s="11"/>
      <c r="I44">
        <f t="shared" ref="I44:I51" si="29">I43</f>
        <v>5511104887.9000006</v>
      </c>
      <c r="J44">
        <f>100*(I44-'comparison-30-CO2'!$F$2)/'comparison-30-CO2'!$F$2</f>
        <v>0.52671475347797969</v>
      </c>
      <c r="K44" s="1">
        <f t="shared" si="6"/>
        <v>1362339839554479.3</v>
      </c>
      <c r="L44">
        <f t="shared" ref="L44:L51" si="30">L43</f>
        <v>140324962166285.95</v>
      </c>
      <c r="M44" s="1">
        <f t="shared" si="7"/>
        <v>0.25129855704695658</v>
      </c>
      <c r="N44">
        <f>100*(P44-'comparison-30-CO2'!$F$2)/'comparison-30-CO2'!$F$2</f>
        <v>0.27541619643102311</v>
      </c>
      <c r="O44">
        <f>100*(Q44-'comparison-30-CO2'!$F$2)/'comparison-30-CO2'!$F$2</f>
        <v>0.77801331052493627</v>
      </c>
      <c r="P44">
        <f t="shared" ref="P44:Q51" si="31">P43</f>
        <v>5497328125.0816793</v>
      </c>
      <c r="Q44">
        <f t="shared" si="31"/>
        <v>5524881650.7183218</v>
      </c>
      <c r="S44">
        <f t="shared" si="13"/>
        <v>0</v>
      </c>
      <c r="T44">
        <f>100*(S44-'comparison-30-CO2'!$F$2)/'comparison-30-CO2'!$F$2</f>
        <v>-100</v>
      </c>
      <c r="U44">
        <f>Sheet5!C184/(($AN$8-1)*$AN$8)</f>
        <v>2279761880662696</v>
      </c>
      <c r="V44" s="1">
        <f t="shared" si="8"/>
        <v>1.0129016341878412</v>
      </c>
      <c r="W44">
        <f>100*(Y44-'comparison-30-CO2'!$F$2)/'comparison-30-CO2'!$F$2</f>
        <v>-101.01290163418784</v>
      </c>
      <c r="X44">
        <f>100*(Z44-'comparison-30-CO2'!$F$2)/'comparison-30-CO2'!$F$2</f>
        <v>-98.987098365812173</v>
      </c>
      <c r="Y44" s="1">
        <f t="shared" si="25"/>
        <v>-55529588.933883369</v>
      </c>
      <c r="Z44" s="1">
        <f t="shared" si="26"/>
        <v>55529588.933883369</v>
      </c>
      <c r="AB44" s="1">
        <f t="shared" si="27"/>
        <v>-5511104887.9000006</v>
      </c>
      <c r="AC44" s="1">
        <f t="shared" si="28"/>
        <v>2420086842828982</v>
      </c>
      <c r="AD44">
        <f t="shared" ref="AD44:AD71" si="32">AB44-($AN$9/2)*AC44</f>
        <v>-2814566509314994</v>
      </c>
      <c r="AE44">
        <f t="shared" ref="AE44:AE71" si="33">AB44+($AN$9/2)*AC44</f>
        <v>2814555487105218</v>
      </c>
      <c r="AG44" s="51">
        <f>100*ABS(AB44/'comparison-30-CO2'!$F$2)</f>
        <v>100.52671475347799</v>
      </c>
      <c r="AH44" s="51">
        <f xml:space="preserve"> 100*ABS((($AN$9/2)*SQRT(AC44))/'comparison-30-CO2'!$F$2)</f>
        <v>1.0436094505677107</v>
      </c>
    </row>
    <row r="45" spans="1:34" x14ac:dyDescent="0.25">
      <c r="A45" s="10" t="s">
        <v>106</v>
      </c>
      <c r="B45" s="4" t="s">
        <v>45</v>
      </c>
      <c r="C45" s="19">
        <v>5</v>
      </c>
      <c r="D45" s="13"/>
      <c r="E45" s="13"/>
      <c r="F45" s="9">
        <v>5464108498</v>
      </c>
      <c r="G45" s="11"/>
      <c r="I45">
        <f t="shared" si="29"/>
        <v>5511104887.9000006</v>
      </c>
      <c r="J45">
        <f>100*(I45-'comparison-30-CO2'!$F$2)/'comparison-30-CO2'!$F$2</f>
        <v>0.52671475347797969</v>
      </c>
      <c r="K45" s="1">
        <f t="shared" si="6"/>
        <v>2208660663632875.8</v>
      </c>
      <c r="L45">
        <f t="shared" si="30"/>
        <v>140324962166285.95</v>
      </c>
      <c r="M45" s="1">
        <f t="shared" si="7"/>
        <v>0.25129855704695658</v>
      </c>
      <c r="N45">
        <f>100*(P45-'comparison-30-CO2'!$F$2)/'comparison-30-CO2'!$F$2</f>
        <v>0.27541619643102311</v>
      </c>
      <c r="O45">
        <f>100*(Q45-'comparison-30-CO2'!$F$2)/'comparison-30-CO2'!$F$2</f>
        <v>0.77801331052493627</v>
      </c>
      <c r="P45">
        <f t="shared" si="31"/>
        <v>5497328125.0816793</v>
      </c>
      <c r="Q45">
        <f t="shared" si="31"/>
        <v>5524881650.7183218</v>
      </c>
      <c r="S45">
        <f t="shared" si="13"/>
        <v>0</v>
      </c>
      <c r="T45">
        <f>100*(S45-'comparison-30-CO2'!$F$2)/'comparison-30-CO2'!$F$2</f>
        <v>-100</v>
      </c>
      <c r="U45">
        <f>Sheet5!C185/(($AN$8-1)*$AN$8)</f>
        <v>2273617010356835</v>
      </c>
      <c r="V45" s="1">
        <f t="shared" si="8"/>
        <v>1.0115356255198833</v>
      </c>
      <c r="W45">
        <f>100*(Y45-'comparison-30-CO2'!$F$2)/'comparison-30-CO2'!$F$2</f>
        <v>-101.01153562551987</v>
      </c>
      <c r="X45">
        <f>100*(Z45-'comparison-30-CO2'!$F$2)/'comparison-30-CO2'!$F$2</f>
        <v>-98.988464374480117</v>
      </c>
      <c r="Y45" s="1">
        <f t="shared" si="25"/>
        <v>-55454701.208115205</v>
      </c>
      <c r="Z45" s="1">
        <f t="shared" si="26"/>
        <v>55454701.208115205</v>
      </c>
      <c r="AB45" s="1">
        <f t="shared" si="27"/>
        <v>-5511104887.9000006</v>
      </c>
      <c r="AC45" s="1">
        <f t="shared" si="28"/>
        <v>2413941972523121</v>
      </c>
      <c r="AD45">
        <f t="shared" si="32"/>
        <v>-2807420025149278</v>
      </c>
      <c r="AE45">
        <f t="shared" si="33"/>
        <v>2807409002939502</v>
      </c>
      <c r="AG45" s="51">
        <f>100*ABS(AB45/'comparison-30-CO2'!$F$2)</f>
        <v>100.52671475347799</v>
      </c>
      <c r="AH45" s="51">
        <f xml:space="preserve"> 100*ABS((($AN$9/2)*SQRT(AC45))/'comparison-30-CO2'!$F$2)</f>
        <v>1.0422836880954074</v>
      </c>
    </row>
    <row r="46" spans="1:34" x14ac:dyDescent="0.25">
      <c r="A46" s="10" t="s">
        <v>107</v>
      </c>
      <c r="B46" s="4" t="s">
        <v>45</v>
      </c>
      <c r="C46" s="19">
        <v>5</v>
      </c>
      <c r="D46" s="13"/>
      <c r="E46" s="13"/>
      <c r="F46" s="9">
        <v>5550515678</v>
      </c>
      <c r="G46" s="11"/>
      <c r="I46">
        <f t="shared" si="29"/>
        <v>5511104887.9000006</v>
      </c>
      <c r="J46">
        <f>100*(I46-'comparison-30-CO2'!$F$2)/'comparison-30-CO2'!$F$2</f>
        <v>0.52671475347797969</v>
      </c>
      <c r="K46" s="1">
        <f t="shared" si="6"/>
        <v>1553210376306213</v>
      </c>
      <c r="L46">
        <f t="shared" si="30"/>
        <v>140324962166285.95</v>
      </c>
      <c r="M46" s="1">
        <f t="shared" si="7"/>
        <v>0.25129855704695658</v>
      </c>
      <c r="N46">
        <f>100*(P46-'comparison-30-CO2'!$F$2)/'comparison-30-CO2'!$F$2</f>
        <v>0.27541619643102311</v>
      </c>
      <c r="O46">
        <f>100*(Q46-'comparison-30-CO2'!$F$2)/'comparison-30-CO2'!$F$2</f>
        <v>0.77801331052493627</v>
      </c>
      <c r="P46">
        <f t="shared" si="31"/>
        <v>5497328125.0816793</v>
      </c>
      <c r="Q46">
        <f t="shared" si="31"/>
        <v>5524881650.7183218</v>
      </c>
      <c r="S46">
        <f t="shared" si="13"/>
        <v>0</v>
      </c>
      <c r="T46">
        <f>100*(S46-'comparison-30-CO2'!$F$2)/'comparison-30-CO2'!$F$2</f>
        <v>-100</v>
      </c>
      <c r="U46">
        <f>Sheet5!C186/(($AN$8-1)*$AN$8)</f>
        <v>2305677299128549</v>
      </c>
      <c r="V46" s="1">
        <f t="shared" si="8"/>
        <v>1.0186424950518784</v>
      </c>
      <c r="W46">
        <f>100*(Y46-'comparison-30-CO2'!$F$2)/'comparison-30-CO2'!$F$2</f>
        <v>-101.01864249505188</v>
      </c>
      <c r="X46">
        <f>100*(Z46-'comparison-30-CO2'!$F$2)/'comparison-30-CO2'!$F$2</f>
        <v>-98.981357504948122</v>
      </c>
      <c r="Y46" s="1">
        <f t="shared" si="25"/>
        <v>-55844316.083241656</v>
      </c>
      <c r="Z46" s="1">
        <f t="shared" si="26"/>
        <v>55844316.083241656</v>
      </c>
      <c r="AB46" s="1">
        <f t="shared" si="27"/>
        <v>-5511104887.9000006</v>
      </c>
      <c r="AC46" s="1">
        <f t="shared" si="28"/>
        <v>2446002261294835</v>
      </c>
      <c r="AD46">
        <f t="shared" si="32"/>
        <v>-2844706140990781</v>
      </c>
      <c r="AE46">
        <f t="shared" si="33"/>
        <v>2844695118781005</v>
      </c>
      <c r="AG46" s="51">
        <f>100*ABS(AB46/'comparison-30-CO2'!$F$2)</f>
        <v>100.52671475347799</v>
      </c>
      <c r="AH46" s="51">
        <f xml:space="preserve"> 100*ABS((($AN$9/2)*SQRT(AC46))/'comparison-30-CO2'!$F$2)</f>
        <v>1.0491822994596394</v>
      </c>
    </row>
    <row r="47" spans="1:34" x14ac:dyDescent="0.25">
      <c r="A47" s="10" t="s">
        <v>108</v>
      </c>
      <c r="B47" s="4" t="s">
        <v>45</v>
      </c>
      <c r="C47" s="19">
        <v>5</v>
      </c>
      <c r="D47" s="13"/>
      <c r="E47" s="13"/>
      <c r="F47" s="9">
        <v>5479540136</v>
      </c>
      <c r="G47" s="11"/>
      <c r="I47">
        <f t="shared" si="29"/>
        <v>5511104887.9000006</v>
      </c>
      <c r="J47">
        <f>100*(I47-'comparison-30-CO2'!$F$2)/'comparison-30-CO2'!$F$2</f>
        <v>0.52671475347797969</v>
      </c>
      <c r="K47" s="1">
        <f t="shared" si="6"/>
        <v>996333562508589.75</v>
      </c>
      <c r="L47">
        <f t="shared" si="30"/>
        <v>140324962166285.95</v>
      </c>
      <c r="M47" s="1">
        <f t="shared" si="7"/>
        <v>0.25129855704695658</v>
      </c>
      <c r="N47">
        <f>100*(P47-'comparison-30-CO2'!$F$2)/'comparison-30-CO2'!$F$2</f>
        <v>0.27541619643102311</v>
      </c>
      <c r="O47">
        <f>100*(Q47-'comparison-30-CO2'!$F$2)/'comparison-30-CO2'!$F$2</f>
        <v>0.77801331052493627</v>
      </c>
      <c r="P47">
        <f t="shared" si="31"/>
        <v>5497328125.0816793</v>
      </c>
      <c r="Q47">
        <f t="shared" si="31"/>
        <v>5524881650.7183218</v>
      </c>
      <c r="S47">
        <f t="shared" si="13"/>
        <v>0</v>
      </c>
      <c r="T47">
        <f>100*(S47-'comparison-30-CO2'!$F$2)/'comparison-30-CO2'!$F$2</f>
        <v>-100</v>
      </c>
      <c r="U47">
        <f>Sheet5!C187/(($AN$8-1)*$AN$8)</f>
        <v>2374836862962014.5</v>
      </c>
      <c r="V47" s="1">
        <f t="shared" si="8"/>
        <v>1.0338068816425334</v>
      </c>
      <c r="W47">
        <f>100*(Y47-'comparison-30-CO2'!$F$2)/'comparison-30-CO2'!$F$2</f>
        <v>-101.03380688164253</v>
      </c>
      <c r="X47">
        <f>100*(Z47-'comparison-30-CO2'!$F$2)/'comparison-30-CO2'!$F$2</f>
        <v>-98.966193118357467</v>
      </c>
      <c r="Y47" s="1">
        <f t="shared" si="25"/>
        <v>-56675662.509578735</v>
      </c>
      <c r="Z47" s="1">
        <f t="shared" si="26"/>
        <v>56675662.509578735</v>
      </c>
      <c r="AB47" s="1">
        <f t="shared" si="27"/>
        <v>-5511104887.9000006</v>
      </c>
      <c r="AC47" s="1">
        <f t="shared" si="28"/>
        <v>2515161825128300.5</v>
      </c>
      <c r="AD47">
        <f t="shared" si="32"/>
        <v>-2925138713729101.5</v>
      </c>
      <c r="AE47">
        <f t="shared" si="33"/>
        <v>2925127691519325.5</v>
      </c>
      <c r="AG47" s="51">
        <f>100*ABS(AB47/'comparison-30-CO2'!$F$2)</f>
        <v>100.52671475347799</v>
      </c>
      <c r="AH47" s="51">
        <f xml:space="preserve"> 100*ABS((($AN$9/2)*SQRT(AC47))/'comparison-30-CO2'!$F$2)</f>
        <v>1.0639114781340318</v>
      </c>
    </row>
    <row r="48" spans="1:34" x14ac:dyDescent="0.25">
      <c r="A48" s="10" t="s">
        <v>109</v>
      </c>
      <c r="B48" s="4" t="s">
        <v>45</v>
      </c>
      <c r="C48" s="19">
        <v>5</v>
      </c>
      <c r="D48" s="13"/>
      <c r="E48" s="13"/>
      <c r="F48" s="9">
        <v>5545341973</v>
      </c>
      <c r="G48" s="11"/>
      <c r="I48">
        <f t="shared" si="29"/>
        <v>5511104887.9000006</v>
      </c>
      <c r="J48">
        <f>100*(I48-'comparison-30-CO2'!$F$2)/'comparison-30-CO2'!$F$2</f>
        <v>0.52671475347797969</v>
      </c>
      <c r="K48" s="1">
        <f t="shared" si="6"/>
        <v>1172177996144602.8</v>
      </c>
      <c r="L48">
        <f t="shared" si="30"/>
        <v>140324962166285.95</v>
      </c>
      <c r="M48" s="1">
        <f t="shared" si="7"/>
        <v>0.25129855704695658</v>
      </c>
      <c r="N48">
        <f>100*(P48-'comparison-30-CO2'!$F$2)/'comparison-30-CO2'!$F$2</f>
        <v>0.27541619643102311</v>
      </c>
      <c r="O48">
        <f>100*(Q48-'comparison-30-CO2'!$F$2)/'comparison-30-CO2'!$F$2</f>
        <v>0.77801331052493627</v>
      </c>
      <c r="P48">
        <f t="shared" si="31"/>
        <v>5497328125.0816793</v>
      </c>
      <c r="Q48">
        <f t="shared" si="31"/>
        <v>5524881650.7183218</v>
      </c>
      <c r="S48">
        <f t="shared" si="13"/>
        <v>0</v>
      </c>
      <c r="T48">
        <f>100*(S48-'comparison-30-CO2'!$F$2)/'comparison-30-CO2'!$F$2</f>
        <v>-100</v>
      </c>
      <c r="U48">
        <f>Sheet5!C188/(($AN$8-1)*$AN$8)</f>
        <v>2291544075347105</v>
      </c>
      <c r="V48" s="1">
        <f t="shared" si="8"/>
        <v>1.0155156844911062</v>
      </c>
      <c r="W48">
        <f>100*(Y48-'comparison-30-CO2'!$F$2)/'comparison-30-CO2'!$F$2</f>
        <v>-101.01551568449111</v>
      </c>
      <c r="X48">
        <f>100*(Z48-'comparison-30-CO2'!$F$2)/'comparison-30-CO2'!$F$2</f>
        <v>-98.984484315508908</v>
      </c>
      <c r="Y48" s="1">
        <f t="shared" si="25"/>
        <v>-55672897.162337072</v>
      </c>
      <c r="Z48" s="1">
        <f t="shared" si="26"/>
        <v>55672897.162337072</v>
      </c>
      <c r="AB48" s="1">
        <f t="shared" si="27"/>
        <v>-5511104887.9000006</v>
      </c>
      <c r="AC48" s="1">
        <f t="shared" si="28"/>
        <v>2431869037513391</v>
      </c>
      <c r="AD48">
        <f t="shared" si="32"/>
        <v>-2828269201732962</v>
      </c>
      <c r="AE48">
        <f t="shared" si="33"/>
        <v>2828258179523186</v>
      </c>
      <c r="AG48" s="51">
        <f>100*ABS(AB48/'comparison-30-CO2'!$F$2)</f>
        <v>100.52671475347799</v>
      </c>
      <c r="AH48" s="51">
        <f xml:space="preserve"> 100*ABS((($AN$9/2)*SQRT(AC48))/'comparison-30-CO2'!$F$2)</f>
        <v>1.0461467727911309</v>
      </c>
    </row>
    <row r="49" spans="1:34" x14ac:dyDescent="0.25">
      <c r="A49" s="10" t="s">
        <v>110</v>
      </c>
      <c r="B49" s="4" t="s">
        <v>45</v>
      </c>
      <c r="C49" s="19">
        <v>5</v>
      </c>
      <c r="D49" s="13"/>
      <c r="E49" s="13"/>
      <c r="F49" s="9">
        <v>5539346080</v>
      </c>
      <c r="G49" s="11"/>
      <c r="I49">
        <f t="shared" si="29"/>
        <v>5511104887.9000006</v>
      </c>
      <c r="J49">
        <f>100*(I49-'comparison-30-CO2'!$F$2)/'comparison-30-CO2'!$F$2</f>
        <v>0.52671475347797969</v>
      </c>
      <c r="K49" s="1">
        <f t="shared" si="6"/>
        <v>797564931229070.13</v>
      </c>
      <c r="L49">
        <f t="shared" si="30"/>
        <v>140324962166285.95</v>
      </c>
      <c r="M49" s="1">
        <f t="shared" si="7"/>
        <v>0.25129855704695658</v>
      </c>
      <c r="N49">
        <f>100*(P49-'comparison-30-CO2'!$F$2)/'comparison-30-CO2'!$F$2</f>
        <v>0.27541619643102311</v>
      </c>
      <c r="O49">
        <f>100*(Q49-'comparison-30-CO2'!$F$2)/'comparison-30-CO2'!$F$2</f>
        <v>0.77801331052493627</v>
      </c>
      <c r="P49">
        <f t="shared" si="31"/>
        <v>5497328125.0816793</v>
      </c>
      <c r="Q49">
        <f t="shared" si="31"/>
        <v>5524881650.7183218</v>
      </c>
      <c r="S49">
        <f t="shared" si="13"/>
        <v>0</v>
      </c>
      <c r="T49">
        <f>100*(S49-'comparison-30-CO2'!$F$2)/'comparison-30-CO2'!$F$2</f>
        <v>-100</v>
      </c>
      <c r="U49">
        <f>Sheet5!C189/(($AN$8-1)*$AN$8)</f>
        <v>2300163410664459</v>
      </c>
      <c r="V49" s="1">
        <f t="shared" si="8"/>
        <v>1.0174237548763898</v>
      </c>
      <c r="W49">
        <f>100*(Y49-'comparison-30-CO2'!$F$2)/'comparison-30-CO2'!$F$2</f>
        <v>-101.01742375487639</v>
      </c>
      <c r="X49">
        <f>100*(Z49-'comparison-30-CO2'!$F$2)/'comparison-30-CO2'!$F$2</f>
        <v>-98.98257624512361</v>
      </c>
      <c r="Y49" s="1">
        <f t="shared" si="25"/>
        <v>-55777501.95373594</v>
      </c>
      <c r="Z49" s="1">
        <f t="shared" si="26"/>
        <v>55777501.95373594</v>
      </c>
      <c r="AB49" s="1">
        <f t="shared" si="27"/>
        <v>-5511104887.9000006</v>
      </c>
      <c r="AC49" s="1">
        <f t="shared" si="28"/>
        <v>2440488372830745</v>
      </c>
      <c r="AD49">
        <f t="shared" si="32"/>
        <v>-2838293488707044.5</v>
      </c>
      <c r="AE49">
        <f t="shared" si="33"/>
        <v>2838282466497268.5</v>
      </c>
      <c r="AG49" s="51">
        <f>100*ABS(AB49/'comparison-30-CO2'!$F$2)</f>
        <v>100.52671475347799</v>
      </c>
      <c r="AH49" s="51">
        <f xml:space="preserve"> 100*ABS((($AN$9/2)*SQRT(AC49))/'comparison-30-CO2'!$F$2)</f>
        <v>1.0479990752670694</v>
      </c>
    </row>
    <row r="50" spans="1:34" x14ac:dyDescent="0.25">
      <c r="A50" s="10" t="s">
        <v>111</v>
      </c>
      <c r="B50" s="4" t="s">
        <v>45</v>
      </c>
      <c r="C50" s="19">
        <v>5</v>
      </c>
      <c r="D50" s="13"/>
      <c r="E50" s="13"/>
      <c r="F50" s="9">
        <v>5532362176</v>
      </c>
      <c r="G50" s="11"/>
      <c r="I50">
        <f t="shared" si="29"/>
        <v>5511104887.9000006</v>
      </c>
      <c r="J50">
        <f>100*(I50-'comparison-30-CO2'!$F$2)/'comparison-30-CO2'!$F$2</f>
        <v>0.52671475347797969</v>
      </c>
      <c r="K50" s="1">
        <f t="shared" si="6"/>
        <v>451872297366377.31</v>
      </c>
      <c r="L50">
        <f t="shared" si="30"/>
        <v>140324962166285.95</v>
      </c>
      <c r="M50" s="1">
        <f t="shared" si="7"/>
        <v>0.25129855704695658</v>
      </c>
      <c r="N50">
        <f>100*(P50-'comparison-30-CO2'!$F$2)/'comparison-30-CO2'!$F$2</f>
        <v>0.27541619643102311</v>
      </c>
      <c r="O50">
        <f>100*(Q50-'comparison-30-CO2'!$F$2)/'comparison-30-CO2'!$F$2</f>
        <v>0.77801331052493627</v>
      </c>
      <c r="P50">
        <f t="shared" si="31"/>
        <v>5497328125.0816793</v>
      </c>
      <c r="Q50">
        <f t="shared" si="31"/>
        <v>5524881650.7183218</v>
      </c>
      <c r="S50">
        <f t="shared" si="13"/>
        <v>0</v>
      </c>
      <c r="T50">
        <f>100*(S50-'comparison-30-CO2'!$F$2)/'comparison-30-CO2'!$F$2</f>
        <v>-100</v>
      </c>
      <c r="U50">
        <f>Sheet5!C190/(($AN$8-1)*$AN$8)</f>
        <v>2428361952018326</v>
      </c>
      <c r="V50" s="1">
        <f t="shared" si="8"/>
        <v>1.0453921577516212</v>
      </c>
      <c r="W50">
        <f>100*(Y50-'comparison-30-CO2'!$F$2)/'comparison-30-CO2'!$F$2</f>
        <v>-101.04539215775162</v>
      </c>
      <c r="X50">
        <f>100*(Z50-'comparison-30-CO2'!$F$2)/'comparison-30-CO2'!$F$2</f>
        <v>-98.954607842248379</v>
      </c>
      <c r="Y50" s="1">
        <f t="shared" si="25"/>
        <v>-57310793.896782435</v>
      </c>
      <c r="Z50" s="1">
        <f t="shared" si="26"/>
        <v>57310793.896782435</v>
      </c>
      <c r="AB50" s="1">
        <f t="shared" si="27"/>
        <v>-5511104887.9000006</v>
      </c>
      <c r="AC50" s="1">
        <f t="shared" si="28"/>
        <v>2568686914184612</v>
      </c>
      <c r="AD50">
        <f t="shared" si="32"/>
        <v>-2987388392301592</v>
      </c>
      <c r="AE50">
        <f t="shared" si="33"/>
        <v>2987377370091816</v>
      </c>
      <c r="AG50" s="51">
        <f>100*ABS(AB50/'comparison-30-CO2'!$F$2)</f>
        <v>100.52671475347799</v>
      </c>
      <c r="AH50" s="51">
        <f xml:space="preserve"> 100*ABS((($AN$9/2)*SQRT(AC50))/'comparison-30-CO2'!$F$2)</f>
        <v>1.0751724179230278</v>
      </c>
    </row>
    <row r="51" spans="1:34" x14ac:dyDescent="0.25">
      <c r="A51" s="10" t="s">
        <v>112</v>
      </c>
      <c r="B51" s="4" t="s">
        <v>45</v>
      </c>
      <c r="C51" s="19">
        <v>5</v>
      </c>
      <c r="D51" s="13"/>
      <c r="E51" s="13"/>
      <c r="F51" s="9">
        <v>5515599047</v>
      </c>
      <c r="G51" s="11"/>
      <c r="I51">
        <f t="shared" si="29"/>
        <v>5511104887.9000006</v>
      </c>
      <c r="J51">
        <f>100*(I51-'comparison-30-CO2'!$F$2)/'comparison-30-CO2'!$F$2</f>
        <v>0.52671475347797969</v>
      </c>
      <c r="K51" s="1">
        <f t="shared" si="6"/>
        <v>20197466016107.668</v>
      </c>
      <c r="L51">
        <f t="shared" si="30"/>
        <v>140324962166285.95</v>
      </c>
      <c r="M51" s="1">
        <f t="shared" si="7"/>
        <v>0.25129855704695658</v>
      </c>
      <c r="N51">
        <f>100*(P51-'comparison-30-CO2'!$F$2)/'comparison-30-CO2'!$F$2</f>
        <v>0.27541619643102311</v>
      </c>
      <c r="O51">
        <f>100*(Q51-'comparison-30-CO2'!$F$2)/'comparison-30-CO2'!$F$2</f>
        <v>0.77801331052493627</v>
      </c>
      <c r="P51">
        <f t="shared" si="31"/>
        <v>5497328125.0816793</v>
      </c>
      <c r="Q51">
        <f t="shared" si="31"/>
        <v>5524881650.7183218</v>
      </c>
      <c r="S51" s="47">
        <f t="shared" si="13"/>
        <v>0</v>
      </c>
      <c r="T51">
        <f>100*(S51-'comparison-30-CO2'!$F$2)/'comparison-30-CO2'!$F$2</f>
        <v>-100</v>
      </c>
      <c r="U51">
        <f>Sheet5!C191/(($AN$8-1)*$AN$8)</f>
        <v>2241788383668195.5</v>
      </c>
      <c r="V51" s="1">
        <f t="shared" si="8"/>
        <v>1.0044303691223888</v>
      </c>
      <c r="W51">
        <f>100*(Y51-'comparison-30-CO2'!$F$2)/'comparison-30-CO2'!$F$2</f>
        <v>-101.00443036912239</v>
      </c>
      <c r="X51">
        <f>100*(Z51-'comparison-30-CO2'!$F$2)/'comparison-30-CO2'!$F$2</f>
        <v>-98.995569630877611</v>
      </c>
      <c r="Y51" s="1">
        <f t="shared" si="25"/>
        <v>-55065174.768720277</v>
      </c>
      <c r="Z51" s="1">
        <f t="shared" si="26"/>
        <v>55065174.768720277</v>
      </c>
      <c r="AB51" s="1">
        <f t="shared" si="27"/>
        <v>-5511104887.9000006</v>
      </c>
      <c r="AC51" s="1">
        <f t="shared" si="28"/>
        <v>2382113345834481.5</v>
      </c>
      <c r="AD51">
        <f t="shared" si="32"/>
        <v>-2770403332310390</v>
      </c>
      <c r="AE51">
        <f t="shared" si="33"/>
        <v>2770392310100614</v>
      </c>
      <c r="AG51" s="51">
        <f>100*ABS(AB51/'comparison-30-CO2'!$F$2)</f>
        <v>100.52671475347799</v>
      </c>
      <c r="AH51" s="51">
        <f xml:space="preserve"> 100*ABS((($AN$9/2)*SQRT(AC51))/'comparison-30-CO2'!$F$2)</f>
        <v>1.0353894587010286</v>
      </c>
    </row>
    <row r="52" spans="1:34" x14ac:dyDescent="0.25">
      <c r="A52" s="10"/>
      <c r="B52" s="4" t="s">
        <v>45</v>
      </c>
      <c r="C52" s="19">
        <v>10</v>
      </c>
      <c r="D52" s="13"/>
      <c r="E52" s="13"/>
      <c r="F52" s="9">
        <v>5516797461</v>
      </c>
      <c r="I52">
        <f>(1/$AN$7)*SUM(F52:F61)</f>
        <v>5509578011.5</v>
      </c>
      <c r="J52">
        <f>100*(I52-'comparison-30-CO2'!$F$2)/'comparison-30-CO2'!$F$2</f>
        <v>0.49886337495247268</v>
      </c>
      <c r="K52" s="1">
        <f>(F52-I52)^2</f>
        <v>52120451083050.25</v>
      </c>
      <c r="L52" s="1">
        <f>SUM(K52:K61)/(($AN$7-1)*$AN$7)</f>
        <v>199291079314008.03</v>
      </c>
      <c r="M52" s="1">
        <f>MAX(ABS(J52-N52),ABS(J52-O52))</f>
        <v>0.29947905744009062</v>
      </c>
      <c r="N52">
        <f>100*(P52-'comparison-30-CO2'!$F$2)/'comparison-30-CO2'!$F$2</f>
        <v>0.19938431751238209</v>
      </c>
      <c r="O52">
        <f>100*(Q52-'comparison-30-CO2'!$F$2)/'comparison-30-CO2'!$F$2</f>
        <v>0.79834243239256331</v>
      </c>
      <c r="P52" s="1">
        <f>I52-($AN$9/2)*SQRT(L52)</f>
        <v>5493159883.23102</v>
      </c>
      <c r="Q52" s="1">
        <f>I52+($AN$9/2)*SQRT(L52)</f>
        <v>5525996139.76898</v>
      </c>
      <c r="S52" s="1">
        <f>G52</f>
        <v>0</v>
      </c>
      <c r="T52">
        <f>100*(S52-'comparison-30-CO2'!$F$2)/'comparison-30-CO2'!$F$2</f>
        <v>-100</v>
      </c>
      <c r="U52">
        <f>Sheet5!C192/(($AN$8-1)*$AN$8)</f>
        <v>2316438079751612.5</v>
      </c>
      <c r="V52" s="1">
        <f>MAX(ABS(T52-W52),ABS(T52-X52))</f>
        <v>1.021016771097635</v>
      </c>
      <c r="W52">
        <f>100*(Y52-'comparison-30-CO2'!$F$2)/'comparison-30-CO2'!$F$2</f>
        <v>-101.02101677109764</v>
      </c>
      <c r="X52">
        <f>100*(Z52-'comparison-30-CO2'!$F$2)/'comparison-30-CO2'!$F$2</f>
        <v>-98.978983228902379</v>
      </c>
      <c r="Y52" s="1">
        <f t="shared" si="25"/>
        <v>-55974479.337386958</v>
      </c>
      <c r="Z52" s="1">
        <f t="shared" si="26"/>
        <v>55974479.337386958</v>
      </c>
      <c r="AB52" s="1">
        <f t="shared" si="27"/>
        <v>-5509578011.5</v>
      </c>
      <c r="AC52" s="1">
        <f t="shared" si="28"/>
        <v>2515729159065620.5</v>
      </c>
      <c r="AD52">
        <f t="shared" si="32"/>
        <v>-2925798521571328</v>
      </c>
      <c r="AE52">
        <f t="shared" si="33"/>
        <v>2925787502415305</v>
      </c>
      <c r="AG52" s="51">
        <f>100*ABS(AB52/'comparison-30-CO2'!$F$2)</f>
        <v>100.49886337495246</v>
      </c>
      <c r="AH52" s="51">
        <f xml:space="preserve"> 100*ABS((($AN$9/2)*SQRT(AC52))/'comparison-30-CO2'!$F$2)</f>
        <v>1.0640314622734619</v>
      </c>
    </row>
    <row r="53" spans="1:34" x14ac:dyDescent="0.25">
      <c r="A53" s="10"/>
      <c r="B53" s="4" t="s">
        <v>45</v>
      </c>
      <c r="C53" s="19">
        <v>10</v>
      </c>
      <c r="D53" s="13"/>
      <c r="E53" s="13"/>
      <c r="F53" s="9">
        <v>5539728473</v>
      </c>
      <c r="I53">
        <f>I52</f>
        <v>5509578011.5</v>
      </c>
      <c r="J53">
        <f>100*(I53-'comparison-30-CO2'!$F$2)/'comparison-30-CO2'!$F$2</f>
        <v>0.49886337495247268</v>
      </c>
      <c r="K53" s="1">
        <f t="shared" ref="K53:K61" si="34">(F53-I53)^2</f>
        <v>909050328662982.25</v>
      </c>
      <c r="L53">
        <f>L52</f>
        <v>199291079314008.03</v>
      </c>
      <c r="M53" s="1">
        <f t="shared" ref="M53:M61" si="35">MAX(ABS(J53-N53),ABS(J53-O53))</f>
        <v>0.29947905744009062</v>
      </c>
      <c r="N53">
        <f>100*(P53-'comparison-30-CO2'!$F$2)/'comparison-30-CO2'!$F$2</f>
        <v>0.19938431751238209</v>
      </c>
      <c r="O53">
        <f>100*(Q53-'comparison-30-CO2'!$F$2)/'comparison-30-CO2'!$F$2</f>
        <v>0.79834243239256331</v>
      </c>
      <c r="P53">
        <f>P52</f>
        <v>5493159883.23102</v>
      </c>
      <c r="Q53">
        <f>Q52</f>
        <v>5525996139.76898</v>
      </c>
      <c r="S53" s="1">
        <f t="shared" ref="S53:S61" si="36">G53</f>
        <v>0</v>
      </c>
      <c r="T53">
        <f>100*(S53-'comparison-30-CO2'!$F$2)/'comparison-30-CO2'!$F$2</f>
        <v>-100</v>
      </c>
      <c r="U53">
        <f>Sheet5!C193/(($AN$8-1)*$AN$8)</f>
        <v>2307643397397178</v>
      </c>
      <c r="V53" s="1">
        <f t="shared" ref="V53:V61" si="37">MAX(ABS(T53-W53),ABS(T53-X53))</f>
        <v>1.019076711167429</v>
      </c>
      <c r="W53">
        <f>100*(Y53-'comparison-30-CO2'!$F$2)/'comparison-30-CO2'!$F$2</f>
        <v>-101.01907671116741</v>
      </c>
      <c r="X53">
        <f>100*(Z53-'comparison-30-CO2'!$F$2)/'comparison-30-CO2'!$F$2</f>
        <v>-98.980923288832571</v>
      </c>
      <c r="Y53" s="1">
        <f t="shared" si="25"/>
        <v>-55868120.805823639</v>
      </c>
      <c r="Z53" s="1">
        <f t="shared" si="26"/>
        <v>55868120.805823639</v>
      </c>
      <c r="AB53" s="1">
        <f t="shared" si="27"/>
        <v>-5509578011.5</v>
      </c>
      <c r="AC53" s="1">
        <f t="shared" si="28"/>
        <v>2506934476711186</v>
      </c>
      <c r="AD53">
        <f t="shared" si="32"/>
        <v>-2915570305993121</v>
      </c>
      <c r="AE53">
        <f t="shared" si="33"/>
        <v>2915559286837098</v>
      </c>
      <c r="AG53" s="51">
        <f>100*ABS(AB53/'comparison-30-CO2'!$F$2)</f>
        <v>100.49886337495246</v>
      </c>
      <c r="AH53" s="51">
        <f xml:space="preserve"> 100*ABS((($AN$9/2)*SQRT(AC53))/'comparison-30-CO2'!$F$2)</f>
        <v>1.0621699718449147</v>
      </c>
    </row>
    <row r="54" spans="1:34" x14ac:dyDescent="0.25">
      <c r="A54" s="10"/>
      <c r="B54" s="4" t="s">
        <v>45</v>
      </c>
      <c r="C54" s="19">
        <v>10</v>
      </c>
      <c r="D54" s="13"/>
      <c r="E54" s="13"/>
      <c r="F54" s="3">
        <v>5470846423</v>
      </c>
      <c r="I54">
        <f t="shared" ref="I54:I61" si="38">I53</f>
        <v>5509578011.5</v>
      </c>
      <c r="J54">
        <f>100*(I54-'comparison-30-CO2'!$F$2)/'comparison-30-CO2'!$F$2</f>
        <v>0.49886337495247268</v>
      </c>
      <c r="K54" s="1">
        <f t="shared" si="34"/>
        <v>1500135947733332.3</v>
      </c>
      <c r="L54">
        <f t="shared" ref="L54:L61" si="39">L53</f>
        <v>199291079314008.03</v>
      </c>
      <c r="M54" s="1">
        <f t="shared" si="35"/>
        <v>0.29947905744009062</v>
      </c>
      <c r="N54">
        <f>100*(P54-'comparison-30-CO2'!$F$2)/'comparison-30-CO2'!$F$2</f>
        <v>0.19938431751238209</v>
      </c>
      <c r="O54">
        <f>100*(Q54-'comparison-30-CO2'!$F$2)/'comparison-30-CO2'!$F$2</f>
        <v>0.79834243239256331</v>
      </c>
      <c r="P54">
        <f t="shared" ref="P54:Q61" si="40">P53</f>
        <v>5493159883.23102</v>
      </c>
      <c r="Q54">
        <f t="shared" si="40"/>
        <v>5525996139.76898</v>
      </c>
      <c r="S54">
        <f t="shared" si="36"/>
        <v>0</v>
      </c>
      <c r="T54">
        <f>100*(S54-'comparison-30-CO2'!$F$2)/'comparison-30-CO2'!$F$2</f>
        <v>-100</v>
      </c>
      <c r="U54">
        <f>Sheet5!C194/(($AN$8-1)*$AN$8)</f>
        <v>2458610862920473</v>
      </c>
      <c r="V54" s="1">
        <f t="shared" si="37"/>
        <v>1.0518829751434851</v>
      </c>
      <c r="W54">
        <f>100*(Y54-'comparison-30-CO2'!$F$2)/'comparison-30-CO2'!$F$2</f>
        <v>-101.05188297514349</v>
      </c>
      <c r="X54">
        <f>100*(Z54-'comparison-30-CO2'!$F$2)/'comparison-30-CO2'!$F$2</f>
        <v>-98.948117024856515</v>
      </c>
      <c r="Y54" s="1">
        <f t="shared" si="25"/>
        <v>-57666635.38173075</v>
      </c>
      <c r="Z54" s="1">
        <f t="shared" si="26"/>
        <v>57666635.38173075</v>
      </c>
      <c r="AB54" s="1">
        <f t="shared" si="27"/>
        <v>-5509578011.5</v>
      </c>
      <c r="AC54" s="1">
        <f t="shared" si="28"/>
        <v>2657901942234481</v>
      </c>
      <c r="AD54">
        <f t="shared" si="32"/>
        <v>-3091145468396713</v>
      </c>
      <c r="AE54">
        <f t="shared" si="33"/>
        <v>3091134449240690</v>
      </c>
      <c r="AG54" s="51">
        <f>100*ABS(AB54/'comparison-30-CO2'!$F$2)</f>
        <v>100.49886337495246</v>
      </c>
      <c r="AH54" s="51">
        <f xml:space="preserve"> 100*ABS((($AN$9/2)*SQRT(AC54))/'comparison-30-CO2'!$F$2)</f>
        <v>1.0936843691129154</v>
      </c>
    </row>
    <row r="55" spans="1:34" x14ac:dyDescent="0.25">
      <c r="A55" s="10"/>
      <c r="B55" s="4" t="s">
        <v>45</v>
      </c>
      <c r="C55" s="19">
        <v>10</v>
      </c>
      <c r="D55" s="13"/>
      <c r="E55" s="13"/>
      <c r="F55" s="3">
        <v>5564106487</v>
      </c>
      <c r="I55">
        <f t="shared" si="38"/>
        <v>5509578011.5</v>
      </c>
      <c r="J55">
        <f>100*(I55-'comparison-30-CO2'!$F$2)/'comparison-30-CO2'!$F$2</f>
        <v>0.49886337495247268</v>
      </c>
      <c r="K55" s="1">
        <f t="shared" si="34"/>
        <v>2973354640354100</v>
      </c>
      <c r="L55">
        <f t="shared" si="39"/>
        <v>199291079314008.03</v>
      </c>
      <c r="M55" s="1">
        <f t="shared" si="35"/>
        <v>0.29947905744009062</v>
      </c>
      <c r="N55">
        <f>100*(P55-'comparison-30-CO2'!$F$2)/'comparison-30-CO2'!$F$2</f>
        <v>0.19938431751238209</v>
      </c>
      <c r="O55">
        <f>100*(Q55-'comparison-30-CO2'!$F$2)/'comparison-30-CO2'!$F$2</f>
        <v>0.79834243239256331</v>
      </c>
      <c r="P55">
        <f t="shared" si="40"/>
        <v>5493159883.23102</v>
      </c>
      <c r="Q55">
        <f t="shared" si="40"/>
        <v>5525996139.76898</v>
      </c>
      <c r="S55">
        <f t="shared" si="36"/>
        <v>0</v>
      </c>
      <c r="T55">
        <f>100*(S55-'comparison-30-CO2'!$F$2)/'comparison-30-CO2'!$F$2</f>
        <v>-100</v>
      </c>
      <c r="U55">
        <f>Sheet5!C195/(($AN$8-1)*$AN$8)</f>
        <v>2463722251462125.5</v>
      </c>
      <c r="V55" s="1">
        <f t="shared" si="37"/>
        <v>1.0529758262173061</v>
      </c>
      <c r="W55">
        <f>100*(Y55-'comparison-30-CO2'!$F$2)/'comparison-30-CO2'!$F$2</f>
        <v>-101.05297582621731</v>
      </c>
      <c r="X55">
        <f>100*(Z55-'comparison-30-CO2'!$F$2)/'comparison-30-CO2'!$F$2</f>
        <v>-98.947024173782708</v>
      </c>
      <c r="Y55" s="1">
        <f t="shared" si="25"/>
        <v>-57726547.982170872</v>
      </c>
      <c r="Z55" s="1">
        <f t="shared" si="26"/>
        <v>57726547.982170872</v>
      </c>
      <c r="AB55" s="1">
        <f t="shared" si="27"/>
        <v>-5509578011.5</v>
      </c>
      <c r="AC55" s="1">
        <f t="shared" si="28"/>
        <v>2663013330776133.5</v>
      </c>
      <c r="AD55">
        <f t="shared" si="32"/>
        <v>-3097090013270655</v>
      </c>
      <c r="AE55">
        <f t="shared" si="33"/>
        <v>3097078994114632</v>
      </c>
      <c r="AG55" s="51">
        <f>100*ABS(AB55/'comparison-30-CO2'!$F$2)</f>
        <v>100.49886337495246</v>
      </c>
      <c r="AH55" s="51">
        <f xml:space="preserve"> 100*ABS((($AN$9/2)*SQRT(AC55))/'comparison-30-CO2'!$F$2)</f>
        <v>1.0947354915426768</v>
      </c>
    </row>
    <row r="56" spans="1:34" x14ac:dyDescent="0.25">
      <c r="A56" s="10"/>
      <c r="B56" s="4" t="s">
        <v>45</v>
      </c>
      <c r="C56" s="19">
        <v>10</v>
      </c>
      <c r="D56" s="13"/>
      <c r="E56" s="13"/>
      <c r="F56" s="5">
        <v>5471577695</v>
      </c>
      <c r="I56">
        <f t="shared" si="38"/>
        <v>5509578011.5</v>
      </c>
      <c r="J56">
        <f>100*(I56-'comparison-30-CO2'!$F$2)/'comparison-30-CO2'!$F$2</f>
        <v>0.49886337495247268</v>
      </c>
      <c r="K56" s="1">
        <f t="shared" si="34"/>
        <v>1444024054100172.3</v>
      </c>
      <c r="L56">
        <f t="shared" si="39"/>
        <v>199291079314008.03</v>
      </c>
      <c r="M56" s="1">
        <f t="shared" si="35"/>
        <v>0.29947905744009062</v>
      </c>
      <c r="N56">
        <f>100*(P56-'comparison-30-CO2'!$F$2)/'comparison-30-CO2'!$F$2</f>
        <v>0.19938431751238209</v>
      </c>
      <c r="O56">
        <f>100*(Q56-'comparison-30-CO2'!$F$2)/'comparison-30-CO2'!$F$2</f>
        <v>0.79834243239256331</v>
      </c>
      <c r="P56">
        <f t="shared" si="40"/>
        <v>5493159883.23102</v>
      </c>
      <c r="Q56">
        <f t="shared" si="40"/>
        <v>5525996139.76898</v>
      </c>
      <c r="S56">
        <f t="shared" si="36"/>
        <v>0</v>
      </c>
      <c r="T56">
        <f>100*(S56-'comparison-30-CO2'!$F$2)/'comparison-30-CO2'!$F$2</f>
        <v>-100</v>
      </c>
      <c r="U56">
        <f>Sheet5!C196/(($AN$8-1)*$AN$8)</f>
        <v>2246169610155255.5</v>
      </c>
      <c r="V56" s="1">
        <f t="shared" si="37"/>
        <v>1.0054113914566329</v>
      </c>
      <c r="W56">
        <f>100*(Y56-'comparison-30-CO2'!$F$2)/'comparison-30-CO2'!$F$2</f>
        <v>-101.00541139145662</v>
      </c>
      <c r="X56">
        <f>100*(Z56-'comparison-30-CO2'!$F$2)/'comparison-30-CO2'!$F$2</f>
        <v>-98.994588608543367</v>
      </c>
      <c r="Y56" s="1">
        <f t="shared" si="25"/>
        <v>-55118956.661370903</v>
      </c>
      <c r="Z56" s="1">
        <f t="shared" si="26"/>
        <v>55118956.661370903</v>
      </c>
      <c r="AB56" s="1">
        <f t="shared" si="27"/>
        <v>-5509578011.5</v>
      </c>
      <c r="AC56" s="1">
        <f t="shared" si="28"/>
        <v>2445460689469263.5</v>
      </c>
      <c r="AD56">
        <f t="shared" si="32"/>
        <v>-2844076291430765</v>
      </c>
      <c r="AE56">
        <f t="shared" si="33"/>
        <v>2844065272274742</v>
      </c>
      <c r="AG56" s="51">
        <f>100*ABS(AB56/'comparison-30-CO2'!$F$2)</f>
        <v>100.49886337495246</v>
      </c>
      <c r="AH56" s="51">
        <f xml:space="preserve"> 100*ABS((($AN$9/2)*SQRT(AC56))/'comparison-30-CO2'!$F$2)</f>
        <v>1.049066142774586</v>
      </c>
    </row>
    <row r="57" spans="1:34" x14ac:dyDescent="0.25">
      <c r="A57" s="10"/>
      <c r="B57" s="4" t="s">
        <v>45</v>
      </c>
      <c r="C57" s="19">
        <v>10</v>
      </c>
      <c r="D57" s="13"/>
      <c r="E57" s="13"/>
      <c r="F57" s="3">
        <v>5555176439</v>
      </c>
      <c r="I57">
        <f t="shared" si="38"/>
        <v>5509578011.5</v>
      </c>
      <c r="J57">
        <f>100*(I57-'comparison-30-CO2'!$F$2)/'comparison-30-CO2'!$F$2</f>
        <v>0.49886337495247268</v>
      </c>
      <c r="K57" s="1">
        <f t="shared" si="34"/>
        <v>2079216590472756.3</v>
      </c>
      <c r="L57">
        <f t="shared" si="39"/>
        <v>199291079314008.03</v>
      </c>
      <c r="M57" s="1">
        <f t="shared" si="35"/>
        <v>0.29947905744009062</v>
      </c>
      <c r="N57">
        <f>100*(P57-'comparison-30-CO2'!$F$2)/'comparison-30-CO2'!$F$2</f>
        <v>0.19938431751238209</v>
      </c>
      <c r="O57">
        <f>100*(Q57-'comparison-30-CO2'!$F$2)/'comparison-30-CO2'!$F$2</f>
        <v>0.79834243239256331</v>
      </c>
      <c r="P57">
        <f t="shared" si="40"/>
        <v>5493159883.23102</v>
      </c>
      <c r="Q57">
        <f t="shared" si="40"/>
        <v>5525996139.76898</v>
      </c>
      <c r="S57">
        <f t="shared" si="36"/>
        <v>0</v>
      </c>
      <c r="T57">
        <f>100*(S57-'comparison-30-CO2'!$F$2)/'comparison-30-CO2'!$F$2</f>
        <v>-100</v>
      </c>
      <c r="U57">
        <f>Sheet5!C197/(($AN$8-1)*$AN$8)</f>
        <v>2279142362586061</v>
      </c>
      <c r="V57" s="1">
        <f t="shared" si="37"/>
        <v>1.0127639984298042</v>
      </c>
      <c r="W57">
        <f>100*(Y57-'comparison-30-CO2'!$F$2)/'comparison-30-CO2'!$F$2</f>
        <v>-101.01276399842979</v>
      </c>
      <c r="X57">
        <f>100*(Z57-'comparison-30-CO2'!$F$2)/'comparison-30-CO2'!$F$2</f>
        <v>-98.987236001570196</v>
      </c>
      <c r="Y57" s="1">
        <f t="shared" si="25"/>
        <v>-55522043.426198445</v>
      </c>
      <c r="Z57" s="1">
        <f t="shared" si="26"/>
        <v>55522043.426198445</v>
      </c>
      <c r="AB57" s="1">
        <f t="shared" si="27"/>
        <v>-5509578011.5</v>
      </c>
      <c r="AC57" s="1">
        <f t="shared" si="28"/>
        <v>2478433441900069</v>
      </c>
      <c r="AD57">
        <f t="shared" si="32"/>
        <v>-2882423602507792</v>
      </c>
      <c r="AE57">
        <f t="shared" si="33"/>
        <v>2882412583351769</v>
      </c>
      <c r="AG57" s="51">
        <f>100*ABS(AB57/'comparison-30-CO2'!$F$2)</f>
        <v>100.49886337495246</v>
      </c>
      <c r="AH57" s="51">
        <f xml:space="preserve"> 100*ABS((($AN$9/2)*SQRT(AC57))/'comparison-30-CO2'!$F$2)</f>
        <v>1.056114871763832</v>
      </c>
    </row>
    <row r="58" spans="1:34" x14ac:dyDescent="0.25">
      <c r="A58" s="10"/>
      <c r="B58" s="4" t="s">
        <v>45</v>
      </c>
      <c r="C58" s="19">
        <v>10</v>
      </c>
      <c r="D58" s="13"/>
      <c r="E58" s="13"/>
      <c r="F58" s="6">
        <v>5572105189</v>
      </c>
      <c r="I58">
        <f t="shared" si="38"/>
        <v>5509578011.5</v>
      </c>
      <c r="J58">
        <f>100*(I58-'comparison-30-CO2'!$F$2)/'comparison-30-CO2'!$F$2</f>
        <v>0.49886337495247268</v>
      </c>
      <c r="K58" s="1">
        <f t="shared" si="34"/>
        <v>3909647926116506</v>
      </c>
      <c r="L58">
        <f t="shared" si="39"/>
        <v>199291079314008.03</v>
      </c>
      <c r="M58" s="1">
        <f t="shared" si="35"/>
        <v>0.29947905744009062</v>
      </c>
      <c r="N58">
        <f>100*(P58-'comparison-30-CO2'!$F$2)/'comparison-30-CO2'!$F$2</f>
        <v>0.19938431751238209</v>
      </c>
      <c r="O58">
        <f>100*(Q58-'comparison-30-CO2'!$F$2)/'comparison-30-CO2'!$F$2</f>
        <v>0.79834243239256331</v>
      </c>
      <c r="P58">
        <f t="shared" si="40"/>
        <v>5493159883.23102</v>
      </c>
      <c r="Q58">
        <f t="shared" si="40"/>
        <v>5525996139.76898</v>
      </c>
      <c r="S58">
        <f t="shared" si="36"/>
        <v>0</v>
      </c>
      <c r="T58">
        <f>100*(S58-'comparison-30-CO2'!$F$2)/'comparison-30-CO2'!$F$2</f>
        <v>-100</v>
      </c>
      <c r="U58">
        <f>Sheet5!C198/(($AN$8-1)*$AN$8)</f>
        <v>2361409569440731.5</v>
      </c>
      <c r="V58" s="1">
        <f t="shared" si="37"/>
        <v>1.0308801742562537</v>
      </c>
      <c r="W58">
        <f>100*(Y58-'comparison-30-CO2'!$F$2)/'comparison-30-CO2'!$F$2</f>
        <v>-101.03088017425625</v>
      </c>
      <c r="X58">
        <f>100*(Z58-'comparison-30-CO2'!$F$2)/'comparison-30-CO2'!$F$2</f>
        <v>-98.969119825743761</v>
      </c>
      <c r="Y58" s="1">
        <f t="shared" si="25"/>
        <v>-56515213.703293033</v>
      </c>
      <c r="Z58" s="1">
        <f t="shared" si="26"/>
        <v>56515213.703293033</v>
      </c>
      <c r="AB58" s="1">
        <f t="shared" si="27"/>
        <v>-5509578011.5</v>
      </c>
      <c r="AC58" s="1">
        <f t="shared" si="28"/>
        <v>2560700648754739.5</v>
      </c>
      <c r="AD58">
        <f t="shared" si="32"/>
        <v>-2978100364079773.5</v>
      </c>
      <c r="AE58">
        <f t="shared" si="33"/>
        <v>2978089344923750.5</v>
      </c>
      <c r="AG58" s="51">
        <f>100*ABS(AB58/'comparison-30-CO2'!$F$2)</f>
        <v>100.49886337495246</v>
      </c>
      <c r="AH58" s="51">
        <f xml:space="preserve"> 100*ABS((($AN$9/2)*SQRT(AC58))/'comparison-30-CO2'!$F$2)</f>
        <v>1.073499715658921</v>
      </c>
    </row>
    <row r="59" spans="1:34" x14ac:dyDescent="0.25">
      <c r="A59" s="10"/>
      <c r="B59" s="4" t="s">
        <v>45</v>
      </c>
      <c r="C59" s="19">
        <v>10</v>
      </c>
      <c r="D59" s="13"/>
      <c r="E59" s="13"/>
      <c r="F59" s="3">
        <v>5467426240</v>
      </c>
      <c r="I59">
        <f t="shared" si="38"/>
        <v>5509578011.5</v>
      </c>
      <c r="J59">
        <f>100*(I59-'comparison-30-CO2'!$F$2)/'comparison-30-CO2'!$F$2</f>
        <v>0.49886337495247268</v>
      </c>
      <c r="K59" s="1">
        <f t="shared" si="34"/>
        <v>1776771840588212.3</v>
      </c>
      <c r="L59">
        <f t="shared" si="39"/>
        <v>199291079314008.03</v>
      </c>
      <c r="M59" s="1">
        <f t="shared" si="35"/>
        <v>0.29947905744009062</v>
      </c>
      <c r="N59">
        <f>100*(P59-'comparison-30-CO2'!$F$2)/'comparison-30-CO2'!$F$2</f>
        <v>0.19938431751238209</v>
      </c>
      <c r="O59">
        <f>100*(Q59-'comparison-30-CO2'!$F$2)/'comparison-30-CO2'!$F$2</f>
        <v>0.79834243239256331</v>
      </c>
      <c r="P59">
        <f t="shared" si="40"/>
        <v>5493159883.23102</v>
      </c>
      <c r="Q59">
        <f t="shared" si="40"/>
        <v>5525996139.76898</v>
      </c>
      <c r="S59">
        <f t="shared" si="36"/>
        <v>0</v>
      </c>
      <c r="T59">
        <f>100*(S59-'comparison-30-CO2'!$F$2)/'comparison-30-CO2'!$F$2</f>
        <v>-100</v>
      </c>
      <c r="U59">
        <f>Sheet5!C199/(($AN$8-1)*$AN$8)</f>
        <v>2318254327002608.5</v>
      </c>
      <c r="V59" s="1">
        <f t="shared" si="37"/>
        <v>1.0214169664588155</v>
      </c>
      <c r="W59">
        <f>100*(Y59-'comparison-30-CO2'!$F$2)/'comparison-30-CO2'!$F$2</f>
        <v>-101.02141696645882</v>
      </c>
      <c r="X59">
        <f>100*(Z59-'comparison-30-CO2'!$F$2)/'comparison-30-CO2'!$F$2</f>
        <v>-98.978583033541184</v>
      </c>
      <c r="Y59" s="1">
        <f t="shared" si="25"/>
        <v>-55996418.964247987</v>
      </c>
      <c r="Z59" s="1">
        <f t="shared" si="26"/>
        <v>55996418.964247987</v>
      </c>
      <c r="AB59" s="1">
        <f t="shared" si="27"/>
        <v>-5509578011.5</v>
      </c>
      <c r="AC59" s="1">
        <f t="shared" si="28"/>
        <v>2517545406316616.5</v>
      </c>
      <c r="AD59">
        <f t="shared" si="32"/>
        <v>-2927910817124236.5</v>
      </c>
      <c r="AE59">
        <f t="shared" si="33"/>
        <v>2927899797968213.5</v>
      </c>
      <c r="AG59" s="51">
        <f>100*ABS(AB59/'comparison-30-CO2'!$F$2)</f>
        <v>100.49886337495246</v>
      </c>
      <c r="AH59" s="51">
        <f xml:space="preserve"> 100*ABS((($AN$9/2)*SQRT(AC59))/'comparison-30-CO2'!$F$2)</f>
        <v>1.0644154852383263</v>
      </c>
    </row>
    <row r="60" spans="1:34" x14ac:dyDescent="0.25">
      <c r="A60" s="10"/>
      <c r="B60" s="4" t="s">
        <v>45</v>
      </c>
      <c r="C60" s="19">
        <v>10</v>
      </c>
      <c r="D60" s="13"/>
      <c r="E60" s="13"/>
      <c r="F60" s="3">
        <v>5469007854</v>
      </c>
      <c r="I60">
        <f t="shared" si="38"/>
        <v>5509578011.5</v>
      </c>
      <c r="J60">
        <f>100*(I60-'comparison-30-CO2'!$F$2)/'comparison-30-CO2'!$F$2</f>
        <v>0.49886337495247268</v>
      </c>
      <c r="K60" s="1">
        <f t="shared" si="34"/>
        <v>1645937679574806.3</v>
      </c>
      <c r="L60">
        <f t="shared" si="39"/>
        <v>199291079314008.03</v>
      </c>
      <c r="M60" s="1">
        <f t="shared" si="35"/>
        <v>0.29947905744009062</v>
      </c>
      <c r="N60">
        <f>100*(P60-'comparison-30-CO2'!$F$2)/'comparison-30-CO2'!$F$2</f>
        <v>0.19938431751238209</v>
      </c>
      <c r="O60">
        <f>100*(Q60-'comparison-30-CO2'!$F$2)/'comparison-30-CO2'!$F$2</f>
        <v>0.79834243239256331</v>
      </c>
      <c r="P60">
        <f t="shared" si="40"/>
        <v>5493159883.23102</v>
      </c>
      <c r="Q60">
        <f t="shared" si="40"/>
        <v>5525996139.76898</v>
      </c>
      <c r="S60">
        <f t="shared" si="36"/>
        <v>0</v>
      </c>
      <c r="T60">
        <f>100*(S60-'comparison-30-CO2'!$F$2)/'comparison-30-CO2'!$F$2</f>
        <v>-100</v>
      </c>
      <c r="U60">
        <f>Sheet5!C200/(($AN$8-1)*$AN$8)</f>
        <v>2308120025839354</v>
      </c>
      <c r="V60" s="1">
        <f t="shared" si="37"/>
        <v>1.0191819475024317</v>
      </c>
      <c r="W60">
        <f>100*(Y60-'comparison-30-CO2'!$F$2)/'comparison-30-CO2'!$F$2</f>
        <v>-101.01918194750243</v>
      </c>
      <c r="X60">
        <f>100*(Z60-'comparison-30-CO2'!$F$2)/'comparison-30-CO2'!$F$2</f>
        <v>-98.980818052497568</v>
      </c>
      <c r="Y60" s="1">
        <f t="shared" si="25"/>
        <v>-55873890.102887139</v>
      </c>
      <c r="Z60" s="1">
        <f t="shared" si="26"/>
        <v>55873890.102887139</v>
      </c>
      <c r="AB60" s="1">
        <f t="shared" si="27"/>
        <v>-5509578011.5</v>
      </c>
      <c r="AC60" s="1">
        <f t="shared" si="28"/>
        <v>2507411105153362</v>
      </c>
      <c r="AD60">
        <f t="shared" si="32"/>
        <v>-2916124624871371.5</v>
      </c>
      <c r="AE60">
        <f t="shared" si="33"/>
        <v>2916113605715348.5</v>
      </c>
      <c r="AG60" s="51">
        <f>100*ABS(AB60/'comparison-30-CO2'!$F$2)</f>
        <v>100.49886337495246</v>
      </c>
      <c r="AH60" s="51">
        <f xml:space="preserve"> 100*ABS((($AN$9/2)*SQRT(AC60))/'comparison-30-CO2'!$F$2)</f>
        <v>1.0622709390546543</v>
      </c>
    </row>
    <row r="61" spans="1:34" x14ac:dyDescent="0.25">
      <c r="A61" s="10"/>
      <c r="B61" s="4" t="s">
        <v>45</v>
      </c>
      <c r="C61" s="7">
        <v>10</v>
      </c>
      <c r="D61" s="13"/>
      <c r="E61" s="13"/>
      <c r="F61" s="52">
        <f>F60</f>
        <v>5469007854</v>
      </c>
      <c r="I61">
        <f t="shared" si="38"/>
        <v>5509578011.5</v>
      </c>
      <c r="J61">
        <f>100*(I61-'comparison-30-CO2'!$F$2)/'comparison-30-CO2'!$F$2</f>
        <v>0.49886337495247268</v>
      </c>
      <c r="K61" s="1">
        <f t="shared" si="34"/>
        <v>1645937679574806.3</v>
      </c>
      <c r="L61">
        <f t="shared" si="39"/>
        <v>199291079314008.03</v>
      </c>
      <c r="M61" s="1">
        <f t="shared" si="35"/>
        <v>0.29947905744009062</v>
      </c>
      <c r="N61">
        <f>100*(P61-'comparison-30-CO2'!$F$2)/'comparison-30-CO2'!$F$2</f>
        <v>0.19938431751238209</v>
      </c>
      <c r="O61">
        <f>100*(Q61-'comparison-30-CO2'!$F$2)/'comparison-30-CO2'!$F$2</f>
        <v>0.79834243239256331</v>
      </c>
      <c r="P61">
        <f t="shared" si="40"/>
        <v>5493159883.23102</v>
      </c>
      <c r="Q61">
        <f t="shared" si="40"/>
        <v>5525996139.76898</v>
      </c>
      <c r="S61" s="47">
        <f t="shared" si="36"/>
        <v>0</v>
      </c>
      <c r="T61">
        <f>100*(S61-'comparison-30-CO2'!$F$2)/'comparison-30-CO2'!$F$2</f>
        <v>-100</v>
      </c>
      <c r="U61">
        <f>Sheet5!C201/(($AN$8-1)*$AN$8)</f>
        <v>2310521253184197.5</v>
      </c>
      <c r="V61" s="1">
        <f t="shared" si="37"/>
        <v>1.0197119570693189</v>
      </c>
      <c r="W61">
        <f>100*(Y61-'comparison-30-CO2'!$F$2)/'comparison-30-CO2'!$F$2</f>
        <v>-101.01971195706932</v>
      </c>
      <c r="X61">
        <f>100*(Z61-'comparison-30-CO2'!$F$2)/'comparison-30-CO2'!$F$2</f>
        <v>-98.980288042930681</v>
      </c>
      <c r="Y61" s="1">
        <f t="shared" si="25"/>
        <v>-55902946.442008741</v>
      </c>
      <c r="Z61" s="1">
        <f t="shared" si="26"/>
        <v>55902946.442008741</v>
      </c>
      <c r="AB61" s="1">
        <f t="shared" si="27"/>
        <v>-5509578011.5</v>
      </c>
      <c r="AC61" s="1">
        <f t="shared" si="28"/>
        <v>2509812332498205.5</v>
      </c>
      <c r="AD61">
        <f t="shared" si="32"/>
        <v>-2918917252273424.5</v>
      </c>
      <c r="AE61">
        <f t="shared" si="33"/>
        <v>2918906233117401.5</v>
      </c>
      <c r="AG61" s="51">
        <f>100*ABS(AB61/'comparison-30-CO2'!$F$2)</f>
        <v>100.49886337495246</v>
      </c>
      <c r="AH61" s="51">
        <f xml:space="preserve"> 100*ABS((($AN$9/2)*SQRT(AC61))/'comparison-30-CO2'!$F$2)</f>
        <v>1.0627794602998923</v>
      </c>
    </row>
    <row r="62" spans="1:34" x14ac:dyDescent="0.25">
      <c r="A62" s="4"/>
      <c r="B62" s="4" t="s">
        <v>45</v>
      </c>
      <c r="C62" s="7">
        <v>15</v>
      </c>
      <c r="D62" s="13"/>
      <c r="E62" s="13"/>
      <c r="F62" s="4"/>
      <c r="I62">
        <f>(1/$AN$7)*SUM(F62:F71)</f>
        <v>0</v>
      </c>
      <c r="J62">
        <f>100*(I62-'comparison-30-CO2'!$F$2)/'comparison-30-CO2'!$F$2</f>
        <v>-100</v>
      </c>
      <c r="K62" s="1">
        <f>(F62-I62)^2</f>
        <v>0</v>
      </c>
      <c r="L62" s="1">
        <f>SUM(K62:K71)/(($AN$7-1)*$AN$7)</f>
        <v>0</v>
      </c>
      <c r="M62" s="1">
        <f>MAX(ABS(J62-N62),ABS(J62-O62))</f>
        <v>0</v>
      </c>
      <c r="N62">
        <f>100*(P62-'comparison-30-CO2'!$F$2)/'comparison-30-CO2'!$F$2</f>
        <v>-100</v>
      </c>
      <c r="O62">
        <f>100*(Q62-'comparison-30-CO2'!$F$2)/'comparison-30-CO2'!$F$2</f>
        <v>-100</v>
      </c>
      <c r="P62" s="1">
        <f>I62-($AN$9/2)*SQRT(L62)</f>
        <v>0</v>
      </c>
      <c r="Q62" s="1">
        <f>I62+($AN$9/2)*SQRT(L62)</f>
        <v>0</v>
      </c>
      <c r="S62" s="1">
        <f>G62</f>
        <v>0</v>
      </c>
      <c r="T62">
        <f>100*(S62-'comparison-30-CO2'!$F$2)/'comparison-30-CO2'!$F$2</f>
        <v>-100</v>
      </c>
      <c r="U62">
        <f>Sheet5!C202/(($AN$8-1)*$AN$8)</f>
        <v>2443009302040815</v>
      </c>
      <c r="V62" s="1">
        <f>MAX(ABS(T62-W62),ABS(T62-X62))</f>
        <v>1.0485402066261713</v>
      </c>
      <c r="W62">
        <f>100*(Y62-'comparison-30-CO2'!$F$2)/'comparison-30-CO2'!$F$2</f>
        <v>-101.04854020662617</v>
      </c>
      <c r="X62">
        <f>100*(Z62-'comparison-30-CO2'!$F$2)/'comparison-30-CO2'!$F$2</f>
        <v>-98.951459793373829</v>
      </c>
      <c r="Y62" s="1">
        <f t="shared" si="25"/>
        <v>-57483377.150721088</v>
      </c>
      <c r="Z62" s="1">
        <f t="shared" si="26"/>
        <v>57483377.150721088</v>
      </c>
      <c r="AB62" s="1">
        <f t="shared" si="27"/>
        <v>0</v>
      </c>
      <c r="AC62" s="1">
        <f t="shared" si="28"/>
        <v>2443009302040815</v>
      </c>
      <c r="AD62">
        <f t="shared" si="32"/>
        <v>-2841219818273468</v>
      </c>
      <c r="AE62">
        <f t="shared" si="33"/>
        <v>2841219818273468</v>
      </c>
      <c r="AG62" s="51">
        <f>100*ABS(AB62/'comparison-30-CO2'!$F$2)</f>
        <v>0</v>
      </c>
      <c r="AH62" s="51">
        <f xml:space="preserve"> 100*ABS((($AN$9/2)*SQRT(AC62))/'comparison-30-CO2'!$F$2)</f>
        <v>1.0485402066261647</v>
      </c>
    </row>
    <row r="63" spans="1:34" x14ac:dyDescent="0.25">
      <c r="A63" s="4"/>
      <c r="B63" s="4" t="s">
        <v>45</v>
      </c>
      <c r="C63" s="7">
        <v>15</v>
      </c>
      <c r="D63" s="13"/>
      <c r="E63" s="13"/>
      <c r="F63" s="4"/>
      <c r="I63">
        <f>I62</f>
        <v>0</v>
      </c>
      <c r="J63">
        <f>100*(I63-'comparison-30-CO2'!$F$2)/'comparison-30-CO2'!$F$2</f>
        <v>-100</v>
      </c>
      <c r="K63" s="1">
        <f t="shared" ref="K63:K71" si="41">(F63-I63)^2</f>
        <v>0</v>
      </c>
      <c r="L63">
        <f>L62</f>
        <v>0</v>
      </c>
      <c r="M63" s="1">
        <f t="shared" ref="M63:M71" si="42">MAX(ABS(J63-N63),ABS(J63-O63))</f>
        <v>0</v>
      </c>
      <c r="N63">
        <f>100*(P63-'comparison-30-CO2'!$F$2)/'comparison-30-CO2'!$F$2</f>
        <v>-100</v>
      </c>
      <c r="O63">
        <f>100*(Q63-'comparison-30-CO2'!$F$2)/'comparison-30-CO2'!$F$2</f>
        <v>-100</v>
      </c>
      <c r="P63">
        <f>P62</f>
        <v>0</v>
      </c>
      <c r="Q63">
        <f>Q62</f>
        <v>0</v>
      </c>
      <c r="S63" s="1">
        <f t="shared" ref="S63:S71" si="43">G63</f>
        <v>0</v>
      </c>
      <c r="T63">
        <f>100*(S63-'comparison-30-CO2'!$F$2)/'comparison-30-CO2'!$F$2</f>
        <v>-100</v>
      </c>
      <c r="U63">
        <f>Sheet5!C203/(($AN$8-1)*$AN$8)</f>
        <v>2358258627626348</v>
      </c>
      <c r="V63" s="1">
        <f t="shared" ref="V63:V71" si="44">MAX(ABS(T63-W63),ABS(T63-X63))</f>
        <v>1.0301921682906681</v>
      </c>
      <c r="W63">
        <f>100*(Y63-'comparison-30-CO2'!$F$2)/'comparison-30-CO2'!$F$2</f>
        <v>-101.03019216829067</v>
      </c>
      <c r="X63">
        <f>100*(Z63-'comparison-30-CO2'!$F$2)/'comparison-30-CO2'!$F$2</f>
        <v>-98.969807831709346</v>
      </c>
      <c r="Y63" s="1">
        <f t="shared" si="25"/>
        <v>-56477495.63950178</v>
      </c>
      <c r="Z63" s="1">
        <f t="shared" si="26"/>
        <v>56477495.63950178</v>
      </c>
      <c r="AB63" s="1">
        <f t="shared" si="27"/>
        <v>0</v>
      </c>
      <c r="AC63" s="1">
        <f t="shared" si="28"/>
        <v>2358258627626348</v>
      </c>
      <c r="AD63">
        <f t="shared" si="32"/>
        <v>-2742654783929443</v>
      </c>
      <c r="AE63">
        <f t="shared" si="33"/>
        <v>2742654783929443</v>
      </c>
      <c r="AG63" s="51">
        <f>100*ABS(AB63/'comparison-30-CO2'!$F$2)</f>
        <v>0</v>
      </c>
      <c r="AH63" s="51">
        <f xml:space="preserve"> 100*ABS((($AN$9/2)*SQRT(AC63))/'comparison-30-CO2'!$F$2)</f>
        <v>1.0301921682906663</v>
      </c>
    </row>
    <row r="64" spans="1:34" x14ac:dyDescent="0.25">
      <c r="A64" s="4"/>
      <c r="B64" s="4" t="s">
        <v>45</v>
      </c>
      <c r="C64" s="7">
        <v>15</v>
      </c>
      <c r="D64" s="13"/>
      <c r="E64" s="13"/>
      <c r="F64" s="4"/>
      <c r="I64">
        <f t="shared" ref="I64:I71" si="45">I63</f>
        <v>0</v>
      </c>
      <c r="J64">
        <f>100*(I64-'comparison-30-CO2'!$F$2)/'comparison-30-CO2'!$F$2</f>
        <v>-100</v>
      </c>
      <c r="K64" s="1">
        <f t="shared" si="41"/>
        <v>0</v>
      </c>
      <c r="L64">
        <f t="shared" ref="L64:L71" si="46">L63</f>
        <v>0</v>
      </c>
      <c r="M64" s="1">
        <f t="shared" si="42"/>
        <v>0</v>
      </c>
      <c r="N64">
        <f>100*(P64-'comparison-30-CO2'!$F$2)/'comparison-30-CO2'!$F$2</f>
        <v>-100</v>
      </c>
      <c r="O64">
        <f>100*(Q64-'comparison-30-CO2'!$F$2)/'comparison-30-CO2'!$F$2</f>
        <v>-100</v>
      </c>
      <c r="P64">
        <f t="shared" ref="P64:Q71" si="47">P63</f>
        <v>0</v>
      </c>
      <c r="Q64">
        <f t="shared" si="47"/>
        <v>0</v>
      </c>
      <c r="S64">
        <f t="shared" si="43"/>
        <v>0</v>
      </c>
      <c r="T64">
        <f>100*(S64-'comparison-30-CO2'!$F$2)/'comparison-30-CO2'!$F$2</f>
        <v>-100</v>
      </c>
      <c r="U64">
        <f>Sheet5!C204/(($AN$8-1)*$AN$8)</f>
        <v>2411778709268448</v>
      </c>
      <c r="V64" s="1">
        <f t="shared" si="44"/>
        <v>1.041816560177125</v>
      </c>
      <c r="W64">
        <f>100*(Y64-'comparison-30-CO2'!$F$2)/'comparison-30-CO2'!$F$2</f>
        <v>-101.04181656017711</v>
      </c>
      <c r="X64">
        <f>100*(Z64-'comparison-30-CO2'!$F$2)/'comparison-30-CO2'!$F$2</f>
        <v>-98.958183439822875</v>
      </c>
      <c r="Y64" s="1">
        <f t="shared" si="25"/>
        <v>-57114771.443266019</v>
      </c>
      <c r="Z64" s="1">
        <f t="shared" si="26"/>
        <v>57114771.443266019</v>
      </c>
      <c r="AB64" s="1">
        <f t="shared" si="27"/>
        <v>0</v>
      </c>
      <c r="AC64" s="1">
        <f t="shared" si="28"/>
        <v>2411778709268448</v>
      </c>
      <c r="AD64">
        <f t="shared" si="32"/>
        <v>-2804898638879205</v>
      </c>
      <c r="AE64">
        <f t="shared" si="33"/>
        <v>2804898638879205</v>
      </c>
      <c r="AG64" s="51">
        <f>100*ABS(AB64/'comparison-30-CO2'!$F$2)</f>
        <v>0</v>
      </c>
      <c r="AH64" s="51">
        <f xml:space="preserve"> 100*ABS((($AN$9/2)*SQRT(AC64))/'comparison-30-CO2'!$F$2)</f>
        <v>1.0418165601771203</v>
      </c>
    </row>
    <row r="65" spans="1:34" x14ac:dyDescent="0.25">
      <c r="A65" s="4"/>
      <c r="B65" s="4" t="s">
        <v>45</v>
      </c>
      <c r="C65" s="7">
        <v>15</v>
      </c>
      <c r="D65" s="13"/>
      <c r="E65" s="13"/>
      <c r="F65" s="4"/>
      <c r="I65">
        <f t="shared" si="45"/>
        <v>0</v>
      </c>
      <c r="J65">
        <f>100*(I65-'comparison-30-CO2'!$F$2)/'comparison-30-CO2'!$F$2</f>
        <v>-100</v>
      </c>
      <c r="K65" s="1">
        <f t="shared" si="41"/>
        <v>0</v>
      </c>
      <c r="L65">
        <f t="shared" si="46"/>
        <v>0</v>
      </c>
      <c r="M65" s="1">
        <f t="shared" si="42"/>
        <v>0</v>
      </c>
      <c r="N65">
        <f>100*(P65-'comparison-30-CO2'!$F$2)/'comparison-30-CO2'!$F$2</f>
        <v>-100</v>
      </c>
      <c r="O65">
        <f>100*(Q65-'comparison-30-CO2'!$F$2)/'comparison-30-CO2'!$F$2</f>
        <v>-100</v>
      </c>
      <c r="P65">
        <f t="shared" si="47"/>
        <v>0</v>
      </c>
      <c r="Q65">
        <f t="shared" si="47"/>
        <v>0</v>
      </c>
      <c r="S65">
        <f t="shared" si="43"/>
        <v>0</v>
      </c>
      <c r="T65">
        <f>100*(S65-'comparison-30-CO2'!$F$2)/'comparison-30-CO2'!$F$2</f>
        <v>-100</v>
      </c>
      <c r="U65">
        <f>Sheet5!C205/(($AN$8-1)*$AN$8)</f>
        <v>2490922783349215</v>
      </c>
      <c r="V65" s="1">
        <f t="shared" si="44"/>
        <v>1.0587725190791133</v>
      </c>
      <c r="W65">
        <f>100*(Y65-'comparison-30-CO2'!$F$2)/'comparison-30-CO2'!$F$2</f>
        <v>-101.05877251907911</v>
      </c>
      <c r="X65">
        <f>100*(Z65-'comparison-30-CO2'!$F$2)/'comparison-30-CO2'!$F$2</f>
        <v>-98.941227480920887</v>
      </c>
      <c r="Y65" s="1">
        <f t="shared" si="25"/>
        <v>-58044335.969600551</v>
      </c>
      <c r="Z65" s="1">
        <f t="shared" si="26"/>
        <v>58044335.969600551</v>
      </c>
      <c r="AB65" s="1">
        <f t="shared" si="27"/>
        <v>0</v>
      </c>
      <c r="AC65" s="1">
        <f t="shared" si="28"/>
        <v>2490922783349215</v>
      </c>
      <c r="AD65">
        <f t="shared" si="32"/>
        <v>-2896943197035137</v>
      </c>
      <c r="AE65">
        <f t="shared" si="33"/>
        <v>2896943197035137</v>
      </c>
      <c r="AG65" s="51">
        <f>100*ABS(AB65/'comparison-30-CO2'!$F$2)</f>
        <v>0</v>
      </c>
      <c r="AH65" s="51">
        <f xml:space="preserve"> 100*ABS((($AN$9/2)*SQRT(AC65))/'comparison-30-CO2'!$F$2)</f>
        <v>1.0587725190791093</v>
      </c>
    </row>
    <row r="66" spans="1:34" x14ac:dyDescent="0.25">
      <c r="A66" s="4"/>
      <c r="B66" s="4" t="s">
        <v>45</v>
      </c>
      <c r="C66" s="7">
        <v>15</v>
      </c>
      <c r="D66" s="13"/>
      <c r="E66" s="13"/>
      <c r="F66" s="4"/>
      <c r="I66">
        <f t="shared" si="45"/>
        <v>0</v>
      </c>
      <c r="J66">
        <f>100*(I66-'comparison-30-CO2'!$F$2)/'comparison-30-CO2'!$F$2</f>
        <v>-100</v>
      </c>
      <c r="K66" s="1">
        <f t="shared" si="41"/>
        <v>0</v>
      </c>
      <c r="L66">
        <f t="shared" si="46"/>
        <v>0</v>
      </c>
      <c r="M66" s="1">
        <f t="shared" si="42"/>
        <v>0</v>
      </c>
      <c r="N66">
        <f>100*(P66-'comparison-30-CO2'!$F$2)/'comparison-30-CO2'!$F$2</f>
        <v>-100</v>
      </c>
      <c r="O66">
        <f>100*(Q66-'comparison-30-CO2'!$F$2)/'comparison-30-CO2'!$F$2</f>
        <v>-100</v>
      </c>
      <c r="P66">
        <f t="shared" si="47"/>
        <v>0</v>
      </c>
      <c r="Q66">
        <f t="shared" si="47"/>
        <v>0</v>
      </c>
      <c r="S66">
        <f t="shared" si="43"/>
        <v>0</v>
      </c>
      <c r="T66">
        <f>100*(S66-'comparison-30-CO2'!$F$2)/'comparison-30-CO2'!$F$2</f>
        <v>-100</v>
      </c>
      <c r="U66">
        <f>Sheet5!C206/(($AN$8-1)*$AN$8)</f>
        <v>2260438893574333.5</v>
      </c>
      <c r="V66" s="1">
        <f t="shared" si="44"/>
        <v>1.0085998833897349</v>
      </c>
      <c r="W66">
        <f>100*(Y66-'comparison-30-CO2'!$F$2)/'comparison-30-CO2'!$F$2</f>
        <v>-101.00859988338973</v>
      </c>
      <c r="X66">
        <f>100*(Z66-'comparison-30-CO2'!$F$2)/'comparison-30-CO2'!$F$2</f>
        <v>-98.991400116610265</v>
      </c>
      <c r="Y66" s="1">
        <f t="shared" ref="Y66:Y71" si="48">S66-($AN$9/2)*SQRT(U66)</f>
        <v>-55293757.096465625</v>
      </c>
      <c r="Z66" s="1">
        <f t="shared" ref="Z66:Z71" si="49">S66+($AN$9/2)*SQRT(U66)</f>
        <v>55293757.096465625</v>
      </c>
      <c r="AB66" s="1">
        <f t="shared" ref="AB66:AB71" si="50">S66-I66</f>
        <v>0</v>
      </c>
      <c r="AC66" s="1">
        <f t="shared" ref="AC66:AC71" si="51">U66+L66</f>
        <v>2260438893574333.5</v>
      </c>
      <c r="AD66">
        <f t="shared" si="32"/>
        <v>-2628890433226950</v>
      </c>
      <c r="AE66">
        <f t="shared" si="33"/>
        <v>2628890433226950</v>
      </c>
      <c r="AG66" s="51">
        <f>100*ABS(AB66/'comparison-30-CO2'!$F$2)</f>
        <v>0</v>
      </c>
      <c r="AH66" s="51">
        <f xml:space="preserve"> 100*ABS((($AN$9/2)*SQRT(AC66))/'comparison-30-CO2'!$F$2)</f>
        <v>1.0085998833897276</v>
      </c>
    </row>
    <row r="67" spans="1:34" x14ac:dyDescent="0.25">
      <c r="A67" s="4"/>
      <c r="B67" s="4" t="s">
        <v>45</v>
      </c>
      <c r="C67" s="7">
        <v>15</v>
      </c>
      <c r="D67" s="13"/>
      <c r="E67" s="13"/>
      <c r="F67" s="4"/>
      <c r="I67">
        <f t="shared" si="45"/>
        <v>0</v>
      </c>
      <c r="J67">
        <f>100*(I67-'comparison-30-CO2'!$F$2)/'comparison-30-CO2'!$F$2</f>
        <v>-100</v>
      </c>
      <c r="K67" s="1">
        <f t="shared" si="41"/>
        <v>0</v>
      </c>
      <c r="L67">
        <f t="shared" si="46"/>
        <v>0</v>
      </c>
      <c r="M67" s="1">
        <f t="shared" si="42"/>
        <v>0</v>
      </c>
      <c r="N67">
        <f>100*(P67-'comparison-30-CO2'!$F$2)/'comparison-30-CO2'!$F$2</f>
        <v>-100</v>
      </c>
      <c r="O67">
        <f>100*(Q67-'comparison-30-CO2'!$F$2)/'comparison-30-CO2'!$F$2</f>
        <v>-100</v>
      </c>
      <c r="P67">
        <f t="shared" si="47"/>
        <v>0</v>
      </c>
      <c r="Q67">
        <f t="shared" si="47"/>
        <v>0</v>
      </c>
      <c r="S67">
        <f t="shared" si="43"/>
        <v>0</v>
      </c>
      <c r="T67">
        <f>100*(S67-'comparison-30-CO2'!$F$2)/'comparison-30-CO2'!$F$2</f>
        <v>-100</v>
      </c>
      <c r="U67">
        <f>Sheet5!C207/(($AN$8-1)*$AN$8)</f>
        <v>2366582263112332</v>
      </c>
      <c r="V67" s="1">
        <f t="shared" si="44"/>
        <v>1.0320086338066972</v>
      </c>
      <c r="W67">
        <f>100*(Y67-'comparison-30-CO2'!$F$2)/'comparison-30-CO2'!$F$2</f>
        <v>-101.0320086338067</v>
      </c>
      <c r="X67">
        <f>100*(Z67-'comparison-30-CO2'!$F$2)/'comparison-30-CO2'!$F$2</f>
        <v>-98.967991366193303</v>
      </c>
      <c r="Y67" s="1">
        <f t="shared" si="48"/>
        <v>-56577078.442029715</v>
      </c>
      <c r="Z67" s="1">
        <f t="shared" si="49"/>
        <v>56577078.442029715</v>
      </c>
      <c r="AB67" s="1">
        <f t="shared" si="50"/>
        <v>0</v>
      </c>
      <c r="AC67" s="1">
        <f t="shared" si="51"/>
        <v>2366582263112332</v>
      </c>
      <c r="AD67">
        <f t="shared" si="32"/>
        <v>-2752335171999642</v>
      </c>
      <c r="AE67">
        <f t="shared" si="33"/>
        <v>2752335171999642</v>
      </c>
      <c r="AG67" s="51">
        <f>100*ABS(AB67/'comparison-30-CO2'!$F$2)</f>
        <v>0</v>
      </c>
      <c r="AH67" s="51">
        <f xml:space="preserve"> 100*ABS((($AN$9/2)*SQRT(AC67))/'comparison-30-CO2'!$F$2)</f>
        <v>1.0320086338066934</v>
      </c>
    </row>
    <row r="68" spans="1:34" x14ac:dyDescent="0.25">
      <c r="A68" s="4"/>
      <c r="B68" s="4" t="s">
        <v>45</v>
      </c>
      <c r="C68" s="7">
        <v>15</v>
      </c>
      <c r="D68" s="13"/>
      <c r="E68" s="13"/>
      <c r="F68" s="4"/>
      <c r="I68">
        <f t="shared" si="45"/>
        <v>0</v>
      </c>
      <c r="J68">
        <f>100*(I68-'comparison-30-CO2'!$F$2)/'comparison-30-CO2'!$F$2</f>
        <v>-100</v>
      </c>
      <c r="K68" s="1">
        <f t="shared" si="41"/>
        <v>0</v>
      </c>
      <c r="L68">
        <f t="shared" si="46"/>
        <v>0</v>
      </c>
      <c r="M68" s="1">
        <f t="shared" si="42"/>
        <v>0</v>
      </c>
      <c r="N68">
        <f>100*(P68-'comparison-30-CO2'!$F$2)/'comparison-30-CO2'!$F$2</f>
        <v>-100</v>
      </c>
      <c r="O68">
        <f>100*(Q68-'comparison-30-CO2'!$F$2)/'comparison-30-CO2'!$F$2</f>
        <v>-100</v>
      </c>
      <c r="P68">
        <f t="shared" si="47"/>
        <v>0</v>
      </c>
      <c r="Q68">
        <f t="shared" si="47"/>
        <v>0</v>
      </c>
      <c r="S68">
        <f t="shared" si="43"/>
        <v>0</v>
      </c>
      <c r="T68">
        <f>100*(S68-'comparison-30-CO2'!$F$2)/'comparison-30-CO2'!$F$2</f>
        <v>-100</v>
      </c>
      <c r="U68">
        <f>Sheet5!C208/(($AN$8-1)*$AN$8)</f>
        <v>2434750501401555</v>
      </c>
      <c r="V68" s="1">
        <f t="shared" si="44"/>
        <v>1.0467663665473594</v>
      </c>
      <c r="W68">
        <f>100*(Y68-'comparison-30-CO2'!$F$2)/'comparison-30-CO2'!$F$2</f>
        <v>-101.04676636654736</v>
      </c>
      <c r="X68">
        <f>100*(Z68-'comparison-30-CO2'!$F$2)/'comparison-30-CO2'!$F$2</f>
        <v>-98.953233633452641</v>
      </c>
      <c r="Y68" s="1">
        <f t="shared" si="48"/>
        <v>-57386131.17235034</v>
      </c>
      <c r="Z68" s="1">
        <f t="shared" si="49"/>
        <v>57386131.17235034</v>
      </c>
      <c r="AB68" s="1">
        <f t="shared" si="50"/>
        <v>0</v>
      </c>
      <c r="AC68" s="1">
        <f t="shared" si="51"/>
        <v>2434750501401555</v>
      </c>
      <c r="AD68">
        <f t="shared" si="32"/>
        <v>-2831614833130008.5</v>
      </c>
      <c r="AE68">
        <f t="shared" si="33"/>
        <v>2831614833130008.5</v>
      </c>
      <c r="AG68" s="51">
        <f>100*ABS(AB68/'comparison-30-CO2'!$F$2)</f>
        <v>0</v>
      </c>
      <c r="AH68" s="51">
        <f xml:space="preserve"> 100*ABS((($AN$9/2)*SQRT(AC68))/'comparison-30-CO2'!$F$2)</f>
        <v>1.0467663665473699</v>
      </c>
    </row>
    <row r="69" spans="1:34" x14ac:dyDescent="0.25">
      <c r="A69" s="4"/>
      <c r="B69" s="4" t="s">
        <v>45</v>
      </c>
      <c r="C69" s="7">
        <v>15</v>
      </c>
      <c r="D69" s="13"/>
      <c r="E69" s="13"/>
      <c r="F69" s="4"/>
      <c r="I69">
        <f t="shared" si="45"/>
        <v>0</v>
      </c>
      <c r="J69">
        <f>100*(I69-'comparison-30-CO2'!$F$2)/'comparison-30-CO2'!$F$2</f>
        <v>-100</v>
      </c>
      <c r="K69" s="1">
        <f t="shared" si="41"/>
        <v>0</v>
      </c>
      <c r="L69">
        <f t="shared" si="46"/>
        <v>0</v>
      </c>
      <c r="M69" s="1">
        <f t="shared" si="42"/>
        <v>0</v>
      </c>
      <c r="N69">
        <f>100*(P69-'comparison-30-CO2'!$F$2)/'comparison-30-CO2'!$F$2</f>
        <v>-100</v>
      </c>
      <c r="O69">
        <f>100*(Q69-'comparison-30-CO2'!$F$2)/'comparison-30-CO2'!$F$2</f>
        <v>-100</v>
      </c>
      <c r="P69">
        <f t="shared" si="47"/>
        <v>0</v>
      </c>
      <c r="Q69">
        <f t="shared" si="47"/>
        <v>0</v>
      </c>
      <c r="S69">
        <f t="shared" si="43"/>
        <v>0</v>
      </c>
      <c r="T69">
        <f>100*(S69-'comparison-30-CO2'!$F$2)/'comparison-30-CO2'!$F$2</f>
        <v>-100</v>
      </c>
      <c r="U69">
        <f>Sheet5!C209/(($AN$8-1)*$AN$8)</f>
        <v>2385029926339811.5</v>
      </c>
      <c r="V69" s="1">
        <f t="shared" si="44"/>
        <v>1.0360231130455446</v>
      </c>
      <c r="W69">
        <f>100*(Y69-'comparison-30-CO2'!$F$2)/'comparison-30-CO2'!$F$2</f>
        <v>-101.03602311304554</v>
      </c>
      <c r="X69">
        <f>100*(Z69-'comparison-30-CO2'!$F$2)/'comparison-30-CO2'!$F$2</f>
        <v>-98.96397688695447</v>
      </c>
      <c r="Y69" s="1">
        <f t="shared" si="48"/>
        <v>-56797161.394206256</v>
      </c>
      <c r="Z69" s="1">
        <f t="shared" si="49"/>
        <v>56797161.394206256</v>
      </c>
      <c r="AB69" s="1">
        <f t="shared" si="50"/>
        <v>0</v>
      </c>
      <c r="AC69" s="1">
        <f t="shared" si="51"/>
        <v>2385029926339811.5</v>
      </c>
      <c r="AD69">
        <f t="shared" si="32"/>
        <v>-2773789804333201</v>
      </c>
      <c r="AE69">
        <f t="shared" si="33"/>
        <v>2773789804333201</v>
      </c>
      <c r="AG69" s="51">
        <f>100*ABS(AB69/'comparison-30-CO2'!$F$2)</f>
        <v>0</v>
      </c>
      <c r="AH69" s="51">
        <f xml:space="preserve"> 100*ABS((($AN$9/2)*SQRT(AC69))/'comparison-30-CO2'!$F$2)</f>
        <v>1.0360231130455353</v>
      </c>
    </row>
    <row r="70" spans="1:34" x14ac:dyDescent="0.25">
      <c r="A70" s="4"/>
      <c r="B70" s="4" t="s">
        <v>45</v>
      </c>
      <c r="C70" s="7">
        <v>15</v>
      </c>
      <c r="D70" s="13"/>
      <c r="E70" s="13"/>
      <c r="F70" s="4"/>
      <c r="I70">
        <f t="shared" si="45"/>
        <v>0</v>
      </c>
      <c r="J70">
        <f>100*(I70-'comparison-30-CO2'!$F$2)/'comparison-30-CO2'!$F$2</f>
        <v>-100</v>
      </c>
      <c r="K70" s="1">
        <f t="shared" si="41"/>
        <v>0</v>
      </c>
      <c r="L70">
        <f t="shared" si="46"/>
        <v>0</v>
      </c>
      <c r="M70" s="1">
        <f t="shared" si="42"/>
        <v>0</v>
      </c>
      <c r="N70">
        <f>100*(P70-'comparison-30-CO2'!$F$2)/'comparison-30-CO2'!$F$2</f>
        <v>-100</v>
      </c>
      <c r="O70">
        <f>100*(Q70-'comparison-30-CO2'!$F$2)/'comparison-30-CO2'!$F$2</f>
        <v>-100</v>
      </c>
      <c r="P70">
        <f t="shared" si="47"/>
        <v>0</v>
      </c>
      <c r="Q70">
        <f t="shared" si="47"/>
        <v>0</v>
      </c>
      <c r="S70">
        <f t="shared" si="43"/>
        <v>0</v>
      </c>
      <c r="T70">
        <f>100*(S70-'comparison-30-CO2'!$F$2)/'comparison-30-CO2'!$F$2</f>
        <v>-100</v>
      </c>
      <c r="U70">
        <f>Sheet5!C210/(($AN$8-1)*$AN$8)</f>
        <v>2413373703374439.5</v>
      </c>
      <c r="V70" s="1">
        <f t="shared" si="44"/>
        <v>1.0421609982102922</v>
      </c>
      <c r="W70">
        <f>100*(Y70-'comparison-30-CO2'!$F$2)/'comparison-30-CO2'!$F$2</f>
        <v>-101.04216099821028</v>
      </c>
      <c r="X70">
        <f>100*(Z70-'comparison-30-CO2'!$F$2)/'comparison-30-CO2'!$F$2</f>
        <v>-98.957839001789708</v>
      </c>
      <c r="Y70" s="1">
        <f t="shared" si="48"/>
        <v>-57133654.325620219</v>
      </c>
      <c r="Z70" s="1">
        <f t="shared" si="49"/>
        <v>57133654.325620219</v>
      </c>
      <c r="AB70" s="1">
        <f t="shared" si="50"/>
        <v>0</v>
      </c>
      <c r="AC70" s="1">
        <f t="shared" si="51"/>
        <v>2413373703374439.5</v>
      </c>
      <c r="AD70">
        <f t="shared" si="32"/>
        <v>-2806753617024473</v>
      </c>
      <c r="AE70">
        <f t="shared" si="33"/>
        <v>2806753617024473</v>
      </c>
      <c r="AG70" s="51">
        <f>100*ABS(AB70/'comparison-30-CO2'!$F$2)</f>
        <v>0</v>
      </c>
      <c r="AH70" s="51">
        <f xml:space="preserve"> 100*ABS((($AN$9/2)*SQRT(AC70))/'comparison-30-CO2'!$F$2)</f>
        <v>1.0421609982102835</v>
      </c>
    </row>
    <row r="71" spans="1:34" x14ac:dyDescent="0.25">
      <c r="A71" s="4"/>
      <c r="B71" s="4" t="s">
        <v>45</v>
      </c>
      <c r="C71" s="7">
        <v>15</v>
      </c>
      <c r="D71" s="13"/>
      <c r="E71" s="13"/>
      <c r="F71" s="4"/>
      <c r="I71">
        <f t="shared" si="45"/>
        <v>0</v>
      </c>
      <c r="J71">
        <f>100*(I71-'comparison-30-CO2'!$F$2)/'comparison-30-CO2'!$F$2</f>
        <v>-100</v>
      </c>
      <c r="K71" s="1">
        <f t="shared" si="41"/>
        <v>0</v>
      </c>
      <c r="L71">
        <f t="shared" si="46"/>
        <v>0</v>
      </c>
      <c r="M71" s="1">
        <f t="shared" si="42"/>
        <v>0</v>
      </c>
      <c r="N71">
        <f>100*(P71-'comparison-30-CO2'!$F$2)/'comparison-30-CO2'!$F$2</f>
        <v>-100</v>
      </c>
      <c r="O71">
        <f>100*(Q71-'comparison-30-CO2'!$F$2)/'comparison-30-CO2'!$F$2</f>
        <v>-100</v>
      </c>
      <c r="P71">
        <f t="shared" si="47"/>
        <v>0</v>
      </c>
      <c r="Q71">
        <f t="shared" si="47"/>
        <v>0</v>
      </c>
      <c r="S71" s="47">
        <f t="shared" si="43"/>
        <v>0</v>
      </c>
      <c r="T71">
        <f>100*(S71-'comparison-30-CO2'!$F$2)/'comparison-30-CO2'!$F$2</f>
        <v>-100</v>
      </c>
      <c r="U71">
        <f>Sheet5!C211/(($AN$8-1)*$AN$8)</f>
        <v>2302153860464628</v>
      </c>
      <c r="V71" s="1">
        <f t="shared" si="44"/>
        <v>1.0178638742559798</v>
      </c>
      <c r="W71">
        <f>100*(Y71-'comparison-30-CO2'!$F$2)/'comparison-30-CO2'!$F$2</f>
        <v>-101.01786387425598</v>
      </c>
      <c r="X71">
        <f>100*(Z71-'comparison-30-CO2'!$F$2)/'comparison-30-CO2'!$F$2</f>
        <v>-98.982136125744034</v>
      </c>
      <c r="Y71" s="1">
        <f t="shared" si="48"/>
        <v>-55801630.306782089</v>
      </c>
      <c r="Z71" s="1">
        <f t="shared" si="49"/>
        <v>55801630.306782089</v>
      </c>
      <c r="AB71" s="1">
        <f t="shared" si="50"/>
        <v>0</v>
      </c>
      <c r="AC71" s="1">
        <f t="shared" si="51"/>
        <v>2302153860464628</v>
      </c>
      <c r="AD71">
        <f t="shared" si="32"/>
        <v>-2677404939720362.5</v>
      </c>
      <c r="AE71">
        <f t="shared" si="33"/>
        <v>2677404939720362.5</v>
      </c>
      <c r="AG71" s="51">
        <f>100*ABS(AB71/'comparison-30-CO2'!$F$2)</f>
        <v>0</v>
      </c>
      <c r="AH71" s="51">
        <f xml:space="preserve"> 100*ABS((($AN$9/2)*SQRT(AC71))/'comparison-30-CO2'!$F$2)</f>
        <v>1.0178638742559714</v>
      </c>
    </row>
    <row r="72" spans="1:34" x14ac:dyDescent="0.25">
      <c r="A72" s="4"/>
      <c r="B72" s="4"/>
      <c r="C72" s="7"/>
      <c r="D72" s="13"/>
      <c r="E72" s="13"/>
      <c r="F72" s="4"/>
      <c r="K72" s="1"/>
      <c r="AB72" s="1"/>
      <c r="AC72" s="1"/>
    </row>
    <row r="73" spans="1:34" x14ac:dyDescent="0.25">
      <c r="A73" s="4"/>
      <c r="B73" s="4"/>
      <c r="C73" s="7"/>
      <c r="D73" s="13"/>
      <c r="E73" s="13"/>
      <c r="F73" s="4"/>
      <c r="K73" s="1"/>
      <c r="AB73" s="1"/>
      <c r="AC73" s="1"/>
    </row>
    <row r="74" spans="1:34" x14ac:dyDescent="0.25">
      <c r="A74" s="4"/>
      <c r="B74" s="4"/>
      <c r="C74" s="7"/>
      <c r="D74" s="13"/>
      <c r="E74" s="13"/>
      <c r="F74" s="4"/>
      <c r="K74" s="1"/>
      <c r="AB74" s="1"/>
      <c r="AC74" s="1"/>
    </row>
    <row r="75" spans="1:34" x14ac:dyDescent="0.25">
      <c r="A75" s="4"/>
      <c r="B75" s="4"/>
      <c r="C75" s="7"/>
      <c r="D75" s="13"/>
      <c r="E75" s="13"/>
      <c r="F75" s="4"/>
      <c r="K75" s="1"/>
      <c r="AB75" s="1"/>
      <c r="AC75" s="1"/>
    </row>
    <row r="76" spans="1:34" x14ac:dyDescent="0.25">
      <c r="A76" s="4"/>
      <c r="B76" s="4"/>
      <c r="C76" s="7"/>
      <c r="D76" s="13"/>
      <c r="E76" s="13"/>
      <c r="F76" s="4"/>
      <c r="K76" s="1"/>
      <c r="AB76" s="1"/>
      <c r="AC76" s="1"/>
    </row>
    <row r="77" spans="1:34" x14ac:dyDescent="0.25">
      <c r="A77" s="4"/>
      <c r="B77" s="4"/>
      <c r="C77" s="7"/>
      <c r="D77" s="13"/>
      <c r="E77" s="13"/>
      <c r="F77" s="4"/>
      <c r="K77" s="1"/>
      <c r="AB77" s="1"/>
      <c r="AC77" s="1"/>
    </row>
    <row r="78" spans="1:34" x14ac:dyDescent="0.25">
      <c r="A78" s="4"/>
      <c r="B78" s="4"/>
      <c r="C78" s="7"/>
      <c r="D78" s="13"/>
      <c r="E78" s="13"/>
      <c r="F78" s="4"/>
      <c r="K78" s="1"/>
      <c r="AB78" s="1"/>
      <c r="AC78" s="1"/>
    </row>
    <row r="79" spans="1:34" x14ac:dyDescent="0.25">
      <c r="A79" s="4"/>
      <c r="B79" s="4"/>
      <c r="C79" s="7"/>
      <c r="D79" s="13"/>
      <c r="E79" s="13"/>
      <c r="F79" s="4"/>
      <c r="K79" s="1"/>
      <c r="AB79" s="1"/>
      <c r="AC79" s="1"/>
    </row>
    <row r="80" spans="1:34" x14ac:dyDescent="0.25">
      <c r="A80" s="4"/>
      <c r="B80" s="4"/>
      <c r="C80" s="7"/>
      <c r="D80" s="13"/>
      <c r="E80" s="13"/>
      <c r="F80" s="4"/>
      <c r="K80" s="1"/>
      <c r="AB80" s="1"/>
      <c r="AC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comparison</vt:lpstr>
      <vt:lpstr>comparison-64</vt:lpstr>
      <vt:lpstr>comparison-64-SAA</vt:lpstr>
      <vt:lpstr>Sheet5</vt:lpstr>
      <vt:lpstr>table</vt:lpstr>
      <vt:lpstr>comparison-30-CO2</vt:lpstr>
      <vt:lpstr>comparison-30-CO2-SAA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Victoria Pagnier</dc:creator>
  <cp:lastModifiedBy>Celine Victoria Pagnier</cp:lastModifiedBy>
  <dcterms:created xsi:type="dcterms:W3CDTF">2015-06-05T18:19:34Z</dcterms:created>
  <dcterms:modified xsi:type="dcterms:W3CDTF">2025-08-11T12:54:06Z</dcterms:modified>
</cp:coreProperties>
</file>