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G41" i="1" l="1"/>
  <c r="F41" i="1"/>
  <c r="E41" i="1"/>
  <c r="E36" i="1"/>
  <c r="E38" i="1"/>
  <c r="E16" i="1"/>
  <c r="F33" i="1"/>
  <c r="E33" i="1"/>
  <c r="E27" i="1"/>
  <c r="G43" i="1" l="1"/>
  <c r="F43" i="1"/>
  <c r="E43" i="1"/>
  <c r="G33" i="1"/>
  <c r="G36" i="1" s="1"/>
  <c r="F36" i="1"/>
  <c r="E7" i="1"/>
  <c r="E12" i="1"/>
  <c r="G7" i="1"/>
  <c r="F7" i="1"/>
  <c r="E15" i="1"/>
  <c r="G12" i="1"/>
  <c r="F12" i="1"/>
  <c r="E17" i="1" l="1"/>
  <c r="E44" i="1"/>
  <c r="F44" i="1"/>
  <c r="G44" i="1"/>
</calcChain>
</file>

<file path=xl/sharedStrings.xml><?xml version="1.0" encoding="utf-8"?>
<sst xmlns="http://schemas.openxmlformats.org/spreadsheetml/2006/main" count="41" uniqueCount="29">
  <si>
    <t>Вариант 7</t>
  </si>
  <si>
    <t>F(a,b,c)</t>
  </si>
  <si>
    <t>a</t>
  </si>
  <si>
    <t>b</t>
  </si>
  <si>
    <t>c</t>
  </si>
  <si>
    <t>M</t>
  </si>
  <si>
    <t>Част производные</t>
  </si>
  <si>
    <t>Относит погрешности</t>
  </si>
  <si>
    <t>Абсолют погрешность функции</t>
  </si>
  <si>
    <t>Относит погрешность функции</t>
  </si>
  <si>
    <t>Значение функции</t>
  </si>
  <si>
    <t>Округлённые значения</t>
  </si>
  <si>
    <t>Составляющие суммы</t>
  </si>
  <si>
    <t>a*(δF/δa)</t>
  </si>
  <si>
    <t>b*(δF/δb)</t>
  </si>
  <si>
    <t>c*(δF/δc)</t>
  </si>
  <si>
    <t>Знаменатель</t>
  </si>
  <si>
    <t>Оценки допустимых погрешностей исходных данных</t>
  </si>
  <si>
    <t>∆a</t>
  </si>
  <si>
    <t>∆b</t>
  </si>
  <si>
    <t>∆c</t>
  </si>
  <si>
    <t>Фактические погрешности входных величин</t>
  </si>
  <si>
    <t>Сравнение фактических с найденными</t>
  </si>
  <si>
    <t>δF/δa</t>
  </si>
  <si>
    <t>δF/δb</t>
  </si>
  <si>
    <t>δF/δc</t>
  </si>
  <si>
    <t>Значения функции частных производных</t>
  </si>
  <si>
    <t>Ответ</t>
  </si>
  <si>
    <t>Доверять 4 цифрам в найденном значении F нельзя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</si>
</sst>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2" borderId="1" xfId="1" applyBorder="1"/>
    <xf numFmtId="0" fontId="0" fillId="0" borderId="2" xfId="0" applyBorder="1"/>
    <xf numFmtId="0" fontId="2" fillId="3" borderId="2" xfId="2" applyBorder="1" applyAlignment="1">
      <alignment horizontal="center"/>
    </xf>
    <xf numFmtId="0" fontId="2" fillId="3" borderId="3" xfId="2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3" borderId="0" xfId="2" applyBorder="1" applyAlignment="1">
      <alignment horizontal="center"/>
    </xf>
    <xf numFmtId="0" fontId="2" fillId="3" borderId="5" xfId="2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3" fillId="4" borderId="7" xfId="3" applyBorder="1"/>
    <xf numFmtId="0" fontId="0" fillId="0" borderId="8" xfId="0" applyBorder="1"/>
    <xf numFmtId="0" fontId="0" fillId="0" borderId="3" xfId="0" applyBorder="1"/>
    <xf numFmtId="0" fontId="0" fillId="0" borderId="0" xfId="0" applyBorder="1" applyAlignment="1">
      <alignment horizontal="center"/>
    </xf>
    <xf numFmtId="0" fontId="3" fillId="4" borderId="0" xfId="3" applyBorder="1"/>
    <xf numFmtId="0" fontId="0" fillId="0" borderId="7" xfId="0" applyBorder="1" applyAlignment="1">
      <alignment horizontal="center"/>
    </xf>
    <xf numFmtId="0" fontId="0" fillId="0" borderId="0" xfId="0" applyNumberFormat="1" applyBorder="1"/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</xdr:colOff>
      <xdr:row>1</xdr:row>
      <xdr:rowOff>138112</xdr:rowOff>
    </xdr:from>
    <xdr:ext cx="1046505" cy="2898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2457450" y="328612"/>
              <a:ext cx="1046505" cy="2898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den>
                    </m:f>
                    <m:d>
                      <m:d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</m:d>
                    <m:func>
                      <m:func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i="0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(2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457450" y="328612"/>
              <a:ext cx="1046505" cy="2898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𝑎</a:t>
              </a:r>
              <a:r>
                <a:rPr lang="ru-RU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𝑏</a:t>
              </a:r>
              <a:r>
                <a:rPr lang="ru-RU" sz="1100" b="0" i="0">
                  <a:latin typeface="Cambria Math" panose="02040503050406030204" pitchFamily="18" charset="0"/>
                </a:rPr>
                <a:t> </a:t>
              </a:r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1+𝑏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 </a:t>
              </a:r>
              <a:r>
                <a:rPr lang="en-US" sz="1100" i="0">
                  <a:latin typeface="Cambria Math" panose="02040503050406030204" pitchFamily="18" charset="0"/>
                </a:rPr>
                <a:t> sin⁡〖</a:t>
              </a:r>
              <a:r>
                <a:rPr lang="en-US" sz="1100" b="0" i="0">
                  <a:latin typeface="Cambria Math" panose="02040503050406030204" pitchFamily="18" charset="0"/>
                </a:rPr>
                <a:t>(2𝑐)〗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47625</xdr:colOff>
      <xdr:row>21</xdr:row>
      <xdr:rowOff>119062</xdr:rowOff>
    </xdr:from>
    <xdr:ext cx="1044068" cy="32137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2486025" y="690562"/>
              <a:ext cx="1044068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den>
                    </m:f>
                    <m:func>
                      <m:func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i="0">
                            <a:latin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(1+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𝑎𝑐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2486025" y="690562"/>
              <a:ext cx="1044068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𝑎+𝑏</a:t>
              </a:r>
              <a:r>
                <a:rPr lang="ru-RU" sz="1100" b="0" i="0">
                  <a:latin typeface="Cambria Math" panose="02040503050406030204" pitchFamily="18" charset="0"/>
                </a:rPr>
                <a:t>)/(</a:t>
              </a:r>
              <a:r>
                <a:rPr lang="en-US" sz="1100" b="0" i="0">
                  <a:latin typeface="Cambria Math" panose="02040503050406030204" pitchFamily="18" charset="0"/>
                </a:rPr>
                <a:t>𝑎 −𝑏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 </a:t>
              </a:r>
              <a:r>
                <a:rPr lang="en-US" sz="1100" i="0">
                  <a:latin typeface="Cambria Math" panose="02040503050406030204" pitchFamily="18" charset="0"/>
                </a:rPr>
                <a:t> ln⁡〖</a:t>
              </a:r>
              <a:r>
                <a:rPr lang="en-US" sz="1100" b="0" i="0">
                  <a:latin typeface="Cambria Math" panose="02040503050406030204" pitchFamily="18" charset="0"/>
                </a:rPr>
                <a:t>(1+𝑎𝑐)〗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1093258</xdr:colOff>
      <xdr:row>8</xdr:row>
      <xdr:rowOff>183621</xdr:rowOff>
    </xdr:from>
    <xdr:ext cx="1048172" cy="32848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6998758" y="1707621"/>
              <a:ext cx="1048172" cy="3284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sin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⁡(2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6998758" y="1707621"/>
              <a:ext cx="1048172" cy="3284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(1+𝑏)∗sin⁡(2𝑐)</a:t>
              </a:r>
              <a:r>
                <a:rPr lang="ru-RU" sz="1100" b="0" i="0">
                  <a:latin typeface="Cambria Math" panose="02040503050406030204" pitchFamily="18" charset="0"/>
                </a:rPr>
                <a:t>)/</a:t>
              </a:r>
              <a:r>
                <a:rPr lang="en-US" sz="1100" b="0" i="0">
                  <a:latin typeface="Cambria Math" panose="02040503050406030204" pitchFamily="18" charset="0"/>
                </a:rPr>
                <a:t>𝑏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323850</xdr:colOff>
      <xdr:row>9</xdr:row>
      <xdr:rowOff>27517</xdr:rowOff>
    </xdr:from>
    <xdr:ext cx="2157835" cy="32848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9436100" y="1742017"/>
              <a:ext cx="2157835" cy="3284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ab</m:t>
                        </m:r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sin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0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c</m:t>
                            </m:r>
                          </m:e>
                        </m:d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− 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a</m:t>
                        </m:r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∗(1+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b</m:t>
                        </m:r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)∗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sin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⁡(2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sSup>
                          <m:s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9436100" y="1742017"/>
              <a:ext cx="2157835" cy="3284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ab∗sin(2c)− a∗(1+b)∗sin⁡(2𝑐)</a:t>
              </a:r>
              <a:r>
                <a:rPr lang="ru-RU" sz="1100" b="0" i="0">
                  <a:latin typeface="Cambria Math" panose="02040503050406030204" pitchFamily="18" charset="0"/>
                </a:rPr>
                <a:t>)/</a:t>
              </a:r>
              <a:r>
                <a:rPr lang="en-US" sz="1100" b="0" i="0">
                  <a:latin typeface="Cambria Math" panose="02040503050406030204" pitchFamily="18" charset="0"/>
                </a:rPr>
                <a:t>𝑏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2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268817</xdr:colOff>
      <xdr:row>9</xdr:row>
      <xdr:rowOff>28575</xdr:rowOff>
    </xdr:from>
    <xdr:ext cx="1366015" cy="32848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/>
            <xdr:cNvSpPr txBox="1"/>
          </xdr:nvSpPr>
          <xdr:spPr>
            <a:xfrm>
              <a:off x="12032192" y="1743075"/>
              <a:ext cx="1366015" cy="3284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c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𝑜𝑠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(2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6" name="TextBox 5"/>
            <xdr:cNvSpPr txBox="1"/>
          </xdr:nvSpPr>
          <xdr:spPr>
            <a:xfrm>
              <a:off x="12032192" y="1743075"/>
              <a:ext cx="1366015" cy="3284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2𝑎∗(1+𝑏)∗c𝑜𝑠(2𝑐)</a:t>
              </a:r>
              <a:r>
                <a:rPr lang="ru-RU" sz="1100" b="0" i="0">
                  <a:latin typeface="Cambria Math" panose="02040503050406030204" pitchFamily="18" charset="0"/>
                </a:rPr>
                <a:t>)/</a:t>
              </a:r>
              <a:r>
                <a:rPr lang="en-US" sz="1100" b="0" i="0">
                  <a:latin typeface="Cambria Math" panose="02040503050406030204" pitchFamily="18" charset="0"/>
                </a:rPr>
                <a:t>𝑏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314325</xdr:colOff>
      <xdr:row>29</xdr:row>
      <xdr:rowOff>13228</xdr:rowOff>
    </xdr:from>
    <xdr:ext cx="2722348" cy="50417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/>
            <xdr:cNvSpPr txBox="1"/>
          </xdr:nvSpPr>
          <xdr:spPr>
            <a:xfrm>
              <a:off x="6219825" y="5537728"/>
              <a:ext cx="2722348" cy="5041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>
                          <m:f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𝑎𝑐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⁡(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𝑎𝑐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ln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⁡(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𝑎𝑐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+1)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7" name="TextBox 6"/>
            <xdr:cNvSpPr txBox="1"/>
          </xdr:nvSpPr>
          <xdr:spPr>
            <a:xfrm>
              <a:off x="6219825" y="5537728"/>
              <a:ext cx="2722348" cy="5041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((</a:t>
              </a:r>
              <a:r>
                <a:rPr lang="en-US" sz="1100" b="0" i="0">
                  <a:latin typeface="Cambria Math" panose="02040503050406030204" pitchFamily="18" charset="0"/>
                </a:rPr>
                <a:t>𝑐(𝑎+𝑏)</a:t>
              </a:r>
              <a:r>
                <a:rPr lang="ru-RU" sz="1100" b="0" i="0">
                  <a:latin typeface="Cambria Math" panose="02040503050406030204" pitchFamily="18" charset="0"/>
                </a:rPr>
                <a:t>)/(</a:t>
              </a:r>
              <a:r>
                <a:rPr lang="en-US" sz="1100" b="0" i="0">
                  <a:latin typeface="Cambria Math" panose="02040503050406030204" pitchFamily="18" charset="0"/>
                </a:rPr>
                <a:t>𝑎𝑐+1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+l𝑛⁡(𝑎𝑐+1)</a:t>
              </a:r>
              <a:r>
                <a:rPr lang="ru-RU" sz="1100" b="0" i="0">
                  <a:latin typeface="Cambria Math" panose="02040503050406030204" pitchFamily="18" charset="0"/>
                </a:rPr>
                <a:t>)/(</a:t>
              </a:r>
              <a:r>
                <a:rPr lang="en-US" sz="1100" b="0" i="0">
                  <a:latin typeface="Cambria Math" panose="02040503050406030204" pitchFamily="18" charset="0"/>
                </a:rPr>
                <a:t>𝑎−𝑏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−((𝑎+𝑏)∗ln⁡(𝑎𝑐+1))/〖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(𝑎−𝑏)〗^</a:t>
              </a:r>
              <a:r>
                <a:rPr lang="en-US" sz="1100" b="0" i="0">
                  <a:latin typeface="Cambria Math" panose="02040503050406030204" pitchFamily="18" charset="0"/>
                </a:rPr>
                <a:t>2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347133</xdr:colOff>
      <xdr:row>29</xdr:row>
      <xdr:rowOff>58208</xdr:rowOff>
    </xdr:from>
    <xdr:ext cx="2038443" cy="3793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/>
            <xdr:cNvSpPr txBox="1"/>
          </xdr:nvSpPr>
          <xdr:spPr>
            <a:xfrm>
              <a:off x="9459383" y="5582708"/>
              <a:ext cx="2038443" cy="3793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⁡(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𝑎𝑐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ln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⁡(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𝑎𝑐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+1)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8" name="TextBox 7"/>
            <xdr:cNvSpPr txBox="1"/>
          </xdr:nvSpPr>
          <xdr:spPr>
            <a:xfrm>
              <a:off x="9459383" y="5582708"/>
              <a:ext cx="2038443" cy="3793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l𝑛⁡(𝑎𝑐+1)</a:t>
              </a:r>
              <a:r>
                <a:rPr lang="ru-RU" sz="1100" b="0" i="0">
                  <a:latin typeface="Cambria Math" panose="02040503050406030204" pitchFamily="18" charset="0"/>
                </a:rPr>
                <a:t>)/(</a:t>
              </a:r>
              <a:r>
                <a:rPr lang="en-US" sz="1100" b="0" i="0">
                  <a:latin typeface="Cambria Math" panose="02040503050406030204" pitchFamily="18" charset="0"/>
                </a:rPr>
                <a:t>𝑎−𝑏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+((𝑎+𝑏)∗ln⁡(𝑎𝑐+1))/〖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(𝑎−𝑏)〗^</a:t>
              </a:r>
              <a:r>
                <a:rPr lang="en-US" sz="1100" b="0" i="0">
                  <a:latin typeface="Cambria Math" panose="02040503050406030204" pitchFamily="18" charset="0"/>
                </a:rPr>
                <a:t>2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347133</xdr:colOff>
      <xdr:row>29</xdr:row>
      <xdr:rowOff>46567</xdr:rowOff>
    </xdr:from>
    <xdr:ext cx="1120370" cy="3524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/>
            <xdr:cNvSpPr txBox="1"/>
          </xdr:nvSpPr>
          <xdr:spPr>
            <a:xfrm>
              <a:off x="12115800" y="5571067"/>
              <a:ext cx="1120370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)∗(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𝑎𝑐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+1)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9" name="TextBox 8"/>
            <xdr:cNvSpPr txBox="1"/>
          </xdr:nvSpPr>
          <xdr:spPr>
            <a:xfrm>
              <a:off x="12115800" y="5571067"/>
              <a:ext cx="1120370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𝑎∗(𝑎+𝑏)</a:t>
              </a:r>
              <a:r>
                <a:rPr lang="ru-RU" sz="1100" b="0" i="0">
                  <a:latin typeface="Cambria Math" panose="02040503050406030204" pitchFamily="18" charset="0"/>
                </a:rPr>
                <a:t>)/(</a:t>
              </a:r>
              <a:r>
                <a:rPr lang="en-US" sz="1100" b="0" i="0">
                  <a:latin typeface="Cambria Math" panose="02040503050406030204" pitchFamily="18" charset="0"/>
                </a:rPr>
                <a:t>(𝑎−𝑏)∗(𝑎𝑐+1)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657225</xdr:colOff>
      <xdr:row>27</xdr:row>
      <xdr:rowOff>119062</xdr:rowOff>
    </xdr:from>
    <xdr:ext cx="65" cy="172227"/>
    <xdr:sp macro="" textlink="">
      <xdr:nvSpPr>
        <xdr:cNvPr id="10" name="TextBox 9"/>
        <xdr:cNvSpPr txBox="1"/>
      </xdr:nvSpPr>
      <xdr:spPr>
        <a:xfrm>
          <a:off x="10410825" y="33575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6"/>
  <sheetViews>
    <sheetView tabSelected="1" zoomScaleNormal="100" workbookViewId="0">
      <selection activeCell="G41" sqref="G41"/>
    </sheetView>
  </sheetViews>
  <sheetFormatPr defaultRowHeight="15" x14ac:dyDescent="0.25"/>
  <cols>
    <col min="2" max="2" width="18.28515625" customWidth="1"/>
    <col min="4" max="4" width="51.85546875" customWidth="1"/>
    <col min="5" max="5" width="48.140625" customWidth="1"/>
    <col min="6" max="6" width="39.85546875" customWidth="1"/>
    <col min="7" max="7" width="25.85546875" customWidth="1"/>
    <col min="12" max="12" width="51.5703125" customWidth="1"/>
    <col min="13" max="13" width="50.7109375" customWidth="1"/>
    <col min="14" max="14" width="36.140625" customWidth="1"/>
    <col min="15" max="15" width="23" customWidth="1"/>
  </cols>
  <sheetData>
    <row r="1" spans="2:8" x14ac:dyDescent="0.25">
      <c r="D1" s="1" t="s">
        <v>1</v>
      </c>
      <c r="E1" s="1" t="s">
        <v>2</v>
      </c>
      <c r="F1" s="1" t="s">
        <v>3</v>
      </c>
      <c r="G1" s="1" t="s">
        <v>4</v>
      </c>
      <c r="H1" s="1"/>
    </row>
    <row r="2" spans="2:8" x14ac:dyDescent="0.25">
      <c r="B2" t="s">
        <v>0</v>
      </c>
    </row>
    <row r="3" spans="2:8" x14ac:dyDescent="0.25">
      <c r="C3" s="1">
        <v>1</v>
      </c>
      <c r="E3" s="1">
        <v>2456</v>
      </c>
      <c r="F3" s="1">
        <v>7.7999999999999999E-4</v>
      </c>
      <c r="G3" s="1">
        <v>8.0000000000000002E-3</v>
      </c>
      <c r="H3" s="1"/>
    </row>
    <row r="4" spans="2:8" x14ac:dyDescent="0.25">
      <c r="E4" s="1">
        <v>5.0000000000000001E-4</v>
      </c>
      <c r="F4" s="1">
        <v>3.0000000000000001E-5</v>
      </c>
      <c r="G4" s="1">
        <v>1.2999999999999999E-4</v>
      </c>
    </row>
    <row r="6" spans="2:8" x14ac:dyDescent="0.25">
      <c r="C6" s="2">
        <v>1</v>
      </c>
      <c r="D6" s="3"/>
      <c r="E6" s="4" t="s">
        <v>2</v>
      </c>
      <c r="F6" s="4" t="s">
        <v>3</v>
      </c>
      <c r="G6" s="5" t="s">
        <v>4</v>
      </c>
    </row>
    <row r="7" spans="2:8" x14ac:dyDescent="0.25">
      <c r="C7" s="6"/>
      <c r="D7" s="16" t="s">
        <v>7</v>
      </c>
      <c r="E7" s="7">
        <f>E4/E3</f>
        <v>2.0358306188925083E-7</v>
      </c>
      <c r="F7" s="7">
        <f>F4/F3</f>
        <v>3.8461538461538464E-2</v>
      </c>
      <c r="G7" s="8">
        <f>G4/G3</f>
        <v>1.6249999999999997E-2</v>
      </c>
    </row>
    <row r="8" spans="2:8" x14ac:dyDescent="0.25">
      <c r="C8" s="6"/>
      <c r="D8" s="16"/>
      <c r="E8" s="7"/>
      <c r="F8" s="7"/>
      <c r="G8" s="8"/>
    </row>
    <row r="9" spans="2:8" x14ac:dyDescent="0.25">
      <c r="C9" s="6"/>
      <c r="D9" s="16"/>
      <c r="E9" s="9" t="s">
        <v>23</v>
      </c>
      <c r="F9" s="9" t="s">
        <v>24</v>
      </c>
      <c r="G9" s="10" t="s">
        <v>25</v>
      </c>
    </row>
    <row r="10" spans="2:8" x14ac:dyDescent="0.25">
      <c r="C10" s="6"/>
      <c r="D10" s="16" t="s">
        <v>6</v>
      </c>
      <c r="E10" s="7"/>
      <c r="F10" s="7"/>
      <c r="G10" s="8"/>
    </row>
    <row r="11" spans="2:8" x14ac:dyDescent="0.25">
      <c r="C11" s="6"/>
      <c r="D11" s="16"/>
      <c r="E11" s="7"/>
      <c r="F11" s="7"/>
      <c r="G11" s="8"/>
    </row>
    <row r="12" spans="2:8" x14ac:dyDescent="0.25">
      <c r="C12" s="6"/>
      <c r="D12" s="16" t="s">
        <v>26</v>
      </c>
      <c r="E12" s="7">
        <f>(1+F3)*SIN(2*G3)/F3</f>
        <v>20.52794462769004</v>
      </c>
      <c r="F12" s="7">
        <f>E3*F3*SIN(2*G3)-E3*(1+F3)*SIN(2*G3)/F3^2</f>
        <v>-64636707.668846257</v>
      </c>
      <c r="G12" s="8">
        <f>2*E3*(1+F3)*COS(2*G3)/F3</f>
        <v>6301541.21411449</v>
      </c>
    </row>
    <row r="13" spans="2:8" x14ac:dyDescent="0.25">
      <c r="C13" s="6"/>
      <c r="D13" s="16" t="s">
        <v>11</v>
      </c>
      <c r="E13" s="7">
        <v>20.527899999999999</v>
      </c>
      <c r="F13" s="7">
        <v>-64636707.670000002</v>
      </c>
      <c r="G13" s="8">
        <v>6301541.21</v>
      </c>
    </row>
    <row r="14" spans="2:8" x14ac:dyDescent="0.25">
      <c r="C14" s="6"/>
      <c r="D14" s="16"/>
      <c r="E14" s="7"/>
      <c r="F14" s="7"/>
      <c r="G14" s="8"/>
    </row>
    <row r="15" spans="2:8" x14ac:dyDescent="0.25">
      <c r="C15" s="6"/>
      <c r="D15" s="16" t="s">
        <v>10</v>
      </c>
      <c r="E15" s="17">
        <f>(E3*(1+F3)*SIN(2*G3))/F3</f>
        <v>50416.632005606742</v>
      </c>
      <c r="F15" s="7"/>
      <c r="G15" s="8"/>
    </row>
    <row r="16" spans="2:8" x14ac:dyDescent="0.25">
      <c r="C16" s="6"/>
      <c r="D16" s="16" t="s">
        <v>8</v>
      </c>
      <c r="E16" s="7">
        <f>E12*E4-F12*F4+G12*G4</f>
        <v>2758.3118518725851</v>
      </c>
      <c r="F16" s="7"/>
      <c r="G16" s="8"/>
    </row>
    <row r="17" spans="3:8" x14ac:dyDescent="0.25">
      <c r="C17" s="6"/>
      <c r="D17" s="16" t="s">
        <v>9</v>
      </c>
      <c r="E17" s="7">
        <f>E16/E15</f>
        <v>5.4710355336029554E-2</v>
      </c>
      <c r="F17" s="7"/>
      <c r="G17" s="8"/>
    </row>
    <row r="18" spans="3:8" x14ac:dyDescent="0.25">
      <c r="C18" s="11"/>
      <c r="D18" s="18" t="s">
        <v>27</v>
      </c>
      <c r="E18" s="13">
        <v>50000</v>
      </c>
      <c r="F18" s="12"/>
      <c r="G18" s="14"/>
    </row>
    <row r="21" spans="3:8" x14ac:dyDescent="0.25">
      <c r="D21" s="1" t="s">
        <v>1</v>
      </c>
      <c r="E21" s="1" t="s">
        <v>2</v>
      </c>
      <c r="F21" s="1" t="s">
        <v>3</v>
      </c>
      <c r="G21" s="1" t="s">
        <v>4</v>
      </c>
      <c r="H21" s="1" t="s">
        <v>5</v>
      </c>
    </row>
    <row r="23" spans="3:8" x14ac:dyDescent="0.25">
      <c r="C23" s="1">
        <v>2</v>
      </c>
      <c r="D23" s="1"/>
      <c r="E23" s="1">
        <v>2.4559999999999998E-2</v>
      </c>
      <c r="F23" s="1">
        <v>7.8230000000000001E-3</v>
      </c>
      <c r="G23" s="1">
        <v>0.83479999999999999</v>
      </c>
      <c r="H23" s="1">
        <v>4</v>
      </c>
    </row>
    <row r="26" spans="3:8" x14ac:dyDescent="0.25">
      <c r="C26" s="2">
        <v>2</v>
      </c>
      <c r="D26" s="3"/>
      <c r="E26" s="3"/>
      <c r="F26" s="3"/>
      <c r="G26" s="15"/>
    </row>
    <row r="27" spans="3:8" x14ac:dyDescent="0.25">
      <c r="C27" s="6"/>
      <c r="D27" s="16" t="s">
        <v>10</v>
      </c>
      <c r="E27" s="7">
        <f>($E$23+$F$23)*LN(1+$E$23*$G$23)/($E$23-$F$23)</f>
        <v>3.9267724605653073E-2</v>
      </c>
      <c r="F27" s="7">
        <v>3.9E-2</v>
      </c>
      <c r="G27" s="8"/>
    </row>
    <row r="28" spans="3:8" x14ac:dyDescent="0.25">
      <c r="C28" s="6"/>
      <c r="D28" s="16"/>
      <c r="E28" s="7"/>
      <c r="F28" s="7"/>
      <c r="G28" s="8"/>
    </row>
    <row r="29" spans="3:8" x14ac:dyDescent="0.25">
      <c r="C29" s="6"/>
      <c r="D29" s="16"/>
      <c r="E29" s="9" t="s">
        <v>23</v>
      </c>
      <c r="F29" s="9" t="s">
        <v>24</v>
      </c>
      <c r="G29" s="10" t="s">
        <v>25</v>
      </c>
    </row>
    <row r="30" spans="3:8" x14ac:dyDescent="0.25">
      <c r="C30" s="6"/>
      <c r="D30" s="16" t="s">
        <v>6</v>
      </c>
      <c r="E30" s="7"/>
      <c r="F30" s="7"/>
      <c r="G30" s="8"/>
    </row>
    <row r="31" spans="3:8" x14ac:dyDescent="0.25">
      <c r="C31" s="6"/>
      <c r="D31" s="16"/>
      <c r="E31" s="7"/>
      <c r="F31" s="7"/>
      <c r="G31" s="8"/>
    </row>
    <row r="32" spans="3:8" x14ac:dyDescent="0.25">
      <c r="C32" s="6"/>
      <c r="D32" s="16"/>
      <c r="E32" s="7"/>
      <c r="F32" s="7"/>
      <c r="G32" s="8"/>
    </row>
    <row r="33" spans="3:7" x14ac:dyDescent="0.25">
      <c r="C33" s="6"/>
      <c r="D33" s="16"/>
      <c r="E33" s="7">
        <f>($G$23*($E$23+$F$23)/($E$23*$G$23+1)+LN($E$23*1))/($E$23-$F$23)-($E$23+$F$23)*LN($E$23*$G$23+1)/($E$23-$F$23)^2</f>
        <v>-222.22702350344315</v>
      </c>
      <c r="F33" s="7">
        <f>LN(E23*G23+1)/(E23-F23)+(E23+F23)*LN(E23*G23+1)/(E23-F23)^2</f>
        <v>3.5587657210304338</v>
      </c>
      <c r="G33" s="8">
        <f>E23*(E23+F23)/((E23-F23)*(E23*G23+1))</f>
        <v>4.6564363751742645E-2</v>
      </c>
    </row>
    <row r="34" spans="3:7" x14ac:dyDescent="0.25">
      <c r="C34" s="6"/>
      <c r="D34" s="16"/>
      <c r="E34" s="7"/>
      <c r="F34" s="7"/>
      <c r="G34" s="8"/>
    </row>
    <row r="35" spans="3:7" x14ac:dyDescent="0.25">
      <c r="C35" s="6"/>
      <c r="D35" s="16"/>
      <c r="E35" s="9" t="s">
        <v>13</v>
      </c>
      <c r="F35" s="9" t="s">
        <v>14</v>
      </c>
      <c r="G35" s="10" t="s">
        <v>15</v>
      </c>
    </row>
    <row r="36" spans="3:7" x14ac:dyDescent="0.25">
      <c r="C36" s="6"/>
      <c r="D36" s="16" t="s">
        <v>12</v>
      </c>
      <c r="E36" s="7">
        <f>E23*E33</f>
        <v>-5.4578956972445631</v>
      </c>
      <c r="F36" s="7">
        <f>F23*F33</f>
        <v>2.7840224235621085E-2</v>
      </c>
      <c r="G36" s="8">
        <f>G23*G33</f>
        <v>3.8871930859954759E-2</v>
      </c>
    </row>
    <row r="37" spans="3:7" x14ac:dyDescent="0.25">
      <c r="C37" s="6"/>
      <c r="D37" s="16"/>
      <c r="E37" s="7"/>
      <c r="F37" s="7"/>
      <c r="G37" s="8"/>
    </row>
    <row r="38" spans="3:7" x14ac:dyDescent="0.25">
      <c r="C38" s="6"/>
      <c r="D38" s="16" t="s">
        <v>16</v>
      </c>
      <c r="E38" s="7">
        <f>ABS(E36+F36+G36)</f>
        <v>5.3911835421489869</v>
      </c>
      <c r="F38" s="7"/>
      <c r="G38" s="8"/>
    </row>
    <row r="39" spans="3:7" x14ac:dyDescent="0.25">
      <c r="C39" s="6"/>
      <c r="D39" s="16"/>
      <c r="E39" s="7"/>
      <c r="F39" s="7"/>
      <c r="G39" s="8"/>
    </row>
    <row r="40" spans="3:7" x14ac:dyDescent="0.25">
      <c r="C40" s="6"/>
      <c r="D40" s="16"/>
      <c r="E40" s="9" t="s">
        <v>18</v>
      </c>
      <c r="F40" s="9" t="s">
        <v>19</v>
      </c>
      <c r="G40" s="10" t="s">
        <v>20</v>
      </c>
    </row>
    <row r="41" spans="3:7" x14ac:dyDescent="0.25">
      <c r="C41" s="6"/>
      <c r="D41" s="16" t="s">
        <v>17</v>
      </c>
      <c r="E41" s="7">
        <f>ABS(E23*E33*E43/$E38)</f>
        <v>5.0618715302252392E-6</v>
      </c>
      <c r="F41" s="7">
        <f>ABS(F23*F33*F43/$E38)</f>
        <v>2.5820141364101711E-9</v>
      </c>
      <c r="G41" s="8">
        <f>ABS(G23*G33*G43/$E38)</f>
        <v>3.6051388861136764E-7</v>
      </c>
    </row>
    <row r="42" spans="3:7" x14ac:dyDescent="0.25">
      <c r="C42" s="6"/>
      <c r="D42" s="16"/>
      <c r="E42" s="19"/>
      <c r="F42" s="7"/>
      <c r="G42" s="8"/>
    </row>
    <row r="43" spans="3:7" x14ac:dyDescent="0.25">
      <c r="C43" s="6"/>
      <c r="D43" s="16" t="s">
        <v>21</v>
      </c>
      <c r="E43" s="7">
        <f>0.000005</f>
        <v>5.0000000000000004E-6</v>
      </c>
      <c r="F43" s="7">
        <f>0.0000005</f>
        <v>4.9999999999999998E-7</v>
      </c>
      <c r="G43" s="8">
        <f>0.00005</f>
        <v>5.0000000000000002E-5</v>
      </c>
    </row>
    <row r="44" spans="3:7" x14ac:dyDescent="0.25">
      <c r="C44" s="6"/>
      <c r="D44" s="16" t="s">
        <v>22</v>
      </c>
      <c r="E44" s="7">
        <f>(E43-E41)*10^6</f>
        <v>-6.1871530225238822E-2</v>
      </c>
      <c r="F44" s="7">
        <f>(F43-F41)*10^7</f>
        <v>4.9741798586358978</v>
      </c>
      <c r="G44" s="8">
        <f>(G43-G41)*10^5</f>
        <v>4.9639486111388633</v>
      </c>
    </row>
    <row r="45" spans="3:7" x14ac:dyDescent="0.25">
      <c r="C45" s="6"/>
      <c r="D45" s="7"/>
      <c r="E45" s="7"/>
      <c r="F45" s="7"/>
      <c r="G45" s="8"/>
    </row>
    <row r="46" spans="3:7" x14ac:dyDescent="0.25">
      <c r="C46" s="11"/>
      <c r="D46" s="12"/>
      <c r="E46" s="13" t="s">
        <v>28</v>
      </c>
      <c r="F46" s="12"/>
      <c r="G46" s="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2021-02-26T08:33:54Z</dcterms:modified>
</cp:coreProperties>
</file>