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I90" i="1" l="1"/>
  <c r="K9" i="1"/>
  <c r="S23" i="1"/>
  <c r="T23" i="1"/>
  <c r="U23" i="1"/>
  <c r="T9" i="1"/>
  <c r="U9" i="1"/>
  <c r="L90" i="1" l="1"/>
  <c r="F90" i="1"/>
  <c r="F88" i="1"/>
  <c r="I57" i="1"/>
  <c r="F57" i="1"/>
  <c r="F56" i="1"/>
  <c r="C56" i="1"/>
  <c r="U19" i="1"/>
  <c r="T19" i="1"/>
  <c r="S19" i="1"/>
  <c r="K16" i="1"/>
  <c r="K17" i="1"/>
  <c r="C34" i="1"/>
  <c r="U10" i="1"/>
  <c r="U8" i="1"/>
  <c r="T8" i="1"/>
  <c r="S8" i="1"/>
  <c r="K15" i="1"/>
  <c r="H85" i="1" l="1"/>
  <c r="G85" i="1"/>
  <c r="F85" i="1"/>
  <c r="H84" i="1"/>
  <c r="G84" i="1"/>
  <c r="F84" i="1"/>
  <c r="H83" i="1"/>
  <c r="G83" i="1"/>
  <c r="F83" i="1"/>
  <c r="H82" i="1"/>
  <c r="G82" i="1"/>
  <c r="F82" i="1"/>
  <c r="C85" i="1"/>
  <c r="C84" i="1"/>
  <c r="C83" i="1"/>
  <c r="C82" i="1"/>
  <c r="C88" i="1" s="1"/>
  <c r="C49" i="1"/>
  <c r="H52" i="1"/>
  <c r="G52" i="1"/>
  <c r="F52" i="1"/>
  <c r="C52" i="1"/>
  <c r="C59" i="1" s="1"/>
  <c r="H51" i="1"/>
  <c r="G51" i="1"/>
  <c r="F51" i="1"/>
  <c r="C51" i="1"/>
  <c r="C58" i="1" s="1"/>
  <c r="H50" i="1"/>
  <c r="G50" i="1"/>
  <c r="F50" i="1"/>
  <c r="C50" i="1"/>
  <c r="C57" i="1" s="1"/>
  <c r="G49" i="1"/>
  <c r="H49" i="1"/>
  <c r="F49" i="1"/>
  <c r="D10" i="1"/>
  <c r="K3" i="1" a="1"/>
  <c r="K3" i="1" s="1"/>
  <c r="C89" i="1" l="1"/>
  <c r="C90" i="1"/>
  <c r="C91" i="1"/>
  <c r="F58" i="1"/>
  <c r="F59" i="1"/>
  <c r="M6" i="1"/>
  <c r="L6" i="1"/>
  <c r="K6" i="1"/>
  <c r="N6" i="1"/>
  <c r="N5" i="1"/>
  <c r="M5" i="1"/>
  <c r="L5" i="1"/>
  <c r="K5" i="1"/>
  <c r="N4" i="1"/>
  <c r="M4" i="1"/>
  <c r="L4" i="1"/>
  <c r="K4" i="1"/>
  <c r="N3" i="1"/>
  <c r="M3" i="1"/>
  <c r="L3" i="1"/>
  <c r="T14" i="1"/>
  <c r="F89" i="1" l="1"/>
  <c r="F91" i="1" s="1"/>
  <c r="I88" i="1" s="1"/>
  <c r="I56" i="1"/>
  <c r="I59" i="1"/>
  <c r="I58" i="1"/>
  <c r="K18" i="1"/>
  <c r="L12" i="1"/>
  <c r="L11" i="1"/>
  <c r="L10" i="1"/>
  <c r="L9" i="1"/>
  <c r="M12" i="1"/>
  <c r="M11" i="1"/>
  <c r="M10" i="1"/>
  <c r="M9" i="1"/>
  <c r="K12" i="1"/>
  <c r="K11" i="1"/>
  <c r="N12" i="1"/>
  <c r="N10" i="1"/>
  <c r="N9" i="1"/>
  <c r="N11" i="1"/>
  <c r="K10" i="1"/>
  <c r="E12" i="1"/>
  <c r="F12" i="1"/>
  <c r="H12" i="1"/>
  <c r="D12" i="1"/>
  <c r="E11" i="1"/>
  <c r="F11" i="1"/>
  <c r="H11" i="1"/>
  <c r="D11" i="1"/>
  <c r="E14" i="1"/>
  <c r="E19" i="1" s="1"/>
  <c r="E24" i="1" s="1"/>
  <c r="F14" i="1"/>
  <c r="F19" i="1" s="1"/>
  <c r="F24" i="1" s="1"/>
  <c r="H14" i="1"/>
  <c r="H19" i="1" s="1"/>
  <c r="H24" i="1" s="1"/>
  <c r="D14" i="1"/>
  <c r="D19" i="1" s="1"/>
  <c r="D24" i="1" s="1"/>
  <c r="E10" i="1"/>
  <c r="F10" i="1"/>
  <c r="H10" i="1"/>
  <c r="E9" i="1"/>
  <c r="F9" i="1"/>
  <c r="H9" i="1"/>
  <c r="D9" i="1"/>
  <c r="I89" i="1" l="1"/>
  <c r="L59" i="1"/>
  <c r="I91" i="1"/>
  <c r="L88" i="1" s="1"/>
  <c r="L58" i="1"/>
  <c r="L57" i="1"/>
  <c r="L56" i="1"/>
  <c r="T15" i="1"/>
  <c r="H17" i="1"/>
  <c r="H15" i="1"/>
  <c r="H20" i="1" s="1"/>
  <c r="H25" i="1" s="1"/>
  <c r="E16" i="1"/>
  <c r="F16" i="1"/>
  <c r="E17" i="1"/>
  <c r="E15" i="1"/>
  <c r="E20" i="1" s="1"/>
  <c r="E25" i="1" s="1"/>
  <c r="F15" i="1"/>
  <c r="F20" i="1" s="1"/>
  <c r="F25" i="1" s="1"/>
  <c r="H16" i="1"/>
  <c r="F17" i="1"/>
  <c r="L89" i="1" l="1"/>
  <c r="O59" i="1"/>
  <c r="O58" i="1"/>
  <c r="O57" i="1"/>
  <c r="O56" i="1"/>
  <c r="H21" i="1"/>
  <c r="H26" i="1" s="1"/>
  <c r="F22" i="1"/>
  <c r="H22" i="1"/>
  <c r="F21" i="1"/>
  <c r="F26" i="1" s="1"/>
  <c r="L91" i="1" l="1"/>
  <c r="O88" i="1" s="1"/>
  <c r="C65" i="1"/>
  <c r="C64" i="1"/>
  <c r="C63" i="1"/>
  <c r="C62" i="1"/>
  <c r="H27" i="1"/>
  <c r="F31" i="1" s="1"/>
  <c r="O89" i="1" l="1"/>
  <c r="F63" i="1"/>
  <c r="F64" i="1"/>
  <c r="F62" i="1"/>
  <c r="F65" i="1"/>
  <c r="I62" i="1" s="1"/>
  <c r="E31" i="1"/>
  <c r="D31" i="1" s="1"/>
  <c r="C31" i="1" s="1"/>
  <c r="O90" i="1" l="1"/>
  <c r="O91" i="1" s="1"/>
  <c r="I65" i="1"/>
  <c r="I64" i="1"/>
  <c r="I63" i="1"/>
  <c r="L64" i="1" s="1"/>
  <c r="R88" i="1" l="1"/>
  <c r="R89" i="1"/>
  <c r="L65" i="1"/>
  <c r="L62" i="1"/>
  <c r="L63" i="1"/>
  <c r="R90" i="1" l="1"/>
  <c r="R91" i="1" s="1"/>
  <c r="C94" i="1"/>
  <c r="O62" i="1"/>
  <c r="C68" i="1" s="1"/>
  <c r="O65" i="1"/>
  <c r="F68" i="1" s="1"/>
  <c r="O64" i="1"/>
  <c r="E68" i="1" s="1"/>
  <c r="O63" i="1"/>
  <c r="D68" i="1" s="1"/>
  <c r="C95" i="1" l="1"/>
  <c r="C96" i="1"/>
  <c r="C97" i="1"/>
  <c r="F94" i="1" l="1"/>
  <c r="F95" i="1" l="1"/>
  <c r="F96" i="1"/>
  <c r="F97" i="1" s="1"/>
  <c r="I94" i="1" l="1"/>
  <c r="I95" i="1" l="1"/>
  <c r="I96" i="1"/>
  <c r="I97" i="1"/>
  <c r="L94" i="1" l="1"/>
  <c r="C101" i="1" l="1"/>
  <c r="L95" i="1"/>
  <c r="D101" i="1" s="1"/>
  <c r="L96" i="1"/>
  <c r="E101" i="1" s="1"/>
  <c r="L97" i="1" l="1"/>
  <c r="F101" i="1" s="1"/>
</calcChain>
</file>

<file path=xl/sharedStrings.xml><?xml version="1.0" encoding="utf-8"?>
<sst xmlns="http://schemas.openxmlformats.org/spreadsheetml/2006/main" count="79" uniqueCount="37">
  <si>
    <t>А</t>
  </si>
  <si>
    <t>B</t>
  </si>
  <si>
    <t>C</t>
  </si>
  <si>
    <t>D</t>
  </si>
  <si>
    <t>x1</t>
  </si>
  <si>
    <t>x2</t>
  </si>
  <si>
    <t>x3</t>
  </si>
  <si>
    <t>x4</t>
  </si>
  <si>
    <t>R</t>
  </si>
  <si>
    <t>R^T</t>
  </si>
  <si>
    <t>y1</t>
  </si>
  <si>
    <t>y2</t>
  </si>
  <si>
    <t>y3</t>
  </si>
  <si>
    <t>Y</t>
  </si>
  <si>
    <t>X</t>
  </si>
  <si>
    <t>Обратная матрица</t>
  </si>
  <si>
    <t>Проверка</t>
  </si>
  <si>
    <t>Х=А^(-1)*B</t>
  </si>
  <si>
    <t>Определитель</t>
  </si>
  <si>
    <t>X^(1)</t>
  </si>
  <si>
    <t>X^(2)</t>
  </si>
  <si>
    <t>X^(3)</t>
  </si>
  <si>
    <t>X^(4)</t>
  </si>
  <si>
    <t>X^(5)</t>
  </si>
  <si>
    <t>X^(6)</t>
  </si>
  <si>
    <t>X^(7)</t>
  </si>
  <si>
    <t>X^(8)</t>
  </si>
  <si>
    <t>X^(9)</t>
  </si>
  <si>
    <t>X^(10)</t>
  </si>
  <si>
    <t>α</t>
  </si>
  <si>
    <t>Х1^(0)=</t>
  </si>
  <si>
    <t>X2^(0)=</t>
  </si>
  <si>
    <t>X3^(0)=</t>
  </si>
  <si>
    <t>X4^(0)=</t>
  </si>
  <si>
    <t>-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</si>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</sst>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2" fillId="2" borderId="0" xfId="1"/>
    <xf numFmtId="2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3" borderId="0" xfId="2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5" fillId="2" borderId="0" xfId="1" applyFont="1"/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1"/>
  <sheetViews>
    <sheetView tabSelected="1" topLeftCell="A75" zoomScale="120" zoomScaleNormal="120" workbookViewId="0">
      <selection activeCell="C81" sqref="C81"/>
    </sheetView>
  </sheetViews>
  <sheetFormatPr defaultRowHeight="15" x14ac:dyDescent="0.25"/>
  <cols>
    <col min="2" max="2" width="35.5703125" customWidth="1"/>
    <col min="3" max="3" width="9" customWidth="1"/>
    <col min="4" max="4" width="12.7109375" bestFit="1" customWidth="1"/>
    <col min="5" max="5" width="7.140625" customWidth="1"/>
    <col min="8" max="8" width="9.5703125" customWidth="1"/>
    <col min="9" max="9" width="10.140625" customWidth="1"/>
    <col min="10" max="10" width="17.5703125" customWidth="1"/>
    <col min="11" max="11" width="14.42578125" customWidth="1"/>
    <col min="12" max="12" width="11.5703125" customWidth="1"/>
    <col min="17" max="17" width="12.42578125" customWidth="1"/>
  </cols>
  <sheetData>
    <row r="2" spans="2:23" x14ac:dyDescent="0.25">
      <c r="B2" s="1" t="s">
        <v>0</v>
      </c>
      <c r="G2" s="1" t="s">
        <v>1</v>
      </c>
      <c r="J2" s="1" t="s">
        <v>15</v>
      </c>
      <c r="R2" s="1" t="s">
        <v>2</v>
      </c>
      <c r="V2" s="1" t="s">
        <v>3</v>
      </c>
    </row>
    <row r="3" spans="2:23" x14ac:dyDescent="0.25">
      <c r="C3">
        <v>-0.83</v>
      </c>
      <c r="D3">
        <v>0.31</v>
      </c>
      <c r="E3">
        <v>-0.18</v>
      </c>
      <c r="F3">
        <v>0.22</v>
      </c>
      <c r="H3" s="2">
        <v>1.71</v>
      </c>
      <c r="K3">
        <f t="array" ref="K3:N6">MINVERSE(C3:F6)</f>
        <v>-0.99174465833989367</v>
      </c>
      <c r="L3">
        <v>-0.70148874532339667</v>
      </c>
      <c r="M3">
        <v>0.24980033282868763</v>
      </c>
      <c r="N3">
        <v>-0.41997341204337446</v>
      </c>
      <c r="S3">
        <v>0.64</v>
      </c>
      <c r="T3">
        <v>1.54</v>
      </c>
      <c r="U3">
        <v>-0.33</v>
      </c>
      <c r="W3">
        <v>0.3</v>
      </c>
    </row>
    <row r="4" spans="2:23" x14ac:dyDescent="0.25">
      <c r="C4">
        <v>-0.21</v>
      </c>
      <c r="D4">
        <v>-0.67</v>
      </c>
      <c r="E4">
        <v>0</v>
      </c>
      <c r="F4">
        <v>0.22</v>
      </c>
      <c r="H4" s="2">
        <v>-0.62</v>
      </c>
      <c r="K4">
        <v>0.31952827191299815</v>
      </c>
      <c r="L4">
        <v>-1.4389304563140535</v>
      </c>
      <c r="M4">
        <v>-2.4948561473670319E-2</v>
      </c>
      <c r="N4">
        <v>-0.24152825388823473</v>
      </c>
      <c r="S4">
        <v>1.54</v>
      </c>
      <c r="T4">
        <v>-0.92</v>
      </c>
      <c r="U4">
        <v>0.24</v>
      </c>
      <c r="W4">
        <v>0.2</v>
      </c>
    </row>
    <row r="5" spans="2:23" x14ac:dyDescent="0.25">
      <c r="C5">
        <v>0.32</v>
      </c>
      <c r="D5">
        <v>-0.18</v>
      </c>
      <c r="E5">
        <v>-0.95</v>
      </c>
      <c r="F5">
        <v>-0.19</v>
      </c>
      <c r="H5" s="2">
        <v>0.89</v>
      </c>
      <c r="K5">
        <v>-0.39989225196959888</v>
      </c>
      <c r="L5">
        <v>0.13761763840407598</v>
      </c>
      <c r="M5">
        <v>-0.99625442554435151</v>
      </c>
      <c r="N5">
        <v>0.13158792586901175</v>
      </c>
      <c r="S5">
        <v>-0.33</v>
      </c>
      <c r="T5">
        <v>0.24</v>
      </c>
      <c r="U5">
        <v>0.78</v>
      </c>
      <c r="W5">
        <v>0.1</v>
      </c>
    </row>
    <row r="6" spans="2:23" x14ac:dyDescent="0.25">
      <c r="C6">
        <v>0.12</v>
      </c>
      <c r="D6">
        <v>0.28000000000000003</v>
      </c>
      <c r="E6">
        <v>-0.14000000000000001</v>
      </c>
      <c r="F6">
        <v>-1</v>
      </c>
      <c r="H6" s="2">
        <v>-0.94</v>
      </c>
      <c r="K6">
        <v>2.6443472410596112E-2</v>
      </c>
      <c r="L6">
        <v>-0.50634564658331316</v>
      </c>
      <c r="M6">
        <v>0.16246606230302402</v>
      </c>
      <c r="N6">
        <v>-1.1364470301555722</v>
      </c>
    </row>
    <row r="7" spans="2:23" x14ac:dyDescent="0.25">
      <c r="R7" s="1" t="s">
        <v>8</v>
      </c>
    </row>
    <row r="8" spans="2:23" x14ac:dyDescent="0.25">
      <c r="J8" s="1" t="s">
        <v>16</v>
      </c>
      <c r="S8">
        <f>SQRT(S3)</f>
        <v>0.8</v>
      </c>
      <c r="T8">
        <f>T3/S8</f>
        <v>1.925</v>
      </c>
      <c r="U8">
        <f>ROUND(U3/S8,3)</f>
        <v>-0.41299999999999998</v>
      </c>
    </row>
    <row r="9" spans="2:23" x14ac:dyDescent="0.25">
      <c r="C9">
        <v>1</v>
      </c>
      <c r="D9">
        <f>ROUND(D3/$C3,3)</f>
        <v>-0.373</v>
      </c>
      <c r="E9">
        <f t="shared" ref="E9:H9" si="0">ROUND(E3/$C3,3)</f>
        <v>0.217</v>
      </c>
      <c r="F9">
        <f t="shared" si="0"/>
        <v>-0.26500000000000001</v>
      </c>
      <c r="H9">
        <f t="shared" si="0"/>
        <v>-2.06</v>
      </c>
      <c r="K9">
        <f>K$3*$C3+K$4*$D3+K$5*$E3+K$6*$F3</f>
        <v>1</v>
      </c>
      <c r="L9">
        <f>L$3*$C3+L$4*$D3+L$5*$E3+L$6*$F3</f>
        <v>0</v>
      </c>
      <c r="M9">
        <f>M$3*$C3+M$4*$D3+M$5*$E3+M$6*$F3</f>
        <v>0</v>
      </c>
      <c r="N9">
        <f>N$3*$C3+N$4*$D3+N$5*$E3+N$6*$F3</f>
        <v>0</v>
      </c>
      <c r="S9">
        <v>0</v>
      </c>
      <c r="T9" s="3" t="str">
        <f>IF(T4-T8^2&gt;0,SQRT(T4-T8^2),TEXT(SQRT(-(T4-T8^2)),"# ##0,000i"))</f>
        <v>2,151i</v>
      </c>
      <c r="U9" s="3" t="str">
        <f>TEXT(-(U4-T8*U8)/2.151,"# ##0,000i")</f>
        <v>-0,481i</v>
      </c>
    </row>
    <row r="10" spans="2:23" x14ac:dyDescent="0.25">
      <c r="C10">
        <v>0</v>
      </c>
      <c r="D10">
        <f>ROUND(D4-$C4/$C3*D3,3)</f>
        <v>-0.748</v>
      </c>
      <c r="E10">
        <f t="shared" ref="E10:H10" si="1">ROUND(E4-$C4/$C3*E3,3)</f>
        <v>4.5999999999999999E-2</v>
      </c>
      <c r="F10">
        <f t="shared" si="1"/>
        <v>0.16400000000000001</v>
      </c>
      <c r="H10">
        <f t="shared" si="1"/>
        <v>-1.0529999999999999</v>
      </c>
      <c r="K10">
        <f>ROUND(K$3*$C4+K$4*$D4+K$5*$E4+K$6*$F4,3)</f>
        <v>0</v>
      </c>
      <c r="L10">
        <f t="shared" ref="L10:N12" si="2">L$3*$C4+L$4*$D4+L$5*$E4+L$6*$F4</f>
        <v>1.0000000000000002</v>
      </c>
      <c r="M10">
        <f t="shared" si="2"/>
        <v>0</v>
      </c>
      <c r="N10">
        <f t="shared" si="2"/>
        <v>0</v>
      </c>
      <c r="S10">
        <v>0</v>
      </c>
      <c r="T10">
        <v>0</v>
      </c>
      <c r="U10">
        <f>ROUND(SQRT(U5-U8*U8+1.034*1.034),3)</f>
        <v>1.296</v>
      </c>
    </row>
    <row r="11" spans="2:23" x14ac:dyDescent="0.25">
      <c r="C11">
        <v>0</v>
      </c>
      <c r="D11">
        <f>ROUND(D5-$C$5/$C$3*D3,3)</f>
        <v>-0.06</v>
      </c>
      <c r="E11">
        <f t="shared" ref="E11:H11" si="3">ROUND(E5-$C$5/$C$3*E3,3)</f>
        <v>-1.0189999999999999</v>
      </c>
      <c r="F11">
        <f t="shared" si="3"/>
        <v>-0.105</v>
      </c>
      <c r="H11">
        <f t="shared" si="3"/>
        <v>1.5489999999999999</v>
      </c>
      <c r="K11">
        <f>ROUND(K$3*$C5+K$4*$D5+K$5*$E5+K$6*$F5,3)</f>
        <v>0</v>
      </c>
      <c r="L11">
        <f t="shared" si="2"/>
        <v>0</v>
      </c>
      <c r="M11">
        <f t="shared" si="2"/>
        <v>1</v>
      </c>
      <c r="N11">
        <f t="shared" si="2"/>
        <v>0</v>
      </c>
    </row>
    <row r="12" spans="2:23" x14ac:dyDescent="0.25">
      <c r="C12">
        <v>0</v>
      </c>
      <c r="D12">
        <f>ROUND(D6-$C$6/$C$3*D3,3)</f>
        <v>0.32500000000000001</v>
      </c>
      <c r="E12">
        <f t="shared" ref="E12:H12" si="4">ROUND(E6-$C$6/$C$3*E3,3)</f>
        <v>-0.16600000000000001</v>
      </c>
      <c r="F12">
        <f t="shared" si="4"/>
        <v>-0.96799999999999997</v>
      </c>
      <c r="H12">
        <f t="shared" si="4"/>
        <v>-0.69299999999999995</v>
      </c>
      <c r="K12">
        <f>K$3*$C6+K$4*$D6+K$5*$E6+K$6*$F6</f>
        <v>0</v>
      </c>
      <c r="L12">
        <f t="shared" si="2"/>
        <v>0</v>
      </c>
      <c r="M12">
        <f t="shared" si="2"/>
        <v>0</v>
      </c>
      <c r="N12">
        <f t="shared" si="2"/>
        <v>1</v>
      </c>
      <c r="R12" s="1" t="s">
        <v>9</v>
      </c>
    </row>
    <row r="13" spans="2:23" x14ac:dyDescent="0.25">
      <c r="S13">
        <v>0.8</v>
      </c>
      <c r="T13">
        <v>0</v>
      </c>
      <c r="U13">
        <v>0</v>
      </c>
    </row>
    <row r="14" spans="2:23" x14ac:dyDescent="0.25">
      <c r="C14">
        <v>1</v>
      </c>
      <c r="D14">
        <f>ROUND(D3/$C3,3)</f>
        <v>-0.373</v>
      </c>
      <c r="E14">
        <f t="shared" ref="E14:H14" si="5">ROUND(E3/$C3,3)</f>
        <v>0.217</v>
      </c>
      <c r="F14">
        <f t="shared" si="5"/>
        <v>-0.26500000000000001</v>
      </c>
      <c r="H14">
        <f t="shared" si="5"/>
        <v>-2.06</v>
      </c>
      <c r="J14" s="4" t="s">
        <v>17</v>
      </c>
      <c r="S14">
        <v>1.925</v>
      </c>
      <c r="T14" s="3" t="str">
        <f>T9</f>
        <v>2,151i</v>
      </c>
      <c r="U14">
        <v>0</v>
      </c>
    </row>
    <row r="15" spans="2:23" x14ac:dyDescent="0.25">
      <c r="C15">
        <v>0</v>
      </c>
      <c r="D15">
        <v>1</v>
      </c>
      <c r="E15">
        <f>ROUND(E10/$D10,3)</f>
        <v>-6.0999999999999999E-2</v>
      </c>
      <c r="F15">
        <f t="shared" ref="F15:H15" si="6">ROUND(F10/$D10,3)</f>
        <v>-0.219</v>
      </c>
      <c r="H15">
        <f t="shared" si="6"/>
        <v>1.4079999999999999</v>
      </c>
      <c r="J15" t="s">
        <v>4</v>
      </c>
      <c r="K15">
        <f>K3*H$3+L3*H$4+M3*H$5+N3*H$6</f>
        <v>-0.64386304012240825</v>
      </c>
      <c r="S15">
        <v>-0.41299999999999998</v>
      </c>
      <c r="T15" s="3" t="str">
        <f>U9</f>
        <v>-0,481i</v>
      </c>
      <c r="U15">
        <v>1.296</v>
      </c>
    </row>
    <row r="16" spans="2:23" x14ac:dyDescent="0.25">
      <c r="C16">
        <v>0</v>
      </c>
      <c r="D16">
        <v>0</v>
      </c>
      <c r="E16">
        <f>ROUND(E11-$D11/$D$10*E$10,3)</f>
        <v>-1.0229999999999999</v>
      </c>
      <c r="F16">
        <f>ROUND(F11-$D11/$D$10*F$10,3)</f>
        <v>-0.11799999999999999</v>
      </c>
      <c r="H16">
        <f t="shared" ref="H16" si="7">ROUND(H11-$D11/$D$10*H$10,3)</f>
        <v>1.633</v>
      </c>
      <c r="J16" t="s">
        <v>5</v>
      </c>
      <c r="K16">
        <f>K4*H$3+L4*H$4+M4*H$5+N4*H$6</f>
        <v>1.6433625668293139</v>
      </c>
    </row>
    <row r="17" spans="3:21" x14ac:dyDescent="0.25">
      <c r="C17">
        <v>0</v>
      </c>
      <c r="D17">
        <v>0</v>
      </c>
      <c r="E17">
        <f>ROUND(E12-$D12/$D$10*E$10,3)</f>
        <v>-0.14599999999999999</v>
      </c>
      <c r="F17">
        <f t="shared" ref="F17:H17" si="8">ROUND(F12-$D12/$D$10*F$10,3)</f>
        <v>-0.89700000000000002</v>
      </c>
      <c r="H17">
        <f t="shared" si="8"/>
        <v>-1.151</v>
      </c>
      <c r="J17" t="s">
        <v>6</v>
      </c>
      <c r="K17">
        <f>K5*H$3+L5*H$4+M5*H$5+N5*H$6</f>
        <v>-1.7794977757298849</v>
      </c>
      <c r="R17" s="1" t="s">
        <v>13</v>
      </c>
    </row>
    <row r="18" spans="3:21" x14ac:dyDescent="0.25">
      <c r="J18" t="s">
        <v>7</v>
      </c>
      <c r="K18">
        <f>K6*H$3+L6*H$4+M6*H$5+N6*H$6</f>
        <v>1.5720076424997027</v>
      </c>
      <c r="S18" t="s">
        <v>10</v>
      </c>
      <c r="T18" t="s">
        <v>11</v>
      </c>
      <c r="U18" t="s">
        <v>12</v>
      </c>
    </row>
    <row r="19" spans="3:21" x14ac:dyDescent="0.25">
      <c r="C19">
        <v>1</v>
      </c>
      <c r="D19">
        <f>D14</f>
        <v>-0.373</v>
      </c>
      <c r="E19">
        <f>E14</f>
        <v>0.217</v>
      </c>
      <c r="F19">
        <f>F14</f>
        <v>-0.26500000000000001</v>
      </c>
      <c r="H19">
        <f>H14</f>
        <v>-2.06</v>
      </c>
      <c r="S19">
        <f>W3/S13</f>
        <v>0.37499999999999994</v>
      </c>
      <c r="T19" s="3" t="str">
        <f>TEXT(-((W4-S14*S19)/2.151),"# ##0,000i")</f>
        <v>0,243i</v>
      </c>
      <c r="U19">
        <f>ROUND((W4-S15*S19+0.481^2)/U15,3)</f>
        <v>0.45200000000000001</v>
      </c>
    </row>
    <row r="20" spans="3:21" x14ac:dyDescent="0.25">
      <c r="C20">
        <v>0</v>
      </c>
      <c r="D20">
        <v>1</v>
      </c>
      <c r="E20">
        <f>E15</f>
        <v>-6.0999999999999999E-2</v>
      </c>
      <c r="F20">
        <f t="shared" ref="F20:H20" si="9">F15</f>
        <v>-0.219</v>
      </c>
      <c r="H20">
        <f t="shared" si="9"/>
        <v>1.4079999999999999</v>
      </c>
    </row>
    <row r="21" spans="3:21" x14ac:dyDescent="0.25">
      <c r="C21">
        <v>0</v>
      </c>
      <c r="D21">
        <v>0</v>
      </c>
      <c r="E21">
        <v>1</v>
      </c>
      <c r="F21">
        <f>ROUND(F16/$E16,3)</f>
        <v>0.115</v>
      </c>
      <c r="H21">
        <f t="shared" ref="H21" si="10">ROUND(H16/$E16,3)</f>
        <v>-1.5960000000000001</v>
      </c>
      <c r="R21" s="4" t="s">
        <v>14</v>
      </c>
    </row>
    <row r="22" spans="3:21" x14ac:dyDescent="0.25">
      <c r="C22">
        <v>0</v>
      </c>
      <c r="D22">
        <v>0</v>
      </c>
      <c r="E22">
        <v>0</v>
      </c>
      <c r="F22">
        <f>ROUND(F17-$E17/$E16*F16,3)</f>
        <v>-0.88</v>
      </c>
      <c r="H22">
        <f t="shared" ref="H22" si="11">ROUND(H17-$E17/$E16*H16,3)</f>
        <v>-1.3839999999999999</v>
      </c>
      <c r="S22" t="s">
        <v>4</v>
      </c>
      <c r="T22" t="s">
        <v>5</v>
      </c>
      <c r="U22" t="s">
        <v>6</v>
      </c>
    </row>
    <row r="23" spans="3:21" x14ac:dyDescent="0.25">
      <c r="S23">
        <f>ROUND((U19-U8*U23-T8*T23)/S8,3)</f>
        <v>0.28599999999999998</v>
      </c>
      <c r="T23">
        <f>ROUND((0.243+0.481*U23)/2.151,3)</f>
        <v>0.17799999999999999</v>
      </c>
      <c r="U23">
        <f>ROUND(S19/U10,3)</f>
        <v>0.28899999999999998</v>
      </c>
    </row>
    <row r="24" spans="3:21" x14ac:dyDescent="0.25">
      <c r="C24">
        <v>1</v>
      </c>
      <c r="D24">
        <f>D19</f>
        <v>-0.373</v>
      </c>
      <c r="E24">
        <f t="shared" ref="E24:H24" si="12">E19</f>
        <v>0.217</v>
      </c>
      <c r="F24">
        <f t="shared" si="12"/>
        <v>-0.26500000000000001</v>
      </c>
      <c r="H24">
        <f t="shared" si="12"/>
        <v>-2.06</v>
      </c>
    </row>
    <row r="25" spans="3:21" x14ac:dyDescent="0.25">
      <c r="C25">
        <v>0</v>
      </c>
      <c r="D25">
        <v>1</v>
      </c>
      <c r="E25">
        <f>E20</f>
        <v>-6.0999999999999999E-2</v>
      </c>
      <c r="F25">
        <f t="shared" ref="F25:H25" si="13">F20</f>
        <v>-0.219</v>
      </c>
      <c r="H25">
        <f t="shared" si="13"/>
        <v>1.4079999999999999</v>
      </c>
    </row>
    <row r="26" spans="3:21" x14ac:dyDescent="0.25">
      <c r="C26">
        <v>0</v>
      </c>
      <c r="D26">
        <v>0</v>
      </c>
      <c r="E26">
        <v>1</v>
      </c>
      <c r="F26">
        <f>F21</f>
        <v>0.115</v>
      </c>
      <c r="H26">
        <f t="shared" ref="H26" si="14">H21</f>
        <v>-1.5960000000000001</v>
      </c>
    </row>
    <row r="27" spans="3:21" x14ac:dyDescent="0.25">
      <c r="C27">
        <v>0</v>
      </c>
      <c r="D27">
        <v>0</v>
      </c>
      <c r="E27">
        <v>0</v>
      </c>
      <c r="F27">
        <v>1</v>
      </c>
      <c r="H27">
        <f>ROUND(H22/F22,3)</f>
        <v>1.573</v>
      </c>
    </row>
    <row r="30" spans="3:21" x14ac:dyDescent="0.25">
      <c r="C30" s="1" t="s">
        <v>4</v>
      </c>
      <c r="D30" s="1" t="s">
        <v>5</v>
      </c>
      <c r="E30" s="1" t="s">
        <v>6</v>
      </c>
      <c r="F30" s="1" t="s">
        <v>7</v>
      </c>
    </row>
    <row r="31" spans="3:21" x14ac:dyDescent="0.25">
      <c r="C31">
        <f>H24-F24*F31-E24*E31-D24*D31</f>
        <v>-0.64432082593500017</v>
      </c>
      <c r="D31">
        <f>H25-F25*F31-E25*E31</f>
        <v>1.644096405</v>
      </c>
      <c r="E31">
        <f>H26-F26*F31</f>
        <v>-1.7768950000000001</v>
      </c>
      <c r="F31">
        <f>H27</f>
        <v>1.573</v>
      </c>
    </row>
    <row r="33" spans="2:8" x14ac:dyDescent="0.25">
      <c r="B33" s="4" t="s">
        <v>18</v>
      </c>
    </row>
    <row r="34" spans="2:8" x14ac:dyDescent="0.25">
      <c r="C34">
        <f>C3*D10*E16*F22</f>
        <v>0.5589050015999999</v>
      </c>
    </row>
    <row r="42" spans="2:8" x14ac:dyDescent="0.25">
      <c r="B42" s="1" t="s">
        <v>0</v>
      </c>
      <c r="G42" s="1" t="s">
        <v>1</v>
      </c>
    </row>
    <row r="43" spans="2:8" x14ac:dyDescent="0.25">
      <c r="C43">
        <v>-0.83</v>
      </c>
      <c r="D43">
        <v>0.31</v>
      </c>
      <c r="E43">
        <v>-0.18</v>
      </c>
      <c r="F43">
        <v>0.22</v>
      </c>
      <c r="H43" s="2">
        <v>1.71</v>
      </c>
    </row>
    <row r="44" spans="2:8" x14ac:dyDescent="0.25">
      <c r="C44">
        <v>-0.21</v>
      </c>
      <c r="D44">
        <v>-0.67</v>
      </c>
      <c r="E44">
        <v>0</v>
      </c>
      <c r="F44">
        <v>0.22</v>
      </c>
      <c r="H44" s="2">
        <v>-0.62</v>
      </c>
    </row>
    <row r="45" spans="2:8" x14ac:dyDescent="0.25">
      <c r="C45">
        <v>0.32</v>
      </c>
      <c r="D45">
        <v>-0.18</v>
      </c>
      <c r="E45">
        <v>-0.95</v>
      </c>
      <c r="F45">
        <v>-0.19</v>
      </c>
      <c r="H45" s="2">
        <v>0.89</v>
      </c>
    </row>
    <row r="46" spans="2:8" x14ac:dyDescent="0.25">
      <c r="C46">
        <v>0.12</v>
      </c>
      <c r="D46">
        <v>0.28000000000000003</v>
      </c>
      <c r="E46">
        <v>-0.14000000000000001</v>
      </c>
      <c r="F46">
        <v>-1</v>
      </c>
      <c r="H46" s="2">
        <v>-0.94</v>
      </c>
    </row>
    <row r="48" spans="2:8" x14ac:dyDescent="0.25">
      <c r="E48" s="9" t="s">
        <v>29</v>
      </c>
    </row>
    <row r="49" spans="2:15" x14ac:dyDescent="0.25">
      <c r="B49" s="3" t="s">
        <v>30</v>
      </c>
      <c r="C49">
        <f>H43/C43</f>
        <v>-2.0602409638554215</v>
      </c>
      <c r="F49">
        <f>-D43/$C43</f>
        <v>0.37349397590361449</v>
      </c>
      <c r="G49">
        <f>-E43/$C43</f>
        <v>-0.21686746987951808</v>
      </c>
      <c r="H49">
        <f>-F43/$C43</f>
        <v>0.26506024096385544</v>
      </c>
    </row>
    <row r="50" spans="2:15" x14ac:dyDescent="0.25">
      <c r="B50" s="3" t="s">
        <v>31</v>
      </c>
      <c r="C50">
        <f>H44/D44</f>
        <v>0.9253731343283581</v>
      </c>
      <c r="F50">
        <f>-C44/$D44</f>
        <v>-0.31343283582089548</v>
      </c>
      <c r="G50">
        <f>-E44/$D44</f>
        <v>0</v>
      </c>
      <c r="H50">
        <f>-F44/$D44</f>
        <v>0.32835820895522388</v>
      </c>
    </row>
    <row r="51" spans="2:15" x14ac:dyDescent="0.25">
      <c r="B51" s="3" t="s">
        <v>32</v>
      </c>
      <c r="C51">
        <f>H45/E45</f>
        <v>-0.93684210526315792</v>
      </c>
      <c r="F51">
        <f>-C45/E45</f>
        <v>0.33684210526315794</v>
      </c>
      <c r="G51">
        <f>-D45/E45</f>
        <v>-0.18947368421052632</v>
      </c>
      <c r="H51">
        <f>-F45/E45</f>
        <v>-0.2</v>
      </c>
    </row>
    <row r="52" spans="2:15" x14ac:dyDescent="0.25">
      <c r="B52" s="3" t="s">
        <v>33</v>
      </c>
      <c r="C52">
        <f>H46/F46</f>
        <v>0.94</v>
      </c>
      <c r="F52">
        <f>-C46/F46</f>
        <v>0.12</v>
      </c>
      <c r="G52">
        <f>-D46/F46</f>
        <v>0.28000000000000003</v>
      </c>
      <c r="H52">
        <f>-E46/F46</f>
        <v>-0.14000000000000001</v>
      </c>
    </row>
    <row r="55" spans="2:15" x14ac:dyDescent="0.25">
      <c r="B55" s="3" t="s">
        <v>19</v>
      </c>
      <c r="E55" s="3" t="s">
        <v>20</v>
      </c>
      <c r="F55" s="5"/>
      <c r="G55" s="5"/>
      <c r="H55" s="3" t="s">
        <v>21</v>
      </c>
      <c r="I55" s="5"/>
      <c r="J55" s="5"/>
      <c r="K55" s="3" t="s">
        <v>22</v>
      </c>
      <c r="L55" s="5"/>
      <c r="M55" s="5"/>
      <c r="N55" s="3" t="s">
        <v>23</v>
      </c>
    </row>
    <row r="56" spans="2:15" x14ac:dyDescent="0.25">
      <c r="C56">
        <f>C49</f>
        <v>-2.0602409638554215</v>
      </c>
      <c r="E56" s="5"/>
      <c r="F56" s="5">
        <f>0*C56+F49*C57+G49*C58+H49*C59+C56</f>
        <v>-1.2622924691696873</v>
      </c>
      <c r="G56" s="5"/>
      <c r="H56" s="5"/>
      <c r="I56" s="5">
        <f>0*F56+F49*F57+G49*F58+H49*F59+C56</f>
        <v>-0.63861979267926783</v>
      </c>
      <c r="J56" s="5"/>
      <c r="K56" s="5"/>
      <c r="L56" s="5">
        <f>0*I56+F49*I57+G49*I58+H49*I59+C56</f>
        <v>-0.59191100037482913</v>
      </c>
      <c r="M56" s="5"/>
      <c r="O56">
        <f>0*L56+F49*L57+G49*L58+H49*L59+C56</f>
        <v>-0.63143426406583791</v>
      </c>
    </row>
    <row r="57" spans="2:15" x14ac:dyDescent="0.25">
      <c r="C57">
        <f>C50</f>
        <v>0.9253731343283581</v>
      </c>
      <c r="E57" s="7"/>
      <c r="F57" s="8">
        <f>F50*C56+0*C57+G50*C58+H50*C59+C57</f>
        <v>1.8797770185218483</v>
      </c>
      <c r="G57" s="5"/>
      <c r="H57" s="5"/>
      <c r="I57" s="5">
        <f>F50*F56+0*F57+G50*F58+H50*F59+C57</f>
        <v>1.6766399686516167</v>
      </c>
      <c r="J57" s="5"/>
      <c r="K57" s="8"/>
      <c r="L57" s="5">
        <f>F50*I56+0*I57+G50*I58+H50*I59+C57</f>
        <v>1.6489548911753529</v>
      </c>
      <c r="M57" s="8"/>
      <c r="O57">
        <f>F50*L56+0*L57+G50*L58+H50*L59+C57</f>
        <v>1.6374849666853475</v>
      </c>
    </row>
    <row r="58" spans="2:15" x14ac:dyDescent="0.25">
      <c r="C58">
        <f>C51</f>
        <v>-0.93684210526315792</v>
      </c>
      <c r="E58" s="5"/>
      <c r="F58" s="5">
        <f>F51*C56+G51*C57+0*C58+H51*C59+C58</f>
        <v>-1.9941518659082522</v>
      </c>
      <c r="G58" s="5"/>
      <c r="H58" s="5"/>
      <c r="I58" s="5">
        <f>F51*F56+G51*F57+0*F58+H51*F59+C58</f>
        <v>-1.934810326566945</v>
      </c>
      <c r="J58" s="5"/>
      <c r="K58" s="5"/>
      <c r="L58" s="5">
        <f>F51*I56+G51*I57+0*I58+H51*I59+C58</f>
        <v>-1.7884440386695892</v>
      </c>
      <c r="M58" s="5"/>
      <c r="O58">
        <f>F51*L56+G51*L57+0*L58+H51*L59+C58</f>
        <v>-1.7693958634498614</v>
      </c>
    </row>
    <row r="59" spans="2:15" x14ac:dyDescent="0.25">
      <c r="C59">
        <f>C52</f>
        <v>0.94</v>
      </c>
      <c r="F59">
        <f>F52*C56+G52*C57+H52*C58+0*C59+C59</f>
        <v>1.0830334566861317</v>
      </c>
      <c r="I59">
        <f>F52*F56+G52*F57+H52*F58+0*F59+C59</f>
        <v>1.5940437301129105</v>
      </c>
      <c r="L59">
        <f>F52*I56+G52*I57+H52*I58+0*I59+C59</f>
        <v>1.6036982618203128</v>
      </c>
      <c r="O59">
        <f>F52*L56+G52*L57+H52*L58+0*L59+C59</f>
        <v>1.5810602148978619</v>
      </c>
    </row>
    <row r="61" spans="2:15" x14ac:dyDescent="0.25">
      <c r="B61" s="3" t="s">
        <v>24</v>
      </c>
      <c r="E61" s="3" t="s">
        <v>25</v>
      </c>
      <c r="G61" s="3"/>
      <c r="H61" s="3" t="s">
        <v>26</v>
      </c>
      <c r="K61" s="3" t="s">
        <v>27</v>
      </c>
      <c r="N61" s="3" t="s">
        <v>28</v>
      </c>
    </row>
    <row r="62" spans="2:15" x14ac:dyDescent="0.25">
      <c r="C62">
        <f>0*O56+F49*O57+G49*O58+H49*O59+C56</f>
        <v>-0.64584958750486443</v>
      </c>
      <c r="F62">
        <f>0*C$62+$F49*C$63+$G49*C$64+$H49*C$65+$C56</f>
        <v>-0.6453803668810778</v>
      </c>
      <c r="I62">
        <f>0*F$62+$F49*F$63+$G49*F$64+$H49*F$65+$C56</f>
        <v>-0.64404488908095803</v>
      </c>
      <c r="L62">
        <f>0*I$62+$F49*I$63+$G49*I$64+$H49*I$65+$C56</f>
        <v>-0.64376731842351953</v>
      </c>
      <c r="O62">
        <f>0*L$62+$F49*L$63+$G49*L$64+$H49*L$65+$C56</f>
        <v>-0.64382534393383328</v>
      </c>
    </row>
    <row r="63" spans="2:15" x14ac:dyDescent="0.25">
      <c r="C63">
        <f>F50*O56+0*O57+G50*O58+H50*O59+C57</f>
        <v>1.6424394667632169</v>
      </c>
      <c r="F63">
        <f>$F50*C$62+0*C$63+$G50*C$64+$H50*C$65+$C57</f>
        <v>1.6434701721593381</v>
      </c>
      <c r="I63">
        <f>$F50*F$62+0*F$63+$G50*F$64+$H50*F$65+$C57</f>
        <v>1.6435145801612807</v>
      </c>
      <c r="L63">
        <f>$F50*I$62+0*I$63+$G50*I$64+$H50*I$65+$C57</f>
        <v>1.6433779698281898</v>
      </c>
      <c r="O63">
        <f>$F50*L$62+0*L$63+$G50*L$64+$H50*L$65+$C57</f>
        <v>1.6433547479765087</v>
      </c>
    </row>
    <row r="64" spans="2:15" x14ac:dyDescent="0.25">
      <c r="C64">
        <f>F51*O56+G51*O57+0*O58+H51*O59+C58</f>
        <v>-1.7760081045631837</v>
      </c>
      <c r="F64">
        <f>$F51*C$62+$G51*C$63+0*C$64+$H51*C$65+$C58</f>
        <v>-1.7796783168354331</v>
      </c>
      <c r="I64">
        <f>$F51*F$62+$G51*F$63+0*F$64+$H51*F$65+$C58</f>
        <v>-1.7798321821144196</v>
      </c>
      <c r="L64">
        <f>$F51*I$62+$G51*I$63+0*I$64+$H51*I$65+$C58</f>
        <v>-1.7795624978492084</v>
      </c>
      <c r="O64">
        <f>$F51*L$62+$G51*L$63+0*L$64+$H51*L$65+$C58</f>
        <v>-1.7794819628446088</v>
      </c>
    </row>
    <row r="65" spans="2:15" x14ac:dyDescent="0.25">
      <c r="C65">
        <f>F52*O56+G52*O57+H52*O58+0*O59+C59</f>
        <v>1.5704390998669773</v>
      </c>
      <c r="F65">
        <f>$F52*C$62+$G52*C$63+$H52*C$64+0*C$65+$C59</f>
        <v>1.5710222348319627</v>
      </c>
      <c r="I65">
        <f>$F52*F$62+$G52*F$63+$H52*F$64+0*F$65+$C59</f>
        <v>1.5718809685358459</v>
      </c>
      <c r="L65">
        <f>$F52*I$62+$G52*I$63+$H52*I$64+0*I$65+$C59</f>
        <v>1.5720752012514625</v>
      </c>
      <c r="O65">
        <f>$F52*L$62+$G52*L$63+$H52*L$64+0*L$65+$C59</f>
        <v>1.57203250303996</v>
      </c>
    </row>
    <row r="67" spans="2:15" x14ac:dyDescent="0.25">
      <c r="C67" s="4" t="s">
        <v>4</v>
      </c>
      <c r="D67" s="4" t="s">
        <v>5</v>
      </c>
      <c r="E67" s="4" t="s">
        <v>6</v>
      </c>
      <c r="F67" s="4" t="s">
        <v>7</v>
      </c>
    </row>
    <row r="68" spans="2:15" x14ac:dyDescent="0.25">
      <c r="C68">
        <f>ROUND(O62,3)</f>
        <v>-0.64400000000000002</v>
      </c>
      <c r="D68">
        <f>ROUND(O63,3)</f>
        <v>1.643</v>
      </c>
      <c r="E68">
        <f>ROUND(O64,3)</f>
        <v>-1.7789999999999999</v>
      </c>
      <c r="F68">
        <f>ROUND(O65,3)</f>
        <v>1.5720000000000001</v>
      </c>
    </row>
    <row r="76" spans="2:15" x14ac:dyDescent="0.25">
      <c r="B76" s="1" t="s">
        <v>0</v>
      </c>
      <c r="G76" s="1" t="s">
        <v>1</v>
      </c>
    </row>
    <row r="77" spans="2:15" x14ac:dyDescent="0.25">
      <c r="C77">
        <v>-0.83</v>
      </c>
      <c r="D77">
        <v>0.31</v>
      </c>
      <c r="E77">
        <v>-0.18</v>
      </c>
      <c r="F77">
        <v>0.22</v>
      </c>
      <c r="H77" s="2">
        <v>1.71</v>
      </c>
    </row>
    <row r="78" spans="2:15" x14ac:dyDescent="0.25">
      <c r="C78">
        <v>-0.21</v>
      </c>
      <c r="D78">
        <v>-0.67</v>
      </c>
      <c r="E78">
        <v>0</v>
      </c>
      <c r="F78">
        <v>0.22</v>
      </c>
      <c r="H78" s="2">
        <v>-0.62</v>
      </c>
    </row>
    <row r="79" spans="2:15" x14ac:dyDescent="0.25">
      <c r="C79">
        <v>0.32</v>
      </c>
      <c r="D79">
        <v>-0.18</v>
      </c>
      <c r="E79">
        <v>-0.95</v>
      </c>
      <c r="F79">
        <v>-0.19</v>
      </c>
      <c r="H79" s="2">
        <v>0.89</v>
      </c>
    </row>
    <row r="80" spans="2:15" x14ac:dyDescent="0.25">
      <c r="C80">
        <v>0.12</v>
      </c>
      <c r="D80">
        <v>0.28000000000000003</v>
      </c>
      <c r="E80">
        <v>-0.14000000000000001</v>
      </c>
      <c r="F80">
        <v>-1</v>
      </c>
      <c r="H80" s="2">
        <v>-0.94</v>
      </c>
    </row>
    <row r="82" spans="2:18" x14ac:dyDescent="0.25">
      <c r="B82" s="3" t="s">
        <v>4</v>
      </c>
      <c r="C82">
        <f>H77/C77</f>
        <v>-2.0602409638554215</v>
      </c>
      <c r="D82" s="6" t="s">
        <v>34</v>
      </c>
      <c r="E82" s="3" t="s">
        <v>35</v>
      </c>
      <c r="F82" s="10">
        <f>D77/C77</f>
        <v>-0.37349397590361449</v>
      </c>
      <c r="G82">
        <f>E77/C77</f>
        <v>0.21686746987951808</v>
      </c>
      <c r="H82">
        <f>F77/C77</f>
        <v>-0.26506024096385544</v>
      </c>
      <c r="I82" t="s">
        <v>36</v>
      </c>
    </row>
    <row r="83" spans="2:18" x14ac:dyDescent="0.25">
      <c r="B83" s="3" t="s">
        <v>5</v>
      </c>
      <c r="C83">
        <f>H78/D78</f>
        <v>0.9253731343283581</v>
      </c>
      <c r="D83" s="6" t="s">
        <v>34</v>
      </c>
      <c r="E83" s="3" t="s">
        <v>35</v>
      </c>
      <c r="F83">
        <f>C78/D78</f>
        <v>0.31343283582089548</v>
      </c>
      <c r="G83">
        <f>E78/D78</f>
        <v>0</v>
      </c>
      <c r="H83">
        <f>F78/D78</f>
        <v>-0.32835820895522388</v>
      </c>
      <c r="I83" t="s">
        <v>36</v>
      </c>
    </row>
    <row r="84" spans="2:18" x14ac:dyDescent="0.25">
      <c r="B84" s="3" t="s">
        <v>6</v>
      </c>
      <c r="C84">
        <f>H79/E79</f>
        <v>-0.93684210526315792</v>
      </c>
      <c r="D84" s="6" t="s">
        <v>34</v>
      </c>
      <c r="E84" s="3" t="s">
        <v>35</v>
      </c>
      <c r="F84">
        <f>C79/E79</f>
        <v>-0.33684210526315794</v>
      </c>
      <c r="G84">
        <f>D79/E79</f>
        <v>0.18947368421052632</v>
      </c>
      <c r="H84">
        <f>F79/E79</f>
        <v>0.2</v>
      </c>
      <c r="I84" t="s">
        <v>36</v>
      </c>
    </row>
    <row r="85" spans="2:18" x14ac:dyDescent="0.25">
      <c r="B85" s="3" t="s">
        <v>7</v>
      </c>
      <c r="C85">
        <f>H80/F80</f>
        <v>0.94</v>
      </c>
      <c r="D85" s="6" t="s">
        <v>34</v>
      </c>
      <c r="E85" s="3" t="s">
        <v>35</v>
      </c>
      <c r="F85">
        <f>C80/F80</f>
        <v>-0.12</v>
      </c>
      <c r="G85">
        <f>D80/F80</f>
        <v>-0.28000000000000003</v>
      </c>
      <c r="H85">
        <f>E80/F80</f>
        <v>0.14000000000000001</v>
      </c>
      <c r="I85" t="s">
        <v>36</v>
      </c>
    </row>
    <row r="87" spans="2:18" x14ac:dyDescent="0.25">
      <c r="B87" s="3" t="s">
        <v>19</v>
      </c>
      <c r="E87" s="3" t="s">
        <v>20</v>
      </c>
      <c r="H87" s="3" t="s">
        <v>21</v>
      </c>
      <c r="K87" s="3" t="s">
        <v>22</v>
      </c>
      <c r="N87" s="3" t="s">
        <v>23</v>
      </c>
      <c r="Q87" s="3" t="s">
        <v>24</v>
      </c>
    </row>
    <row r="88" spans="2:18" x14ac:dyDescent="0.25">
      <c r="C88">
        <f>C82-0*F82-0*G82-0*H82</f>
        <v>-2.0602409638554215</v>
      </c>
      <c r="F88">
        <f>C82-F82*C89-G82*C90-H82*C91</f>
        <v>-0.683413761729738</v>
      </c>
      <c r="I88">
        <f>C82-F82*F89-G82*F90-H82*F91</f>
        <v>-0.67176127688426868</v>
      </c>
      <c r="L88">
        <f>C82-F82*I89-G82*I90-H82*I91</f>
        <v>-0.64248510054236008</v>
      </c>
      <c r="O88">
        <f>C82-F82*L89-G82*L90-H82*L91</f>
        <v>-0.64458618932696576</v>
      </c>
      <c r="R88">
        <f>C82-F82*O89-G82*O90-H82*O91</f>
        <v>-0.64377458628485773</v>
      </c>
    </row>
    <row r="89" spans="2:18" x14ac:dyDescent="0.25">
      <c r="C89">
        <f>C83-F83*C88-0*G83-0*H83</f>
        <v>1.5711203021039379</v>
      </c>
      <c r="F89">
        <f>C83-F83*F88-G83*C90-H83*C91</f>
        <v>1.600157404658813</v>
      </c>
      <c r="I89">
        <f>C83-F83*I88-G83*F90-H83*F91</f>
        <v>1.6452553395046459</v>
      </c>
      <c r="L89">
        <f>C83-F83*L88-G83*I90-H83*I91</f>
        <v>1.6422620645984551</v>
      </c>
      <c r="O89">
        <f>C83-F83*O88-G83*L90-H83*L91</f>
        <v>1.6434926963867276</v>
      </c>
      <c r="R89">
        <f>C83-F83*R88-G83*O90-H83*O91</f>
        <v>1.6433279407702412</v>
      </c>
    </row>
    <row r="90" spans="2:18" x14ac:dyDescent="0.25">
      <c r="C90">
        <f>C84-F84*C88-G84*C89-H84*0</f>
        <v>-1.9285039608552041</v>
      </c>
      <c r="F90">
        <f>C84-F84*F88-G84*F89-H84*C91</f>
        <v>-1.7507674189967126</v>
      </c>
      <c r="I90">
        <f>C84-F84*I88-G84*I89-H84*F91</f>
        <v>-1.7850805507573955</v>
      </c>
      <c r="L90">
        <f>C84-F84*L88-G84*L89-H84*I91</f>
        <v>-1.7784178667369577</v>
      </c>
      <c r="O90">
        <f>C84-F84*O88-G84*O89-H84*L91</f>
        <v>-1.7797072239302263</v>
      </c>
      <c r="R90">
        <f>C84-F84*R88-G84*R89-H84*O91</f>
        <v>-1.7794572162499591</v>
      </c>
    </row>
    <row r="91" spans="2:18" x14ac:dyDescent="0.25">
      <c r="C91">
        <f>C85-F85*C88-G85*C89-H85*C90</f>
        <v>1.4026753234461806</v>
      </c>
      <c r="F91">
        <f>C85-F85*F88-G85*F89-H85*F90</f>
        <v>1.5511418605564389</v>
      </c>
      <c r="I91">
        <f>C85-F85*I88-G85*I89-H85*I90</f>
        <v>1.5699714189412242</v>
      </c>
      <c r="L91">
        <f>C85-F85*L88-G85*L89-H85*L90</f>
        <v>1.5717136673656582</v>
      </c>
      <c r="O91">
        <f>C85-F85*O88-G85*O89-H85*O90</f>
        <v>1.5719866236192797</v>
      </c>
      <c r="R91">
        <f>C85-F85*R88-G85*R89-H85*R90</f>
        <v>1.572002883336479</v>
      </c>
    </row>
    <row r="93" spans="2:18" x14ac:dyDescent="0.25">
      <c r="B93" s="3" t="s">
        <v>25</v>
      </c>
      <c r="E93" s="3" t="s">
        <v>26</v>
      </c>
      <c r="H93" s="3" t="s">
        <v>27</v>
      </c>
      <c r="K93" s="3" t="s">
        <v>28</v>
      </c>
      <c r="N93" s="3"/>
      <c r="Q93" s="3"/>
    </row>
    <row r="94" spans="2:18" x14ac:dyDescent="0.25">
      <c r="C94">
        <f>C82-F82*R89-G82*R90-H82*R91</f>
        <v>-0.6438860302436229</v>
      </c>
      <c r="F94">
        <f>C82-F82*C95-G82*C96-H82*C97</f>
        <v>-0.64385924826025098</v>
      </c>
      <c r="I94">
        <f>C82-F82*F95-G82*F96-H82*F97</f>
        <v>-0.64386384989028711</v>
      </c>
      <c r="J94" s="3"/>
      <c r="L94">
        <f>C82-F82*I95-G82*I96-H82*I97</f>
        <v>-0.64386289172246269</v>
      </c>
      <c r="N94" s="3"/>
      <c r="R94" s="3"/>
    </row>
    <row r="95" spans="2:18" x14ac:dyDescent="0.25">
      <c r="B95" s="3"/>
      <c r="C95">
        <f>C83-F83*C94-G83*R90-H83*R91</f>
        <v>1.6433682099778897</v>
      </c>
      <c r="F95">
        <f>C83-F83*F94-G83*C96-H83*C97</f>
        <v>1.643361352679968</v>
      </c>
      <c r="I95">
        <f>C83-F83*I94-G83*F96-H83*F97</f>
        <v>1.6433627884090622</v>
      </c>
      <c r="L95">
        <f>C83-F83*L94-G83*I96-H83*I97</f>
        <v>1.6433625223473354</v>
      </c>
    </row>
    <row r="96" spans="2:18" x14ac:dyDescent="0.25">
      <c r="C96">
        <f>C84-F84*C94-G84*C95-H84*R91</f>
        <v>-1.7795056371662215</v>
      </c>
      <c r="F96">
        <f>C84-F84*F94-G84*F95-H84*C97</f>
        <v>-1.7794962527953317</v>
      </c>
      <c r="I96">
        <f>C84-F84*I94-G84*I95-H84*F97</f>
        <v>-1.7794980708474943</v>
      </c>
      <c r="L96">
        <f>C84-F84*L94-G84*L95-H84*I97</f>
        <v>-1.7794977185517005</v>
      </c>
    </row>
    <row r="97" spans="2:12" x14ac:dyDescent="0.25">
      <c r="C97">
        <f>C85-F85*C94-G85*C95-H85*C96</f>
        <v>1.5720075643678453</v>
      </c>
      <c r="F97">
        <f>C85-F85*F94-G85*F95-H85*F96</f>
        <v>1.5720075443505073</v>
      </c>
      <c r="I97">
        <f>C85-F85*I94-G85*I95-H85*I96</f>
        <v>1.5720076486863521</v>
      </c>
      <c r="L97">
        <f>C85-F85*L94-G85*L95-H85*L96</f>
        <v>1.5720076398477965</v>
      </c>
    </row>
    <row r="98" spans="2:12" x14ac:dyDescent="0.25">
      <c r="B98" s="11"/>
    </row>
    <row r="100" spans="2:12" x14ac:dyDescent="0.25">
      <c r="C100" s="4" t="s">
        <v>4</v>
      </c>
      <c r="D100" s="4" t="s">
        <v>5</v>
      </c>
      <c r="E100" s="4" t="s">
        <v>6</v>
      </c>
      <c r="F100" s="4" t="s">
        <v>7</v>
      </c>
    </row>
    <row r="101" spans="2:12" x14ac:dyDescent="0.25">
      <c r="B101" s="3"/>
      <c r="C101">
        <f>ROUND(L94,3)</f>
        <v>-0.64400000000000002</v>
      </c>
      <c r="D101">
        <f>ROUND(L95,3)</f>
        <v>1.643</v>
      </c>
      <c r="E101">
        <f>ROUND(L96,3)</f>
        <v>-1.7789999999999999</v>
      </c>
      <c r="F101">
        <f>ROUND(L97,3)</f>
        <v>1.5720000000000001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2021-03-16T03:32:52Z</dcterms:modified>
</cp:coreProperties>
</file>