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82" i="1" l="1"/>
  <c r="B83" i="1"/>
  <c r="B84" i="1" s="1"/>
  <c r="C84" i="1" s="1"/>
  <c r="C81" i="1"/>
  <c r="C82" i="1"/>
  <c r="C83" i="1"/>
  <c r="B81" i="1"/>
  <c r="C80" i="1"/>
  <c r="B80" i="1"/>
  <c r="B77" i="1"/>
  <c r="F62" i="1"/>
  <c r="F63" i="1"/>
  <c r="F61" i="1"/>
  <c r="B63" i="1"/>
  <c r="E62" i="1"/>
  <c r="C63" i="1"/>
  <c r="E63" i="1" s="1"/>
  <c r="D62" i="1"/>
  <c r="D63" i="1"/>
  <c r="C62" i="1"/>
  <c r="B62" i="1"/>
  <c r="E61" i="1"/>
  <c r="D61" i="1"/>
  <c r="C61" i="1"/>
  <c r="B61" i="1"/>
  <c r="C52" i="1"/>
  <c r="B52" i="1"/>
  <c r="I46" i="1"/>
  <c r="I47" i="1"/>
  <c r="I48" i="1"/>
  <c r="I49" i="1"/>
  <c r="I50" i="1"/>
  <c r="I51" i="1"/>
  <c r="I52" i="1"/>
  <c r="I53" i="1"/>
  <c r="I54" i="1"/>
  <c r="I55" i="1"/>
  <c r="I45" i="1"/>
  <c r="H46" i="1" l="1"/>
  <c r="H47" i="1"/>
  <c r="H48" i="1"/>
  <c r="H49" i="1"/>
  <c r="H50" i="1"/>
  <c r="H51" i="1"/>
  <c r="H52" i="1"/>
  <c r="H53" i="1"/>
  <c r="H54" i="1"/>
  <c r="H55" i="1"/>
  <c r="H45" i="1"/>
  <c r="G55" i="1"/>
  <c r="G45" i="1"/>
  <c r="G54" i="1"/>
  <c r="G53" i="1"/>
  <c r="G52" i="1"/>
  <c r="G51" i="1"/>
  <c r="G50" i="1"/>
  <c r="G49" i="1"/>
  <c r="G48" i="1"/>
  <c r="G47" i="1"/>
  <c r="G46" i="1"/>
  <c r="E34" i="1" l="1"/>
  <c r="D34" i="1"/>
  <c r="C34" i="1"/>
  <c r="B34" i="1"/>
  <c r="C38" i="1"/>
  <c r="C39" i="1" s="1"/>
  <c r="C40" i="1" s="1"/>
  <c r="C41" i="1" s="1"/>
  <c r="D37" i="1" l="1"/>
  <c r="E37" i="1" l="1"/>
  <c r="B38" i="1"/>
  <c r="F22" i="1"/>
  <c r="F23" i="1"/>
  <c r="F24" i="1"/>
  <c r="F25" i="1"/>
  <c r="F26" i="1"/>
  <c r="F27" i="1"/>
  <c r="F28" i="1"/>
  <c r="F29" i="1"/>
  <c r="F30" i="1"/>
  <c r="F21" i="1"/>
  <c r="E23" i="1"/>
  <c r="E25" i="1"/>
  <c r="D25" i="1"/>
  <c r="D22" i="1"/>
  <c r="E22" i="1" s="1"/>
  <c r="D23" i="1"/>
  <c r="D24" i="1"/>
  <c r="E24" i="1" s="1"/>
  <c r="D26" i="1"/>
  <c r="E26" i="1" s="1"/>
  <c r="D27" i="1"/>
  <c r="E27" i="1" s="1"/>
  <c r="D28" i="1"/>
  <c r="E28" i="1" s="1"/>
  <c r="D29" i="1"/>
  <c r="E29" i="1" s="1"/>
  <c r="D30" i="1"/>
  <c r="E30" i="1" s="1"/>
  <c r="D21" i="1"/>
  <c r="E21" i="1" s="1"/>
  <c r="D38" i="1" l="1"/>
  <c r="D6" i="1"/>
  <c r="C6" i="1"/>
  <c r="F38" i="1" l="1"/>
  <c r="B39" i="1"/>
  <c r="E38" i="1"/>
  <c r="D39" i="1" l="1"/>
  <c r="B40" i="1" l="1"/>
  <c r="F39" i="1"/>
  <c r="E39" i="1"/>
  <c r="D40" i="1" l="1"/>
  <c r="E40" i="1" s="1"/>
  <c r="F40" i="1" l="1"/>
  <c r="B41" i="1"/>
  <c r="D41" i="1" l="1"/>
  <c r="F41" i="1" s="1"/>
  <c r="E41" i="1" l="1"/>
</calcChain>
</file>

<file path=xl/sharedStrings.xml><?xml version="1.0" encoding="utf-8"?>
<sst xmlns="http://schemas.openxmlformats.org/spreadsheetml/2006/main" count="56" uniqueCount="43">
  <si>
    <t xml:space="preserve">Функция f(x) = </t>
  </si>
  <si>
    <t xml:space="preserve">Производная функции f'(x) = </t>
  </si>
  <si>
    <t>Критические точки функции</t>
  </si>
  <si>
    <t>[-4,372 ; 0]</t>
  </si>
  <si>
    <r>
      <rPr>
        <sz val="14"/>
        <color theme="1"/>
        <rFont val="Calibri"/>
        <family val="2"/>
        <charset val="204"/>
        <scheme val="minor"/>
      </rPr>
      <t>(-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charset val="204"/>
      </rPr>
      <t xml:space="preserve">∞ </t>
    </r>
    <r>
      <rPr>
        <sz val="11"/>
        <color theme="1"/>
        <rFont val="Calibri"/>
        <family val="2"/>
        <charset val="204"/>
      </rPr>
      <t>; -4,372]</t>
    </r>
  </si>
  <si>
    <t>[0 ; 1,372]</t>
  </si>
  <si>
    <r>
      <t xml:space="preserve">[1,372 ; + </t>
    </r>
    <r>
      <rPr>
        <sz val="14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</rPr>
      <t>)</t>
    </r>
  </si>
  <si>
    <t>4 точки и находятся на интервалах</t>
  </si>
  <si>
    <t>Функция f(x)=</t>
  </si>
  <si>
    <t>Метод дихотомии</t>
  </si>
  <si>
    <t>X</t>
  </si>
  <si>
    <t>f(a) * f(x)</t>
  </si>
  <si>
    <r>
      <t xml:space="preserve">Точность </t>
    </r>
    <r>
      <rPr>
        <sz val="11"/>
        <color theme="1"/>
        <rFont val="Calibri"/>
        <family val="2"/>
        <charset val="204"/>
      </rPr>
      <t>ɛ</t>
    </r>
    <r>
      <rPr>
        <sz val="11"/>
        <color theme="1"/>
        <rFont val="Calibri"/>
        <family val="2"/>
      </rPr>
      <t>=</t>
    </r>
  </si>
  <si>
    <t>Метод хорд</t>
  </si>
  <si>
    <t>а</t>
  </si>
  <si>
    <t>b</t>
  </si>
  <si>
    <t>a</t>
  </si>
  <si>
    <t>x</t>
  </si>
  <si>
    <t>f'(a)</t>
  </si>
  <si>
    <t>f''(a)</t>
  </si>
  <si>
    <t>f'(b)</t>
  </si>
  <si>
    <t>f''(b)</t>
  </si>
  <si>
    <t>f''(x)=</t>
  </si>
  <si>
    <t>Метод Ньютона</t>
  </si>
  <si>
    <t>Функция f(x)</t>
  </si>
  <si>
    <t>Интервал пересечения графиков</t>
  </si>
  <si>
    <t>[-0,5; 0]</t>
  </si>
  <si>
    <t>Представим уравнение в виде</t>
  </si>
  <si>
    <t>g(x) = 5^x</t>
  </si>
  <si>
    <t>h(x) = - 3x</t>
  </si>
  <si>
    <t>Проверка условия f(x) * f''(x) &gt; 0</t>
  </si>
  <si>
    <t>x = -0,5</t>
  </si>
  <si>
    <t>x = 0</t>
  </si>
  <si>
    <t>Начальное приближение</t>
  </si>
  <si>
    <t>X0 = 0</t>
  </si>
  <si>
    <t xml:space="preserve">Точность </t>
  </si>
  <si>
    <t>f(x)</t>
  </si>
  <si>
    <t>f'(x)</t>
  </si>
  <si>
    <t>h=f(x)/f'(x)</t>
  </si>
  <si>
    <r>
      <t>f(x)/f'(x)&gt;</t>
    </r>
    <r>
      <rPr>
        <sz val="11"/>
        <color theme="1"/>
        <rFont val="Calibri"/>
        <family val="2"/>
        <charset val="204"/>
      </rPr>
      <t>ԑ</t>
    </r>
  </si>
  <si>
    <t>Производная функции f(x)</t>
  </si>
  <si>
    <t>Приближенное значение максимума М</t>
  </si>
  <si>
    <t>Метод простой 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</si>
</sst>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1"/>
    <xf numFmtId="0" fontId="7" fillId="3" borderId="0" xfId="2" applyAlignment="1">
      <alignment horizontal="right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Лист1!$G$48:$G$52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Лист1!$H$48:$H$52</c:f>
              <c:numCache>
                <c:formatCode>General</c:formatCode>
                <c:ptCount val="5"/>
                <c:pt idx="0">
                  <c:v>0.2</c:v>
                </c:pt>
                <c:pt idx="1">
                  <c:v>0.44721359549995793</c:v>
                </c:pt>
                <c:pt idx="2">
                  <c:v>1</c:v>
                </c:pt>
                <c:pt idx="3">
                  <c:v>2.2360679774997898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h(x)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Лист1!$G$48:$G$52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Лист1!$I$48:$I$52</c:f>
              <c:numCache>
                <c:formatCode>General</c:formatCode>
                <c:ptCount val="5"/>
                <c:pt idx="0">
                  <c:v>3</c:v>
                </c:pt>
                <c:pt idx="1">
                  <c:v>1.5</c:v>
                </c:pt>
                <c:pt idx="2">
                  <c:v>0</c:v>
                </c:pt>
                <c:pt idx="3">
                  <c:v>-1.5</c:v>
                </c:pt>
                <c:pt idx="4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90112"/>
        <c:axId val="317975880"/>
      </c:scatterChart>
      <c:valAx>
        <c:axId val="3190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75880"/>
        <c:crosses val="autoZero"/>
        <c:crossBetween val="midCat"/>
      </c:valAx>
      <c:valAx>
        <c:axId val="3179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090112"/>
        <c:crosses val="autoZero"/>
        <c:crossBetween val="midCat"/>
      </c:valAx>
      <c:spPr>
        <a:noFill/>
        <a:ln w="38100" cap="rnd">
          <a:solidFill>
            <a:schemeClr val="accent6">
              <a:alpha val="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14287</xdr:rowOff>
    </xdr:from>
    <xdr:ext cx="155523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28650" y="204787"/>
              <a:ext cx="15552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+1=0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28650" y="204787"/>
              <a:ext cx="15552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4+4𝑥^3−12𝑥^2+1=0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</xdr:row>
      <xdr:rowOff>23812</xdr:rowOff>
    </xdr:from>
    <xdr:ext cx="11290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57375" y="595312"/>
              <a:ext cx="11290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−6)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57375" y="595312"/>
              <a:ext cx="11290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4𝑥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100" b="0" i="0">
                  <a:latin typeface="Cambria Math" panose="02040503050406030204" pitchFamily="18" charset="0"/>
                </a:rPr>
                <a:t>(𝑥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2+3𝑥−6)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0</xdr:rowOff>
    </xdr:from>
    <xdr:ext cx="155523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47900" y="2333625"/>
              <a:ext cx="15552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+1=0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47900" y="2333625"/>
              <a:ext cx="15552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4+4𝑥^3−12𝑥^2+1=0</a:t>
              </a:r>
              <a:endParaRPr lang="ru-RU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32</xdr:row>
          <xdr:rowOff>0</xdr:rowOff>
        </xdr:from>
        <xdr:to>
          <xdr:col>9</xdr:col>
          <xdr:colOff>419100</xdr:colOff>
          <xdr:row>34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28575</xdr:colOff>
      <xdr:row>13</xdr:row>
      <xdr:rowOff>14287</xdr:rowOff>
    </xdr:from>
    <xdr:ext cx="11290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276475" y="2538412"/>
              <a:ext cx="11290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−6)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276475" y="2538412"/>
              <a:ext cx="11290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4𝑥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100" b="0" i="0">
                  <a:latin typeface="Cambria Math" panose="02040503050406030204" pitchFamily="18" charset="0"/>
                </a:rPr>
                <a:t>(𝑥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2+3𝑥−6)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14</xdr:row>
      <xdr:rowOff>14287</xdr:rowOff>
    </xdr:from>
    <xdr:ext cx="1136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57425" y="2728912"/>
              <a:ext cx="1136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−24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57425" y="2728912"/>
              <a:ext cx="1136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12𝑥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∙(𝑥+2)−24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44</xdr:row>
      <xdr:rowOff>23812</xdr:rowOff>
    </xdr:from>
    <xdr:ext cx="77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57425" y="8453437"/>
              <a:ext cx="77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57425" y="8453437"/>
              <a:ext cx="77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5^</a:t>
              </a:r>
              <a:r>
                <a:rPr lang="en-US" sz="1100" b="0" i="0">
                  <a:latin typeface="Cambria Math" panose="02040503050406030204" pitchFamily="18" charset="0"/>
                </a:rPr>
                <a:t>𝑥+3𝑥=0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12</xdr:col>
      <xdr:colOff>38100</xdr:colOff>
      <xdr:row>42</xdr:row>
      <xdr:rowOff>23812</xdr:rowOff>
    </xdr:from>
    <xdr:to>
      <xdr:col>19</xdr:col>
      <xdr:colOff>342900</xdr:colOff>
      <xdr:row>56</xdr:row>
      <xdr:rowOff>100012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4762</xdr:colOff>
      <xdr:row>46</xdr:row>
      <xdr:rowOff>23812</xdr:rowOff>
    </xdr:from>
    <xdr:ext cx="6293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2405062" y="8834437"/>
              <a:ext cx="629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=−3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2405062" y="8834437"/>
              <a:ext cx="629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𝑥=−3𝑥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4762</xdr:colOff>
      <xdr:row>57</xdr:row>
      <xdr:rowOff>23812</xdr:rowOff>
    </xdr:from>
    <xdr:ext cx="7783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2405062" y="10929937"/>
              <a:ext cx="778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2405062" y="10929937"/>
              <a:ext cx="778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ln⁡</a:t>
              </a:r>
              <a:r>
                <a:rPr lang="en-US" sz="1100" b="0" i="0">
                  <a:latin typeface="Cambria Math" panose="02040503050406030204" pitchFamily="18" charset="0"/>
                </a:rPr>
                <a:t>5∗5^𝑥+3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9525</xdr:colOff>
      <xdr:row>67</xdr:row>
      <xdr:rowOff>23812</xdr:rowOff>
    </xdr:from>
    <xdr:ext cx="77014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409825" y="8453437"/>
              <a:ext cx="77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409825" y="8453437"/>
              <a:ext cx="77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5^</a:t>
              </a:r>
              <a:r>
                <a:rPr lang="en-US" sz="1100" b="0" i="0">
                  <a:latin typeface="Cambria Math" panose="02040503050406030204" pitchFamily="18" charset="0"/>
                </a:rPr>
                <a:t>𝑥+3𝑥=0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4762</xdr:colOff>
      <xdr:row>71</xdr:row>
      <xdr:rowOff>23812</xdr:rowOff>
    </xdr:from>
    <xdr:ext cx="6293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2405062" y="8834437"/>
              <a:ext cx="629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=−3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2405062" y="8834437"/>
              <a:ext cx="629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𝑥=−3𝑥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4762</xdr:colOff>
      <xdr:row>69</xdr:row>
      <xdr:rowOff>23812</xdr:rowOff>
    </xdr:from>
    <xdr:ext cx="7783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405062" y="10929937"/>
              <a:ext cx="778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405062" y="10929937"/>
              <a:ext cx="778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ln⁡</a:t>
              </a:r>
              <a:r>
                <a:rPr lang="en-US" sz="1100" b="0" i="0">
                  <a:latin typeface="Cambria Math" panose="02040503050406030204" pitchFamily="18" charset="0"/>
                </a:rPr>
                <a:t>5∗5^𝑥+3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4"/>
  <sheetViews>
    <sheetView tabSelected="1" topLeftCell="A64" workbookViewId="0">
      <selection activeCell="D73" sqref="D73"/>
    </sheetView>
  </sheetViews>
  <sheetFormatPr defaultRowHeight="15" x14ac:dyDescent="0.25"/>
  <cols>
    <col min="1" max="1" width="38" customWidth="1"/>
    <col min="2" max="2" width="24.7109375" customWidth="1"/>
    <col min="3" max="3" width="12.28515625" customWidth="1"/>
    <col min="4" max="4" width="11.7109375" customWidth="1"/>
    <col min="5" max="5" width="14.140625" customWidth="1"/>
    <col min="6" max="6" width="12.42578125" customWidth="1"/>
  </cols>
  <sheetData>
    <row r="2" spans="1:6" x14ac:dyDescent="0.25">
      <c r="A2" s="1" t="s">
        <v>0</v>
      </c>
    </row>
    <row r="4" spans="1:6" x14ac:dyDescent="0.25">
      <c r="A4" s="1" t="s">
        <v>1</v>
      </c>
    </row>
    <row r="6" spans="1:6" x14ac:dyDescent="0.25">
      <c r="A6" s="1" t="s">
        <v>2</v>
      </c>
      <c r="B6" s="2">
        <v>0</v>
      </c>
      <c r="C6" s="2">
        <f>(-3+SQRT((-3^2)-4*1*(-6)))/(2*1)</f>
        <v>1.3722813232690143</v>
      </c>
      <c r="D6" s="2">
        <f>(-3-SQRT((-3^2)-4*1*(-6)))/(2*1)</f>
        <v>-4.3722813232690143</v>
      </c>
    </row>
    <row r="8" spans="1:6" ht="18.75" x14ac:dyDescent="0.3">
      <c r="A8" s="1" t="s">
        <v>7</v>
      </c>
      <c r="B8" s="3" t="s">
        <v>4</v>
      </c>
      <c r="C8" s="2" t="s">
        <v>3</v>
      </c>
      <c r="D8" s="2" t="s">
        <v>5</v>
      </c>
      <c r="E8" s="2" t="s">
        <v>6</v>
      </c>
    </row>
    <row r="12" spans="1:6" x14ac:dyDescent="0.25">
      <c r="B12" s="2"/>
      <c r="C12" s="2"/>
      <c r="D12" s="2"/>
      <c r="E12" s="2"/>
      <c r="F12" s="2"/>
    </row>
    <row r="13" spans="1:6" x14ac:dyDescent="0.25">
      <c r="A13" s="1" t="s">
        <v>8</v>
      </c>
      <c r="B13" s="2"/>
      <c r="C13" s="2"/>
      <c r="D13" s="2"/>
      <c r="E13" s="2"/>
      <c r="F13" s="2"/>
    </row>
    <row r="14" spans="1:6" x14ac:dyDescent="0.25">
      <c r="A14" s="1" t="s">
        <v>1</v>
      </c>
    </row>
    <row r="15" spans="1:6" x14ac:dyDescent="0.25">
      <c r="A15" s="1" t="s">
        <v>22</v>
      </c>
    </row>
    <row r="17" spans="1:6" x14ac:dyDescent="0.25">
      <c r="A17" s="1" t="s">
        <v>12</v>
      </c>
      <c r="B17">
        <v>5.0000000000000001E-3</v>
      </c>
    </row>
    <row r="19" spans="1:6" x14ac:dyDescent="0.25">
      <c r="A19" s="5" t="s">
        <v>9</v>
      </c>
    </row>
    <row r="20" spans="1:6" x14ac:dyDescent="0.25">
      <c r="B20" s="2" t="s">
        <v>14</v>
      </c>
      <c r="C20" s="2" t="s">
        <v>15</v>
      </c>
      <c r="D20" s="2" t="s">
        <v>10</v>
      </c>
      <c r="E20" s="2" t="s">
        <v>11</v>
      </c>
    </row>
    <row r="21" spans="1:6" x14ac:dyDescent="0.25">
      <c r="A21" s="1"/>
      <c r="B21" s="2">
        <v>0</v>
      </c>
      <c r="C21" s="2">
        <v>1.3720000000000001</v>
      </c>
      <c r="D21">
        <f>(B21+C21)/2</f>
        <v>0.68600000000000005</v>
      </c>
      <c r="E21">
        <f>(B21^4+4*B21^3-12*B21^2+1)*(D21^4+4*D21^3-12*D21^2+1)</f>
        <v>-3.134375980784001</v>
      </c>
      <c r="F21" t="b">
        <f t="shared" ref="F21:F30" si="0">ABS(C21-B21)&gt;B$17</f>
        <v>1</v>
      </c>
    </row>
    <row r="22" spans="1:6" x14ac:dyDescent="0.25">
      <c r="B22" s="2">
        <v>0</v>
      </c>
      <c r="C22" s="2">
        <v>0.68600000000000005</v>
      </c>
      <c r="D22">
        <f t="shared" ref="D22:D30" si="1">(B22+C22)/2</f>
        <v>0.34300000000000003</v>
      </c>
      <c r="E22">
        <f t="shared" ref="E22:E30" si="2">(B22^4+4*B22^3-12*B22^2+1)*(D22^4+4*D22^3-12*D22^2+1)</f>
        <v>-0.23653228479900035</v>
      </c>
      <c r="F22" t="b">
        <f t="shared" si="0"/>
        <v>1</v>
      </c>
    </row>
    <row r="23" spans="1:6" x14ac:dyDescent="0.25">
      <c r="B23" s="2">
        <v>0</v>
      </c>
      <c r="C23" s="2">
        <v>0.34300000000000003</v>
      </c>
      <c r="D23">
        <f t="shared" si="1"/>
        <v>0.17150000000000001</v>
      </c>
      <c r="E23">
        <f t="shared" si="2"/>
        <v>0.66809488395006245</v>
      </c>
      <c r="F23" t="b">
        <f t="shared" si="0"/>
        <v>1</v>
      </c>
    </row>
    <row r="24" spans="1:6" x14ac:dyDescent="0.25">
      <c r="B24" s="2">
        <v>0.17150000000000001</v>
      </c>
      <c r="C24" s="2">
        <v>0.34300000000000003</v>
      </c>
      <c r="D24">
        <f t="shared" si="1"/>
        <v>0.25725000000000003</v>
      </c>
      <c r="E24">
        <f t="shared" si="2"/>
        <v>0.1859611588167798</v>
      </c>
      <c r="F24" t="b">
        <f t="shared" si="0"/>
        <v>1</v>
      </c>
    </row>
    <row r="25" spans="1:6" x14ac:dyDescent="0.25">
      <c r="B25" s="2">
        <v>0.25724999999999998</v>
      </c>
      <c r="C25" s="2">
        <v>0.34300000000000003</v>
      </c>
      <c r="D25">
        <f>(B25+C25)/2</f>
        <v>0.30012499999999998</v>
      </c>
      <c r="E25">
        <f t="shared" si="2"/>
        <v>9.8390593071210897E-3</v>
      </c>
      <c r="F25" t="b">
        <f t="shared" si="0"/>
        <v>1</v>
      </c>
    </row>
    <row r="26" spans="1:6" x14ac:dyDescent="0.25">
      <c r="B26" s="2">
        <v>0.3</v>
      </c>
      <c r="C26" s="2">
        <v>0.34300000000000003</v>
      </c>
      <c r="D26">
        <f t="shared" si="1"/>
        <v>0.32150000000000001</v>
      </c>
      <c r="E26">
        <f t="shared" si="2"/>
        <v>-3.4922920430752354E-3</v>
      </c>
      <c r="F26" t="b">
        <f t="shared" si="0"/>
        <v>1</v>
      </c>
    </row>
    <row r="27" spans="1:6" x14ac:dyDescent="0.25">
      <c r="B27" s="2">
        <v>0.3</v>
      </c>
      <c r="C27" s="2">
        <v>0.32150000000000001</v>
      </c>
      <c r="D27">
        <f t="shared" si="1"/>
        <v>0.31074999999999997</v>
      </c>
      <c r="E27">
        <f t="shared" si="2"/>
        <v>-1.0624536110512544E-3</v>
      </c>
      <c r="F27" t="b">
        <f t="shared" si="0"/>
        <v>1</v>
      </c>
    </row>
    <row r="28" spans="1:6" x14ac:dyDescent="0.25">
      <c r="B28" s="2">
        <v>0.3</v>
      </c>
      <c r="C28" s="2">
        <v>0.31075000000000003</v>
      </c>
      <c r="D28">
        <f t="shared" si="1"/>
        <v>0.30537500000000001</v>
      </c>
      <c r="E28">
        <f t="shared" si="2"/>
        <v>1.2848813134644439E-4</v>
      </c>
      <c r="F28" t="b">
        <f t="shared" si="0"/>
        <v>1</v>
      </c>
    </row>
    <row r="29" spans="1:6" x14ac:dyDescent="0.25">
      <c r="B29" s="2">
        <v>0.30537500000000001</v>
      </c>
      <c r="C29" s="2">
        <v>0.31075000000000003</v>
      </c>
      <c r="D29">
        <f t="shared" si="1"/>
        <v>0.30806250000000002</v>
      </c>
      <c r="E29">
        <f t="shared" si="2"/>
        <v>-4.5842683104943744E-5</v>
      </c>
      <c r="F29" t="b">
        <f t="shared" si="0"/>
        <v>1</v>
      </c>
    </row>
    <row r="30" spans="1:6" x14ac:dyDescent="0.25">
      <c r="B30" s="2">
        <v>0.30537500000000001</v>
      </c>
      <c r="C30" s="2">
        <v>0.30806250000000002</v>
      </c>
      <c r="D30" s="4">
        <f t="shared" si="1"/>
        <v>0.30671875000000004</v>
      </c>
      <c r="E30">
        <f t="shared" si="2"/>
        <v>-1.6537450465619451E-5</v>
      </c>
      <c r="F30" t="b">
        <f t="shared" si="0"/>
        <v>0</v>
      </c>
    </row>
    <row r="31" spans="1:6" x14ac:dyDescent="0.25">
      <c r="A31" s="1"/>
    </row>
    <row r="32" spans="1:6" x14ac:dyDescent="0.25">
      <c r="A32" s="5" t="s">
        <v>13</v>
      </c>
    </row>
    <row r="33" spans="1:10" x14ac:dyDescent="0.25">
      <c r="B33" s="2" t="s">
        <v>18</v>
      </c>
      <c r="C33" s="2" t="s">
        <v>19</v>
      </c>
      <c r="D33" s="2" t="s">
        <v>20</v>
      </c>
      <c r="E33" s="2" t="s">
        <v>21</v>
      </c>
    </row>
    <row r="34" spans="1:10" x14ac:dyDescent="0.25">
      <c r="B34" s="2">
        <f>4*B21*(B21^2+3*B21-6)</f>
        <v>0</v>
      </c>
      <c r="C34" s="2">
        <f>12*B21*(B21+2)-24</f>
        <v>-24</v>
      </c>
      <c r="D34" s="2">
        <f>4*C21*(C21^2+3*C21-6)</f>
        <v>-8.868607999996685E-3</v>
      </c>
      <c r="E34" s="2">
        <f>12*C21*(C21+2)-24</f>
        <v>31.516608000000005</v>
      </c>
    </row>
    <row r="36" spans="1:10" x14ac:dyDescent="0.25">
      <c r="B36" s="2" t="s">
        <v>16</v>
      </c>
      <c r="C36" s="2" t="s">
        <v>15</v>
      </c>
      <c r="D36" s="2" t="s">
        <v>17</v>
      </c>
      <c r="E36" s="2" t="s">
        <v>11</v>
      </c>
    </row>
    <row r="37" spans="1:10" x14ac:dyDescent="0.25">
      <c r="B37" s="2">
        <v>0</v>
      </c>
      <c r="C37" s="2">
        <v>1.3720000000000001</v>
      </c>
      <c r="D37" s="2">
        <f>(B37*(C37^4+4*C37^3-12*C37^2+1)-C37*(B37^4+4*B37^3-12*B37^2+1))/(C37^4+4*C37^3-12*C37^2+1-(B37^4+4*B37^3-12*B37^2+1))</f>
        <v>0.15743486582060648</v>
      </c>
      <c r="E37" s="2">
        <f>(B37^4+4*B37^3-12*B37^2+1)*(D37^4+4*D37^3-12*D37^2+1)</f>
        <v>0.71879404574630823</v>
      </c>
      <c r="F37" s="2"/>
    </row>
    <row r="38" spans="1:10" x14ac:dyDescent="0.25">
      <c r="B38" s="2">
        <f>D37</f>
        <v>0.15743486582060648</v>
      </c>
      <c r="C38" s="2">
        <f>C37</f>
        <v>1.3720000000000001</v>
      </c>
      <c r="D38" s="2">
        <f>(B38*(C38^4+4*C38^3-12*C38^2+1)-C38*(B38^4+4*B38^3-12*B38^2+1))/(C38^4+4*C38^3-12*C38^2+1-(B38^4+4*B38^3-12*B38^2+1))</f>
        <v>0.26095312531754755</v>
      </c>
      <c r="E38" s="2">
        <f>(B38^4+4*B38^3-12*B38^2+1)*(D38^4+4*D38^3-12*D38^2+1)</f>
        <v>0.18585048825953654</v>
      </c>
      <c r="F38" s="2" t="b">
        <f>ABS(D38-D37)&gt;B17</f>
        <v>1</v>
      </c>
    </row>
    <row r="39" spans="1:10" x14ac:dyDescent="0.25">
      <c r="B39" s="2">
        <f>D38</f>
        <v>0.26095312531754755</v>
      </c>
      <c r="C39" s="2">
        <f>C38</f>
        <v>1.3720000000000001</v>
      </c>
      <c r="D39" s="2">
        <f>(B39*(C39^4+4*C39^3-12*C39^2+1)-C39*(B39^4+4*B39^3-12*B39^2+1))/(C39^4+4*C39^3-12*C39^2+1-(B39^4+4*B39^3-12*B39^2+1))</f>
        <v>0.29698235176881738</v>
      </c>
      <c r="E39" s="2">
        <f>(B39^4+4*B39^3-12*B39^2+1)*(D39^4+4*D39^3-12*D39^2+1)</f>
        <v>1.4006226545889459E-2</v>
      </c>
      <c r="F39" s="2" t="b">
        <f>ABS(D39-D38)&gt;B18</f>
        <v>1</v>
      </c>
    </row>
    <row r="40" spans="1:10" x14ac:dyDescent="0.25">
      <c r="B40" s="2">
        <f>D39</f>
        <v>0.29698235176881738</v>
      </c>
      <c r="C40" s="2">
        <f>C39</f>
        <v>1.3720000000000001</v>
      </c>
      <c r="D40" s="2">
        <f>(B40*(C40^4+4*C40^3-12*C40^2+1)-C40*(B40^4+4*B40^3-12*B40^2+1))/(C40^4+4*C40^3-12*C40^2+1-(B40^4+4*B40^3-12*B40^2+1))</f>
        <v>0.30447816550415346</v>
      </c>
      <c r="E40" s="2">
        <f>(B40^4+4*B40^3-12*B40^2+1)*(D40^4+4*D40^3-12*D40^2+1)</f>
        <v>4.886229382629301E-4</v>
      </c>
      <c r="F40" s="2" t="b">
        <f>ABS(D40-D39)&gt;B19</f>
        <v>1</v>
      </c>
    </row>
    <row r="41" spans="1:10" x14ac:dyDescent="0.25">
      <c r="B41" s="2">
        <f>D40</f>
        <v>0.30447816550415346</v>
      </c>
      <c r="C41" s="2">
        <f>C40</f>
        <v>1.3720000000000001</v>
      </c>
      <c r="D41" s="2">
        <f>(B41*(C41^4+4*C41^3-12*C41^2+1)-C41*(B41^4+4*B41^3-12*B41^2+1))/(C41^4+4*C41^3-12*C41^2+1-(B41^4+4*B41^3-12*B41^2+1))</f>
        <v>0.30572486369875324</v>
      </c>
      <c r="E41" s="2">
        <f>(B41^4+4*B41^3-12*B41^2+1)*(D41^4+4*D41^3-12*D41^2+1)</f>
        <v>1.2858098071479722E-5</v>
      </c>
      <c r="F41" s="2" t="b">
        <f>ABS(D41-D40)&gt;B20</f>
        <v>0</v>
      </c>
    </row>
    <row r="43" spans="1:10" x14ac:dyDescent="0.25">
      <c r="A43" s="5" t="s">
        <v>23</v>
      </c>
    </row>
    <row r="44" spans="1:10" x14ac:dyDescent="0.25">
      <c r="G44" s="2" t="s">
        <v>17</v>
      </c>
      <c r="H44" s="2" t="s">
        <v>28</v>
      </c>
      <c r="I44" s="2" t="s">
        <v>29</v>
      </c>
      <c r="J44" s="2"/>
    </row>
    <row r="45" spans="1:10" x14ac:dyDescent="0.25">
      <c r="A45" s="1" t="s">
        <v>24</v>
      </c>
      <c r="G45" s="2">
        <f>-4</f>
        <v>-4</v>
      </c>
      <c r="H45" s="2">
        <f>5^G45</f>
        <v>1.6000000000000001E-3</v>
      </c>
      <c r="I45" s="2">
        <f>-3*G45</f>
        <v>12</v>
      </c>
      <c r="J45" s="2"/>
    </row>
    <row r="46" spans="1:10" x14ac:dyDescent="0.25">
      <c r="B46" s="2"/>
      <c r="C46" s="2"/>
      <c r="D46" s="2"/>
      <c r="E46" s="2"/>
      <c r="F46" s="2"/>
      <c r="G46" s="2">
        <f>-3</f>
        <v>-3</v>
      </c>
      <c r="H46" s="2">
        <f t="shared" ref="H46:H55" si="3">5^G46</f>
        <v>8.0000000000000002E-3</v>
      </c>
      <c r="I46" s="2">
        <f t="shared" ref="I46:I55" si="4">-3*G46</f>
        <v>9</v>
      </c>
      <c r="J46" s="2"/>
    </row>
    <row r="47" spans="1:10" x14ac:dyDescent="0.25">
      <c r="A47" s="1" t="s">
        <v>27</v>
      </c>
      <c r="G47" s="2">
        <f>-2</f>
        <v>-2</v>
      </c>
      <c r="H47" s="2">
        <f t="shared" si="3"/>
        <v>0.04</v>
      </c>
      <c r="I47" s="2">
        <f t="shared" si="4"/>
        <v>6</v>
      </c>
      <c r="J47" s="2"/>
    </row>
    <row r="48" spans="1:10" x14ac:dyDescent="0.25">
      <c r="G48" s="2">
        <f>-1</f>
        <v>-1</v>
      </c>
      <c r="H48" s="2">
        <f t="shared" si="3"/>
        <v>0.2</v>
      </c>
      <c r="I48" s="2">
        <f t="shared" si="4"/>
        <v>3</v>
      </c>
      <c r="J48" s="2"/>
    </row>
    <row r="49" spans="1:10" x14ac:dyDescent="0.25">
      <c r="A49" s="1" t="s">
        <v>25</v>
      </c>
      <c r="B49" t="s">
        <v>26</v>
      </c>
      <c r="C49" s="2"/>
      <c r="G49" s="2">
        <f>-0.5</f>
        <v>-0.5</v>
      </c>
      <c r="H49" s="2">
        <f t="shared" si="3"/>
        <v>0.44721359549995793</v>
      </c>
      <c r="I49" s="2">
        <f t="shared" si="4"/>
        <v>1.5</v>
      </c>
      <c r="J49" s="2"/>
    </row>
    <row r="50" spans="1:10" x14ac:dyDescent="0.25">
      <c r="B50" s="2"/>
      <c r="C50" s="2"/>
      <c r="G50" s="2">
        <f>0</f>
        <v>0</v>
      </c>
      <c r="H50" s="2">
        <f t="shared" si="3"/>
        <v>1</v>
      </c>
      <c r="I50" s="2">
        <f t="shared" si="4"/>
        <v>0</v>
      </c>
      <c r="J50" s="2"/>
    </row>
    <row r="51" spans="1:10" x14ac:dyDescent="0.25">
      <c r="A51" s="1" t="s">
        <v>30</v>
      </c>
      <c r="B51" s="2" t="s">
        <v>31</v>
      </c>
      <c r="C51" s="2" t="s">
        <v>32</v>
      </c>
      <c r="G51" s="2">
        <f>0.5</f>
        <v>0.5</v>
      </c>
      <c r="H51" s="2">
        <f t="shared" si="3"/>
        <v>2.2360679774997898</v>
      </c>
      <c r="I51" s="2">
        <f t="shared" si="4"/>
        <v>-1.5</v>
      </c>
      <c r="J51" s="2"/>
    </row>
    <row r="52" spans="1:10" x14ac:dyDescent="0.25">
      <c r="B52">
        <f>(5^(-0.5)+3*(-0.5))*(LN(5)*LN(5)*5^(-0.5))</f>
        <v>-1.2195615419253083</v>
      </c>
      <c r="C52">
        <f>(5^(0)+3*(0))*(LN(5)*LN(5)*5^(0))</f>
        <v>2.5902903939802346</v>
      </c>
      <c r="G52" s="2">
        <f>1</f>
        <v>1</v>
      </c>
      <c r="H52" s="2">
        <f t="shared" si="3"/>
        <v>5</v>
      </c>
      <c r="I52" s="2">
        <f t="shared" si="4"/>
        <v>-3</v>
      </c>
      <c r="J52" s="2"/>
    </row>
    <row r="53" spans="1:10" x14ac:dyDescent="0.25">
      <c r="G53" s="2">
        <f>2</f>
        <v>2</v>
      </c>
      <c r="H53" s="2">
        <f t="shared" si="3"/>
        <v>25</v>
      </c>
      <c r="I53" s="2">
        <f t="shared" si="4"/>
        <v>-6</v>
      </c>
      <c r="J53" s="2"/>
    </row>
    <row r="54" spans="1:10" x14ac:dyDescent="0.25">
      <c r="A54" s="1" t="s">
        <v>33</v>
      </c>
      <c r="B54" t="s">
        <v>34</v>
      </c>
      <c r="G54" s="2">
        <f>3</f>
        <v>3</v>
      </c>
      <c r="H54" s="2">
        <f t="shared" si="3"/>
        <v>125</v>
      </c>
      <c r="I54" s="2">
        <f t="shared" si="4"/>
        <v>-9</v>
      </c>
      <c r="J54" s="2"/>
    </row>
    <row r="55" spans="1:10" x14ac:dyDescent="0.25">
      <c r="A55" s="1"/>
      <c r="G55" s="2">
        <f>4</f>
        <v>4</v>
      </c>
      <c r="H55" s="2">
        <f t="shared" si="3"/>
        <v>625</v>
      </c>
      <c r="I55" s="2">
        <f t="shared" si="4"/>
        <v>-12</v>
      </c>
      <c r="J55" s="2"/>
    </row>
    <row r="56" spans="1:10" x14ac:dyDescent="0.25">
      <c r="A56" s="1" t="s">
        <v>35</v>
      </c>
      <c r="B56">
        <v>1E-3</v>
      </c>
    </row>
    <row r="58" spans="1:10" x14ac:dyDescent="0.25">
      <c r="A58" s="1" t="s">
        <v>40</v>
      </c>
    </row>
    <row r="60" spans="1:10" x14ac:dyDescent="0.25">
      <c r="B60" s="2" t="s">
        <v>17</v>
      </c>
      <c r="C60" s="2" t="s">
        <v>36</v>
      </c>
      <c r="D60" s="2" t="s">
        <v>37</v>
      </c>
      <c r="E60" s="2" t="s">
        <v>38</v>
      </c>
      <c r="F60" s="2" t="s">
        <v>39</v>
      </c>
    </row>
    <row r="61" spans="1:10" x14ac:dyDescent="0.25">
      <c r="B61" s="2">
        <f>0</f>
        <v>0</v>
      </c>
      <c r="C61" s="2">
        <f>5^B61+3*B61</f>
        <v>1</v>
      </c>
      <c r="D61" s="2">
        <f>LN(5)*5^B61+3</f>
        <v>4.6094379124341005</v>
      </c>
      <c r="E61" s="2">
        <f>C61/D61</f>
        <v>0.2169461914873545</v>
      </c>
      <c r="F61" t="b">
        <f>ABS(E61)&gt;B$56</f>
        <v>1</v>
      </c>
    </row>
    <row r="62" spans="1:10" x14ac:dyDescent="0.25">
      <c r="B62" s="2">
        <f>B61-E61</f>
        <v>-0.2169461914873545</v>
      </c>
      <c r="C62" s="2">
        <f>5^B62+3*B62</f>
        <v>5.4440696532525035E-2</v>
      </c>
      <c r="D62" s="2">
        <f t="shared" ref="D62:D64" si="5">LN(5)*5^B62+3</f>
        <v>4.1351031975925743</v>
      </c>
      <c r="E62" s="2">
        <f t="shared" ref="E62:E64" si="6">C62/D62</f>
        <v>1.3165498883853733E-2</v>
      </c>
      <c r="F62" t="b">
        <f t="shared" ref="F62:F64" si="7">ABS(E62)&gt;B$56</f>
        <v>1</v>
      </c>
    </row>
    <row r="63" spans="1:10" x14ac:dyDescent="0.25">
      <c r="B63" s="2">
        <f t="shared" ref="B63:B64" si="8">B62-E62</f>
        <v>-0.23011169037120824</v>
      </c>
      <c r="C63" s="2">
        <f t="shared" ref="C63:C64" si="9">5^B63+3*B63</f>
        <v>1.5721435624682645E-4</v>
      </c>
      <c r="D63" s="2">
        <f t="shared" si="5"/>
        <v>4.1113044624784809</v>
      </c>
      <c r="E63" s="2">
        <f t="shared" si="6"/>
        <v>3.8239531438654508E-5</v>
      </c>
      <c r="F63" t="b">
        <f t="shared" si="7"/>
        <v>0</v>
      </c>
    </row>
    <row r="64" spans="1:10" x14ac:dyDescent="0.25">
      <c r="B64" s="2"/>
      <c r="C64" s="2"/>
      <c r="D64" s="2"/>
      <c r="E64" s="2"/>
    </row>
    <row r="65" spans="1:6" x14ac:dyDescent="0.25">
      <c r="B65" s="2"/>
      <c r="C65" s="2"/>
      <c r="D65" s="2"/>
      <c r="E65" s="2"/>
    </row>
    <row r="66" spans="1:6" x14ac:dyDescent="0.25">
      <c r="A66" s="5" t="s">
        <v>42</v>
      </c>
    </row>
    <row r="68" spans="1:6" x14ac:dyDescent="0.25">
      <c r="A68" s="1" t="s">
        <v>24</v>
      </c>
    </row>
    <row r="69" spans="1:6" x14ac:dyDescent="0.25">
      <c r="B69" s="2"/>
    </row>
    <row r="70" spans="1:6" x14ac:dyDescent="0.25">
      <c r="A70" s="1" t="s">
        <v>40</v>
      </c>
    </row>
    <row r="72" spans="1:6" x14ac:dyDescent="0.25">
      <c r="A72" s="1" t="s">
        <v>27</v>
      </c>
    </row>
    <row r="74" spans="1:6" x14ac:dyDescent="0.25">
      <c r="A74" s="1" t="s">
        <v>25</v>
      </c>
      <c r="B74" t="s">
        <v>26</v>
      </c>
    </row>
    <row r="76" spans="1:6" x14ac:dyDescent="0.25">
      <c r="A76" s="1" t="s">
        <v>41</v>
      </c>
      <c r="B76" s="2" t="s">
        <v>32</v>
      </c>
    </row>
    <row r="77" spans="1:6" x14ac:dyDescent="0.25">
      <c r="B77" s="2">
        <f>ROUNDUP(LN(5)*5^0+3, 0)</f>
        <v>5</v>
      </c>
    </row>
    <row r="79" spans="1:6" x14ac:dyDescent="0.25">
      <c r="B79" s="2" t="s">
        <v>17</v>
      </c>
      <c r="C79" s="2" t="s">
        <v>36</v>
      </c>
      <c r="D79" s="2"/>
      <c r="E79" s="2"/>
      <c r="F79" s="2"/>
    </row>
    <row r="80" spans="1:6" x14ac:dyDescent="0.25">
      <c r="B80" s="2">
        <f>0</f>
        <v>0</v>
      </c>
      <c r="C80" s="2">
        <f>5^B80+3*B80</f>
        <v>1</v>
      </c>
      <c r="D80" s="2"/>
      <c r="E80" s="2"/>
      <c r="F80" s="2"/>
    </row>
    <row r="81" spans="2:6" x14ac:dyDescent="0.25">
      <c r="B81" s="2">
        <f>B80-C80/B$77</f>
        <v>-0.2</v>
      </c>
      <c r="C81" s="2">
        <f t="shared" ref="C81:C84" si="10">5^B81+3*B81</f>
        <v>0.12477966367769544</v>
      </c>
      <c r="D81" s="2"/>
      <c r="E81" s="2"/>
      <c r="F81" s="2"/>
    </row>
    <row r="82" spans="2:6" x14ac:dyDescent="0.25">
      <c r="B82" s="2">
        <f t="shared" ref="B82:B84" si="11">B81-C81/B$77</f>
        <v>-0.2249559327355391</v>
      </c>
      <c r="C82" s="2">
        <f t="shared" si="10"/>
        <v>2.1377941431147129E-2</v>
      </c>
      <c r="D82" s="2"/>
      <c r="E82" s="2"/>
      <c r="F82" s="2"/>
    </row>
    <row r="83" spans="2:6" x14ac:dyDescent="0.25">
      <c r="B83" s="2">
        <f t="shared" si="11"/>
        <v>-0.22923152102176853</v>
      </c>
      <c r="C83" s="2">
        <f t="shared" si="10"/>
        <v>3.7765516606069749E-3</v>
      </c>
    </row>
    <row r="84" spans="2:6" x14ac:dyDescent="0.25">
      <c r="B84" s="2">
        <f t="shared" si="11"/>
        <v>-0.22998683135388992</v>
      </c>
      <c r="C84" s="2">
        <f t="shared" si="10"/>
        <v>6.7056173400659169E-4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7</xdr:col>
                <xdr:colOff>0</xdr:colOff>
                <xdr:row>32</xdr:row>
                <xdr:rowOff>0</xdr:rowOff>
              </from>
              <to>
                <xdr:col>9</xdr:col>
                <xdr:colOff>419100</xdr:colOff>
                <xdr:row>34</xdr:row>
                <xdr:rowOff>66675</xdr:rowOff>
              </to>
            </anchor>
          </objectPr>
        </oleObject>
      </mc:Choice>
      <mc:Fallback>
        <oleObject progId="Equation.3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2021-03-19T03:00:25Z</dcterms:modified>
</cp:coreProperties>
</file>