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m/Documents/25'Lab/PimEnergyTime/ExcelPlots/"/>
    </mc:Choice>
  </mc:AlternateContent>
  <xr:revisionPtr revIDLastSave="0" documentId="13_ncr:1_{A5519B57-42B7-1F4D-86CF-C9D44AA19806}" xr6:coauthVersionLast="47" xr6:coauthVersionMax="47" xr10:uidLastSave="{00000000-0000-0000-0000-000000000000}"/>
  <bookViews>
    <workbookView xWindow="-320" yWindow="560" windowWidth="28040" windowHeight="16120" xr2:uid="{D4B75C6A-9750-F742-ADEB-BFCADF751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M80" i="1"/>
  <c r="M60" i="1"/>
  <c r="M40" i="1"/>
  <c r="M20" i="1"/>
  <c r="G27" i="1"/>
  <c r="G22" i="1"/>
  <c r="E22" i="1"/>
  <c r="C22" i="1"/>
  <c r="B22" i="1"/>
  <c r="J4" i="1"/>
  <c r="C8" i="1"/>
  <c r="D8" i="1"/>
  <c r="E8" i="1"/>
  <c r="F8" i="1"/>
  <c r="B8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<sst xmlns="http://schemas.openxmlformats.org/spreadsheetml/2006/main" count="105" uniqueCount="68">
  <si>
    <t>VGG 16</t>
  </si>
  <si>
    <t>Standard</t>
  </si>
  <si>
    <t>Shared</t>
  </si>
  <si>
    <t>Adder</t>
  </si>
  <si>
    <t>Accumulator</t>
  </si>
  <si>
    <t>ADC_Less</t>
  </si>
  <si>
    <t>EDP</t>
  </si>
  <si>
    <t>#Chips</t>
  </si>
  <si>
    <t>Layer #</t>
  </si>
  <si>
    <t>OU Row</t>
  </si>
  <si>
    <t>OU Col</t>
  </si>
  <si>
    <t>Avg Power (W)</t>
  </si>
  <si>
    <t>Norm_EDP</t>
  </si>
  <si>
    <t>Norm_Area</t>
  </si>
  <si>
    <t>Norm_area</t>
  </si>
  <si>
    <t>Weight_Sparsity(0-1)</t>
  </si>
  <si>
    <t>With Respect to Standard</t>
  </si>
  <si>
    <t>With Respect to Shared</t>
  </si>
  <si>
    <t>With Respect to Adder</t>
  </si>
  <si>
    <t># of chiplets</t>
  </si>
  <si>
    <t>P_total</t>
  </si>
  <si>
    <t>HetOU</t>
  </si>
  <si>
    <t>VGG16</t>
  </si>
  <si>
    <t>DenseNet121</t>
  </si>
  <si>
    <t>DENSE NET</t>
  </si>
  <si>
    <t>0.058024088541666664</t>
  </si>
  <si>
    <t>0.030137803819444444</t>
  </si>
  <si>
    <t>0.029676649305555556</t>
  </si>
  <si>
    <t>0.11112467447916667</t>
  </si>
  <si>
    <t>0.3536900111607143</t>
  </si>
  <si>
    <t>0.034098307291666664</t>
  </si>
  <si>
    <t>0.031087239583333332</t>
  </si>
  <si>
    <t>0.16414388020833334</t>
  </si>
  <si>
    <t>0.036187065972222224</t>
  </si>
  <si>
    <t>0.12681995738636365</t>
  </si>
  <si>
    <t>0.031168619791666668</t>
  </si>
  <si>
    <t>0.035481770833333336</t>
  </si>
  <si>
    <t>0.11825125558035714</t>
  </si>
  <si>
    <t>0.035237630208333336</t>
  </si>
  <si>
    <t>0.042643229166666664</t>
  </si>
  <si>
    <t>0.043023003472222224</t>
  </si>
  <si>
    <t>0.054132634943181816</t>
  </si>
  <si>
    <t>0.11617024739583333</t>
  </si>
  <si>
    <t>0.035346137152777776</t>
  </si>
  <si>
    <t>0.18687220982142858</t>
  </si>
  <si>
    <t>0.035319010416666664</t>
  </si>
  <si>
    <t>0.034993489583333336</t>
  </si>
  <si>
    <t>0.055098684210526314</t>
  </si>
  <si>
    <t>0.037896050347222224</t>
  </si>
  <si>
    <t>0.032416449652777776</t>
  </si>
  <si>
    <t>0.10773577008928571</t>
  </si>
  <si>
    <t>0.034505208333333336</t>
  </si>
  <si>
    <t>0.036458333333333336</t>
  </si>
  <si>
    <t>0.041829427083333336</t>
  </si>
  <si>
    <t>0.037516276041666664</t>
  </si>
  <si>
    <t>0.037434895833333336</t>
  </si>
  <si>
    <t>0.034722222222222224</t>
  </si>
  <si>
    <t>0.12964709051724138</t>
  </si>
  <si>
    <t>0.033013237847222224</t>
  </si>
  <si>
    <t>0.10690996723790322</t>
  </si>
  <si>
    <t>0.1949129971590909</t>
  </si>
  <si>
    <t>0.17497452445652173</t>
  </si>
  <si>
    <t>0.2558085123697917</t>
  </si>
  <si>
    <t>0.2997577373798077</t>
  </si>
  <si>
    <t>0.3230523003472222</t>
  </si>
  <si>
    <t>0.33194405691964285</t>
  </si>
  <si>
    <t>0.34875909213362066</t>
  </si>
  <si>
    <t>0.36152501260080644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</si>
</sst>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 (Bod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VGG16</c:v>
                </c:pt>
              </c:strCache>
            </c:strRef>
          </c:tx>
          <c:spPr>
            <a:pattFill prst="wdDnDiag">
              <a:fgClr>
                <a:schemeClr val="accent1">
                  <a:lumMod val="20000"/>
                  <a:lumOff val="80000"/>
                </a:schemeClr>
              </a:fgClr>
              <a:bgClr>
                <a:schemeClr val="accent1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Standard</c:v>
                </c:pt>
                <c:pt idx="1">
                  <c:v>Shared</c:v>
                </c:pt>
                <c:pt idx="2">
                  <c:v>Adder</c:v>
                </c:pt>
                <c:pt idx="3">
                  <c:v>Accumulator</c:v>
                </c:pt>
                <c:pt idx="4">
                  <c:v>HetOU</c:v>
                </c:pt>
                <c:pt idx="5">
                  <c:v>ADC_Less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0.36660808435852377</c:v>
                </c:pt>
                <c:pt idx="2">
                  <c:v>0.64411247803163452</c:v>
                </c:pt>
                <c:pt idx="3">
                  <c:v>0.25035149384885769</c:v>
                </c:pt>
                <c:pt idx="4">
                  <c:v>0.32</c:v>
                </c:pt>
                <c:pt idx="5">
                  <c:v>-16.362038664323375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8-E342-AE62-64DF4B06C69E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DenseNet121</c:v>
                </c:pt>
              </c:strCache>
            </c:strRef>
          </c:tx>
          <c:spPr>
            <a:pattFill prst="wdUpDiag">
              <a:fgClr>
                <a:schemeClr val="accent3">
                  <a:lumMod val="20000"/>
                  <a:lumOff val="80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Standard</c:v>
                </c:pt>
                <c:pt idx="1">
                  <c:v>Shared</c:v>
                </c:pt>
                <c:pt idx="2">
                  <c:v>Adder</c:v>
                </c:pt>
                <c:pt idx="3">
                  <c:v>Accumulator</c:v>
                </c:pt>
                <c:pt idx="4">
                  <c:v>HetOU</c:v>
                </c:pt>
                <c:pt idx="5">
                  <c:v>ADC_Less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0.45</c:v>
                </c:pt>
                <c:pt idx="2">
                  <c:v>0.66</c:v>
                </c:pt>
                <c:pt idx="3">
                  <c:v>0.21</c:v>
                </c:pt>
                <c:pt idx="4">
                  <c:v>0.09</c:v>
                </c:pt>
                <c:pt idx="5">
                  <c:v>1.981818182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8-E342-AE62-64DF4B06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404512"/>
        <c:axId val="1177406224"/>
      </c:barChart>
      <c:catAx>
        <c:axId val="1177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7406224"/>
        <c:crosses val="autoZero"/>
        <c:auto val="1"/>
        <c:lblAlgn val="ctr"/>
        <c:lblOffset val="100"/>
        <c:noMultiLvlLbl val="0"/>
      </c:catAx>
      <c:valAx>
        <c:axId val="11774062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7404512"/>
        <c:crosses val="autoZero"/>
        <c:crossBetween val="between"/>
        <c:majorUnit val="0.2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Normalized_EDP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Norm_EDP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Sheet1!$B$45:$E$45</c:f>
              <c:strCache>
                <c:ptCount val="4"/>
                <c:pt idx="0">
                  <c:v>Standard</c:v>
                </c:pt>
                <c:pt idx="1">
                  <c:v>Shared</c:v>
                </c:pt>
                <c:pt idx="2">
                  <c:v>Adder</c:v>
                </c:pt>
                <c:pt idx="3">
                  <c:v>Accumulator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2.7277085330776605</c:v>
                </c:pt>
                <c:pt idx="1">
                  <c:v>1</c:v>
                </c:pt>
                <c:pt idx="2">
                  <c:v>1.7569511025886866</c:v>
                </c:pt>
                <c:pt idx="3">
                  <c:v>0.68288590604026844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E847-AB75-91BEBBB8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61936"/>
        <c:axId val="551530704"/>
      </c:barChart>
      <c:catAx>
        <c:axId val="5513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0704"/>
        <c:crosses val="autoZero"/>
        <c:auto val="1"/>
        <c:lblAlgn val="ctr"/>
        <c:lblOffset val="100"/>
        <c:noMultiLvlLbl val="0"/>
      </c:catAx>
      <c:valAx>
        <c:axId val="551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1936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Norm_EDP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Sheet1!$B$71:$E$71</c:f>
              <c:strCache>
                <c:ptCount val="4"/>
                <c:pt idx="0">
                  <c:v>Standard</c:v>
                </c:pt>
                <c:pt idx="1">
                  <c:v>Shared</c:v>
                </c:pt>
                <c:pt idx="2">
                  <c:v>Adder</c:v>
                </c:pt>
                <c:pt idx="3">
                  <c:v>Accumulator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1.5525238744884038</c:v>
                </c:pt>
                <c:pt idx="1">
                  <c:v>0.56916780354706686</c:v>
                </c:pt>
                <c:pt idx="2">
                  <c:v>1</c:v>
                </c:pt>
                <c:pt idx="3">
                  <c:v>0.38867667121418831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C24A-AD0A-B7D9F8F2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05056"/>
        <c:axId val="551366320"/>
      </c:barChart>
      <c:catAx>
        <c:axId val="550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6320"/>
        <c:crosses val="autoZero"/>
        <c:auto val="1"/>
        <c:lblAlgn val="ctr"/>
        <c:lblOffset val="100"/>
        <c:noMultiLvlLbl val="0"/>
      </c:catAx>
      <c:valAx>
        <c:axId val="5513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05056"/>
        <c:crosses val="autoZero"/>
        <c:crossBetween val="between"/>
        <c:majorUnit val="0.2"/>
        <c:minorUnit val="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  <a:r>
              <a:rPr lang="en-US" baseline="0"/>
              <a:t> Weight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Weight_Sparsity(0-1)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Sheet1!$J$4:$J$19</c:f>
              <c:numCache>
                <c:formatCode>General</c:formatCode>
                <c:ptCount val="16"/>
                <c:pt idx="0">
                  <c:v>0.343171296296296</c:v>
                </c:pt>
                <c:pt idx="1">
                  <c:v>0.408203125</c:v>
                </c:pt>
                <c:pt idx="2">
                  <c:v>0.22074381510416599</c:v>
                </c:pt>
                <c:pt idx="3">
                  <c:v>0.23117404513888801</c:v>
                </c:pt>
                <c:pt idx="4">
                  <c:v>0.112169053819444</c:v>
                </c:pt>
                <c:pt idx="5">
                  <c:v>8.3360460069444406E-2</c:v>
                </c:pt>
                <c:pt idx="6">
                  <c:v>4.4908311631944399E-2</c:v>
                </c:pt>
                <c:pt idx="7">
                  <c:v>5.04608154296875E-2</c:v>
                </c:pt>
                <c:pt idx="8">
                  <c:v>6.2008327907986098E-2</c:v>
                </c:pt>
                <c:pt idx="9">
                  <c:v>6.9731394449869796E-2</c:v>
                </c:pt>
                <c:pt idx="10">
                  <c:v>5.3970760769314202E-2</c:v>
                </c:pt>
                <c:pt idx="11">
                  <c:v>5.1366170247395801E-2</c:v>
                </c:pt>
                <c:pt idx="12">
                  <c:v>6.2413957383897503E-2</c:v>
                </c:pt>
                <c:pt idx="13">
                  <c:v>0.21538633229781101</c:v>
                </c:pt>
                <c:pt idx="14">
                  <c:v>0.14161098003387401</c:v>
                </c:pt>
                <c:pt idx="15">
                  <c:v>6.3052734375000002E-2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314A-9601-EA48AFE0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98688"/>
        <c:axId val="1814061072"/>
      </c:lineChart>
      <c:catAx>
        <c:axId val="669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61072"/>
        <c:crosses val="autoZero"/>
        <c:auto val="1"/>
        <c:lblAlgn val="ctr"/>
        <c:lblOffset val="100"/>
        <c:noMultiLvlLbl val="0"/>
      </c:catAx>
      <c:valAx>
        <c:axId val="1814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DenseNet121</a:t>
            </a:r>
            <a:r>
              <a:rPr lang="en-US" baseline="0"/>
              <a:t> Weight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Weight_Sparsity(0-1)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Sheet1!$Y$4:$Y$124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cat>
          <c:val>
            <c:numRef>
              <c:f>Sheet1!$Z$4:$Z$124</c:f>
              <c:numCache>
                <c:formatCode>General</c:formatCode>
                <c:ptCount val="121"/>
                <c:pt idx="0">
                  <c:v>4.5280612244897898E-2</c:v>
                </c:pt>
                <c:pt idx="1">
                  <c:v>0.1826171875</c:v>
                </c:pt>
                <c:pt idx="2">
                  <c:v>4.0771484375E-2</c:v>
                </c:pt>
                <c:pt idx="3">
                  <c:v>0</c:v>
                </c:pt>
                <c:pt idx="4">
                  <c:v>4.6766493055555497E-2</c:v>
                </c:pt>
                <c:pt idx="5">
                  <c:v>5.79833984375E-2</c:v>
                </c:pt>
                <c:pt idx="6">
                  <c:v>0</c:v>
                </c:pt>
                <c:pt idx="7">
                  <c:v>0.187744140625</c:v>
                </c:pt>
                <c:pt idx="8">
                  <c:v>0</c:v>
                </c:pt>
                <c:pt idx="9">
                  <c:v>0</c:v>
                </c:pt>
                <c:pt idx="10">
                  <c:v>3.8682725694444399E-2</c:v>
                </c:pt>
                <c:pt idx="11">
                  <c:v>0</c:v>
                </c:pt>
                <c:pt idx="12">
                  <c:v>3.1005859375E-2</c:v>
                </c:pt>
                <c:pt idx="13">
                  <c:v>3.9886474609375E-2</c:v>
                </c:pt>
                <c:pt idx="14">
                  <c:v>0.39605712890625</c:v>
                </c:pt>
                <c:pt idx="15">
                  <c:v>5.1405164930555497E-2</c:v>
                </c:pt>
                <c:pt idx="16">
                  <c:v>8.2373046874999994E-2</c:v>
                </c:pt>
                <c:pt idx="17">
                  <c:v>0</c:v>
                </c:pt>
                <c:pt idx="18">
                  <c:v>0.14990234375</c:v>
                </c:pt>
                <c:pt idx="19">
                  <c:v>0</c:v>
                </c:pt>
                <c:pt idx="20">
                  <c:v>6.0198102678571397E-2</c:v>
                </c:pt>
                <c:pt idx="21">
                  <c:v>3.5291883680555497E-2</c:v>
                </c:pt>
                <c:pt idx="22">
                  <c:v>0.330810546875</c:v>
                </c:pt>
                <c:pt idx="23">
                  <c:v>3.2090928819444399E-2</c:v>
                </c:pt>
                <c:pt idx="24">
                  <c:v>0</c:v>
                </c:pt>
                <c:pt idx="25">
                  <c:v>0</c:v>
                </c:pt>
                <c:pt idx="26">
                  <c:v>0.13750000000000001</c:v>
                </c:pt>
                <c:pt idx="27">
                  <c:v>3.4776475694444399E-2</c:v>
                </c:pt>
                <c:pt idx="28">
                  <c:v>0</c:v>
                </c:pt>
                <c:pt idx="29">
                  <c:v>0</c:v>
                </c:pt>
                <c:pt idx="30">
                  <c:v>0.1083984375</c:v>
                </c:pt>
                <c:pt idx="31">
                  <c:v>3.6729600694444399E-2</c:v>
                </c:pt>
                <c:pt idx="32">
                  <c:v>8.5505558894230699E-2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6.7285156250000006E-2</c:v>
                </c:pt>
                <c:pt idx="37">
                  <c:v>3.80859375E-2</c:v>
                </c:pt>
                <c:pt idx="38">
                  <c:v>3.2157897949218701E-2</c:v>
                </c:pt>
                <c:pt idx="39">
                  <c:v>5.224609375E-2</c:v>
                </c:pt>
                <c:pt idx="40">
                  <c:v>0</c:v>
                </c:pt>
                <c:pt idx="41">
                  <c:v>7.8640407986111105E-2</c:v>
                </c:pt>
                <c:pt idx="42">
                  <c:v>0</c:v>
                </c:pt>
                <c:pt idx="43">
                  <c:v>5.0317382812499999E-2</c:v>
                </c:pt>
                <c:pt idx="44">
                  <c:v>4.0391710069444399E-2</c:v>
                </c:pt>
                <c:pt idx="45">
                  <c:v>0</c:v>
                </c:pt>
                <c:pt idx="46">
                  <c:v>3.8845486111111098E-2</c:v>
                </c:pt>
                <c:pt idx="47">
                  <c:v>0</c:v>
                </c:pt>
                <c:pt idx="48">
                  <c:v>3.5617404513888798E-2</c:v>
                </c:pt>
                <c:pt idx="49">
                  <c:v>7.6359675480769204E-2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5.1708984375000003E-2</c:v>
                </c:pt>
                <c:pt idx="54">
                  <c:v>3.4803602430555497E-2</c:v>
                </c:pt>
                <c:pt idx="55">
                  <c:v>5.61370849609375E-2</c:v>
                </c:pt>
                <c:pt idx="56">
                  <c:v>0</c:v>
                </c:pt>
                <c:pt idx="57">
                  <c:v>8.8106043198529396E-2</c:v>
                </c:pt>
                <c:pt idx="58">
                  <c:v>3.6865234375E-2</c:v>
                </c:pt>
                <c:pt idx="59">
                  <c:v>7.18994140625E-2</c:v>
                </c:pt>
                <c:pt idx="60">
                  <c:v>3.2986111111111098E-2</c:v>
                </c:pt>
                <c:pt idx="61">
                  <c:v>0</c:v>
                </c:pt>
                <c:pt idx="62">
                  <c:v>0</c:v>
                </c:pt>
                <c:pt idx="63">
                  <c:v>0.11572265625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7.1067116477272693E-2</c:v>
                </c:pt>
                <c:pt idx="68">
                  <c:v>0</c:v>
                </c:pt>
                <c:pt idx="69">
                  <c:v>8.7274966032608606E-2</c:v>
                </c:pt>
                <c:pt idx="70">
                  <c:v>0</c:v>
                </c:pt>
                <c:pt idx="71">
                  <c:v>6.2703450520833301E-2</c:v>
                </c:pt>
                <c:pt idx="72">
                  <c:v>3.7950303819444399E-2</c:v>
                </c:pt>
                <c:pt idx="73">
                  <c:v>7.7207031250000002E-2</c:v>
                </c:pt>
                <c:pt idx="74">
                  <c:v>3.7109375E-2</c:v>
                </c:pt>
                <c:pt idx="75">
                  <c:v>6.2828650841346104E-2</c:v>
                </c:pt>
                <c:pt idx="76">
                  <c:v>0</c:v>
                </c:pt>
                <c:pt idx="77">
                  <c:v>6.86216001157407E-2</c:v>
                </c:pt>
                <c:pt idx="78">
                  <c:v>0</c:v>
                </c:pt>
                <c:pt idx="79">
                  <c:v>9.9208286830357095E-2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9.3180338541666602E-2</c:v>
                </c:pt>
                <c:pt idx="84">
                  <c:v>3.7217881944444399E-2</c:v>
                </c:pt>
                <c:pt idx="85">
                  <c:v>0</c:v>
                </c:pt>
                <c:pt idx="86">
                  <c:v>3.7841796875E-2</c:v>
                </c:pt>
                <c:pt idx="87">
                  <c:v>3.6966323852539E-2</c:v>
                </c:pt>
                <c:pt idx="88">
                  <c:v>3.64532470703125E-2</c:v>
                </c:pt>
                <c:pt idx="89">
                  <c:v>4.6739366319444399E-2</c:v>
                </c:pt>
                <c:pt idx="90">
                  <c:v>4.9287683823529403E-2</c:v>
                </c:pt>
                <c:pt idx="91">
                  <c:v>6.0791015625E-2</c:v>
                </c:pt>
                <c:pt idx="92">
                  <c:v>5.9326171875E-2</c:v>
                </c:pt>
                <c:pt idx="93">
                  <c:v>5.2978515625E-2</c:v>
                </c:pt>
                <c:pt idx="94">
                  <c:v>7.51182154605263E-2</c:v>
                </c:pt>
                <c:pt idx="95">
                  <c:v>7.2021484375E-2</c:v>
                </c:pt>
                <c:pt idx="96">
                  <c:v>0.13355712890624999</c:v>
                </c:pt>
                <c:pt idx="97">
                  <c:v>7.6009114583333301E-2</c:v>
                </c:pt>
                <c:pt idx="98">
                  <c:v>6.68829055059523E-2</c:v>
                </c:pt>
                <c:pt idx="99">
                  <c:v>8.6805555555555497E-2</c:v>
                </c:pt>
                <c:pt idx="100">
                  <c:v>0</c:v>
                </c:pt>
                <c:pt idx="101">
                  <c:v>8.7646484375E-2</c:v>
                </c:pt>
                <c:pt idx="102">
                  <c:v>0</c:v>
                </c:pt>
                <c:pt idx="103">
                  <c:v>8.5232204861111105E-2</c:v>
                </c:pt>
                <c:pt idx="104">
                  <c:v>0</c:v>
                </c:pt>
                <c:pt idx="105">
                  <c:v>9.7764756944444406E-2</c:v>
                </c:pt>
                <c:pt idx="106">
                  <c:v>0.27992187499999999</c:v>
                </c:pt>
                <c:pt idx="107">
                  <c:v>8.4554036458333301E-2</c:v>
                </c:pt>
                <c:pt idx="108">
                  <c:v>0</c:v>
                </c:pt>
                <c:pt idx="109">
                  <c:v>8.88671875E-2</c:v>
                </c:pt>
                <c:pt idx="110">
                  <c:v>0</c:v>
                </c:pt>
                <c:pt idx="111">
                  <c:v>8.7320963541666602E-2</c:v>
                </c:pt>
                <c:pt idx="112">
                  <c:v>0</c:v>
                </c:pt>
                <c:pt idx="113">
                  <c:v>8.5150824652777707E-2</c:v>
                </c:pt>
                <c:pt idx="114">
                  <c:v>0</c:v>
                </c:pt>
                <c:pt idx="115">
                  <c:v>8.8948567708333301E-2</c:v>
                </c:pt>
                <c:pt idx="116">
                  <c:v>0.37922363281249999</c:v>
                </c:pt>
                <c:pt idx="117">
                  <c:v>8.8243272569444406E-2</c:v>
                </c:pt>
                <c:pt idx="118">
                  <c:v>0</c:v>
                </c:pt>
                <c:pt idx="119">
                  <c:v>7.7067057291666602E-2</c:v>
                </c:pt>
                <c:pt idx="120">
                  <c:v>0.4260654296875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A-3241-8DB0-829BC61B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758000"/>
        <c:axId val="1825842016"/>
      </c:lineChart>
      <c:catAx>
        <c:axId val="815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42016"/>
        <c:crosses val="autoZero"/>
        <c:auto val="1"/>
        <c:lblAlgn val="ctr"/>
        <c:lblOffset val="100"/>
        <c:noMultiLvlLbl val="0"/>
      </c:catAx>
      <c:valAx>
        <c:axId val="18258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554054</xdr:colOff>
      <xdr:row>22</xdr:row>
      <xdr:rowOff>33889</xdr:rowOff>
    </xdr:from>
    <xdr:to>
      <xdr:col>5</xdr:col>
      <xdr:colOff>1158351</xdr:colOff>
      <xdr:row>42</xdr:row>
      <xdr:rowOff>86643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CE275-AABC-F9D2-93B3-229BFFAE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170844</xdr:colOff>
      <xdr:row>47</xdr:row>
      <xdr:rowOff>87388</xdr:rowOff>
    </xdr:from>
    <xdr:to>
      <xdr:col>5</xdr:col>
      <xdr:colOff>1269999</xdr:colOff>
      <xdr:row>68</xdr:row>
      <xdr:rowOff>30238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06585B-B31F-018D-F7D6-B1D1C118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73</xdr:row>
      <xdr:rowOff>158750</xdr:rowOff>
    </xdr:from>
    <xdr:to>
      <xdr:col>5</xdr:col>
      <xdr:colOff>1054100</xdr:colOff>
      <xdr:row>92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BB1F6-6171-E623-8548-CB2D98C11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21167</xdr:colOff>
      <xdr:row>25</xdr:row>
      <xdr:rowOff>148167</xdr:rowOff>
    </xdr:from>
    <xdr:to>
      <xdr:col>2</xdr:col>
      <xdr:colOff>825500</xdr:colOff>
      <xdr:row>27</xdr:row>
      <xdr:rowOff>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BACB29-4598-55DB-1DC4-AEC37E42FE36}"/>
            </a:ext>
          </a:extLst>
        </xdr:cNvPr>
        <xdr:cNvSpPr txBox="1"/>
      </xdr:nvSpPr>
      <xdr:spPr>
        <a:xfrm>
          <a:off x="2508250" y="5249334"/>
          <a:ext cx="804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95</a:t>
          </a:r>
          <a:endParaRPr lang="en-US" sz="1100"/>
        </a:p>
      </xdr:txBody>
    </xdr:sp>
    <xdr:clientData/>
  </xdr:twoCellAnchor>
  <xdr:twoCellAnchor>
    <xdr:from>
      <xdr:col>2</xdr:col>
      <xdr:colOff>607483</xdr:colOff>
      <xdr:row>32</xdr:row>
      <xdr:rowOff>4235</xdr:rowOff>
    </xdr:from>
    <xdr:to>
      <xdr:col>2</xdr:col>
      <xdr:colOff>1411816</xdr:colOff>
      <xdr:row>33</xdr:row>
      <xdr:rowOff>57152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F8A02BA-BBC8-7440-AE36-6673A6528D60}"/>
            </a:ext>
          </a:extLst>
        </xdr:cNvPr>
        <xdr:cNvSpPr txBox="1"/>
      </xdr:nvSpPr>
      <xdr:spPr>
        <a:xfrm>
          <a:off x="3094566" y="6512985"/>
          <a:ext cx="804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72</a:t>
          </a:r>
          <a:endParaRPr lang="en-US" sz="1100"/>
        </a:p>
      </xdr:txBody>
    </xdr:sp>
    <xdr:clientData/>
  </xdr:twoCellAnchor>
  <xdr:twoCellAnchor>
    <xdr:from>
      <xdr:col>3</xdr:col>
      <xdr:colOff>1221318</xdr:colOff>
      <xdr:row>33</xdr:row>
      <xdr:rowOff>184150</xdr:rowOff>
    </xdr:from>
    <xdr:to>
      <xdr:col>4</xdr:col>
      <xdr:colOff>289984</xdr:colOff>
      <xdr:row>35</xdr:row>
      <xdr:rowOff>35983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1285CF0-F6BC-954A-A3DE-E5582DD04030}"/>
            </a:ext>
          </a:extLst>
        </xdr:cNvPr>
        <xdr:cNvSpPr txBox="1"/>
      </xdr:nvSpPr>
      <xdr:spPr>
        <a:xfrm>
          <a:off x="5285318" y="6893983"/>
          <a:ext cx="804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93</a:t>
          </a:r>
          <a:endParaRPr lang="en-US" sz="1100"/>
        </a:p>
      </xdr:txBody>
    </xdr:sp>
    <xdr:clientData/>
  </xdr:twoCellAnchor>
  <xdr:twoCellAnchor>
    <xdr:from>
      <xdr:col>4</xdr:col>
      <xdr:colOff>1405467</xdr:colOff>
      <xdr:row>34</xdr:row>
      <xdr:rowOff>188383</xdr:rowOff>
    </xdr:from>
    <xdr:to>
      <xdr:col>5</xdr:col>
      <xdr:colOff>548217</xdr:colOff>
      <xdr:row>36</xdr:row>
      <xdr:rowOff>40217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C132BE-1868-7F49-A397-3F382DEF5701}"/>
            </a:ext>
          </a:extLst>
        </xdr:cNvPr>
        <xdr:cNvSpPr txBox="1"/>
      </xdr:nvSpPr>
      <xdr:spPr>
        <a:xfrm>
          <a:off x="7205134" y="7099300"/>
          <a:ext cx="804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T1</a:t>
          </a:r>
          <a:endParaRPr lang="en-US" sz="1100"/>
        </a:p>
      </xdr:txBody>
    </xdr:sp>
    <xdr:clientData/>
  </xdr:twoCellAnchor>
  <xdr:twoCellAnchor>
    <xdr:from>
      <xdr:col>3</xdr:col>
      <xdr:colOff>173567</xdr:colOff>
      <xdr:row>28</xdr:row>
      <xdr:rowOff>78317</xdr:rowOff>
    </xdr:from>
    <xdr:to>
      <xdr:col>3</xdr:col>
      <xdr:colOff>1195917</xdr:colOff>
      <xdr:row>29</xdr:row>
      <xdr:rowOff>127000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417D23-64DE-ED41-A751-F8147B2FF4B4}"/>
            </a:ext>
          </a:extLst>
        </xdr:cNvPr>
        <xdr:cNvSpPr txBox="1"/>
      </xdr:nvSpPr>
      <xdr:spPr>
        <a:xfrm>
          <a:off x="4237567" y="5782734"/>
          <a:ext cx="1022350" cy="249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135</a:t>
          </a:r>
          <a:endParaRPr lang="en-US" sz="1100"/>
        </a:p>
      </xdr:txBody>
    </xdr:sp>
    <xdr:clientData/>
  </xdr:twoCellAnchor>
  <xdr:twoCellAnchor>
    <xdr:from>
      <xdr:col>4</xdr:col>
      <xdr:colOff>664634</xdr:colOff>
      <xdr:row>32</xdr:row>
      <xdr:rowOff>50800</xdr:rowOff>
    </xdr:from>
    <xdr:to>
      <xdr:col>4</xdr:col>
      <xdr:colOff>1468967</xdr:colOff>
      <xdr:row>33</xdr:row>
      <xdr:rowOff>103717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35B19B5-8D12-F44C-A079-9F6C67E26FE6}"/>
            </a:ext>
          </a:extLst>
        </xdr:cNvPr>
        <xdr:cNvSpPr txBox="1"/>
      </xdr:nvSpPr>
      <xdr:spPr>
        <a:xfrm>
          <a:off x="6464301" y="6559550"/>
          <a:ext cx="804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050"/>
            <a:t>peak = 74</a:t>
          </a:r>
          <a:endParaRPr lang="en-US" sz="1100"/>
        </a:p>
      </xdr:txBody>
    </xdr:sp>
    <xdr:clientData/>
  </xdr:twoCellAnchor>
  <xdr:twoCellAnchor>
    <xdr:from>
      <xdr:col>13</xdr:col>
      <xdr:colOff>342900</xdr:colOff>
      <xdr:row>2</xdr:row>
      <xdr:rowOff>107950</xdr:rowOff>
    </xdr:from>
    <xdr:to>
      <xdr:col>19</xdr:col>
      <xdr:colOff>482600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C7B5F-491F-E206-FADE-4A7F94EF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260139</xdr:colOff>
      <xdr:row>73</xdr:row>
      <xdr:rowOff>73395</xdr:rowOff>
    </xdr:from>
    <xdr:to>
      <xdr:col>38</xdr:col>
      <xdr:colOff>451560</xdr:colOff>
      <xdr:row>107</xdr:row>
      <xdr:rowOff>44515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741C6-63FD-9DEE-CB03-2FEBBA519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A257-3B15-EA4B-8294-07510F9CB3E8}">
  <dimension ref="A1:AC124"/>
  <sheetViews>
    <sheetView tabSelected="1" topLeftCell="S67" zoomScale="68" workbookViewId="0">
      <selection activeCell="Y3" sqref="Y3:Z124"/>
    </sheetView>
  </sheetViews>
  <sheetFormatPr baseColWidth="10" defaultRowHeight="16" x14ac:dyDescent="0.2"/>
  <cols>
    <col min="2" max="2" width="21.83203125" bestFit="1" customWidth="1"/>
    <col min="3" max="3" width="20.6640625" bestFit="1" customWidth="1"/>
    <col min="4" max="4" width="22.83203125" bestFit="1" customWidth="1"/>
    <col min="5" max="5" width="21.83203125" bestFit="1" customWidth="1"/>
    <col min="6" max="6" width="22.83203125" bestFit="1" customWidth="1"/>
    <col min="7" max="8" width="22.83203125" customWidth="1"/>
    <col min="9" max="9" width="7.1640625" bestFit="1" customWidth="1"/>
    <col min="10" max="10" width="18.33203125" bestFit="1" customWidth="1"/>
    <col min="13" max="13" width="12.6640625" bestFit="1" customWidth="1"/>
    <col min="17" max="17" width="12.6640625" bestFit="1" customWidth="1"/>
    <col min="21" max="21" width="12.6640625" bestFit="1" customWidth="1"/>
    <col min="25" max="25" width="12.6640625" bestFit="1" customWidth="1"/>
    <col min="26" max="26" width="23.33203125" bestFit="1" customWidth="1"/>
    <col min="29" max="29" width="12.6640625" bestFit="1" customWidth="1"/>
  </cols>
  <sheetData>
    <row r="1" spans="1:29" ht="22" x14ac:dyDescent="0.3">
      <c r="B1" s="2" t="s">
        <v>0</v>
      </c>
    </row>
    <row r="2" spans="1:29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J2" s="1" t="s">
        <v>1</v>
      </c>
      <c r="Y2" s="1" t="s">
        <v>24</v>
      </c>
      <c r="Z2" s="1"/>
    </row>
    <row r="3" spans="1:29" x14ac:dyDescent="0.2">
      <c r="A3" s="1" t="s">
        <v>6</v>
      </c>
      <c r="B3" s="4">
        <v>1.1379999999999999E-6</v>
      </c>
      <c r="C3" s="4">
        <v>4.172E-7</v>
      </c>
      <c r="D3" s="4">
        <v>7.3300000000000001E-7</v>
      </c>
      <c r="E3" s="4">
        <v>2.8490000000000002E-7</v>
      </c>
      <c r="F3" s="4">
        <v>-1.8620000000000001E-5</v>
      </c>
      <c r="G3" s="4"/>
      <c r="J3" t="s">
        <v>15</v>
      </c>
      <c r="K3" t="s">
        <v>9</v>
      </c>
      <c r="L3" t="s">
        <v>10</v>
      </c>
      <c r="M3" t="s">
        <v>11</v>
      </c>
      <c r="Z3" t="s">
        <v>15</v>
      </c>
    </row>
    <row r="4" spans="1:29" x14ac:dyDescent="0.2">
      <c r="A4" s="1" t="s">
        <v>7</v>
      </c>
      <c r="B4" s="4">
        <v>55</v>
      </c>
      <c r="C4" s="4">
        <v>4</v>
      </c>
      <c r="D4" s="4">
        <v>436</v>
      </c>
      <c r="E4" s="4">
        <v>14</v>
      </c>
      <c r="F4" s="4">
        <v>109</v>
      </c>
      <c r="G4" s="4"/>
      <c r="I4">
        <v>1</v>
      </c>
      <c r="J4">
        <f>0.343171296296296</f>
        <v>0.343171296296296</v>
      </c>
      <c r="K4">
        <v>64</v>
      </c>
      <c r="L4">
        <v>128</v>
      </c>
      <c r="M4" s="3">
        <v>7.3406000000000002</v>
      </c>
      <c r="Y4">
        <v>1</v>
      </c>
      <c r="Z4">
        <v>4.5280612244897898E-2</v>
      </c>
      <c r="AC4" s="3"/>
    </row>
    <row r="5" spans="1:29" x14ac:dyDescent="0.2">
      <c r="A5" t="s">
        <v>12</v>
      </c>
      <c r="B5" s="3">
        <f>B3/B6</f>
        <v>1.5525238744884038</v>
      </c>
      <c r="C5" s="3">
        <f>C3/B6</f>
        <v>0.56916780354706686</v>
      </c>
      <c r="D5" s="3">
        <f t="shared" ref="D5:F5" si="0">D3/D6</f>
        <v>1</v>
      </c>
      <c r="E5" s="3">
        <f t="shared" si="0"/>
        <v>0.38867667121418831</v>
      </c>
      <c r="F5" s="3">
        <f t="shared" si="0"/>
        <v>-25.402455661664394</v>
      </c>
      <c r="G5" s="3"/>
      <c r="I5">
        <v>2</v>
      </c>
      <c r="J5">
        <v>0.408203125</v>
      </c>
      <c r="K5">
        <v>32</v>
      </c>
      <c r="L5">
        <v>128</v>
      </c>
      <c r="M5" s="3">
        <v>2.2429999999999999</v>
      </c>
      <c r="Y5">
        <v>2</v>
      </c>
      <c r="Z5">
        <v>0.1826171875</v>
      </c>
      <c r="AC5" s="3"/>
    </row>
    <row r="6" spans="1:29" x14ac:dyDescent="0.2">
      <c r="B6" s="4">
        <v>7.3300000000000001E-7</v>
      </c>
      <c r="C6" s="4">
        <v>7.3300000000000001E-7</v>
      </c>
      <c r="D6" s="4">
        <v>7.3300000000000001E-7</v>
      </c>
      <c r="E6" s="4">
        <v>7.3300000000000001E-7</v>
      </c>
      <c r="F6" s="4">
        <v>7.3300000000000001E-7</v>
      </c>
      <c r="I6">
        <v>3</v>
      </c>
      <c r="J6">
        <v>0.22074381510416599</v>
      </c>
      <c r="K6">
        <v>32</v>
      </c>
      <c r="L6">
        <v>128</v>
      </c>
      <c r="M6" s="3">
        <v>2.2429999999999999</v>
      </c>
      <c r="Y6">
        <v>3</v>
      </c>
      <c r="Z6">
        <v>4.0771484375E-2</v>
      </c>
      <c r="AC6" s="3"/>
    </row>
    <row r="7" spans="1:29" x14ac:dyDescent="0.2">
      <c r="I7">
        <v>4</v>
      </c>
      <c r="J7">
        <v>0.23117404513888801</v>
      </c>
      <c r="K7">
        <v>32</v>
      </c>
      <c r="L7">
        <v>128</v>
      </c>
      <c r="M7" s="3">
        <v>2.2429999999999999</v>
      </c>
      <c r="Y7">
        <v>4</v>
      </c>
      <c r="Z7" s="7" t="s">
        <v>25</v>
      </c>
      <c r="AC7" s="3"/>
    </row>
    <row r="8" spans="1:29" x14ac:dyDescent="0.2">
      <c r="A8" t="s">
        <v>13</v>
      </c>
      <c r="B8">
        <f>B4/436</f>
        <v>0.12614678899082568</v>
      </c>
      <c r="C8">
        <f t="shared" ref="C8:F8" si="1">C4/436</f>
        <v>9.1743119266055051E-3</v>
      </c>
      <c r="D8">
        <f t="shared" si="1"/>
        <v>1</v>
      </c>
      <c r="E8">
        <f t="shared" si="1"/>
        <v>3.2110091743119268E-2</v>
      </c>
      <c r="F8">
        <f t="shared" si="1"/>
        <v>0.25</v>
      </c>
      <c r="I8">
        <v>5</v>
      </c>
      <c r="J8">
        <v>0.112169053819444</v>
      </c>
      <c r="K8">
        <v>32</v>
      </c>
      <c r="L8">
        <v>128</v>
      </c>
      <c r="M8" s="3">
        <v>2.2429999999999999</v>
      </c>
      <c r="Y8">
        <v>5</v>
      </c>
      <c r="Z8">
        <v>4.6766493055555497E-2</v>
      </c>
      <c r="AC8" s="3"/>
    </row>
    <row r="9" spans="1:29" x14ac:dyDescent="0.2">
      <c r="I9">
        <v>6</v>
      </c>
      <c r="J9">
        <v>8.3360460069444406E-2</v>
      </c>
      <c r="K9">
        <v>32</v>
      </c>
      <c r="L9">
        <v>128</v>
      </c>
      <c r="M9" s="3">
        <v>3.6656</v>
      </c>
      <c r="Y9">
        <v>6</v>
      </c>
      <c r="Z9">
        <v>5.79833984375E-2</v>
      </c>
      <c r="AC9" s="3"/>
    </row>
    <row r="10" spans="1:29" x14ac:dyDescent="0.2">
      <c r="I10">
        <v>7</v>
      </c>
      <c r="J10">
        <v>4.4908311631944399E-2</v>
      </c>
      <c r="K10">
        <v>32</v>
      </c>
      <c r="L10">
        <v>128</v>
      </c>
      <c r="M10" s="3">
        <v>2.2429999999999999</v>
      </c>
      <c r="Y10">
        <v>7</v>
      </c>
      <c r="Z10" s="7" t="s">
        <v>26</v>
      </c>
      <c r="AC10" s="3"/>
    </row>
    <row r="11" spans="1:29" x14ac:dyDescent="0.2">
      <c r="I11">
        <v>8</v>
      </c>
      <c r="J11">
        <v>5.04608154296875E-2</v>
      </c>
      <c r="K11">
        <v>32</v>
      </c>
      <c r="L11">
        <v>128</v>
      </c>
      <c r="M11" s="3">
        <v>3.1947000000000001</v>
      </c>
      <c r="Y11">
        <v>8</v>
      </c>
      <c r="Z11">
        <v>0.187744140625</v>
      </c>
      <c r="AC11" s="3"/>
    </row>
    <row r="12" spans="1:29" x14ac:dyDescent="0.2">
      <c r="I12">
        <v>9</v>
      </c>
      <c r="J12">
        <v>6.2008327907986098E-2</v>
      </c>
      <c r="K12">
        <v>32</v>
      </c>
      <c r="L12">
        <v>128</v>
      </c>
      <c r="M12" s="3">
        <v>6.3117000000000001</v>
      </c>
      <c r="Y12">
        <v>9</v>
      </c>
      <c r="Z12" s="7" t="s">
        <v>27</v>
      </c>
      <c r="AC12" s="3"/>
    </row>
    <row r="13" spans="1:29" x14ac:dyDescent="0.2">
      <c r="I13">
        <v>10</v>
      </c>
      <c r="J13">
        <v>6.9731394449869796E-2</v>
      </c>
      <c r="K13">
        <v>32</v>
      </c>
      <c r="L13">
        <v>128</v>
      </c>
      <c r="M13" s="3">
        <v>6.2596999999999996</v>
      </c>
      <c r="Y13">
        <v>10</v>
      </c>
      <c r="Z13" s="7" t="s">
        <v>28</v>
      </c>
      <c r="AC13" s="3"/>
    </row>
    <row r="14" spans="1:29" x14ac:dyDescent="0.2">
      <c r="I14">
        <v>11</v>
      </c>
      <c r="J14">
        <v>5.3970760769314202E-2</v>
      </c>
      <c r="K14">
        <v>32</v>
      </c>
      <c r="L14">
        <v>128</v>
      </c>
      <c r="M14" s="3">
        <v>6.3657000000000004</v>
      </c>
      <c r="Y14">
        <v>11</v>
      </c>
      <c r="Z14">
        <v>3.8682725694444399E-2</v>
      </c>
      <c r="AC14" s="3"/>
    </row>
    <row r="15" spans="1:29" x14ac:dyDescent="0.2">
      <c r="I15">
        <v>12</v>
      </c>
      <c r="J15">
        <v>5.1366170247395801E-2</v>
      </c>
      <c r="K15">
        <v>32</v>
      </c>
      <c r="L15">
        <v>128</v>
      </c>
      <c r="M15" s="3">
        <v>6.3833000000000002</v>
      </c>
      <c r="Y15">
        <v>12</v>
      </c>
      <c r="Z15" s="7" t="s">
        <v>29</v>
      </c>
      <c r="AC15" s="3"/>
    </row>
    <row r="16" spans="1:29" x14ac:dyDescent="0.2">
      <c r="I16">
        <v>13</v>
      </c>
      <c r="J16">
        <v>6.2413957383897503E-2</v>
      </c>
      <c r="K16">
        <v>32</v>
      </c>
      <c r="L16">
        <v>128</v>
      </c>
      <c r="M16" s="3">
        <v>6.3089000000000004</v>
      </c>
      <c r="Y16">
        <v>13</v>
      </c>
      <c r="Z16">
        <v>3.1005859375E-2</v>
      </c>
      <c r="AC16" s="3"/>
    </row>
    <row r="17" spans="1:29" x14ac:dyDescent="0.2">
      <c r="A17" t="s">
        <v>16</v>
      </c>
      <c r="I17">
        <v>14</v>
      </c>
      <c r="J17">
        <v>0.21538633229781101</v>
      </c>
      <c r="K17">
        <v>32</v>
      </c>
      <c r="L17">
        <v>128</v>
      </c>
      <c r="M17" s="3">
        <v>30.934999999999999</v>
      </c>
      <c r="Y17">
        <v>14</v>
      </c>
      <c r="Z17">
        <v>3.9886474609375E-2</v>
      </c>
      <c r="AC17" s="3"/>
    </row>
    <row r="18" spans="1:29" x14ac:dyDescent="0.2">
      <c r="B18" s="1" t="s">
        <v>1</v>
      </c>
      <c r="C18" s="1" t="s">
        <v>2</v>
      </c>
      <c r="D18" s="1" t="s">
        <v>3</v>
      </c>
      <c r="E18" s="1" t="s">
        <v>4</v>
      </c>
      <c r="F18" s="1" t="s">
        <v>21</v>
      </c>
      <c r="G18" s="1" t="s">
        <v>5</v>
      </c>
      <c r="I18">
        <v>15</v>
      </c>
      <c r="J18">
        <v>0.14161098003387401</v>
      </c>
      <c r="K18">
        <v>32</v>
      </c>
      <c r="L18">
        <v>128</v>
      </c>
      <c r="M18" s="3">
        <v>41.073999999999998</v>
      </c>
      <c r="Y18">
        <v>15</v>
      </c>
      <c r="Z18">
        <v>0.39605712890625</v>
      </c>
      <c r="AC18" s="3"/>
    </row>
    <row r="19" spans="1:29" x14ac:dyDescent="0.2">
      <c r="A19" t="s">
        <v>22</v>
      </c>
      <c r="B19">
        <v>1</v>
      </c>
      <c r="C19">
        <v>0.36660808435852377</v>
      </c>
      <c r="D19">
        <v>0.64411247803163452</v>
      </c>
      <c r="E19">
        <v>0.25035149384885769</v>
      </c>
      <c r="F19">
        <v>0.32</v>
      </c>
      <c r="G19">
        <v>-16.362038664323375</v>
      </c>
      <c r="I19">
        <v>16</v>
      </c>
      <c r="J19">
        <v>6.3052734375000002E-2</v>
      </c>
      <c r="K19">
        <v>32</v>
      </c>
      <c r="L19">
        <v>128</v>
      </c>
      <c r="M19" s="3">
        <v>10.946</v>
      </c>
      <c r="Y19">
        <v>16</v>
      </c>
      <c r="Z19">
        <v>5.1405164930555497E-2</v>
      </c>
      <c r="AC19" s="3"/>
    </row>
    <row r="20" spans="1:29" x14ac:dyDescent="0.2">
      <c r="A20" t="s">
        <v>23</v>
      </c>
      <c r="B20" s="5">
        <v>1</v>
      </c>
      <c r="C20" s="5">
        <v>0.45</v>
      </c>
      <c r="D20" s="5">
        <v>0.66</v>
      </c>
      <c r="E20" s="5">
        <v>0.21</v>
      </c>
      <c r="F20" s="5">
        <v>0.09</v>
      </c>
      <c r="G20" s="5">
        <v>1.981818182</v>
      </c>
      <c r="H20" s="5"/>
      <c r="M20" s="3">
        <f>SUM(M4:M19)</f>
        <v>140.00020000000001</v>
      </c>
      <c r="Y20">
        <v>17</v>
      </c>
      <c r="Z20">
        <v>8.2373046874999994E-2</v>
      </c>
    </row>
    <row r="21" spans="1:29" x14ac:dyDescent="0.2">
      <c r="A21" t="s">
        <v>19</v>
      </c>
      <c r="B21">
        <v>55</v>
      </c>
      <c r="C21">
        <v>4</v>
      </c>
      <c r="D21">
        <v>436</v>
      </c>
      <c r="E21">
        <v>14</v>
      </c>
      <c r="F21">
        <v>9</v>
      </c>
      <c r="G21">
        <v>109</v>
      </c>
      <c r="Y21">
        <v>18</v>
      </c>
      <c r="Z21" s="7" t="s">
        <v>30</v>
      </c>
    </row>
    <row r="22" spans="1:29" x14ac:dyDescent="0.2">
      <c r="A22" t="s">
        <v>20</v>
      </c>
      <c r="B22">
        <f>B21*2.5</f>
        <v>137.5</v>
      </c>
      <c r="C22">
        <f>C21*7</f>
        <v>28</v>
      </c>
      <c r="D22">
        <f>80*1.8</f>
        <v>144</v>
      </c>
      <c r="E22">
        <f>E21*6</f>
        <v>84</v>
      </c>
      <c r="F22">
        <v>60</v>
      </c>
      <c r="G22">
        <f>G21*0.85</f>
        <v>92.649999999999991</v>
      </c>
      <c r="J22" s="1" t="s">
        <v>2</v>
      </c>
      <c r="Y22">
        <v>19</v>
      </c>
      <c r="Z22">
        <v>0.14990234375</v>
      </c>
    </row>
    <row r="23" spans="1:29" x14ac:dyDescent="0.2">
      <c r="I23" t="s">
        <v>8</v>
      </c>
      <c r="J23" t="s">
        <v>15</v>
      </c>
      <c r="K23" t="s">
        <v>9</v>
      </c>
      <c r="L23" t="s">
        <v>10</v>
      </c>
      <c r="M23" t="s">
        <v>11</v>
      </c>
      <c r="Y23">
        <v>20</v>
      </c>
      <c r="Z23" s="7" t="s">
        <v>31</v>
      </c>
    </row>
    <row r="24" spans="1:29" x14ac:dyDescent="0.2">
      <c r="I24">
        <v>1</v>
      </c>
      <c r="J24">
        <v>0.343171296296296</v>
      </c>
      <c r="K24">
        <v>382</v>
      </c>
      <c r="L24">
        <v>764</v>
      </c>
      <c r="M24" s="3">
        <v>2.673</v>
      </c>
      <c r="Y24">
        <v>21</v>
      </c>
      <c r="Z24">
        <v>6.0198102678571397E-2</v>
      </c>
    </row>
    <row r="25" spans="1:29" x14ac:dyDescent="0.2">
      <c r="I25">
        <v>2</v>
      </c>
      <c r="J25">
        <v>0.408203125</v>
      </c>
      <c r="K25">
        <v>382</v>
      </c>
      <c r="L25">
        <v>764</v>
      </c>
      <c r="M25" s="3">
        <v>2.673</v>
      </c>
      <c r="Y25">
        <v>22</v>
      </c>
      <c r="Z25">
        <v>3.5291883680555497E-2</v>
      </c>
    </row>
    <row r="26" spans="1:29" x14ac:dyDescent="0.2">
      <c r="G26">
        <v>0.64</v>
      </c>
      <c r="I26">
        <v>3</v>
      </c>
      <c r="J26">
        <v>0.22074381510416599</v>
      </c>
      <c r="K26">
        <v>382</v>
      </c>
      <c r="L26">
        <v>764</v>
      </c>
      <c r="M26" s="3">
        <v>2.673</v>
      </c>
      <c r="Y26">
        <v>23</v>
      </c>
      <c r="Z26">
        <v>0.330810546875</v>
      </c>
    </row>
    <row r="27" spans="1:29" x14ac:dyDescent="0.2">
      <c r="G27">
        <f>G26*(D21/100)</f>
        <v>2.7904000000000004</v>
      </c>
      <c r="I27">
        <v>4</v>
      </c>
      <c r="J27">
        <v>0.23117404513888801</v>
      </c>
      <c r="K27">
        <v>382</v>
      </c>
      <c r="L27">
        <v>764</v>
      </c>
      <c r="M27" s="3">
        <v>2.673</v>
      </c>
      <c r="Y27">
        <v>24</v>
      </c>
      <c r="Z27">
        <v>3.2090928819444399E-2</v>
      </c>
    </row>
    <row r="28" spans="1:29" x14ac:dyDescent="0.2">
      <c r="I28">
        <v>5</v>
      </c>
      <c r="J28">
        <v>0.112169053819444</v>
      </c>
      <c r="K28">
        <v>382</v>
      </c>
      <c r="L28">
        <v>764</v>
      </c>
      <c r="M28" s="3">
        <v>2.673</v>
      </c>
      <c r="Y28">
        <v>25</v>
      </c>
      <c r="Z28" s="7" t="s">
        <v>32</v>
      </c>
    </row>
    <row r="29" spans="1:29" x14ac:dyDescent="0.2">
      <c r="I29">
        <v>6</v>
      </c>
      <c r="J29">
        <v>8.3360460069444406E-2</v>
      </c>
      <c r="K29">
        <v>382</v>
      </c>
      <c r="L29">
        <v>764</v>
      </c>
      <c r="M29" s="3">
        <v>2.673</v>
      </c>
      <c r="Y29">
        <v>26</v>
      </c>
      <c r="Z29" s="7" t="s">
        <v>33</v>
      </c>
    </row>
    <row r="30" spans="1:29" x14ac:dyDescent="0.2">
      <c r="I30">
        <v>7</v>
      </c>
      <c r="J30">
        <v>4.4908311631944399E-2</v>
      </c>
      <c r="K30">
        <v>382</v>
      </c>
      <c r="L30">
        <v>764</v>
      </c>
      <c r="M30" s="3">
        <v>2.673</v>
      </c>
      <c r="Y30">
        <v>27</v>
      </c>
      <c r="Z30">
        <v>0.13750000000000001</v>
      </c>
    </row>
    <row r="31" spans="1:29" x14ac:dyDescent="0.2">
      <c r="I31">
        <v>8</v>
      </c>
      <c r="J31">
        <v>5.04608154296875E-2</v>
      </c>
      <c r="K31">
        <v>382</v>
      </c>
      <c r="L31">
        <v>764</v>
      </c>
      <c r="M31" s="3">
        <v>2.673</v>
      </c>
      <c r="Y31">
        <v>28</v>
      </c>
      <c r="Z31">
        <v>3.4776475694444399E-2</v>
      </c>
    </row>
    <row r="32" spans="1:29" x14ac:dyDescent="0.2">
      <c r="I32">
        <v>9</v>
      </c>
      <c r="J32">
        <v>6.2008327907986098E-2</v>
      </c>
      <c r="K32">
        <v>382</v>
      </c>
      <c r="L32">
        <v>764</v>
      </c>
      <c r="M32" s="3">
        <v>2.673</v>
      </c>
      <c r="Y32">
        <v>29</v>
      </c>
      <c r="Z32" s="7" t="s">
        <v>34</v>
      </c>
    </row>
    <row r="33" spans="1:26" x14ac:dyDescent="0.2">
      <c r="I33">
        <v>10</v>
      </c>
      <c r="J33">
        <v>6.9731394449869796E-2</v>
      </c>
      <c r="K33">
        <v>382</v>
      </c>
      <c r="L33">
        <v>764</v>
      </c>
      <c r="M33" s="3">
        <v>2.673</v>
      </c>
      <c r="Y33">
        <v>30</v>
      </c>
      <c r="Z33" s="7" t="s">
        <v>35</v>
      </c>
    </row>
    <row r="34" spans="1:26" x14ac:dyDescent="0.2">
      <c r="I34">
        <v>11</v>
      </c>
      <c r="J34">
        <v>5.3970760769314202E-2</v>
      </c>
      <c r="K34">
        <v>382</v>
      </c>
      <c r="L34">
        <v>764</v>
      </c>
      <c r="M34" s="3">
        <v>2.673</v>
      </c>
      <c r="Y34">
        <v>31</v>
      </c>
      <c r="Z34">
        <v>0.1083984375</v>
      </c>
    </row>
    <row r="35" spans="1:26" x14ac:dyDescent="0.2">
      <c r="I35">
        <v>12</v>
      </c>
      <c r="J35">
        <v>5.1366170247395801E-2</v>
      </c>
      <c r="K35">
        <v>382</v>
      </c>
      <c r="L35">
        <v>764</v>
      </c>
      <c r="M35" s="3">
        <v>2.673</v>
      </c>
      <c r="Y35">
        <v>32</v>
      </c>
      <c r="Z35">
        <v>3.6729600694444399E-2</v>
      </c>
    </row>
    <row r="36" spans="1:26" x14ac:dyDescent="0.2">
      <c r="I36">
        <v>13</v>
      </c>
      <c r="J36">
        <v>6.2413957383897503E-2</v>
      </c>
      <c r="K36">
        <v>382</v>
      </c>
      <c r="L36">
        <v>764</v>
      </c>
      <c r="M36" s="3">
        <v>2.673</v>
      </c>
      <c r="Y36">
        <v>33</v>
      </c>
      <c r="Z36">
        <v>8.5505558894230699E-2</v>
      </c>
    </row>
    <row r="37" spans="1:26" x14ac:dyDescent="0.2">
      <c r="I37">
        <v>14</v>
      </c>
      <c r="J37">
        <v>0.21538633229781101</v>
      </c>
      <c r="K37">
        <v>382</v>
      </c>
      <c r="L37">
        <v>764</v>
      </c>
      <c r="M37" s="3">
        <v>2.7332000000000001</v>
      </c>
      <c r="Y37">
        <v>34</v>
      </c>
      <c r="Z37" s="7" t="s">
        <v>36</v>
      </c>
    </row>
    <row r="38" spans="1:26" x14ac:dyDescent="0.2">
      <c r="I38">
        <v>15</v>
      </c>
      <c r="J38">
        <v>0.14161098003387401</v>
      </c>
      <c r="K38">
        <v>382</v>
      </c>
      <c r="L38">
        <v>764</v>
      </c>
      <c r="M38" s="3">
        <v>3.4994999999999998</v>
      </c>
      <c r="Y38">
        <v>35</v>
      </c>
      <c r="Z38" s="7" t="s">
        <v>37</v>
      </c>
    </row>
    <row r="39" spans="1:26" x14ac:dyDescent="0.2">
      <c r="I39">
        <v>16</v>
      </c>
      <c r="J39">
        <v>6.3052734375000002E-2</v>
      </c>
      <c r="K39">
        <v>382</v>
      </c>
      <c r="L39">
        <v>764</v>
      </c>
      <c r="M39" s="3">
        <v>3.4096000000000002</v>
      </c>
      <c r="Y39">
        <v>36</v>
      </c>
      <c r="Z39" s="7" t="s">
        <v>38</v>
      </c>
    </row>
    <row r="40" spans="1:26" x14ac:dyDescent="0.2">
      <c r="M40" s="3">
        <f>SUM(M24:M39)</f>
        <v>44.391300000000001</v>
      </c>
      <c r="Y40">
        <v>37</v>
      </c>
      <c r="Z40">
        <v>6.7285156250000006E-2</v>
      </c>
    </row>
    <row r="41" spans="1:26" x14ac:dyDescent="0.2">
      <c r="Y41">
        <v>38</v>
      </c>
      <c r="Z41">
        <v>3.80859375E-2</v>
      </c>
    </row>
    <row r="42" spans="1:26" x14ac:dyDescent="0.2">
      <c r="J42" s="1" t="s">
        <v>3</v>
      </c>
      <c r="Y42">
        <v>39</v>
      </c>
      <c r="Z42">
        <v>3.2157897949218701E-2</v>
      </c>
    </row>
    <row r="43" spans="1:26" x14ac:dyDescent="0.2">
      <c r="I43" t="s">
        <v>8</v>
      </c>
      <c r="J43" t="s">
        <v>15</v>
      </c>
      <c r="K43" t="s">
        <v>9</v>
      </c>
      <c r="L43" t="s">
        <v>10</v>
      </c>
      <c r="M43" t="s">
        <v>11</v>
      </c>
      <c r="Y43">
        <v>40</v>
      </c>
      <c r="Z43">
        <v>5.224609375E-2</v>
      </c>
    </row>
    <row r="44" spans="1:26" x14ac:dyDescent="0.2">
      <c r="A44" s="5" t="s">
        <v>17</v>
      </c>
      <c r="B44" s="5"/>
      <c r="C44" s="5"/>
      <c r="D44" s="5"/>
      <c r="E44" s="5"/>
      <c r="F44" s="5"/>
      <c r="I44">
        <v>1</v>
      </c>
      <c r="J44">
        <v>0.343171296296296</v>
      </c>
      <c r="K44">
        <v>32</v>
      </c>
      <c r="L44">
        <v>64</v>
      </c>
      <c r="M44" s="3">
        <v>0.58904999999999996</v>
      </c>
      <c r="Y44">
        <v>41</v>
      </c>
      <c r="Z44" s="7" t="s">
        <v>39</v>
      </c>
    </row>
    <row r="45" spans="1:26" x14ac:dyDescent="0.2">
      <c r="A45" s="5"/>
      <c r="B45" s="6" t="s">
        <v>1</v>
      </c>
      <c r="C45" s="6" t="s">
        <v>2</v>
      </c>
      <c r="D45" s="6" t="s">
        <v>3</v>
      </c>
      <c r="E45" s="6" t="s">
        <v>4</v>
      </c>
      <c r="F45" s="6" t="s">
        <v>5</v>
      </c>
      <c r="I45">
        <v>2</v>
      </c>
      <c r="J45">
        <v>0.408203125</v>
      </c>
      <c r="K45">
        <v>16</v>
      </c>
      <c r="L45">
        <v>64</v>
      </c>
      <c r="M45" s="3">
        <v>0.19428999999999999</v>
      </c>
      <c r="Y45">
        <v>42</v>
      </c>
      <c r="Z45">
        <v>7.8640407986111105E-2</v>
      </c>
    </row>
    <row r="46" spans="1:26" x14ac:dyDescent="0.2">
      <c r="A46" s="5" t="s">
        <v>12</v>
      </c>
      <c r="B46" s="5">
        <v>2.7277085330776605</v>
      </c>
      <c r="C46" s="5">
        <v>1</v>
      </c>
      <c r="D46" s="5">
        <v>1.7569511025886866</v>
      </c>
      <c r="E46" s="5">
        <v>0.68288590604026844</v>
      </c>
      <c r="F46" s="5">
        <v>-44.630872483221481</v>
      </c>
      <c r="I46">
        <v>3</v>
      </c>
      <c r="J46">
        <v>0.22074381510416599</v>
      </c>
      <c r="K46">
        <v>16</v>
      </c>
      <c r="L46">
        <v>64</v>
      </c>
      <c r="M46" s="3">
        <v>0.19428999999999999</v>
      </c>
      <c r="Y46">
        <v>43</v>
      </c>
      <c r="Z46" s="7" t="s">
        <v>40</v>
      </c>
    </row>
    <row r="47" spans="1:26" x14ac:dyDescent="0.2">
      <c r="A47" s="5" t="s">
        <v>14</v>
      </c>
      <c r="B47" s="5">
        <v>13.75</v>
      </c>
      <c r="C47" s="5">
        <v>1</v>
      </c>
      <c r="D47" s="5">
        <v>109</v>
      </c>
      <c r="E47" s="5">
        <v>3.5</v>
      </c>
      <c r="F47" s="5">
        <v>27.25</v>
      </c>
      <c r="I47">
        <v>4</v>
      </c>
      <c r="J47">
        <v>0.23117404513888801</v>
      </c>
      <c r="K47">
        <v>16</v>
      </c>
      <c r="L47">
        <v>64</v>
      </c>
      <c r="M47" s="3">
        <v>0.23072000000000001</v>
      </c>
      <c r="Y47">
        <v>44</v>
      </c>
      <c r="Z47">
        <v>5.0317382812499999E-2</v>
      </c>
    </row>
    <row r="48" spans="1:26" x14ac:dyDescent="0.2">
      <c r="I48">
        <v>5</v>
      </c>
      <c r="J48">
        <v>0.112169053819444</v>
      </c>
      <c r="K48">
        <v>16</v>
      </c>
      <c r="L48">
        <v>64</v>
      </c>
      <c r="M48" s="3">
        <v>0.51748000000000005</v>
      </c>
      <c r="Y48">
        <v>45</v>
      </c>
      <c r="Z48">
        <v>4.0391710069444399E-2</v>
      </c>
    </row>
    <row r="49" spans="9:26" x14ac:dyDescent="0.2">
      <c r="I49">
        <v>6</v>
      </c>
      <c r="J49">
        <v>8.3360460069444406E-2</v>
      </c>
      <c r="K49">
        <v>16</v>
      </c>
      <c r="L49">
        <v>64</v>
      </c>
      <c r="M49" s="3">
        <v>1.0685</v>
      </c>
      <c r="Y49">
        <v>46</v>
      </c>
      <c r="Z49" s="7" t="s">
        <v>41</v>
      </c>
    </row>
    <row r="50" spans="9:26" x14ac:dyDescent="0.2">
      <c r="I50">
        <v>7</v>
      </c>
      <c r="J50">
        <v>4.4908311631944399E-2</v>
      </c>
      <c r="K50">
        <v>16</v>
      </c>
      <c r="L50">
        <v>64</v>
      </c>
      <c r="M50" s="3">
        <v>1.1133999999999999</v>
      </c>
      <c r="Y50">
        <v>47</v>
      </c>
      <c r="Z50">
        <v>3.8845486111111098E-2</v>
      </c>
    </row>
    <row r="51" spans="9:26" x14ac:dyDescent="0.2">
      <c r="I51">
        <v>8</v>
      </c>
      <c r="J51">
        <v>5.04608154296875E-2</v>
      </c>
      <c r="K51">
        <v>16</v>
      </c>
      <c r="L51">
        <v>64</v>
      </c>
      <c r="M51" s="3">
        <v>2.2138</v>
      </c>
      <c r="Y51">
        <v>48</v>
      </c>
      <c r="Z51" s="7" t="s">
        <v>42</v>
      </c>
    </row>
    <row r="52" spans="9:26" x14ac:dyDescent="0.2">
      <c r="I52">
        <v>9</v>
      </c>
      <c r="J52">
        <v>6.2008327907986098E-2</v>
      </c>
      <c r="K52">
        <v>16</v>
      </c>
      <c r="L52">
        <v>64</v>
      </c>
      <c r="M52" s="3">
        <v>4.3738000000000001</v>
      </c>
      <c r="Y52">
        <v>49</v>
      </c>
      <c r="Z52">
        <v>3.5617404513888798E-2</v>
      </c>
    </row>
    <row r="53" spans="9:26" x14ac:dyDescent="0.2">
      <c r="I53">
        <v>10</v>
      </c>
      <c r="J53">
        <v>6.9731394449869796E-2</v>
      </c>
      <c r="K53">
        <v>16</v>
      </c>
      <c r="L53">
        <v>64</v>
      </c>
      <c r="M53" s="3">
        <v>4.3376999999999999</v>
      </c>
      <c r="Y53">
        <v>50</v>
      </c>
      <c r="Z53">
        <v>7.6359675480769204E-2</v>
      </c>
    </row>
    <row r="54" spans="9:26" x14ac:dyDescent="0.2">
      <c r="I54">
        <v>11</v>
      </c>
      <c r="J54">
        <v>5.3970760769314202E-2</v>
      </c>
      <c r="K54">
        <v>16</v>
      </c>
      <c r="L54">
        <v>64</v>
      </c>
      <c r="M54" s="3">
        <v>4.4112</v>
      </c>
      <c r="Y54">
        <v>51</v>
      </c>
      <c r="Z54" s="7" t="s">
        <v>43</v>
      </c>
    </row>
    <row r="55" spans="9:26" x14ac:dyDescent="0.2">
      <c r="I55">
        <v>12</v>
      </c>
      <c r="J55">
        <v>5.1366170247395801E-2</v>
      </c>
      <c r="K55">
        <v>16</v>
      </c>
      <c r="L55">
        <v>64</v>
      </c>
      <c r="M55" s="3">
        <v>4.4234</v>
      </c>
      <c r="Y55">
        <v>52</v>
      </c>
      <c r="Z55" s="7" t="s">
        <v>44</v>
      </c>
    </row>
    <row r="56" spans="9:26" x14ac:dyDescent="0.2">
      <c r="I56">
        <v>13</v>
      </c>
      <c r="J56">
        <v>6.2413957383897503E-2</v>
      </c>
      <c r="K56">
        <v>16</v>
      </c>
      <c r="L56">
        <v>64</v>
      </c>
      <c r="M56" s="3">
        <v>4.3719000000000001</v>
      </c>
      <c r="Y56">
        <v>53</v>
      </c>
      <c r="Z56" s="7" t="s">
        <v>45</v>
      </c>
    </row>
    <row r="57" spans="9:26" x14ac:dyDescent="0.2">
      <c r="I57">
        <v>14</v>
      </c>
      <c r="J57">
        <v>0.21538633229781101</v>
      </c>
      <c r="K57">
        <v>16</v>
      </c>
      <c r="L57">
        <v>64</v>
      </c>
      <c r="M57" s="3">
        <v>21.437000000000001</v>
      </c>
      <c r="Y57">
        <v>54</v>
      </c>
      <c r="Z57">
        <v>5.1708984375000003E-2</v>
      </c>
    </row>
    <row r="58" spans="9:26" x14ac:dyDescent="0.2">
      <c r="I58">
        <v>15</v>
      </c>
      <c r="J58">
        <v>0.14161098003387401</v>
      </c>
      <c r="K58">
        <v>16</v>
      </c>
      <c r="L58">
        <v>64</v>
      </c>
      <c r="M58" s="3">
        <v>28.463000000000001</v>
      </c>
      <c r="Y58">
        <v>55</v>
      </c>
      <c r="Z58">
        <v>3.4803602430555497E-2</v>
      </c>
    </row>
    <row r="59" spans="9:26" x14ac:dyDescent="0.2">
      <c r="I59">
        <v>16</v>
      </c>
      <c r="J59">
        <v>6.3052734375000002E-2</v>
      </c>
      <c r="K59">
        <v>16</v>
      </c>
      <c r="L59">
        <v>64</v>
      </c>
      <c r="M59" s="3">
        <v>7.5849000000000002</v>
      </c>
      <c r="Y59">
        <v>56</v>
      </c>
      <c r="Z59">
        <v>5.61370849609375E-2</v>
      </c>
    </row>
    <row r="60" spans="9:26" x14ac:dyDescent="0.2">
      <c r="M60" s="3">
        <f>SUM(M44:M59)</f>
        <v>85.524429999999995</v>
      </c>
      <c r="Y60">
        <v>57</v>
      </c>
      <c r="Z60" s="7" t="s">
        <v>46</v>
      </c>
    </row>
    <row r="61" spans="9:26" x14ac:dyDescent="0.2">
      <c r="Y61">
        <v>58</v>
      </c>
      <c r="Z61">
        <v>8.8106043198529396E-2</v>
      </c>
    </row>
    <row r="62" spans="9:26" x14ac:dyDescent="0.2">
      <c r="J62" s="1" t="s">
        <v>4</v>
      </c>
      <c r="Y62">
        <v>59</v>
      </c>
      <c r="Z62">
        <v>3.6865234375E-2</v>
      </c>
    </row>
    <row r="63" spans="9:26" x14ac:dyDescent="0.2">
      <c r="I63" t="s">
        <v>8</v>
      </c>
      <c r="J63" t="s">
        <v>15</v>
      </c>
      <c r="K63" t="s">
        <v>9</v>
      </c>
      <c r="L63" t="s">
        <v>10</v>
      </c>
      <c r="M63" t="s">
        <v>11</v>
      </c>
      <c r="Y63">
        <v>60</v>
      </c>
      <c r="Z63">
        <v>7.18994140625E-2</v>
      </c>
    </row>
    <row r="64" spans="9:26" x14ac:dyDescent="0.2">
      <c r="I64">
        <v>1</v>
      </c>
      <c r="J64">
        <v>0.343171296296296</v>
      </c>
      <c r="K64">
        <v>128</v>
      </c>
      <c r="L64">
        <v>192</v>
      </c>
      <c r="M64" s="3">
        <v>1.7253000000000001</v>
      </c>
      <c r="Y64">
        <v>61</v>
      </c>
      <c r="Z64">
        <v>3.2986111111111098E-2</v>
      </c>
    </row>
    <row r="65" spans="1:26" x14ac:dyDescent="0.2">
      <c r="I65">
        <v>2</v>
      </c>
      <c r="J65">
        <v>0.408203125</v>
      </c>
      <c r="K65">
        <v>128</v>
      </c>
      <c r="L65">
        <v>192</v>
      </c>
      <c r="M65" s="3">
        <v>1.7253000000000001</v>
      </c>
      <c r="Y65">
        <v>62</v>
      </c>
      <c r="Z65" s="7" t="s">
        <v>47</v>
      </c>
    </row>
    <row r="66" spans="1:26" x14ac:dyDescent="0.2">
      <c r="I66">
        <v>3</v>
      </c>
      <c r="J66">
        <v>0.22074381510416599</v>
      </c>
      <c r="K66">
        <v>128</v>
      </c>
      <c r="L66">
        <v>192</v>
      </c>
      <c r="M66" s="3">
        <v>1.7253000000000001</v>
      </c>
      <c r="Y66">
        <v>63</v>
      </c>
      <c r="Z66" s="7" t="s">
        <v>48</v>
      </c>
    </row>
    <row r="67" spans="1:26" x14ac:dyDescent="0.2">
      <c r="I67">
        <v>4</v>
      </c>
      <c r="J67">
        <v>0.23117404513888801</v>
      </c>
      <c r="K67">
        <v>128</v>
      </c>
      <c r="L67">
        <v>192</v>
      </c>
      <c r="M67" s="3">
        <v>1.7253000000000001</v>
      </c>
      <c r="Y67">
        <v>64</v>
      </c>
      <c r="Z67">
        <v>0.11572265625</v>
      </c>
    </row>
    <row r="68" spans="1:26" x14ac:dyDescent="0.2">
      <c r="I68">
        <v>5</v>
      </c>
      <c r="J68">
        <v>0.112169053819444</v>
      </c>
      <c r="K68">
        <v>128</v>
      </c>
      <c r="L68">
        <v>192</v>
      </c>
      <c r="M68" s="3">
        <v>1.7253000000000001</v>
      </c>
      <c r="Y68">
        <v>65</v>
      </c>
      <c r="Z68" s="7" t="s">
        <v>49</v>
      </c>
    </row>
    <row r="69" spans="1:26" x14ac:dyDescent="0.2">
      <c r="I69">
        <v>6</v>
      </c>
      <c r="J69">
        <v>8.3360460069444406E-2</v>
      </c>
      <c r="K69">
        <v>128</v>
      </c>
      <c r="L69">
        <v>192</v>
      </c>
      <c r="M69" s="3">
        <v>1.7253000000000001</v>
      </c>
      <c r="Y69">
        <v>66</v>
      </c>
      <c r="Z69" s="7" t="s">
        <v>50</v>
      </c>
    </row>
    <row r="70" spans="1:26" x14ac:dyDescent="0.2">
      <c r="A70" t="s">
        <v>18</v>
      </c>
      <c r="I70">
        <v>7</v>
      </c>
      <c r="J70">
        <v>4.4908311631944399E-2</v>
      </c>
      <c r="K70">
        <v>128</v>
      </c>
      <c r="L70">
        <v>192</v>
      </c>
      <c r="M70" s="3">
        <v>1.7253000000000001</v>
      </c>
      <c r="Y70">
        <v>67</v>
      </c>
      <c r="Z70" s="7" t="s">
        <v>51</v>
      </c>
    </row>
    <row r="71" spans="1:26" x14ac:dyDescent="0.2"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I71">
        <v>8</v>
      </c>
      <c r="J71">
        <v>5.04608154296875E-2</v>
      </c>
      <c r="K71">
        <v>128</v>
      </c>
      <c r="L71">
        <v>192</v>
      </c>
      <c r="M71" s="3">
        <v>1.7253000000000001</v>
      </c>
      <c r="Y71">
        <v>68</v>
      </c>
      <c r="Z71">
        <v>7.1067116477272693E-2</v>
      </c>
    </row>
    <row r="72" spans="1:26" x14ac:dyDescent="0.2">
      <c r="A72" t="s">
        <v>12</v>
      </c>
      <c r="B72">
        <v>1.5525238744884038</v>
      </c>
      <c r="C72">
        <v>0.56916780354706686</v>
      </c>
      <c r="D72">
        <v>1</v>
      </c>
      <c r="E72">
        <v>0.38867667121418831</v>
      </c>
      <c r="F72">
        <v>-25.402455661664394</v>
      </c>
      <c r="I72">
        <v>9</v>
      </c>
      <c r="J72">
        <v>6.2008327907986098E-2</v>
      </c>
      <c r="K72">
        <v>128</v>
      </c>
      <c r="L72">
        <v>192</v>
      </c>
      <c r="M72" s="3">
        <v>2.1855000000000002</v>
      </c>
      <c r="Y72">
        <v>69</v>
      </c>
      <c r="Z72" s="7" t="s">
        <v>52</v>
      </c>
    </row>
    <row r="73" spans="1:26" x14ac:dyDescent="0.2">
      <c r="A73" t="s">
        <v>14</v>
      </c>
      <c r="B73" s="5">
        <v>0.12614678899082568</v>
      </c>
      <c r="C73" s="5">
        <v>9.1743119266055051E-3</v>
      </c>
      <c r="D73" s="5">
        <v>1</v>
      </c>
      <c r="E73" s="5">
        <v>3.2110091743119268E-2</v>
      </c>
      <c r="F73" s="5">
        <v>0.25</v>
      </c>
      <c r="I73">
        <v>10</v>
      </c>
      <c r="J73">
        <v>6.9731394449869796E-2</v>
      </c>
      <c r="K73">
        <v>128</v>
      </c>
      <c r="L73">
        <v>192</v>
      </c>
      <c r="M73" s="3">
        <v>2.7071999999999998</v>
      </c>
      <c r="Y73">
        <v>70</v>
      </c>
      <c r="Z73">
        <v>8.7274966032608606E-2</v>
      </c>
    </row>
    <row r="74" spans="1:26" x14ac:dyDescent="0.2">
      <c r="I74">
        <v>11</v>
      </c>
      <c r="J74">
        <v>5.3970760769314202E-2</v>
      </c>
      <c r="K74">
        <v>128</v>
      </c>
      <c r="L74">
        <v>192</v>
      </c>
      <c r="M74" s="3">
        <v>1.7253000000000001</v>
      </c>
      <c r="Y74">
        <v>71</v>
      </c>
      <c r="Z74" s="7" t="s">
        <v>53</v>
      </c>
    </row>
    <row r="75" spans="1:26" x14ac:dyDescent="0.2">
      <c r="I75">
        <v>12</v>
      </c>
      <c r="J75">
        <v>5.1366170247395801E-2</v>
      </c>
      <c r="K75">
        <v>128</v>
      </c>
      <c r="L75">
        <v>192</v>
      </c>
      <c r="M75" s="3">
        <v>1.8210999999999999</v>
      </c>
      <c r="Y75">
        <v>72</v>
      </c>
      <c r="Z75">
        <v>6.2703450520833301E-2</v>
      </c>
    </row>
    <row r="76" spans="1:26" x14ac:dyDescent="0.2">
      <c r="I76">
        <v>13</v>
      </c>
      <c r="J76">
        <v>6.2413957383897503E-2</v>
      </c>
      <c r="K76">
        <v>128</v>
      </c>
      <c r="L76">
        <v>192</v>
      </c>
      <c r="M76" s="3">
        <v>3.2160000000000002</v>
      </c>
      <c r="Y76">
        <v>73</v>
      </c>
      <c r="Z76">
        <v>3.7950303819444399E-2</v>
      </c>
    </row>
    <row r="77" spans="1:26" x14ac:dyDescent="0.2">
      <c r="I77">
        <v>14</v>
      </c>
      <c r="J77">
        <v>0.21538633229781101</v>
      </c>
      <c r="K77">
        <v>128</v>
      </c>
      <c r="L77">
        <v>192</v>
      </c>
      <c r="M77" s="3">
        <v>5.9488000000000003</v>
      </c>
      <c r="Y77">
        <v>74</v>
      </c>
      <c r="Z77">
        <v>7.7207031250000002E-2</v>
      </c>
    </row>
    <row r="78" spans="1:26" x14ac:dyDescent="0.2">
      <c r="I78">
        <v>15</v>
      </c>
      <c r="J78">
        <v>0.14161098003387401</v>
      </c>
      <c r="K78">
        <v>128</v>
      </c>
      <c r="L78">
        <v>192</v>
      </c>
      <c r="M78" s="3">
        <v>7.8985000000000003</v>
      </c>
      <c r="Y78">
        <v>75</v>
      </c>
      <c r="Z78">
        <v>3.7109375E-2</v>
      </c>
    </row>
    <row r="79" spans="1:26" x14ac:dyDescent="0.2">
      <c r="I79">
        <v>16</v>
      </c>
      <c r="J79">
        <v>6.3052734375000002E-2</v>
      </c>
      <c r="K79">
        <v>128</v>
      </c>
      <c r="L79">
        <v>192</v>
      </c>
      <c r="M79" s="3">
        <v>3.3767999999999998</v>
      </c>
      <c r="Y79">
        <v>76</v>
      </c>
      <c r="Z79">
        <v>6.2828650841346104E-2</v>
      </c>
    </row>
    <row r="80" spans="1:26" x14ac:dyDescent="0.2">
      <c r="M80" s="3">
        <f>SUM(M64:M79)</f>
        <v>42.68160000000001</v>
      </c>
      <c r="Y80">
        <v>77</v>
      </c>
      <c r="Z80" s="7" t="s">
        <v>54</v>
      </c>
    </row>
    <row r="81" spans="25:26" x14ac:dyDescent="0.2">
      <c r="Y81">
        <v>78</v>
      </c>
      <c r="Z81">
        <v>6.86216001157407E-2</v>
      </c>
    </row>
    <row r="82" spans="25:26" x14ac:dyDescent="0.2">
      <c r="Y82">
        <v>79</v>
      </c>
      <c r="Z82" s="7" t="s">
        <v>55</v>
      </c>
    </row>
    <row r="83" spans="25:26" x14ac:dyDescent="0.2">
      <c r="Y83">
        <v>80</v>
      </c>
      <c r="Z83">
        <v>9.9208286830357095E-2</v>
      </c>
    </row>
    <row r="84" spans="25:26" x14ac:dyDescent="0.2">
      <c r="Y84">
        <v>81</v>
      </c>
      <c r="Z84" s="7" t="s">
        <v>56</v>
      </c>
    </row>
    <row r="85" spans="25:26" x14ac:dyDescent="0.2">
      <c r="Y85">
        <v>82</v>
      </c>
      <c r="Z85" s="7" t="s">
        <v>57</v>
      </c>
    </row>
    <row r="86" spans="25:26" x14ac:dyDescent="0.2">
      <c r="Y86">
        <v>83</v>
      </c>
      <c r="Z86" s="7" t="s">
        <v>58</v>
      </c>
    </row>
    <row r="87" spans="25:26" x14ac:dyDescent="0.2">
      <c r="Y87">
        <v>84</v>
      </c>
      <c r="Z87">
        <v>9.3180338541666602E-2</v>
      </c>
    </row>
    <row r="88" spans="25:26" x14ac:dyDescent="0.2">
      <c r="Y88">
        <v>85</v>
      </c>
      <c r="Z88">
        <v>3.7217881944444399E-2</v>
      </c>
    </row>
    <row r="89" spans="25:26" x14ac:dyDescent="0.2">
      <c r="Y89">
        <v>86</v>
      </c>
      <c r="Z89" s="7" t="s">
        <v>59</v>
      </c>
    </row>
    <row r="90" spans="25:26" x14ac:dyDescent="0.2">
      <c r="Y90">
        <v>87</v>
      </c>
      <c r="Z90">
        <v>3.7841796875E-2</v>
      </c>
    </row>
    <row r="91" spans="25:26" x14ac:dyDescent="0.2">
      <c r="Y91">
        <v>88</v>
      </c>
      <c r="Z91">
        <v>3.6966323852539E-2</v>
      </c>
    </row>
    <row r="92" spans="25:26" x14ac:dyDescent="0.2">
      <c r="Y92">
        <v>89</v>
      </c>
      <c r="Z92">
        <v>3.64532470703125E-2</v>
      </c>
    </row>
    <row r="93" spans="25:26" x14ac:dyDescent="0.2">
      <c r="Y93">
        <v>90</v>
      </c>
      <c r="Z93">
        <v>4.6739366319444399E-2</v>
      </c>
    </row>
    <row r="94" spans="25:26" x14ac:dyDescent="0.2">
      <c r="Y94">
        <v>91</v>
      </c>
      <c r="Z94">
        <v>4.9287683823529403E-2</v>
      </c>
    </row>
    <row r="95" spans="25:26" x14ac:dyDescent="0.2">
      <c r="Y95">
        <v>92</v>
      </c>
      <c r="Z95">
        <v>6.0791015625E-2</v>
      </c>
    </row>
    <row r="96" spans="25:26" x14ac:dyDescent="0.2">
      <c r="Y96">
        <v>93</v>
      </c>
      <c r="Z96">
        <v>5.9326171875E-2</v>
      </c>
    </row>
    <row r="97" spans="25:26" x14ac:dyDescent="0.2">
      <c r="Y97">
        <v>94</v>
      </c>
      <c r="Z97">
        <v>5.2978515625E-2</v>
      </c>
    </row>
    <row r="98" spans="25:26" x14ac:dyDescent="0.2">
      <c r="Y98">
        <v>95</v>
      </c>
      <c r="Z98">
        <v>7.51182154605263E-2</v>
      </c>
    </row>
    <row r="99" spans="25:26" x14ac:dyDescent="0.2">
      <c r="Y99">
        <v>96</v>
      </c>
      <c r="Z99">
        <v>7.2021484375E-2</v>
      </c>
    </row>
    <row r="100" spans="25:26" x14ac:dyDescent="0.2">
      <c r="Y100">
        <v>97</v>
      </c>
      <c r="Z100">
        <v>0.13355712890624999</v>
      </c>
    </row>
    <row r="101" spans="25:26" x14ac:dyDescent="0.2">
      <c r="Y101">
        <v>98</v>
      </c>
      <c r="Z101">
        <v>7.6009114583333301E-2</v>
      </c>
    </row>
    <row r="102" spans="25:26" x14ac:dyDescent="0.2">
      <c r="Y102">
        <v>99</v>
      </c>
      <c r="Z102">
        <v>6.68829055059523E-2</v>
      </c>
    </row>
    <row r="103" spans="25:26" x14ac:dyDescent="0.2">
      <c r="Y103">
        <v>100</v>
      </c>
      <c r="Z103">
        <v>8.6805555555555497E-2</v>
      </c>
    </row>
    <row r="104" spans="25:26" x14ac:dyDescent="0.2">
      <c r="Y104">
        <v>101</v>
      </c>
      <c r="Z104" s="7" t="s">
        <v>60</v>
      </c>
    </row>
    <row r="105" spans="25:26" x14ac:dyDescent="0.2">
      <c r="Y105">
        <v>102</v>
      </c>
      <c r="Z105">
        <v>8.7646484375E-2</v>
      </c>
    </row>
    <row r="106" spans="25:26" x14ac:dyDescent="0.2">
      <c r="Y106">
        <v>103</v>
      </c>
      <c r="Z106" s="7" t="s">
        <v>61</v>
      </c>
    </row>
    <row r="107" spans="25:26" x14ac:dyDescent="0.2">
      <c r="Y107">
        <v>104</v>
      </c>
      <c r="Z107">
        <v>8.5232204861111105E-2</v>
      </c>
    </row>
    <row r="108" spans="25:26" x14ac:dyDescent="0.2">
      <c r="Y108">
        <v>105</v>
      </c>
      <c r="Z108" s="7" t="s">
        <v>62</v>
      </c>
    </row>
    <row r="109" spans="25:26" x14ac:dyDescent="0.2">
      <c r="Y109">
        <v>106</v>
      </c>
      <c r="Z109">
        <v>9.7764756944444406E-2</v>
      </c>
    </row>
    <row r="110" spans="25:26" x14ac:dyDescent="0.2">
      <c r="Y110">
        <v>107</v>
      </c>
      <c r="Z110">
        <v>0.27992187499999999</v>
      </c>
    </row>
    <row r="111" spans="25:26" x14ac:dyDescent="0.2">
      <c r="Y111">
        <v>108</v>
      </c>
      <c r="Z111">
        <v>8.4554036458333301E-2</v>
      </c>
    </row>
    <row r="112" spans="25:26" x14ac:dyDescent="0.2">
      <c r="Y112">
        <v>109</v>
      </c>
      <c r="Z112" s="7" t="s">
        <v>63</v>
      </c>
    </row>
    <row r="113" spans="25:26" x14ac:dyDescent="0.2">
      <c r="Y113">
        <v>110</v>
      </c>
      <c r="Z113">
        <v>8.88671875E-2</v>
      </c>
    </row>
    <row r="114" spans="25:26" x14ac:dyDescent="0.2">
      <c r="Y114">
        <v>111</v>
      </c>
      <c r="Z114" s="7" t="s">
        <v>64</v>
      </c>
    </row>
    <row r="115" spans="25:26" x14ac:dyDescent="0.2">
      <c r="Y115">
        <v>112</v>
      </c>
      <c r="Z115">
        <v>8.7320963541666602E-2</v>
      </c>
    </row>
    <row r="116" spans="25:26" x14ac:dyDescent="0.2">
      <c r="Y116">
        <v>113</v>
      </c>
      <c r="Z116" s="7" t="s">
        <v>65</v>
      </c>
    </row>
    <row r="117" spans="25:26" x14ac:dyDescent="0.2">
      <c r="Y117">
        <v>114</v>
      </c>
      <c r="Z117">
        <v>8.5150824652777707E-2</v>
      </c>
    </row>
    <row r="118" spans="25:26" x14ac:dyDescent="0.2">
      <c r="Y118">
        <v>115</v>
      </c>
      <c r="Z118" s="7" t="s">
        <v>66</v>
      </c>
    </row>
    <row r="119" spans="25:26" x14ac:dyDescent="0.2">
      <c r="Y119">
        <v>116</v>
      </c>
      <c r="Z119">
        <v>8.8948567708333301E-2</v>
      </c>
    </row>
    <row r="120" spans="25:26" x14ac:dyDescent="0.2">
      <c r="Y120">
        <v>117</v>
      </c>
      <c r="Z120">
        <v>0.37922363281249999</v>
      </c>
    </row>
    <row r="121" spans="25:26" x14ac:dyDescent="0.2">
      <c r="Y121">
        <v>118</v>
      </c>
      <c r="Z121">
        <v>8.8243272569444406E-2</v>
      </c>
    </row>
    <row r="122" spans="25:26" x14ac:dyDescent="0.2">
      <c r="Y122">
        <v>119</v>
      </c>
      <c r="Z122" s="7" t="s">
        <v>67</v>
      </c>
    </row>
    <row r="123" spans="25:26" x14ac:dyDescent="0.2">
      <c r="Y123">
        <v>120</v>
      </c>
      <c r="Z123">
        <v>7.7067057291666602E-2</v>
      </c>
    </row>
    <row r="124" spans="25:26" x14ac:dyDescent="0.2">
      <c r="Y124">
        <v>121</v>
      </c>
      <c r="Z124">
        <v>0.4260654296875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Beyenal, Cem Mehmet</dc:creator>
  <cp:lastModifiedBy>Beyenal, Cem Mehmet</cp:lastModifiedBy>
  <dcterms:created xsi:type="dcterms:W3CDTF">2025-05-06T23:10:03Z</dcterms:created>
  <dcterms:modified xsi:type="dcterms:W3CDTF">2025-05-07T02:33:17Z</dcterms:modified>
</cp:coreProperties>
</file>