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sk 2" sheetId="1" r:id="rId1"/>
    <sheet name="Task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B34" i="2" s="1"/>
  <c r="D26" i="2"/>
  <c r="B26" i="2"/>
  <c r="D27" i="2" s="1"/>
  <c r="B29" i="2" s="1"/>
  <c r="G29" i="2" s="1"/>
  <c r="D25" i="2"/>
  <c r="D24" i="2"/>
  <c r="C24" i="2"/>
  <c r="C26" i="2" s="1"/>
  <c r="B24" i="2"/>
  <c r="G21" i="2" l="1"/>
  <c r="G20" i="2"/>
  <c r="I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G5" i="2"/>
  <c r="B20" i="1"/>
  <c r="H20" i="1"/>
  <c r="B2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B15" i="1"/>
  <c r="H6" i="1" s="1"/>
  <c r="C15" i="1"/>
  <c r="D15" i="1"/>
  <c r="J6" i="1" s="1"/>
  <c r="E15" i="1"/>
  <c r="D16" i="1"/>
  <c r="D17" i="1"/>
  <c r="G24" i="2" l="1"/>
  <c r="B30" i="2" s="1"/>
  <c r="G30" i="2" s="1"/>
  <c r="C32" i="2" s="1"/>
  <c r="B17" i="1"/>
  <c r="D18" i="1" s="1"/>
  <c r="C17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14" i="1" s="1"/>
  <c r="B21" i="1" s="1"/>
  <c r="H21" i="1" s="1"/>
  <c r="C23" i="1" s="1"/>
</calcChain>
</file>

<file path=xl/sharedStrings.xml><?xml version="1.0" encoding="utf-8"?>
<sst xmlns="http://schemas.openxmlformats.org/spreadsheetml/2006/main" count="61" uniqueCount="32">
  <si>
    <t>2. Result interpretation (discussion)</t>
  </si>
  <si>
    <t>1. Hypotheses formulated to this problem</t>
  </si>
  <si>
    <t>Include on the solution:</t>
  </si>
  <si>
    <t>SSTR =</t>
  </si>
  <si>
    <t>great mean</t>
  </si>
  <si>
    <t>mean (local)</t>
  </si>
  <si>
    <t>OMAN</t>
  </si>
  <si>
    <t>UAE</t>
  </si>
  <si>
    <t>MEXICO</t>
  </si>
  <si>
    <t>UK</t>
  </si>
  <si>
    <t>obs</t>
  </si>
  <si>
    <t>n(i)</t>
  </si>
  <si>
    <t>SSE</t>
  </si>
  <si>
    <t>sum of sq.</t>
  </si>
  <si>
    <t>n =</t>
  </si>
  <si>
    <t>F &gt; F*</t>
  </si>
  <si>
    <t>F* =</t>
  </si>
  <si>
    <t>alfa =</t>
  </si>
  <si>
    <t>F = MSTR/MSE =</t>
  </si>
  <si>
    <t>MSE</t>
  </si>
  <si>
    <t>n-r =</t>
  </si>
  <si>
    <t>SSE =</t>
  </si>
  <si>
    <t>MSTR</t>
  </si>
  <si>
    <t>r-1 =</t>
  </si>
  <si>
    <t>For ANOVA is necessary assume: 1) indipendent random sampling 2) r populations are normally distribuited,with equal variances.</t>
  </si>
  <si>
    <t>Probably in this case we are not sure about indipendent, because the risk of crude oil is linked in each part of word.</t>
  </si>
  <si>
    <r>
      <t xml:space="preserve">H0: </t>
    </r>
    <r>
      <rPr>
        <sz val="11"/>
        <color theme="1"/>
        <rFont val="Calibri"/>
        <family val="2"/>
      </rPr>
      <t>µhigh=µmedium=µlow</t>
    </r>
  </si>
  <si>
    <t>high</t>
  </si>
  <si>
    <t>medium</t>
  </si>
  <si>
    <t>low</t>
  </si>
  <si>
    <r>
      <t xml:space="preserve">we cannot accept H0, that means that for </t>
    </r>
    <r>
      <rPr>
        <sz val="11"/>
        <color theme="1"/>
        <rFont val="Calibri"/>
        <family val="2"/>
      </rPr>
      <t>α</t>
    </r>
    <r>
      <rPr>
        <sz val="11.65"/>
        <color theme="1"/>
        <rFont val="Calibri"/>
        <family val="2"/>
        <charset val="238"/>
      </rPr>
      <t>=0,05%</t>
    </r>
    <r>
      <rPr>
        <sz val="11"/>
        <color theme="1"/>
        <rFont val="Calibri"/>
        <family val="2"/>
        <scheme val="minor"/>
      </rPr>
      <t xml:space="preserve"> the averages are significantly different. </t>
    </r>
  </si>
  <si>
    <t>so we can conclude that we confirm the result of the research taken into consideration, in that higher-performing companies take longer on average to make strategic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</si>
</sst>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.65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2" borderId="0" xfId="0" applyFill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37367</xdr:colOff>
      <xdr:row>26</xdr:row>
      <xdr:rowOff>176578</xdr:rowOff>
    </xdr:from>
    <xdr:ext cx="22692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79070D-BC2F-C672-DAC2-ABA56BD555B5}"/>
                </a:ext>
              </a:extLst>
            </xdr:cNvPr>
            <xdr:cNvSpPr txBox="1"/>
          </xdr:nvSpPr>
          <xdr:spPr>
            <a:xfrm>
              <a:off x="37367" y="5129578"/>
              <a:ext cx="2269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𝑈𝐾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𝑀𝑒𝑥𝑖𝑐𝑜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𝐸𝑎𝑢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𝑂𝑚𝑎𝑛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79070D-BC2F-C672-DAC2-ABA56BD555B5}"/>
                </a:ext>
              </a:extLst>
            </xdr:cNvPr>
            <xdr:cNvSpPr txBox="1"/>
          </xdr:nvSpPr>
          <xdr:spPr>
            <a:xfrm>
              <a:off x="37367" y="5129578"/>
              <a:ext cx="2269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𝐻_0=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it-IT" sz="1100" b="0" i="0">
                  <a:latin typeface="Cambria Math" panose="02040503050406030204" pitchFamily="18" charset="0"/>
                </a:rPr>
                <a:t>𝑈𝐾=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it-IT" sz="1100" b="0" i="0">
                  <a:latin typeface="Cambria Math" panose="02040503050406030204" pitchFamily="18" charset="0"/>
                </a:rPr>
                <a:t>𝑀𝑒𝑥𝑖𝑐𝑜=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it-IT" sz="1100" b="0" i="0">
                  <a:latin typeface="Cambria Math" panose="02040503050406030204" pitchFamily="18" charset="0"/>
                </a:rPr>
                <a:t>𝐸𝑎𝑢=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it-IT" sz="1100" b="0" i="0">
                  <a:latin typeface="Cambria Math" panose="02040503050406030204" pitchFamily="18" charset="0"/>
                </a:rPr>
                <a:t>𝑂𝑚𝑎𝑛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M17" sqref="M17"/>
    </sheetView>
  </sheetViews>
  <sheetFormatPr defaultRowHeight="15" x14ac:dyDescent="0.25"/>
  <sheetData>
    <row r="1" spans="1:11" x14ac:dyDescent="0.25">
      <c r="A1" s="8" t="s">
        <v>2</v>
      </c>
      <c r="B1" s="8"/>
      <c r="C1" s="8"/>
      <c r="D1" s="8"/>
    </row>
    <row r="2" spans="1:11" x14ac:dyDescent="0.25">
      <c r="A2" s="8" t="s">
        <v>1</v>
      </c>
      <c r="B2" s="8"/>
      <c r="C2" s="8"/>
      <c r="D2" s="8"/>
    </row>
    <row r="3" spans="1:11" x14ac:dyDescent="0.25">
      <c r="A3" s="8" t="s">
        <v>0</v>
      </c>
      <c r="B3" s="8"/>
      <c r="C3" s="8"/>
      <c r="D3" s="8"/>
    </row>
    <row r="4" spans="1:11" x14ac:dyDescent="0.25">
      <c r="I4" s="4" t="s">
        <v>14</v>
      </c>
      <c r="J4" s="4">
        <v>32</v>
      </c>
    </row>
    <row r="5" spans="1:11" x14ac:dyDescent="0.25">
      <c r="A5" s="4" t="s">
        <v>11</v>
      </c>
      <c r="B5" s="4">
        <v>8</v>
      </c>
      <c r="C5" s="4">
        <v>8</v>
      </c>
      <c r="D5" s="4">
        <v>8</v>
      </c>
      <c r="E5" s="4">
        <v>8</v>
      </c>
      <c r="G5" s="9" t="s">
        <v>13</v>
      </c>
      <c r="H5" s="9" t="s">
        <v>9</v>
      </c>
      <c r="I5" s="9" t="s">
        <v>8</v>
      </c>
      <c r="J5" s="9" t="s">
        <v>7</v>
      </c>
      <c r="K5" s="9" t="s">
        <v>6</v>
      </c>
    </row>
    <row r="6" spans="1:11" x14ac:dyDescent="0.25">
      <c r="A6" s="9" t="s">
        <v>10</v>
      </c>
      <c r="B6" s="9" t="s">
        <v>9</v>
      </c>
      <c r="C6" s="9" t="s">
        <v>8</v>
      </c>
      <c r="D6" s="9" t="s">
        <v>7</v>
      </c>
      <c r="E6" s="9" t="s">
        <v>6</v>
      </c>
      <c r="G6" s="3">
        <v>1</v>
      </c>
      <c r="H6" s="3">
        <f>('Task 2'!B7-'Task 2'!B$15)^2</f>
        <v>3.7056249999999888</v>
      </c>
      <c r="I6" s="3">
        <f>('Task 2'!C7-'Task 2'!C$15)^2</f>
        <v>4.3681000000000143</v>
      </c>
      <c r="J6" s="3">
        <f>('Task 2'!D7-'Task 2'!D$15)^2</f>
        <v>0.16810000000000302</v>
      </c>
      <c r="K6" s="5">
        <f>('Task 2'!E7-'Task 2'!$E$15)^2</f>
        <v>1.0276890625000035</v>
      </c>
    </row>
    <row r="7" spans="1:11" x14ac:dyDescent="0.25">
      <c r="A7" s="3">
        <v>1</v>
      </c>
      <c r="B7" s="3">
        <v>62.1</v>
      </c>
      <c r="C7" s="3">
        <v>56.3</v>
      </c>
      <c r="D7" s="3">
        <v>55.6</v>
      </c>
      <c r="E7" s="3">
        <v>53.11</v>
      </c>
      <c r="G7" s="3">
        <v>2</v>
      </c>
      <c r="H7" s="3">
        <f>('Task 2'!B8-'Task 2'!B$15)^2</f>
        <v>9.1506249999999909</v>
      </c>
      <c r="I7" s="3">
        <f>('Task 2'!C8-'Task 2'!C$15)^2</f>
        <v>1.1236000000000048</v>
      </c>
      <c r="J7" s="3">
        <f>('Task 2'!D8-'Task 2'!D$15)^2</f>
        <v>0.94089999999999785</v>
      </c>
      <c r="K7" s="5">
        <f>('Task 2'!E8-'Task 2'!$E$15)^2</f>
        <v>1.4975640625000062</v>
      </c>
    </row>
    <row r="8" spans="1:11" x14ac:dyDescent="0.25">
      <c r="A8" s="3">
        <v>2</v>
      </c>
      <c r="B8" s="3">
        <v>63.2</v>
      </c>
      <c r="C8" s="3">
        <v>59.45</v>
      </c>
      <c r="D8" s="3">
        <v>54.22</v>
      </c>
      <c r="E8" s="3">
        <v>52.9</v>
      </c>
      <c r="G8" s="3">
        <v>3</v>
      </c>
      <c r="H8" s="3">
        <f>('Task 2'!B9-'Task 2'!B$15)^2</f>
        <v>19.140625000000064</v>
      </c>
      <c r="I8" s="3">
        <f>('Task 2'!C9-'Task 2'!C$15)^2</f>
        <v>2.6569000000000083</v>
      </c>
      <c r="J8" s="3">
        <f>('Task 2'!D9-'Task 2'!D$15)^2</f>
        <v>4.0400999999999918</v>
      </c>
      <c r="K8" s="5">
        <f>('Task 2'!E9-'Task 2'!$E$15)^2</f>
        <v>0.13968906250000085</v>
      </c>
    </row>
    <row r="9" spans="1:11" x14ac:dyDescent="0.25">
      <c r="A9" s="3">
        <v>3</v>
      </c>
      <c r="B9" s="3">
        <v>55.8</v>
      </c>
      <c r="C9" s="3">
        <v>60.02</v>
      </c>
      <c r="D9" s="3">
        <v>53.18</v>
      </c>
      <c r="E9" s="3">
        <v>53.75</v>
      </c>
      <c r="G9" s="3">
        <v>4</v>
      </c>
      <c r="H9" s="3">
        <f>('Task 2'!B10-'Task 2'!B$15)^2</f>
        <v>10.725625000000036</v>
      </c>
      <c r="I9" s="3">
        <f>('Task 2'!C10-'Task 2'!C$15)^2</f>
        <v>2.5920999999999981</v>
      </c>
      <c r="J9" s="3">
        <f>('Task 2'!D10-'Task 2'!D$15)^2</f>
        <v>0.86489999999999945</v>
      </c>
      <c r="K9" s="5">
        <f>('Task 2'!E10-'Task 2'!$E$15)^2</f>
        <v>5.6406249999998645E-4</v>
      </c>
    </row>
    <row r="10" spans="1:11" x14ac:dyDescent="0.25">
      <c r="A10" s="3">
        <v>4</v>
      </c>
      <c r="B10" s="3">
        <v>56.9</v>
      </c>
      <c r="C10" s="3">
        <v>60</v>
      </c>
      <c r="D10" s="3">
        <v>56.12</v>
      </c>
      <c r="E10" s="3">
        <v>54.1</v>
      </c>
      <c r="G10" s="3">
        <v>5</v>
      </c>
      <c r="H10" s="3">
        <f>('Task 2'!B11-'Task 2'!B$15)^2</f>
        <v>1.050624999999997</v>
      </c>
      <c r="I10" s="3">
        <f>('Task 2'!C11-'Task 2'!C$15)^2</f>
        <v>0.1295999999999996</v>
      </c>
      <c r="J10" s="3">
        <f>('Task 2'!D11-'Task 2'!D$15)^2</f>
        <v>23.232400000000002</v>
      </c>
      <c r="K10" s="5">
        <f>('Task 2'!E11-'Task 2'!$E$15)^2</f>
        <v>24.0712890625</v>
      </c>
    </row>
    <row r="11" spans="1:11" x14ac:dyDescent="0.25">
      <c r="A11" s="3">
        <v>5</v>
      </c>
      <c r="B11" s="3">
        <v>61.2</v>
      </c>
      <c r="C11" s="3">
        <v>58.75</v>
      </c>
      <c r="D11" s="3">
        <v>60.01</v>
      </c>
      <c r="E11" s="3">
        <v>59.03</v>
      </c>
      <c r="G11" s="3">
        <v>6</v>
      </c>
      <c r="H11" s="3">
        <f>('Task 2'!B12-'Task 2'!B$15)^2</f>
        <v>2.4999999999954526E-5</v>
      </c>
      <c r="I11" s="3">
        <f>('Task 2'!C12-'Task 2'!C$15)^2</f>
        <v>0.54760000000000297</v>
      </c>
      <c r="J11" s="3">
        <f>('Task 2'!D12-'Task 2'!D$15)^2</f>
        <v>3.9600999999999797</v>
      </c>
      <c r="K11" s="5">
        <f>('Task 2'!E12-'Task 2'!$E$15)^2</f>
        <v>3.1461890624999991</v>
      </c>
    </row>
    <row r="12" spans="1:11" x14ac:dyDescent="0.25">
      <c r="A12" s="3">
        <v>6</v>
      </c>
      <c r="B12" s="3">
        <v>60.18</v>
      </c>
      <c r="C12" s="3">
        <v>59.13</v>
      </c>
      <c r="D12" s="3">
        <v>53.2</v>
      </c>
      <c r="E12" s="3">
        <v>52.35</v>
      </c>
      <c r="G12" s="3">
        <v>7</v>
      </c>
      <c r="H12" s="3">
        <f>('Task 2'!B13-'Task 2'!B$15)^2</f>
        <v>0.52562499999999179</v>
      </c>
      <c r="I12" s="3">
        <f>('Task 2'!C13-'Task 2'!C$15)^2</f>
        <v>25.908100000000033</v>
      </c>
      <c r="J12" s="3">
        <f>('Task 2'!D13-'Task 2'!D$15)^2</f>
        <v>1.4160999999999946</v>
      </c>
      <c r="K12" s="5">
        <f>('Task 2'!E13-'Task 2'!$E$15)^2</f>
        <v>1.7523140625000104</v>
      </c>
    </row>
    <row r="13" spans="1:11" x14ac:dyDescent="0.25">
      <c r="A13" s="3">
        <v>7</v>
      </c>
      <c r="B13" s="3">
        <v>60.9</v>
      </c>
      <c r="C13" s="3">
        <v>53.3</v>
      </c>
      <c r="D13" s="3">
        <v>54</v>
      </c>
      <c r="E13" s="3">
        <v>52.8</v>
      </c>
      <c r="G13" s="3">
        <v>8</v>
      </c>
      <c r="H13" s="3">
        <f>('Task 2'!B14-'Task 2'!B$15)^2</f>
        <v>0.89302499999998708</v>
      </c>
      <c r="I13" s="3">
        <f>('Task 2'!C14-'Task 2'!C$15)^2</f>
        <v>3.1684000000000041</v>
      </c>
      <c r="J13" s="3">
        <f>('Task 2'!D14-'Task 2'!D$15)^2</f>
        <v>0</v>
      </c>
      <c r="K13" s="5">
        <f>('Task 2'!E14-'Task 2'!$E$15)^2</f>
        <v>0.68268906250000283</v>
      </c>
    </row>
    <row r="14" spans="1:11" x14ac:dyDescent="0.25">
      <c r="A14" s="3">
        <v>8</v>
      </c>
      <c r="B14" s="3">
        <v>61.12</v>
      </c>
      <c r="C14" s="3">
        <v>60.17</v>
      </c>
      <c r="D14" s="3">
        <v>55.19</v>
      </c>
      <c r="E14" s="3">
        <v>54.95</v>
      </c>
      <c r="I14" s="1" t="s">
        <v>12</v>
      </c>
      <c r="J14" s="4">
        <f>SUM(H6:K13)</f>
        <v>152.62678750000009</v>
      </c>
    </row>
    <row r="15" spans="1:11" x14ac:dyDescent="0.25">
      <c r="A15" s="10" t="s">
        <v>5</v>
      </c>
      <c r="B15" s="11">
        <f>SUM(B7:B14)/8</f>
        <v>60.175000000000004</v>
      </c>
      <c r="C15" s="11">
        <f>SUM(C7:C14)/8</f>
        <v>58.39</v>
      </c>
      <c r="D15" s="11">
        <f>SUM(D7:D14)/8</f>
        <v>55.19</v>
      </c>
      <c r="E15" s="12">
        <f>SUM(E7:E14)/8</f>
        <v>54.123750000000001</v>
      </c>
    </row>
    <row r="16" spans="1:11" x14ac:dyDescent="0.25">
      <c r="A16" s="10" t="s">
        <v>4</v>
      </c>
      <c r="B16" s="10"/>
      <c r="C16" s="10"/>
      <c r="D16" s="13">
        <f>SUM(B7:E14)/32</f>
        <v>56.969687499999999</v>
      </c>
      <c r="E16" s="13"/>
    </row>
    <row r="17" spans="1:13" x14ac:dyDescent="0.25">
      <c r="A17" s="10"/>
      <c r="B17" s="10">
        <f>B5*((B15-$D$16)^2)</f>
        <v>82.192225781250258</v>
      </c>
      <c r="C17" s="10">
        <f>C5*((C15-$D$16)^2)</f>
        <v>16.138300781250031</v>
      </c>
      <c r="D17" s="10">
        <f>D5*((D15-$D$16)^2)</f>
        <v>25.338300781250041</v>
      </c>
      <c r="E17" s="10"/>
    </row>
    <row r="18" spans="1:13" x14ac:dyDescent="0.25">
      <c r="A18" s="10" t="s">
        <v>3</v>
      </c>
      <c r="B18" s="10"/>
      <c r="C18" s="10"/>
      <c r="D18" s="10">
        <f>SUM(B17:D17)</f>
        <v>123.66882734375034</v>
      </c>
      <c r="E18" s="10"/>
    </row>
    <row r="20" spans="1:13" x14ac:dyDescent="0.25">
      <c r="A20" s="10" t="s">
        <v>3</v>
      </c>
      <c r="B20" s="10">
        <f>'Task 2'!D18</f>
        <v>123.66882734375034</v>
      </c>
      <c r="C20" s="7" t="s">
        <v>23</v>
      </c>
      <c r="D20" s="7">
        <v>3</v>
      </c>
      <c r="E20" s="6"/>
      <c r="F20" s="6"/>
      <c r="G20" s="10" t="s">
        <v>22</v>
      </c>
      <c r="H20" s="10">
        <f>B20/D20</f>
        <v>41.222942447916779</v>
      </c>
    </row>
    <row r="21" spans="1:13" x14ac:dyDescent="0.25">
      <c r="A21" s="10" t="s">
        <v>21</v>
      </c>
      <c r="B21" s="10">
        <f>'Task 2'!J14</f>
        <v>152.62678750000009</v>
      </c>
      <c r="C21" s="7" t="s">
        <v>20</v>
      </c>
      <c r="D21" s="7">
        <v>28</v>
      </c>
      <c r="E21" s="6"/>
      <c r="F21" s="6"/>
      <c r="G21" s="10" t="s">
        <v>19</v>
      </c>
      <c r="H21" s="10">
        <f>B21/D21</f>
        <v>5.4509566964285749</v>
      </c>
    </row>
    <row r="23" spans="1:13" x14ac:dyDescent="0.25">
      <c r="A23" s="10" t="s">
        <v>18</v>
      </c>
      <c r="B23" s="10"/>
      <c r="C23" s="14">
        <f>H20/H21</f>
        <v>7.5625151223317797</v>
      </c>
      <c r="D23" s="10"/>
    </row>
    <row r="24" spans="1:13" x14ac:dyDescent="0.25">
      <c r="A24" s="10" t="s">
        <v>17</v>
      </c>
      <c r="B24" s="10">
        <v>0.05</v>
      </c>
      <c r="C24" s="10"/>
      <c r="D24" s="10"/>
    </row>
    <row r="25" spans="1:13" x14ac:dyDescent="0.25">
      <c r="A25" s="10" t="s">
        <v>16</v>
      </c>
      <c r="B25" s="13">
        <f>FINV(B24,D20,D21)</f>
        <v>2.9466852660172647</v>
      </c>
      <c r="C25" s="10"/>
      <c r="D25" s="10" t="s">
        <v>15</v>
      </c>
    </row>
    <row r="30" spans="1:13" x14ac:dyDescent="0.25">
      <c r="A30" s="15" t="s">
        <v>24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25">
      <c r="A31" s="15" t="s">
        <v>25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G4" sqref="G4"/>
    </sheetView>
  </sheetViews>
  <sheetFormatPr defaultRowHeight="15" x14ac:dyDescent="0.25"/>
  <sheetData>
    <row r="1" spans="1:9" x14ac:dyDescent="0.25">
      <c r="A1" s="8" t="s">
        <v>2</v>
      </c>
      <c r="B1" s="8"/>
      <c r="C1" s="8"/>
      <c r="D1" s="8"/>
      <c r="E1" s="1"/>
    </row>
    <row r="2" spans="1:9" x14ac:dyDescent="0.25">
      <c r="A2" s="8" t="s">
        <v>1</v>
      </c>
      <c r="B2" s="8"/>
      <c r="C2" s="8"/>
      <c r="D2" s="8"/>
      <c r="E2" s="1"/>
    </row>
    <row r="3" spans="1:9" x14ac:dyDescent="0.25">
      <c r="A3" s="8" t="s">
        <v>0</v>
      </c>
      <c r="B3" s="8"/>
      <c r="C3" s="8"/>
      <c r="D3" s="8"/>
      <c r="E3" s="10" t="s">
        <v>26</v>
      </c>
      <c r="F3" s="10"/>
      <c r="G3" s="10"/>
    </row>
    <row r="5" spans="1:9" x14ac:dyDescent="0.25">
      <c r="A5" s="10" t="s">
        <v>11</v>
      </c>
      <c r="B5" s="10">
        <v>15</v>
      </c>
      <c r="C5" s="10">
        <v>12</v>
      </c>
      <c r="D5" s="10">
        <v>13</v>
      </c>
      <c r="F5" s="4" t="s">
        <v>14</v>
      </c>
      <c r="G5" s="4">
        <f>SUM(B5+C5+D5)</f>
        <v>40</v>
      </c>
    </row>
    <row r="6" spans="1:9" x14ac:dyDescent="0.25">
      <c r="A6" s="22" t="s">
        <v>10</v>
      </c>
      <c r="B6" s="22" t="s">
        <v>27</v>
      </c>
      <c r="C6" s="22" t="s">
        <v>28</v>
      </c>
      <c r="D6" s="22" t="s">
        <v>29</v>
      </c>
      <c r="F6" s="10" t="s">
        <v>13</v>
      </c>
      <c r="G6" s="9" t="s">
        <v>27</v>
      </c>
      <c r="H6" s="9" t="s">
        <v>28</v>
      </c>
      <c r="I6" s="9" t="s">
        <v>29</v>
      </c>
    </row>
    <row r="7" spans="1:9" x14ac:dyDescent="0.25">
      <c r="A7" s="23">
        <v>1</v>
      </c>
      <c r="B7" s="23">
        <v>3.5</v>
      </c>
      <c r="C7" s="23">
        <v>3</v>
      </c>
      <c r="D7" s="23">
        <v>1</v>
      </c>
      <c r="F7" s="23">
        <v>1</v>
      </c>
      <c r="G7" s="23">
        <f>(B7-B$24)^2</f>
        <v>6.3503999999999978</v>
      </c>
      <c r="H7" s="23">
        <f>(C7-C$24)^2</f>
        <v>3.673611111111112</v>
      </c>
      <c r="I7" s="23">
        <f>(D7-D$24)^2</f>
        <v>2.0913609467455627</v>
      </c>
    </row>
    <row r="8" spans="1:9" x14ac:dyDescent="0.25">
      <c r="A8" s="23">
        <v>2</v>
      </c>
      <c r="B8" s="23">
        <v>4.8</v>
      </c>
      <c r="C8" s="23">
        <v>5.5</v>
      </c>
      <c r="D8" s="23">
        <v>2.5</v>
      </c>
      <c r="F8" s="23">
        <v>2</v>
      </c>
      <c r="G8" s="23">
        <f>(B8-B$24)^2</f>
        <v>1.4883999999999995</v>
      </c>
      <c r="H8" s="23">
        <f>(C8-C$24)^2</f>
        <v>0.34027777777777746</v>
      </c>
      <c r="I8" s="23">
        <f>(D8-D$24)^2</f>
        <v>2.8994082840236479E-3</v>
      </c>
    </row>
    <row r="9" spans="1:9" x14ac:dyDescent="0.25">
      <c r="A9" s="23">
        <v>3</v>
      </c>
      <c r="B9" s="23">
        <v>3</v>
      </c>
      <c r="C9" s="23">
        <v>6</v>
      </c>
      <c r="D9" s="23">
        <v>2</v>
      </c>
      <c r="F9" s="23">
        <v>3</v>
      </c>
      <c r="G9" s="23">
        <f>(B9-B$24)^2</f>
        <v>9.1203999999999983</v>
      </c>
      <c r="H9" s="23">
        <f>(C9-C$24)^2</f>
        <v>1.1736111111111105</v>
      </c>
      <c r="I9" s="23">
        <f>(D9-D$24)^2</f>
        <v>0.19905325443787</v>
      </c>
    </row>
    <row r="10" spans="1:9" x14ac:dyDescent="0.25">
      <c r="A10" s="23">
        <v>4</v>
      </c>
      <c r="B10" s="23">
        <v>6.5</v>
      </c>
      <c r="C10" s="23">
        <v>4</v>
      </c>
      <c r="D10" s="23">
        <v>1.5</v>
      </c>
      <c r="F10" s="23">
        <v>4</v>
      </c>
      <c r="G10" s="23">
        <f>(B10-B$24)^2</f>
        <v>0.23040000000000041</v>
      </c>
      <c r="H10" s="23">
        <f>(C10-C$24)^2</f>
        <v>0.84027777777777835</v>
      </c>
      <c r="I10" s="23">
        <f>(D10-D$24)^2</f>
        <v>0.89520710059171638</v>
      </c>
    </row>
    <row r="11" spans="1:9" x14ac:dyDescent="0.25">
      <c r="A11" s="23">
        <v>5</v>
      </c>
      <c r="B11" s="23">
        <v>7.5</v>
      </c>
      <c r="C11" s="23">
        <v>4.5</v>
      </c>
      <c r="D11" s="23">
        <v>1.5</v>
      </c>
      <c r="F11" s="23">
        <v>5</v>
      </c>
      <c r="G11" s="23">
        <f>(B11-B$24)^2</f>
        <v>2.1904000000000012</v>
      </c>
      <c r="H11" s="23">
        <f>(C11-C$24)^2</f>
        <v>0.17361111111111135</v>
      </c>
      <c r="I11" s="23">
        <f>(D11-D$24)^2</f>
        <v>0.89520710059171638</v>
      </c>
    </row>
    <row r="12" spans="1:9" x14ac:dyDescent="0.25">
      <c r="A12" s="23">
        <v>6</v>
      </c>
      <c r="B12" s="23">
        <v>8</v>
      </c>
      <c r="C12" s="23">
        <v>6</v>
      </c>
      <c r="D12" s="23">
        <v>6</v>
      </c>
      <c r="F12" s="23">
        <v>6</v>
      </c>
      <c r="G12" s="23">
        <f>(B12-B$24)^2</f>
        <v>3.9204000000000017</v>
      </c>
      <c r="H12" s="23">
        <f>(C12-C$24)^2</f>
        <v>1.1736111111111105</v>
      </c>
      <c r="I12" s="23">
        <f>(D12-D$24)^2</f>
        <v>12.629822485207098</v>
      </c>
    </row>
    <row r="13" spans="1:9" x14ac:dyDescent="0.25">
      <c r="A13" s="23">
        <v>7</v>
      </c>
      <c r="B13" s="23">
        <v>2</v>
      </c>
      <c r="C13" s="23">
        <v>2</v>
      </c>
      <c r="D13" s="23">
        <v>3.8</v>
      </c>
      <c r="F13" s="23">
        <v>7</v>
      </c>
      <c r="G13" s="23">
        <f>(B13-B$24)^2</f>
        <v>16.160399999999996</v>
      </c>
      <c r="H13" s="23">
        <f>(C13-C$24)^2</f>
        <v>8.5069444444444464</v>
      </c>
      <c r="I13" s="23">
        <f>(D13-D$24)^2</f>
        <v>1.8328994082840226</v>
      </c>
    </row>
    <row r="14" spans="1:9" x14ac:dyDescent="0.25">
      <c r="A14" s="23">
        <v>8</v>
      </c>
      <c r="B14" s="23">
        <v>6</v>
      </c>
      <c r="C14" s="23">
        <v>9</v>
      </c>
      <c r="D14" s="23">
        <v>4.5</v>
      </c>
      <c r="F14" s="23">
        <v>8</v>
      </c>
      <c r="G14" s="23">
        <f>(B14-B$24)^2</f>
        <v>3.9999999999998294E-4</v>
      </c>
      <c r="H14" s="23">
        <f>(C14-C$24)^2</f>
        <v>16.673611111111107</v>
      </c>
      <c r="I14" s="23">
        <f>(D14-D$24)^2</f>
        <v>4.2182840236686383</v>
      </c>
    </row>
    <row r="15" spans="1:9" x14ac:dyDescent="0.25">
      <c r="A15" s="23">
        <v>9</v>
      </c>
      <c r="B15" s="23">
        <v>5.5</v>
      </c>
      <c r="C15" s="23">
        <v>4.5</v>
      </c>
      <c r="D15" s="23">
        <v>0.5</v>
      </c>
      <c r="F15" s="23">
        <v>9</v>
      </c>
      <c r="G15" s="23">
        <f>(B15-B$24)^2</f>
        <v>0.27039999999999953</v>
      </c>
      <c r="H15" s="23">
        <f>(C15-C$24)^2</f>
        <v>0.17361111111111135</v>
      </c>
      <c r="I15" s="23">
        <f>(D15-D$24)^2</f>
        <v>3.7875147928994091</v>
      </c>
    </row>
    <row r="16" spans="1:9" x14ac:dyDescent="0.25">
      <c r="A16" s="23">
        <v>10</v>
      </c>
      <c r="B16" s="23">
        <v>6.5</v>
      </c>
      <c r="C16" s="23">
        <v>5</v>
      </c>
      <c r="D16" s="23">
        <v>2</v>
      </c>
      <c r="F16" s="23">
        <v>10</v>
      </c>
      <c r="G16" s="23">
        <f>(B16-B$24)^2</f>
        <v>0.23040000000000041</v>
      </c>
      <c r="H16" s="23">
        <f>(C16-C$24)^2</f>
        <v>6.9444444444443955E-3</v>
      </c>
      <c r="I16" s="23">
        <f>(D16-D$24)^2</f>
        <v>0.19905325443787</v>
      </c>
    </row>
    <row r="17" spans="1:9" x14ac:dyDescent="0.25">
      <c r="A17" s="23">
        <v>11</v>
      </c>
      <c r="B17" s="23">
        <v>7</v>
      </c>
      <c r="C17" s="23">
        <v>2.5</v>
      </c>
      <c r="D17" s="23">
        <v>3.5</v>
      </c>
      <c r="F17" s="23">
        <v>11</v>
      </c>
      <c r="G17" s="23">
        <f>(B17-B$24)^2</f>
        <v>0.96040000000000081</v>
      </c>
      <c r="H17" s="23">
        <f>(C17-C$24)^2</f>
        <v>5.8402777777777795</v>
      </c>
      <c r="I17" s="23">
        <f>(D17-D$24)^2</f>
        <v>1.110591715976331</v>
      </c>
    </row>
    <row r="18" spans="1:9" x14ac:dyDescent="0.25">
      <c r="A18" s="23">
        <v>12</v>
      </c>
      <c r="B18" s="23">
        <v>9</v>
      </c>
      <c r="C18" s="23">
        <v>7</v>
      </c>
      <c r="D18" s="23">
        <v>1</v>
      </c>
      <c r="F18" s="23">
        <v>12</v>
      </c>
      <c r="G18" s="23">
        <f>(B18-B$24)^2</f>
        <v>8.8804000000000034</v>
      </c>
      <c r="H18" s="23">
        <f>(C18-C$24)^2</f>
        <v>4.3402777777777768</v>
      </c>
      <c r="I18" s="23">
        <f>(D18-D$24)^2</f>
        <v>2.0913609467455627</v>
      </c>
    </row>
    <row r="19" spans="1:9" x14ac:dyDescent="0.25">
      <c r="A19" s="23">
        <v>13</v>
      </c>
      <c r="B19" s="23">
        <v>5</v>
      </c>
      <c r="C19" s="23"/>
      <c r="D19" s="23">
        <v>2</v>
      </c>
      <c r="F19" s="23">
        <v>13</v>
      </c>
      <c r="G19" s="23">
        <f>(B19-B$24)^2</f>
        <v>1.0403999999999991</v>
      </c>
      <c r="H19" s="23"/>
      <c r="I19" s="23">
        <f>(D19-D$24)^2</f>
        <v>0.19905325443787</v>
      </c>
    </row>
    <row r="20" spans="1:9" x14ac:dyDescent="0.25">
      <c r="A20" s="23">
        <v>14</v>
      </c>
      <c r="B20" s="23">
        <v>10</v>
      </c>
      <c r="C20" s="23"/>
      <c r="D20" s="23"/>
      <c r="F20" s="23">
        <v>14</v>
      </c>
      <c r="G20" s="23">
        <f>(B20-B$24)^2</f>
        <v>15.840400000000004</v>
      </c>
      <c r="H20" s="23"/>
      <c r="I20" s="23"/>
    </row>
    <row r="21" spans="1:9" x14ac:dyDescent="0.25">
      <c r="A21" s="23">
        <v>15</v>
      </c>
      <c r="B21" s="23">
        <v>6</v>
      </c>
      <c r="C21" s="23"/>
      <c r="D21" s="23"/>
      <c r="F21" s="23">
        <v>15</v>
      </c>
      <c r="G21" s="23">
        <f>(B21-B$24)^2</f>
        <v>3.9999999999998294E-4</v>
      </c>
      <c r="H21" s="23"/>
      <c r="I21" s="23"/>
    </row>
    <row r="24" spans="1:9" x14ac:dyDescent="0.25">
      <c r="A24" s="15" t="s">
        <v>5</v>
      </c>
      <c r="B24" s="16">
        <f>AVERAGE(B7:B21)</f>
        <v>6.02</v>
      </c>
      <c r="C24" s="16">
        <f>AVERAGE(C7:C18)</f>
        <v>4.916666666666667</v>
      </c>
      <c r="D24" s="16">
        <f>AVERAGE(D7:D19)</f>
        <v>2.4461538461538463</v>
      </c>
      <c r="E24" s="1"/>
      <c r="F24" s="16" t="s">
        <v>12</v>
      </c>
      <c r="G24" s="15">
        <f>SUM(G7:I21)</f>
        <v>139.7529743589744</v>
      </c>
    </row>
    <row r="25" spans="1:9" x14ac:dyDescent="0.25">
      <c r="A25" s="15" t="s">
        <v>4</v>
      </c>
      <c r="B25" s="15"/>
      <c r="C25" s="15"/>
      <c r="D25" s="17">
        <f>SUM(B7:D21)/G5</f>
        <v>4.5274999999999999</v>
      </c>
      <c r="E25" s="2"/>
    </row>
    <row r="26" spans="1:9" x14ac:dyDescent="0.25">
      <c r="A26" s="15"/>
      <c r="B26" s="15">
        <f>B5*((B24-$D$25)^2)</f>
        <v>33.413343749999989</v>
      </c>
      <c r="C26" s="15">
        <f>C5*((C24-$D$25)^2)</f>
        <v>1.8174083333333373</v>
      </c>
      <c r="D26" s="15">
        <f>D5*((D24-$D$25)^2)</f>
        <v>56.31602355769229</v>
      </c>
    </row>
    <row r="27" spans="1:9" x14ac:dyDescent="0.25">
      <c r="A27" s="15" t="s">
        <v>3</v>
      </c>
      <c r="B27" s="15"/>
      <c r="C27" s="15"/>
      <c r="D27" s="15">
        <f>SUM(B26:D26)</f>
        <v>91.546775641025619</v>
      </c>
    </row>
    <row r="29" spans="1:9" x14ac:dyDescent="0.25">
      <c r="A29" s="10" t="s">
        <v>3</v>
      </c>
      <c r="B29" s="10">
        <f>D27</f>
        <v>91.546775641025619</v>
      </c>
      <c r="C29" s="18" t="s">
        <v>23</v>
      </c>
      <c r="D29" s="18">
        <f>3-1</f>
        <v>2</v>
      </c>
      <c r="E29" s="19"/>
      <c r="F29" s="10" t="s">
        <v>22</v>
      </c>
      <c r="G29" s="10">
        <f>B29/D29</f>
        <v>45.773387820512809</v>
      </c>
    </row>
    <row r="30" spans="1:9" x14ac:dyDescent="0.25">
      <c r="A30" s="10" t="s">
        <v>21</v>
      </c>
      <c r="B30" s="10">
        <f>G24</f>
        <v>139.7529743589744</v>
      </c>
      <c r="C30" s="18" t="s">
        <v>20</v>
      </c>
      <c r="D30" s="18">
        <f>G5-3</f>
        <v>37</v>
      </c>
      <c r="E30" s="19"/>
      <c r="F30" s="10" t="s">
        <v>19</v>
      </c>
      <c r="G30" s="10">
        <f>B30/D30</f>
        <v>3.777107415107416</v>
      </c>
    </row>
    <row r="32" spans="1:9" x14ac:dyDescent="0.25">
      <c r="A32" s="4" t="s">
        <v>18</v>
      </c>
      <c r="B32" s="4"/>
      <c r="C32" s="20">
        <f>G29/G30</f>
        <v>12.118635450353237</v>
      </c>
      <c r="D32" s="4"/>
    </row>
    <row r="33" spans="1:17" x14ac:dyDescent="0.25">
      <c r="A33" s="4" t="s">
        <v>17</v>
      </c>
      <c r="B33" s="4">
        <v>0.05</v>
      </c>
      <c r="C33" s="4"/>
      <c r="D33" s="4"/>
    </row>
    <row r="34" spans="1:17" x14ac:dyDescent="0.25">
      <c r="A34" s="4" t="s">
        <v>16</v>
      </c>
      <c r="B34" s="21">
        <f>FINV(B33,D29,D30)</f>
        <v>3.2519238463872067</v>
      </c>
      <c r="C34" s="4"/>
      <c r="D34" s="4" t="s">
        <v>15</v>
      </c>
    </row>
    <row r="36" spans="1:17" ht="15.75" x14ac:dyDescent="0.25">
      <c r="A36" s="15" t="s">
        <v>30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25">
      <c r="A37" s="15" t="s">
        <v>31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2023-02-07T17:53:43Z</dcterms:modified>
</cp:coreProperties>
</file>