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mali Bereket\Desktop\"/>
    </mc:Choice>
  </mc:AlternateContent>
  <bookViews>
    <workbookView xWindow="0" yWindow="0" windowWidth="1276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D19" i="1"/>
  <c r="B19" i="1"/>
  <c r="B15" i="1"/>
  <c r="C15" i="1" s="1"/>
  <c r="B14" i="1"/>
  <c r="C14" i="1" s="1"/>
  <c r="F9" i="1"/>
  <c r="F8" i="1"/>
  <c r="C13" i="1"/>
  <c r="B13" i="1"/>
  <c r="F7" i="1"/>
  <c r="C10" i="1"/>
  <c r="D15" i="1" s="1"/>
  <c r="E15" i="1" s="1"/>
  <c r="D13" i="1" l="1"/>
  <c r="D14" i="1"/>
  <c r="E14" i="1" s="1"/>
  <c r="F15" i="1"/>
  <c r="L9" i="1"/>
  <c r="F14" i="1"/>
  <c r="L10" i="1"/>
  <c r="F10" i="1"/>
  <c r="G14" i="1" s="1"/>
  <c r="J9" i="1" s="1"/>
  <c r="E13" i="1" l="1"/>
  <c r="F13" i="1" s="1"/>
  <c r="F16" i="1" s="1"/>
  <c r="G13" i="1" s="1"/>
  <c r="L8" i="1"/>
  <c r="L11" i="1" s="1"/>
  <c r="I9" i="1"/>
  <c r="J8" i="1" l="1"/>
  <c r="I8" i="1"/>
</calcChain>
</file>

<file path=xl/sharedStrings.xml><?xml version="1.0" encoding="utf-8"?>
<sst xmlns="http://schemas.openxmlformats.org/spreadsheetml/2006/main" count="34" uniqueCount="34">
  <si>
    <t>Small Farmers</t>
  </si>
  <si>
    <t>Medium Farmers</t>
  </si>
  <si>
    <t>Large Farmers</t>
  </si>
  <si>
    <t>N1=</t>
  </si>
  <si>
    <t>N2=</t>
  </si>
  <si>
    <t>N3=</t>
  </si>
  <si>
    <t>N=</t>
  </si>
  <si>
    <t>n1=</t>
  </si>
  <si>
    <t>n2=</t>
  </si>
  <si>
    <t>n3=</t>
  </si>
  <si>
    <t>n=</t>
  </si>
  <si>
    <t>si</t>
  </si>
  <si>
    <t>SF=</t>
  </si>
  <si>
    <t>MF=</t>
  </si>
  <si>
    <t>LF=</t>
  </si>
  <si>
    <t>si^2</t>
  </si>
  <si>
    <t>Nh/N</t>
  </si>
  <si>
    <t>Wh^2</t>
  </si>
  <si>
    <t>Varyst</t>
  </si>
  <si>
    <t>Stdyst</t>
  </si>
  <si>
    <t>Mean</t>
  </si>
  <si>
    <t>mean</t>
  </si>
  <si>
    <t>Conclusion:</t>
  </si>
  <si>
    <t xml:space="preserve">Stratified estimator is giving us more accurate confidence interval of the expediture </t>
  </si>
  <si>
    <t>on the insecticides used during the last year per farm than non-stratified</t>
  </si>
  <si>
    <t>S211060</t>
  </si>
  <si>
    <t>BDA</t>
  </si>
  <si>
    <t>Survey Sampling</t>
  </si>
  <si>
    <t>KING REGARDS</t>
  </si>
  <si>
    <t>Cumali Bereket</t>
  </si>
  <si>
    <t>Album Number:</t>
  </si>
  <si>
    <t>left end</t>
  </si>
  <si>
    <t>right end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</si>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</sst>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0" borderId="2" xfId="0" applyFill="1" applyBorder="1"/>
    <xf numFmtId="0" fontId="0" fillId="11" borderId="0" xfId="0" applyFill="1"/>
    <xf numFmtId="0" fontId="0" fillId="11" borderId="2" xfId="0" applyFill="1" applyBorder="1"/>
    <xf numFmtId="0" fontId="0" fillId="8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B1" workbookViewId="0">
      <selection activeCell="K18" sqref="K18"/>
    </sheetView>
  </sheetViews>
  <sheetFormatPr defaultRowHeight="15" x14ac:dyDescent="0.25"/>
  <cols>
    <col min="2" max="2" width="16.140625" bestFit="1" customWidth="1"/>
  </cols>
  <sheetData>
    <row r="1" spans="1:17" x14ac:dyDescent="0.25">
      <c r="B1" s="2" t="s">
        <v>0</v>
      </c>
      <c r="C1" s="3">
        <v>28</v>
      </c>
      <c r="D1" s="3">
        <v>35</v>
      </c>
      <c r="E1" s="3">
        <v>35</v>
      </c>
      <c r="F1" s="3">
        <v>29</v>
      </c>
      <c r="G1" s="3">
        <v>40</v>
      </c>
      <c r="H1" s="3">
        <v>30</v>
      </c>
      <c r="I1" s="3">
        <v>39</v>
      </c>
      <c r="J1" s="3">
        <v>29</v>
      </c>
      <c r="K1" s="3">
        <v>27</v>
      </c>
      <c r="L1" s="3">
        <v>26</v>
      </c>
    </row>
    <row r="2" spans="1:17" x14ac:dyDescent="0.25">
      <c r="B2" s="2"/>
      <c r="C2" s="3">
        <v>33</v>
      </c>
      <c r="D2" s="3">
        <v>25</v>
      </c>
      <c r="E2" s="3">
        <v>38</v>
      </c>
      <c r="F2" s="3">
        <v>29</v>
      </c>
      <c r="G2" s="3">
        <v>31</v>
      </c>
      <c r="H2" s="3">
        <v>24</v>
      </c>
      <c r="I2" s="3">
        <v>26</v>
      </c>
      <c r="J2" s="3">
        <v>33</v>
      </c>
      <c r="K2" s="3">
        <v>39</v>
      </c>
      <c r="L2" s="3">
        <v>33</v>
      </c>
    </row>
    <row r="3" spans="1:17" x14ac:dyDescent="0.25">
      <c r="B3" s="2"/>
      <c r="C3" s="3">
        <v>29</v>
      </c>
      <c r="D3" s="3">
        <v>29</v>
      </c>
      <c r="E3" s="3">
        <v>38</v>
      </c>
      <c r="F3" s="3">
        <v>33</v>
      </c>
      <c r="G3" s="3">
        <v>34</v>
      </c>
      <c r="H3" s="3">
        <v>37</v>
      </c>
      <c r="I3" s="3">
        <v>34</v>
      </c>
      <c r="J3" s="3">
        <v>34</v>
      </c>
      <c r="K3" s="3">
        <v>30</v>
      </c>
      <c r="L3" s="3">
        <v>30</v>
      </c>
    </row>
    <row r="4" spans="1:17" x14ac:dyDescent="0.25">
      <c r="B4" s="6" t="s">
        <v>1</v>
      </c>
      <c r="C4" s="6">
        <v>25</v>
      </c>
      <c r="D4" s="6">
        <v>22</v>
      </c>
      <c r="E4" s="6">
        <v>22</v>
      </c>
      <c r="F4" s="6">
        <v>19</v>
      </c>
      <c r="G4" s="6">
        <v>26</v>
      </c>
      <c r="H4" s="6">
        <v>18</v>
      </c>
      <c r="I4" s="6">
        <v>26</v>
      </c>
      <c r="J4" s="6">
        <v>20</v>
      </c>
      <c r="K4" s="6">
        <v>24</v>
      </c>
      <c r="L4" s="6">
        <v>19</v>
      </c>
      <c r="M4" s="6">
        <v>21</v>
      </c>
      <c r="N4" s="6">
        <v>21</v>
      </c>
      <c r="O4" s="6">
        <v>24</v>
      </c>
      <c r="P4" s="6">
        <v>23</v>
      </c>
      <c r="Q4" s="6">
        <v>21</v>
      </c>
    </row>
    <row r="5" spans="1:17" x14ac:dyDescent="0.25">
      <c r="B5" s="5" t="s">
        <v>2</v>
      </c>
      <c r="C5" s="5">
        <v>31</v>
      </c>
      <c r="D5" s="5">
        <v>29</v>
      </c>
      <c r="E5" s="5">
        <v>34</v>
      </c>
      <c r="F5" s="5">
        <v>35</v>
      </c>
      <c r="G5" s="5">
        <v>39</v>
      </c>
      <c r="H5" s="5">
        <v>32</v>
      </c>
      <c r="I5" s="5">
        <v>33</v>
      </c>
      <c r="J5" s="5">
        <v>36</v>
      </c>
      <c r="K5" s="5">
        <v>33</v>
      </c>
      <c r="L5" s="5">
        <v>31</v>
      </c>
      <c r="M5" s="5">
        <v>37</v>
      </c>
      <c r="N5" s="5">
        <v>35</v>
      </c>
      <c r="O5" s="5">
        <v>34</v>
      </c>
      <c r="P5" s="5">
        <v>30</v>
      </c>
      <c r="Q5" s="5">
        <v>23</v>
      </c>
    </row>
    <row r="7" spans="1:17" x14ac:dyDescent="0.25">
      <c r="B7" s="10" t="s">
        <v>3</v>
      </c>
      <c r="C7" s="10">
        <v>2000</v>
      </c>
      <c r="D7" s="10"/>
      <c r="E7" s="10" t="s">
        <v>7</v>
      </c>
      <c r="F7" s="10">
        <f>COUNT(C1:L3)</f>
        <v>30</v>
      </c>
      <c r="I7" s="13" t="s">
        <v>31</v>
      </c>
      <c r="J7" s="13" t="s">
        <v>32</v>
      </c>
      <c r="K7" s="7" t="s">
        <v>20</v>
      </c>
    </row>
    <row r="8" spans="1:17" x14ac:dyDescent="0.25">
      <c r="B8" s="10" t="s">
        <v>4</v>
      </c>
      <c r="C8" s="10">
        <v>1000</v>
      </c>
      <c r="D8" s="10"/>
      <c r="E8" s="10" t="s">
        <v>8</v>
      </c>
      <c r="F8" s="10">
        <f>COUNT(C4:Q4)</f>
        <v>15</v>
      </c>
      <c r="I8" s="13">
        <f>L11-1.96*G13</f>
        <v>28.687037200316762</v>
      </c>
      <c r="J8" s="13">
        <f>L11+1.96*G13</f>
        <v>30.646296133016566</v>
      </c>
      <c r="K8" s="7">
        <f>AVERAGE(C1:L3)</f>
        <v>31.9</v>
      </c>
      <c r="L8" s="4">
        <f>K8*D13</f>
        <v>15.95</v>
      </c>
    </row>
    <row r="9" spans="1:17" ht="15.75" thickBot="1" x14ac:dyDescent="0.3">
      <c r="B9" s="11" t="s">
        <v>5</v>
      </c>
      <c r="C9" s="11">
        <v>1000</v>
      </c>
      <c r="D9" s="11"/>
      <c r="E9" s="11" t="s">
        <v>9</v>
      </c>
      <c r="F9" s="11">
        <f>COUNT(C5:Q5)</f>
        <v>15</v>
      </c>
      <c r="I9" s="13">
        <f>D19-1.96*G14</f>
        <v>28.19167241355775</v>
      </c>
      <c r="J9" s="13">
        <f>D19+1.96*G14</f>
        <v>31.141660919775585</v>
      </c>
      <c r="K9" s="7">
        <f>AVERAGE(C4:Q4)</f>
        <v>22.066666666666666</v>
      </c>
      <c r="L9" s="4">
        <f>K9*D14</f>
        <v>5.5166666666666666</v>
      </c>
    </row>
    <row r="10" spans="1:17" x14ac:dyDescent="0.25">
      <c r="B10" s="10" t="s">
        <v>6</v>
      </c>
      <c r="C10" s="10">
        <f>SUM(C7:C9)</f>
        <v>4000</v>
      </c>
      <c r="D10" s="10"/>
      <c r="E10" s="10" t="s">
        <v>10</v>
      </c>
      <c r="F10" s="10">
        <f>SUM(F7:F9)</f>
        <v>60</v>
      </c>
      <c r="K10" s="7">
        <f>AVERAGE(C5:Q5)</f>
        <v>32.799999999999997</v>
      </c>
      <c r="L10" s="4">
        <f>K10*D15</f>
        <v>8.1999999999999993</v>
      </c>
    </row>
    <row r="11" spans="1:17" x14ac:dyDescent="0.25">
      <c r="L11" s="4">
        <f>SUM(L8:L10)</f>
        <v>29.666666666666664</v>
      </c>
    </row>
    <row r="12" spans="1:17" x14ac:dyDescent="0.25">
      <c r="B12" s="8" t="s">
        <v>11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</row>
    <row r="13" spans="1:17" x14ac:dyDescent="0.25">
      <c r="B13" s="8">
        <f>_xlfn.STDEV.S(C1:L3)</f>
        <v>4.4593953510035131</v>
      </c>
      <c r="C13" s="8">
        <f>B13^2</f>
        <v>19.886206896551744</v>
      </c>
      <c r="D13" s="8">
        <f>C7/$C$10</f>
        <v>0.5</v>
      </c>
      <c r="E13" s="8">
        <f>D13^2</f>
        <v>0.25</v>
      </c>
      <c r="F13" s="8">
        <f>E13*(1/30-1/2000)*C13</f>
        <v>0.16323261494252889</v>
      </c>
      <c r="G13" s="8">
        <f>SQRT(F16)</f>
        <v>0.49981095221933847</v>
      </c>
    </row>
    <row r="14" spans="1:17" x14ac:dyDescent="0.25">
      <c r="A14" t="s">
        <v>12</v>
      </c>
      <c r="B14" s="8">
        <f>_xlfn.STDEV.S(C4:Q4)</f>
        <v>2.5485756993344535</v>
      </c>
      <c r="C14" s="8">
        <f t="shared" ref="C14:C15" si="0">B14^2</f>
        <v>6.4952380952380988</v>
      </c>
      <c r="D14" s="8">
        <f>C8/$C$10</f>
        <v>0.25</v>
      </c>
      <c r="E14" s="8">
        <f t="shared" ref="E14:E15" si="1">D14^2</f>
        <v>6.25E-2</v>
      </c>
      <c r="F14" s="8">
        <f>E14*(1/15-1/1000)*C14</f>
        <v>2.6657539682539696E-2</v>
      </c>
      <c r="G14" s="8">
        <f>B19*SQRT(1/F10-1/C10)</f>
        <v>0.75254808832087638</v>
      </c>
    </row>
    <row r="15" spans="1:17" ht="15.75" thickBot="1" x14ac:dyDescent="0.3">
      <c r="A15" t="s">
        <v>13</v>
      </c>
      <c r="B15" s="8">
        <f>_xlfn.STDEV.S(C5:Q5)</f>
        <v>3.8209946349085566</v>
      </c>
      <c r="C15" s="8">
        <f t="shared" si="0"/>
        <v>14.599999999999975</v>
      </c>
      <c r="D15" s="8">
        <f>C9/$C$10</f>
        <v>0.25</v>
      </c>
      <c r="E15" s="8">
        <f t="shared" si="1"/>
        <v>6.25E-2</v>
      </c>
      <c r="F15" s="9">
        <f>E15*(1/15-1/1000)*C15</f>
        <v>5.9920833333333229E-2</v>
      </c>
      <c r="G15" s="8"/>
    </row>
    <row r="16" spans="1:17" x14ac:dyDescent="0.25">
      <c r="A16" t="s">
        <v>14</v>
      </c>
      <c r="B16" s="8"/>
      <c r="C16" s="8"/>
      <c r="D16" s="8"/>
      <c r="E16" s="8"/>
      <c r="F16" s="8">
        <f>SUM(F13:F15)</f>
        <v>0.24981098795840181</v>
      </c>
      <c r="G16" s="8"/>
    </row>
    <row r="18" spans="2:10" x14ac:dyDescent="0.25">
      <c r="B18" s="1" t="s">
        <v>33</v>
      </c>
      <c r="C18" s="1"/>
      <c r="D18" s="1" t="s">
        <v>21</v>
      </c>
    </row>
    <row r="19" spans="2:10" x14ac:dyDescent="0.25">
      <c r="B19" s="1">
        <f>_xlfn.STDEV.S(C1:Q5)</f>
        <v>5.873429589366248</v>
      </c>
      <c r="C19" s="1"/>
      <c r="D19" s="1">
        <f>AVERAGE(C1:Q5)</f>
        <v>29.666666666666668</v>
      </c>
    </row>
    <row r="21" spans="2:10" x14ac:dyDescent="0.25">
      <c r="B21" s="12" t="s">
        <v>22</v>
      </c>
      <c r="C21" s="12" t="s">
        <v>23</v>
      </c>
      <c r="D21" s="12"/>
      <c r="E21" s="12"/>
      <c r="F21" s="12"/>
      <c r="G21" s="12"/>
      <c r="H21" s="12"/>
      <c r="I21" s="12"/>
      <c r="J21" s="12"/>
    </row>
    <row r="22" spans="2:10" x14ac:dyDescent="0.25">
      <c r="B22" s="12"/>
      <c r="C22" s="12" t="s">
        <v>24</v>
      </c>
      <c r="D22" s="12"/>
      <c r="E22" s="12"/>
      <c r="F22" s="12"/>
      <c r="G22" s="12"/>
      <c r="H22" s="12"/>
      <c r="I22" s="12"/>
      <c r="J22" s="12"/>
    </row>
    <row r="24" spans="2:10" x14ac:dyDescent="0.25">
      <c r="B24" t="s">
        <v>29</v>
      </c>
    </row>
    <row r="25" spans="2:10" x14ac:dyDescent="0.25">
      <c r="B25" t="s">
        <v>30</v>
      </c>
      <c r="C25" t="s">
        <v>25</v>
      </c>
    </row>
    <row r="26" spans="2:10" x14ac:dyDescent="0.25">
      <c r="B26" t="s">
        <v>26</v>
      </c>
    </row>
    <row r="27" spans="2:10" x14ac:dyDescent="0.25">
      <c r="B27" t="s">
        <v>27</v>
      </c>
    </row>
    <row r="28" spans="2:10" x14ac:dyDescent="0.25">
      <c r="B2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Aibat</dc:creator>
  <cp:lastModifiedBy>Cumali Bereket</cp:lastModifiedBy>
  <dcterms:created xsi:type="dcterms:W3CDTF">2015-06-05T18:17:20Z</dcterms:created>
  <dcterms:modified xsi:type="dcterms:W3CDTF">2022-04-22T21:40:56Z</dcterms:modified>
</cp:coreProperties>
</file>