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55BB5A55-41FF-4A23-96C6-E2BD9A3F5C88}" xr6:coauthVersionLast="47" xr6:coauthVersionMax="47" xr10:uidLastSave="{00000000-0000-0000-0000-000000000000}"/>
  <bookViews>
    <workbookView xWindow="6108" yWindow="3744" windowWidth="17280" windowHeight="8964" activeTab="3" xr2:uid="{00000000-000D-0000-FFFF-FFFF00000000}"/>
  </bookViews>
  <sheets>
    <sheet name="1" sheetId="2" r:id="rId1"/>
    <sheet name="2" sheetId="3" r:id="rId2"/>
    <sheet name="4" sheetId="5" r:id="rId3"/>
    <sheet name="3" sheetId="4" r:id="rId4"/>
    <sheet name="5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4" l="1"/>
  <c r="B19" i="4"/>
  <c r="J12" i="5"/>
  <c r="E7" i="5"/>
  <c r="C12" i="3"/>
  <c r="D14" i="3"/>
  <c r="C15" i="3"/>
  <c r="C14" i="3"/>
  <c r="D15" i="3"/>
  <c r="M12" i="5"/>
  <c r="D12" i="5"/>
  <c r="J16" i="4"/>
  <c r="B16" i="4"/>
  <c r="I14" i="2"/>
  <c r="J10" i="2"/>
  <c r="C14" i="2"/>
  <c r="C12" i="2"/>
  <c r="E18" i="2" s="1"/>
  <c r="B1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Mariola i Rafał Chrzanowscy</author>
  </authors>
  <commentList>
    <comment ref="B12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38"/>
          </rPr>
          <t>average</t>
        </r>
      </text>
    </comment>
    <comment ref="B14" authorId="0" shapeId="0" xr:uid="{00000000-0006-0000-0000-000002000000}">
      <text>
        <r>
          <rPr>
            <b/>
            <sz val="8"/>
            <color indexed="81"/>
            <rFont val="Tahoma"/>
            <charset val="238"/>
          </rPr>
          <t>standard deviatino</t>
        </r>
        <r>
          <rPr>
            <sz val="8"/>
            <color indexed="81"/>
            <rFont val="Tahoma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<sst xmlns="http://schemas.openxmlformats.org/spreadsheetml/2006/main" count="97" uniqueCount="89">
  <si>
    <t>s=</t>
  </si>
  <si>
    <t>=</t>
  </si>
  <si>
    <r>
      <t>m</t>
    </r>
    <r>
      <rPr>
        <i/>
        <vertAlign val="subscript"/>
        <sz val="10"/>
        <rFont val="Arial"/>
        <family val="2"/>
        <charset val="238"/>
      </rPr>
      <t>0</t>
    </r>
    <r>
      <rPr>
        <i/>
        <sz val="10"/>
        <rFont val="Arial"/>
        <family val="2"/>
        <charset val="238"/>
      </rPr>
      <t>=</t>
    </r>
  </si>
  <si>
    <r>
      <t>a</t>
    </r>
    <r>
      <rPr>
        <sz val="12"/>
        <rFont val="Arial"/>
        <charset val="238"/>
      </rPr>
      <t>=</t>
    </r>
  </si>
  <si>
    <t>U</t>
  </si>
  <si>
    <t>populacji jest rozkładem normalnym</t>
  </si>
  <si>
    <t>0-4</t>
  </si>
  <si>
    <t>16-20</t>
  </si>
  <si>
    <t>4-8</t>
  </si>
  <si>
    <t>12-16</t>
  </si>
  <si>
    <t xml:space="preserve">8-12  </t>
  </si>
  <si>
    <t>In a biochemical experiment, the lifespan of living cells is tested in a certain environment.</t>
  </si>
  <si>
    <t>The researcher has completed 8 measurements and received the following lifetimes of these cells in the studied environment (in hours):</t>
  </si>
  <si>
    <t>The distribution of this time can be accepted as normal</t>
  </si>
  <si>
    <t>Assuming the significance level alpha = 0.05, check the hypothesis that the average lifetime of these cells in this environment is 4.0 hours</t>
  </si>
  <si>
    <t>the average lifetime of cells in this environment is greater than 4 hours</t>
  </si>
  <si>
    <t xml:space="preserve"> U, therefore, hypothesis H0 should be rejected</t>
  </si>
  <si>
    <t>Because</t>
  </si>
  <si>
    <r>
      <t>herefore, hypothesis H</t>
    </r>
    <r>
      <rPr>
        <vertAlign val="subscript"/>
        <sz val="12"/>
        <rFont val="Arial"/>
        <family val="2"/>
        <charset val="238"/>
      </rPr>
      <t>0</t>
    </r>
  </si>
  <si>
    <t xml:space="preserve">the average lifetime of cells in this environment </t>
  </si>
  <si>
    <t>Seniority in company A has a normal distribution</t>
  </si>
  <si>
    <t>Number of workers</t>
  </si>
  <si>
    <t>Senjority     (in years)</t>
  </si>
  <si>
    <t xml:space="preserve">Average sales commisision in a certain industry are claimed to be $6600per sales person per year. </t>
  </si>
  <si>
    <t xml:space="preserve">a researcher wanbt to test whetther or not this claim is true. The researcher collects a random sample </t>
  </si>
  <si>
    <t xml:space="preserve">of 45 seles people na dfind average equals </t>
  </si>
  <si>
    <t>A random sample of n = 200 students from a certain university gave a standard deviation of s = 7 fired cigarettes</t>
  </si>
  <si>
    <t>the standard number of cigarettes smoked per day by students is 5</t>
  </si>
  <si>
    <r>
      <t xml:space="preserve">per day by students of this university. At the significance level, </t>
    </r>
    <r>
      <rPr>
        <sz val="12"/>
        <color indexed="8"/>
        <rFont val="Symbol"/>
        <family val="1"/>
        <charset val="2"/>
      </rPr>
      <t xml:space="preserve">a </t>
    </r>
    <r>
      <rPr>
        <sz val="12"/>
        <color indexed="8"/>
        <rFont val="Times New Roman"/>
        <family val="1"/>
        <charset val="238"/>
      </rPr>
      <t>= 0.05, verify the hypothesis that the deviation</t>
    </r>
  </si>
  <si>
    <t>In the student canteen, random control of the weight of the meat lunch portion was carried out, nominally</t>
  </si>
  <si>
    <t>should be 120 g. Random selection was made and then 1 portion was weighed, giving the following results (</t>
  </si>
  <si>
    <t>in grams):.</t>
  </si>
  <si>
    <t>At the significance level a = 0.05, check the hypothesis that</t>
  </si>
  <si>
    <t>students in the canteen are fed according to the recipe.</t>
  </si>
  <si>
    <t>It is assumed that the mass distribution of meat portions in the whole population is a normal distribution</t>
  </si>
  <si>
    <t>a) Based on the data from the table, verify the hypothesis that more than 30% of employees of this company  have.</t>
  </si>
  <si>
    <t>b)  In enterprise B, in the group of 100 randomly selected employees, 30 work at least 12 years</t>
  </si>
  <si>
    <t xml:space="preserve">    At the significance level a = 0.05, check the hypothesis that</t>
  </si>
  <si>
    <t xml:space="preserve">    in both companies, the percentage of employees who work for at least 12 years is the same</t>
  </si>
  <si>
    <t>c) At the significance level of a = 0.05, verify the hypothesis that the average length of service in company A is 10 years</t>
  </si>
  <si>
    <t>d) Is it possible to consider that the variance of seniority in company A is greater than 20 and a = 0.02.</t>
  </si>
  <si>
    <r>
      <t xml:space="preserve">    a work experience exceeding 12 years, </t>
    </r>
    <r>
      <rPr>
        <sz val="12"/>
        <color indexed="8"/>
        <rFont val="Symbol"/>
        <family val="1"/>
        <charset val="2"/>
      </rPr>
      <t>a</t>
    </r>
    <r>
      <rPr>
        <sz val="12"/>
        <color indexed="8"/>
        <rFont val="Times New Roman"/>
        <family val="1"/>
        <charset val="238"/>
      </rPr>
      <t>=0,01</t>
    </r>
  </si>
  <si>
    <t>0.05</t>
  </si>
  <si>
    <r>
      <rPr>
        <sz val="12"/>
        <rFont val="Calibri"/>
        <family val="2"/>
      </rPr>
      <t>α</t>
    </r>
    <r>
      <rPr>
        <sz val="8.4"/>
        <rFont val="Arial"/>
        <family val="2"/>
      </rPr>
      <t>/2</t>
    </r>
    <r>
      <rPr>
        <sz val="12"/>
        <rFont val="Arial"/>
        <charset val="238"/>
      </rPr>
      <t>=</t>
    </r>
  </si>
  <si>
    <t>*+/-2.2622</t>
  </si>
  <si>
    <t>We use t distribution, since n &lt;30</t>
  </si>
  <si>
    <t>3.56 &gt;2.26</t>
  </si>
  <si>
    <t>is rejected</t>
  </si>
  <si>
    <t>not equal</t>
  </si>
  <si>
    <t>4 hours</t>
  </si>
  <si>
    <t>n=</t>
  </si>
  <si>
    <t>S=</t>
  </si>
  <si>
    <t xml:space="preserve">H0: </t>
  </si>
  <si>
    <t>H1:</t>
  </si>
  <si>
    <r>
      <rPr>
        <sz val="12"/>
        <rFont val="Calibri"/>
        <family val="2"/>
      </rPr>
      <t>α</t>
    </r>
    <r>
      <rPr>
        <sz val="12"/>
        <rFont val="Arial"/>
        <family val="2"/>
      </rPr>
      <t>=</t>
    </r>
  </si>
  <si>
    <t>Parameters</t>
  </si>
  <si>
    <t>Hypothesis</t>
  </si>
  <si>
    <t>H0:</t>
  </si>
  <si>
    <t>lunch meal = 120g</t>
  </si>
  <si>
    <r>
      <t xml:space="preserve">lunch meal </t>
    </r>
    <r>
      <rPr>
        <sz val="12"/>
        <rFont val="Calibri"/>
        <family val="2"/>
      </rPr>
      <t>≠</t>
    </r>
    <r>
      <rPr>
        <sz val="12"/>
        <rFont val="Arial"/>
        <charset val="238"/>
      </rPr>
      <t xml:space="preserve"> 120g</t>
    </r>
  </si>
  <si>
    <t>mean x=</t>
  </si>
  <si>
    <r>
      <rPr>
        <sz val="12"/>
        <rFont val="Calibri"/>
        <family val="2"/>
      </rPr>
      <t>μ</t>
    </r>
    <r>
      <rPr>
        <sz val="12"/>
        <rFont val="Arial"/>
        <family val="2"/>
      </rPr>
      <t xml:space="preserve"> = </t>
    </r>
  </si>
  <si>
    <r>
      <rPr>
        <sz val="12"/>
        <rFont val="Calibri"/>
        <family val="2"/>
      </rPr>
      <t>α</t>
    </r>
    <r>
      <rPr>
        <sz val="12"/>
        <rFont val="Arial"/>
        <family val="2"/>
      </rPr>
      <t xml:space="preserve"> =</t>
    </r>
  </si>
  <si>
    <t>Two Tailed t-test</t>
  </si>
  <si>
    <t>T =</t>
  </si>
  <si>
    <t>At alpha = 0.05 with 9 degrees of freedom, the test statistic is given by:</t>
  </si>
  <si>
    <t>(+/-)</t>
  </si>
  <si>
    <t>We accept the null hypothesis H0, since -2.2622 &lt; -1.183</t>
  </si>
  <si>
    <t>Conclusion</t>
  </si>
  <si>
    <t>Hence the lunch meal is 120g at 0.05 significance level</t>
  </si>
  <si>
    <t>H0: More than 30 workers has Work experience  &gt;12 years</t>
  </si>
  <si>
    <t>H1: less than 30 workers has Work experience  &gt;12 years</t>
  </si>
  <si>
    <t>This is a one tailed test</t>
  </si>
  <si>
    <r>
      <t xml:space="preserve">H1: Average Sales per person per year </t>
    </r>
    <r>
      <rPr>
        <sz val="10"/>
        <rFont val="Calibri"/>
        <family val="2"/>
      </rPr>
      <t>≠</t>
    </r>
    <r>
      <rPr>
        <sz val="10"/>
        <rFont val="Arial"/>
        <family val="2"/>
      </rPr>
      <t xml:space="preserve"> $6600</t>
    </r>
  </si>
  <si>
    <t>H0: Average Sales per person per year = $6600</t>
  </si>
  <si>
    <t>n =</t>
  </si>
  <si>
    <t>Parameter is incomplete</t>
  </si>
  <si>
    <t xml:space="preserve">SD of cigarettes smoked by students per day = 5 </t>
  </si>
  <si>
    <r>
      <t xml:space="preserve">SD of cigarettes smoked by students per day </t>
    </r>
    <r>
      <rPr>
        <sz val="12"/>
        <rFont val="Calibri"/>
        <family val="2"/>
      </rPr>
      <t>≠</t>
    </r>
    <r>
      <rPr>
        <sz val="12"/>
        <rFont val="Arial"/>
        <family val="2"/>
      </rPr>
      <t xml:space="preserve"> 5</t>
    </r>
    <r>
      <rPr>
        <sz val="12"/>
        <rFont val="Arial"/>
        <charset val="238"/>
      </rPr>
      <t xml:space="preserve"> </t>
    </r>
  </si>
  <si>
    <t>We use the Chi-Square distribution</t>
  </si>
  <si>
    <r>
      <rPr>
        <sz val="12"/>
        <rFont val="Calibri"/>
        <family val="2"/>
      </rPr>
      <t>σ</t>
    </r>
    <r>
      <rPr>
        <sz val="12"/>
        <rFont val="Arial"/>
        <family val="2"/>
      </rPr>
      <t>=</t>
    </r>
  </si>
  <si>
    <t>ChiX=</t>
  </si>
  <si>
    <t>Left</t>
  </si>
  <si>
    <t>Right</t>
  </si>
  <si>
    <t>Prob</t>
  </si>
  <si>
    <t xml:space="preserve">since 390.04 lies on the right of 239.96, we accept the null Hypothesis. </t>
  </si>
  <si>
    <t>Hence the Standard Deviation of cigarettes smoked per day by students is 5</t>
  </si>
  <si>
    <t>We accept the null hypothesis since the Z value gotten lies in the area (&lt;2.575 @0.01 significance level). Hence Verified.</t>
  </si>
  <si>
    <t>Yes. It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</si>
</sst>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charset val="238"/>
    </font>
    <font>
      <sz val="12"/>
      <name val="Arial"/>
      <charset val="238"/>
    </font>
    <font>
      <i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81"/>
      <name val="Tahoma"/>
      <charset val="238"/>
    </font>
    <font>
      <sz val="8"/>
      <color indexed="81"/>
      <name val="Tahoma"/>
      <charset val="238"/>
    </font>
    <font>
      <sz val="8"/>
      <name val="Arial"/>
      <charset val="238"/>
    </font>
    <font>
      <i/>
      <vertAlign val="subscript"/>
      <sz val="10"/>
      <name val="Arial"/>
      <family val="2"/>
      <charset val="238"/>
    </font>
    <font>
      <sz val="12"/>
      <name val="Symbol"/>
      <family val="1"/>
      <charset val="2"/>
    </font>
    <font>
      <vertAlign val="subscript"/>
      <sz val="12"/>
      <name val="Arial"/>
      <family val="2"/>
      <charset val="238"/>
    </font>
    <font>
      <sz val="12"/>
      <color indexed="8"/>
      <name val="Times New Roman"/>
      <family val="1"/>
      <charset val="238"/>
    </font>
    <font>
      <sz val="12"/>
      <color indexed="8"/>
      <name val="Symbol"/>
      <family val="1"/>
      <charset val="2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12"/>
      <name val="Calibri"/>
      <family val="2"/>
    </font>
    <font>
      <sz val="8.4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  <font>
      <sz val="10"/>
      <name val="Arial"/>
      <family val="2"/>
    </font>
    <font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10" fillId="0" borderId="0" xfId="0" applyFont="1"/>
    <xf numFmtId="49" fontId="1" fillId="3" borderId="1" xfId="0" applyNumberFormat="1" applyFont="1" applyFill="1" applyBorder="1"/>
    <xf numFmtId="0" fontId="1" fillId="3" borderId="1" xfId="0" applyFont="1" applyFill="1" applyBorder="1"/>
    <xf numFmtId="0" fontId="10" fillId="4" borderId="0" xfId="0" applyFont="1" applyFill="1"/>
    <xf numFmtId="0" fontId="1" fillId="4" borderId="0" xfId="0" applyFont="1" applyFill="1"/>
    <xf numFmtId="0" fontId="10" fillId="5" borderId="0" xfId="0" applyFont="1" applyFill="1"/>
    <xf numFmtId="0" fontId="1" fillId="5" borderId="0" xfId="0" applyFont="1" applyFill="1"/>
    <xf numFmtId="0" fontId="10" fillId="6" borderId="0" xfId="0" applyFont="1" applyFill="1"/>
    <xf numFmtId="0" fontId="1" fillId="6" borderId="0" xfId="0" applyFont="1" applyFill="1"/>
    <xf numFmtId="0" fontId="10" fillId="7" borderId="0" xfId="0" applyFont="1" applyFill="1"/>
    <xf numFmtId="0" fontId="1" fillId="7" borderId="0" xfId="0" applyFont="1" applyFill="1"/>
    <xf numFmtId="0" fontId="12" fillId="0" borderId="0" xfId="0" applyFont="1"/>
    <xf numFmtId="0" fontId="13" fillId="3" borderId="1" xfId="0" applyFont="1" applyFill="1" applyBorder="1" applyAlignment="1">
      <alignment wrapText="1"/>
    </xf>
    <xf numFmtId="0" fontId="13" fillId="0" borderId="0" xfId="0" applyFont="1"/>
    <xf numFmtId="0" fontId="16" fillId="2" borderId="0" xfId="0" applyFont="1" applyFill="1"/>
    <xf numFmtId="0" fontId="16" fillId="0" borderId="0" xfId="0" applyFont="1"/>
    <xf numFmtId="0" fontId="17" fillId="0" borderId="0" xfId="0" applyFont="1"/>
    <xf numFmtId="0" fontId="16" fillId="8" borderId="0" xfId="0" applyFont="1" applyFill="1"/>
    <xf numFmtId="0" fontId="1" fillId="8" borderId="0" xfId="0" applyFont="1" applyFill="1"/>
    <xf numFmtId="0" fontId="16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8" borderId="0" xfId="0" applyFont="1" applyFill="1" applyAlignment="1">
      <alignment horizontal="right"/>
    </xf>
    <xf numFmtId="0" fontId="13" fillId="8" borderId="0" xfId="0" applyFont="1" applyFill="1" applyAlignment="1">
      <alignment horizontal="right"/>
    </xf>
    <xf numFmtId="0" fontId="18" fillId="0" borderId="0" xfId="0" applyFont="1"/>
    <xf numFmtId="0" fontId="1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20</xdr:row>
      <xdr:rowOff>9525</xdr:rowOff>
    </xdr:from>
    <xdr:to>
      <xdr:col>6</xdr:col>
      <xdr:colOff>371475</xdr:colOff>
      <xdr:row>30</xdr:row>
      <xdr:rowOff>114300</xdr:rowOff>
    </xdr:to>
    <xdr:grpSp>
      <xdr:nvGrpSpPr>
        <xdr:cNvPr id="1229" name="Group 13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GrpSpPr>
          <a:grpSpLocks/>
        </xdr:cNvGrpSpPr>
      </xdr:nvGrpSpPr>
      <xdr:grpSpPr bwMode="auto">
        <a:xfrm>
          <a:off x="561975" y="3939268"/>
          <a:ext cx="4381500" cy="2064203"/>
          <a:chOff x="3024" y="9749"/>
          <a:chExt cx="5760" cy="3168"/>
        </a:xfrm>
      </xdr:grpSpPr>
      <xdr:sp macro="" textlink="">
        <xdr:nvSpPr>
          <xdr:cNvPr id="1230" name="Freeform 14">
            <a:extLst>
              <a:ext uri="{FF2B5EF4-FFF2-40B4-BE49-F238E27FC236}">
                <a16:creationId xmlns:a16="http://schemas.microsoft.com/office/drawing/2014/main" id="{00000000-0008-0000-0000-0000CE040000}"/>
              </a:ext>
            </a:extLst>
          </xdr:cNvPr>
          <xdr:cNvSpPr>
            <a:spLocks/>
          </xdr:cNvSpPr>
        </xdr:nvSpPr>
        <xdr:spPr bwMode="auto">
          <a:xfrm>
            <a:off x="3024" y="10488"/>
            <a:ext cx="5472" cy="2160"/>
          </a:xfrm>
          <a:custGeom>
            <a:avLst/>
            <a:gdLst>
              <a:gd name="T0" fmla="*/ 0 w 5472"/>
              <a:gd name="T1" fmla="*/ 2160 h 2160"/>
              <a:gd name="T2" fmla="*/ 1872 w 5472"/>
              <a:gd name="T3" fmla="*/ 1728 h 2160"/>
              <a:gd name="T4" fmla="*/ 2880 w 5472"/>
              <a:gd name="T5" fmla="*/ 0 h 2160"/>
              <a:gd name="T6" fmla="*/ 4032 w 5472"/>
              <a:gd name="T7" fmla="*/ 1728 h 2160"/>
              <a:gd name="T8" fmla="*/ 5472 w 5472"/>
              <a:gd name="T9" fmla="*/ 2160 h 2160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472"/>
              <a:gd name="T16" fmla="*/ 0 h 2160"/>
              <a:gd name="T17" fmla="*/ 5472 w 5472"/>
              <a:gd name="T18" fmla="*/ 2160 h 2160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472" h="2160">
                <a:moveTo>
                  <a:pt x="0" y="2160"/>
                </a:moveTo>
                <a:cubicBezTo>
                  <a:pt x="696" y="2124"/>
                  <a:pt x="1392" y="2088"/>
                  <a:pt x="1872" y="1728"/>
                </a:cubicBezTo>
                <a:cubicBezTo>
                  <a:pt x="2352" y="1368"/>
                  <a:pt x="2520" y="0"/>
                  <a:pt x="2880" y="0"/>
                </a:cubicBezTo>
                <a:cubicBezTo>
                  <a:pt x="3240" y="0"/>
                  <a:pt x="3600" y="1368"/>
                  <a:pt x="4032" y="1728"/>
                </a:cubicBezTo>
                <a:cubicBezTo>
                  <a:pt x="4464" y="2088"/>
                  <a:pt x="4968" y="2124"/>
                  <a:pt x="5472" y="2160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31" name="Line 15">
            <a:extLst>
              <a:ext uri="{FF2B5EF4-FFF2-40B4-BE49-F238E27FC236}">
                <a16:creationId xmlns:a16="http://schemas.microsoft.com/office/drawing/2014/main" id="{00000000-0008-0000-0000-0000CF0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904" y="9749"/>
            <a:ext cx="0" cy="3168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32" name="Line 16">
            <a:extLst>
              <a:ext uri="{FF2B5EF4-FFF2-40B4-BE49-F238E27FC236}">
                <a16:creationId xmlns:a16="http://schemas.microsoft.com/office/drawing/2014/main" id="{00000000-0008-0000-0000-0000D0040000}"/>
              </a:ext>
            </a:extLst>
          </xdr:cNvPr>
          <xdr:cNvSpPr>
            <a:spLocks noChangeShapeType="1"/>
          </xdr:cNvSpPr>
        </xdr:nvSpPr>
        <xdr:spPr bwMode="auto">
          <a:xfrm>
            <a:off x="3024" y="12792"/>
            <a:ext cx="5760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33" name="Line 17">
            <a:extLst>
              <a:ext uri="{FF2B5EF4-FFF2-40B4-BE49-F238E27FC236}">
                <a16:creationId xmlns:a16="http://schemas.microsoft.com/office/drawing/2014/main" id="{00000000-0008-0000-0000-0000D1040000}"/>
              </a:ext>
            </a:extLst>
          </xdr:cNvPr>
          <xdr:cNvSpPr>
            <a:spLocks noChangeShapeType="1"/>
          </xdr:cNvSpPr>
        </xdr:nvSpPr>
        <xdr:spPr bwMode="auto">
          <a:xfrm>
            <a:off x="4320" y="12552"/>
            <a:ext cx="288" cy="28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34" name="Line 18">
            <a:extLst>
              <a:ext uri="{FF2B5EF4-FFF2-40B4-BE49-F238E27FC236}">
                <a16:creationId xmlns:a16="http://schemas.microsoft.com/office/drawing/2014/main" id="{00000000-0008-0000-0000-0000D2040000}"/>
              </a:ext>
            </a:extLst>
          </xdr:cNvPr>
          <xdr:cNvSpPr>
            <a:spLocks noChangeShapeType="1"/>
          </xdr:cNvSpPr>
        </xdr:nvSpPr>
        <xdr:spPr bwMode="auto">
          <a:xfrm>
            <a:off x="4032" y="12552"/>
            <a:ext cx="288" cy="28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35" name="Line 19">
            <a:extLst>
              <a:ext uri="{FF2B5EF4-FFF2-40B4-BE49-F238E27FC236}">
                <a16:creationId xmlns:a16="http://schemas.microsoft.com/office/drawing/2014/main" id="{00000000-0008-0000-0000-0000D3040000}"/>
              </a:ext>
            </a:extLst>
          </xdr:cNvPr>
          <xdr:cNvSpPr>
            <a:spLocks noChangeShapeType="1"/>
          </xdr:cNvSpPr>
        </xdr:nvSpPr>
        <xdr:spPr bwMode="auto">
          <a:xfrm>
            <a:off x="3744" y="12552"/>
            <a:ext cx="288" cy="28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36" name="Line 20">
            <a:extLst>
              <a:ext uri="{FF2B5EF4-FFF2-40B4-BE49-F238E27FC236}">
                <a16:creationId xmlns:a16="http://schemas.microsoft.com/office/drawing/2014/main" id="{00000000-0008-0000-0000-0000D4040000}"/>
              </a:ext>
            </a:extLst>
          </xdr:cNvPr>
          <xdr:cNvSpPr>
            <a:spLocks noChangeShapeType="1"/>
          </xdr:cNvSpPr>
        </xdr:nvSpPr>
        <xdr:spPr bwMode="auto">
          <a:xfrm>
            <a:off x="3600" y="12552"/>
            <a:ext cx="288" cy="28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37" name="Line 21">
            <a:extLst>
              <a:ext uri="{FF2B5EF4-FFF2-40B4-BE49-F238E27FC236}">
                <a16:creationId xmlns:a16="http://schemas.microsoft.com/office/drawing/2014/main" id="{00000000-0008-0000-0000-0000D5040000}"/>
              </a:ext>
            </a:extLst>
          </xdr:cNvPr>
          <xdr:cNvSpPr>
            <a:spLocks noChangeShapeType="1"/>
          </xdr:cNvSpPr>
        </xdr:nvSpPr>
        <xdr:spPr bwMode="auto">
          <a:xfrm>
            <a:off x="3456" y="12696"/>
            <a:ext cx="144" cy="14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38" name="Line 22">
            <a:extLst>
              <a:ext uri="{FF2B5EF4-FFF2-40B4-BE49-F238E27FC236}">
                <a16:creationId xmlns:a16="http://schemas.microsoft.com/office/drawing/2014/main" id="{00000000-0008-0000-0000-0000D6040000}"/>
              </a:ext>
            </a:extLst>
          </xdr:cNvPr>
          <xdr:cNvSpPr>
            <a:spLocks noChangeShapeType="1"/>
          </xdr:cNvSpPr>
        </xdr:nvSpPr>
        <xdr:spPr bwMode="auto">
          <a:xfrm>
            <a:off x="7776" y="12552"/>
            <a:ext cx="288" cy="28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39" name="Line 23">
            <a:extLst>
              <a:ext uri="{FF2B5EF4-FFF2-40B4-BE49-F238E27FC236}">
                <a16:creationId xmlns:a16="http://schemas.microsoft.com/office/drawing/2014/main" id="{00000000-0008-0000-0000-0000D7040000}"/>
              </a:ext>
            </a:extLst>
          </xdr:cNvPr>
          <xdr:cNvSpPr>
            <a:spLocks noChangeShapeType="1"/>
          </xdr:cNvSpPr>
        </xdr:nvSpPr>
        <xdr:spPr bwMode="auto">
          <a:xfrm>
            <a:off x="7488" y="12552"/>
            <a:ext cx="288" cy="28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40" name="Line 24">
            <a:extLst>
              <a:ext uri="{FF2B5EF4-FFF2-40B4-BE49-F238E27FC236}">
                <a16:creationId xmlns:a16="http://schemas.microsoft.com/office/drawing/2014/main" id="{00000000-0008-0000-0000-0000D8040000}"/>
              </a:ext>
            </a:extLst>
          </xdr:cNvPr>
          <xdr:cNvSpPr>
            <a:spLocks noChangeShapeType="1"/>
          </xdr:cNvSpPr>
        </xdr:nvSpPr>
        <xdr:spPr bwMode="auto">
          <a:xfrm>
            <a:off x="8064" y="12696"/>
            <a:ext cx="144" cy="14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41" name="Line 25">
            <a:extLst>
              <a:ext uri="{FF2B5EF4-FFF2-40B4-BE49-F238E27FC236}">
                <a16:creationId xmlns:a16="http://schemas.microsoft.com/office/drawing/2014/main" id="{00000000-0008-0000-0000-0000D90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608" y="12316"/>
            <a:ext cx="0" cy="43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42" name="Line 26">
            <a:extLst>
              <a:ext uri="{FF2B5EF4-FFF2-40B4-BE49-F238E27FC236}">
                <a16:creationId xmlns:a16="http://schemas.microsoft.com/office/drawing/2014/main" id="{00000000-0008-0000-0000-0000DA0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7200" y="12316"/>
            <a:ext cx="0" cy="43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43" name="Line 27">
            <a:extLst>
              <a:ext uri="{FF2B5EF4-FFF2-40B4-BE49-F238E27FC236}">
                <a16:creationId xmlns:a16="http://schemas.microsoft.com/office/drawing/2014/main" id="{00000000-0008-0000-0000-0000DB040000}"/>
              </a:ext>
            </a:extLst>
          </xdr:cNvPr>
          <xdr:cNvSpPr>
            <a:spLocks noChangeShapeType="1"/>
          </xdr:cNvSpPr>
        </xdr:nvSpPr>
        <xdr:spPr bwMode="auto">
          <a:xfrm>
            <a:off x="7200" y="12608"/>
            <a:ext cx="144" cy="14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44" name="Line 28">
            <a:extLst>
              <a:ext uri="{FF2B5EF4-FFF2-40B4-BE49-F238E27FC236}">
                <a16:creationId xmlns:a16="http://schemas.microsoft.com/office/drawing/2014/main" id="{00000000-0008-0000-0000-0000DC040000}"/>
              </a:ext>
            </a:extLst>
          </xdr:cNvPr>
          <xdr:cNvSpPr>
            <a:spLocks noChangeShapeType="1"/>
          </xdr:cNvSpPr>
        </xdr:nvSpPr>
        <xdr:spPr bwMode="auto">
          <a:xfrm>
            <a:off x="7200" y="12464"/>
            <a:ext cx="288" cy="28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45" name="Line 29">
            <a:extLst>
              <a:ext uri="{FF2B5EF4-FFF2-40B4-BE49-F238E27FC236}">
                <a16:creationId xmlns:a16="http://schemas.microsoft.com/office/drawing/2014/main" id="{00000000-0008-0000-0000-0000DD040000}"/>
              </a:ext>
            </a:extLst>
          </xdr:cNvPr>
          <xdr:cNvSpPr>
            <a:spLocks noChangeShapeType="1"/>
          </xdr:cNvSpPr>
        </xdr:nvSpPr>
        <xdr:spPr bwMode="auto">
          <a:xfrm>
            <a:off x="4464" y="12464"/>
            <a:ext cx="144" cy="14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</xdr:row>
          <xdr:rowOff>182880</xdr:rowOff>
        </xdr:from>
        <xdr:to>
          <xdr:col>2</xdr:col>
          <xdr:colOff>160020</xdr:colOff>
          <xdr:row>8</xdr:row>
          <xdr:rowOff>68580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</xdr:row>
          <xdr:rowOff>182880</xdr:rowOff>
        </xdr:from>
        <xdr:to>
          <xdr:col>2</xdr:col>
          <xdr:colOff>160020</xdr:colOff>
          <xdr:row>10</xdr:row>
          <xdr:rowOff>68580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259080</xdr:colOff>
          <xdr:row>16</xdr:row>
          <xdr:rowOff>0</xdr:rowOff>
        </xdr:from>
        <xdr:to>
          <xdr:col>3</xdr:col>
          <xdr:colOff>342900</xdr:colOff>
          <xdr:row>18</xdr:row>
          <xdr:rowOff>144780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792480</xdr:colOff>
          <xdr:row>11</xdr:row>
          <xdr:rowOff>7620</xdr:rowOff>
        </xdr:from>
        <xdr:to>
          <xdr:col>1</xdr:col>
          <xdr:colOff>251460</xdr:colOff>
          <xdr:row>11</xdr:row>
          <xdr:rowOff>175260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30</xdr:row>
          <xdr:rowOff>45720</xdr:rowOff>
        </xdr:from>
        <xdr:to>
          <xdr:col>2</xdr:col>
          <xdr:colOff>525780</xdr:colOff>
          <xdr:row>32</xdr:row>
          <xdr:rowOff>137160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441960</xdr:colOff>
          <xdr:row>30</xdr:row>
          <xdr:rowOff>121920</xdr:rowOff>
        </xdr:from>
        <xdr:to>
          <xdr:col>5</xdr:col>
          <xdr:colOff>83820</xdr:colOff>
          <xdr:row>33</xdr:row>
          <xdr:rowOff>22860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312420</xdr:colOff>
          <xdr:row>10</xdr:row>
          <xdr:rowOff>137160</xdr:rowOff>
        </xdr:from>
        <xdr:to>
          <xdr:col>5</xdr:col>
          <xdr:colOff>571500</xdr:colOff>
          <xdr:row>13</xdr:row>
          <xdr:rowOff>30480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opLeftCell="A7" zoomScale="70" zoomScaleNormal="70" workbookViewId="0">
      <selection activeCell="I14" sqref="I14"/>
    </sheetView>
  </sheetViews>
  <sheetFormatPr defaultColWidth="9.109375" defaultRowHeight="15" x14ac:dyDescent="0.25"/>
  <cols>
    <col min="1" max="1" width="12" style="2" customWidth="1"/>
    <col min="2" max="2" width="4.6640625" style="2" customWidth="1"/>
    <col min="3" max="3" width="21.88671875" style="2" customWidth="1"/>
    <col min="4" max="4" width="9.109375" style="2"/>
    <col min="5" max="5" width="10" style="2" customWidth="1"/>
    <col min="6" max="6" width="9.109375" style="2"/>
    <col min="7" max="7" width="11.109375" style="2" bestFit="1" customWidth="1"/>
    <col min="8" max="16384" width="9.109375" style="2"/>
  </cols>
  <sheetData>
    <row r="1" spans="1:15" x14ac:dyDescent="0.25">
      <c r="A1" s="1" t="s">
        <v>11</v>
      </c>
    </row>
    <row r="2" spans="1:15" x14ac:dyDescent="0.25">
      <c r="A2" s="1" t="s">
        <v>13</v>
      </c>
    </row>
    <row r="3" spans="1:15" x14ac:dyDescent="0.25">
      <c r="A3" s="2" t="s">
        <v>12</v>
      </c>
    </row>
    <row r="4" spans="1:15" x14ac:dyDescent="0.25">
      <c r="B4" s="3">
        <v>4.7</v>
      </c>
      <c r="C4" s="3">
        <v>5.3</v>
      </c>
      <c r="D4" s="3">
        <v>4</v>
      </c>
      <c r="E4" s="3">
        <v>3.8</v>
      </c>
      <c r="F4" s="3">
        <v>6.2</v>
      </c>
      <c r="G4" s="3">
        <v>5.5</v>
      </c>
      <c r="H4" s="3">
        <v>4.5</v>
      </c>
      <c r="I4" s="3">
        <v>6</v>
      </c>
    </row>
    <row r="6" spans="1:15" x14ac:dyDescent="0.25">
      <c r="A6" s="2" t="s">
        <v>14</v>
      </c>
    </row>
    <row r="8" spans="1:15" ht="16.2" x14ac:dyDescent="0.35">
      <c r="A8"/>
      <c r="D8" s="4" t="s">
        <v>2</v>
      </c>
      <c r="E8" s="3">
        <v>4</v>
      </c>
    </row>
    <row r="10" spans="1:15" ht="15.6" x14ac:dyDescent="0.3">
      <c r="A10"/>
      <c r="F10" s="6" t="s">
        <v>3</v>
      </c>
      <c r="G10" s="3" t="s">
        <v>42</v>
      </c>
      <c r="I10" s="21" t="s">
        <v>43</v>
      </c>
      <c r="J10" s="2">
        <f>G10/2</f>
        <v>2.5000000000000001E-2</v>
      </c>
    </row>
    <row r="12" spans="1:15" x14ac:dyDescent="0.25">
      <c r="B12"/>
      <c r="C12" s="7">
        <f>AVERAGE(B4:I4)</f>
        <v>5</v>
      </c>
      <c r="G12" s="22" t="s">
        <v>44</v>
      </c>
    </row>
    <row r="13" spans="1:15" x14ac:dyDescent="0.25">
      <c r="B13"/>
    </row>
    <row r="14" spans="1:15" x14ac:dyDescent="0.25">
      <c r="B14" s="4" t="s">
        <v>0</v>
      </c>
      <c r="C14" s="3">
        <f>_xlfn.STDEV.S(B4:I4)</f>
        <v>0.89122708345612711</v>
      </c>
      <c r="I14" s="2">
        <f>_xlfn.T.INV.2T(0.05,9)</f>
        <v>2.2621571627982053</v>
      </c>
      <c r="L14" s="25" t="s">
        <v>45</v>
      </c>
      <c r="M14" s="26"/>
      <c r="N14" s="26"/>
      <c r="O14" s="26"/>
    </row>
    <row r="15" spans="1:15" x14ac:dyDescent="0.25">
      <c r="B15"/>
      <c r="J15" s="24"/>
    </row>
    <row r="16" spans="1:15" x14ac:dyDescent="0.25">
      <c r="B16" s="4"/>
    </row>
    <row r="18" spans="3:6" x14ac:dyDescent="0.25">
      <c r="D18" s="5" t="s">
        <v>1</v>
      </c>
      <c r="E18" s="3">
        <f>(C12-E8)/C14^2*SQRT(8)</f>
        <v>3.5609694016588711</v>
      </c>
    </row>
    <row r="32" spans="3:6" x14ac:dyDescent="0.25">
      <c r="C32"/>
      <c r="F32"/>
    </row>
    <row r="35" spans="1:7" ht="18.600000000000001" x14ac:dyDescent="0.4">
      <c r="A35" s="2" t="s">
        <v>17</v>
      </c>
      <c r="B35" s="2" t="s">
        <v>4</v>
      </c>
      <c r="C35" s="22" t="s">
        <v>46</v>
      </c>
      <c r="D35" s="2" t="s">
        <v>18</v>
      </c>
      <c r="G35" s="25" t="s">
        <v>47</v>
      </c>
    </row>
    <row r="36" spans="1:7" x14ac:dyDescent="0.25">
      <c r="A36" s="2" t="s">
        <v>19</v>
      </c>
      <c r="E36" s="22" t="s">
        <v>48</v>
      </c>
      <c r="F36" s="23" t="s">
        <v>49</v>
      </c>
    </row>
    <row r="39" spans="1:7" x14ac:dyDescent="0.25">
      <c r="A39" s="2" t="s">
        <v>16</v>
      </c>
    </row>
    <row r="40" spans="1:7" x14ac:dyDescent="0.25">
      <c r="A40" s="2" t="s">
        <v>15</v>
      </c>
    </row>
  </sheetData>
  <phoneticPr fontId="6" type="noConversion"/>
  <pageMargins left="0.75" right="0.75" top="1" bottom="1" header="0.5" footer="0.5"/>
  <pageSetup paperSize="9" orientation="portrait" horizont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0</xdr:colOff>
                <xdr:row>6</xdr:row>
                <xdr:rowOff>182880</xdr:rowOff>
              </from>
              <to>
                <xdr:col>2</xdr:col>
                <xdr:colOff>160020</xdr:colOff>
                <xdr:row>8</xdr:row>
                <xdr:rowOff>68580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autoPict="0" r:id="rId7">
            <anchor moveWithCells="1" sizeWithCells="1">
              <from>
                <xdr:col>0</xdr:col>
                <xdr:colOff>0</xdr:colOff>
                <xdr:row>8</xdr:row>
                <xdr:rowOff>182880</xdr:rowOff>
              </from>
              <to>
                <xdr:col>2</xdr:col>
                <xdr:colOff>160020</xdr:colOff>
                <xdr:row>10</xdr:row>
                <xdr:rowOff>68580</xdr:rowOff>
              </to>
            </anchor>
          </objectPr>
        </oleObject>
      </mc:Choice>
      <mc:Fallback>
        <oleObject progId="Equation.3" shapeId="1027" r:id="rId6"/>
      </mc:Fallback>
    </mc:AlternateContent>
    <mc:AlternateContent xmlns:mc="http://schemas.openxmlformats.org/markup-compatibility/2006">
      <mc:Choice Requires="x14">
        <oleObject progId="Equation.3" shapeId="1028" r:id="rId8">
          <objectPr defaultSize="0" autoPict="0" r:id="rId9">
            <anchor moveWithCells="1" sizeWithCells="1">
              <from>
                <xdr:col>1</xdr:col>
                <xdr:colOff>259080</xdr:colOff>
                <xdr:row>16</xdr:row>
                <xdr:rowOff>0</xdr:rowOff>
              </from>
              <to>
                <xdr:col>3</xdr:col>
                <xdr:colOff>342900</xdr:colOff>
                <xdr:row>18</xdr:row>
                <xdr:rowOff>144780</xdr:rowOff>
              </to>
            </anchor>
          </objectPr>
        </oleObject>
      </mc:Choice>
      <mc:Fallback>
        <oleObject progId="Equation.3" shapeId="1028" r:id="rId8"/>
      </mc:Fallback>
    </mc:AlternateContent>
    <mc:AlternateContent xmlns:mc="http://schemas.openxmlformats.org/markup-compatibility/2006">
      <mc:Choice Requires="x14">
        <oleObject progId="Equation.3" shapeId="1030" r:id="rId10">
          <objectPr defaultSize="0" r:id="rId11">
            <anchor moveWithCells="1">
              <from>
                <xdr:col>0</xdr:col>
                <xdr:colOff>792480</xdr:colOff>
                <xdr:row>11</xdr:row>
                <xdr:rowOff>7620</xdr:rowOff>
              </from>
              <to>
                <xdr:col>1</xdr:col>
                <xdr:colOff>251460</xdr:colOff>
                <xdr:row>11</xdr:row>
                <xdr:rowOff>175260</xdr:rowOff>
              </to>
            </anchor>
          </objectPr>
        </oleObject>
      </mc:Choice>
      <mc:Fallback>
        <oleObject progId="Equation.3" shapeId="1030" r:id="rId10"/>
      </mc:Fallback>
    </mc:AlternateContent>
    <mc:AlternateContent xmlns:mc="http://schemas.openxmlformats.org/markup-compatibility/2006">
      <mc:Choice Requires="x14">
        <oleObject progId="Equation.3" shapeId="1054" r:id="rId12">
          <objectPr defaultSize="0" autoPict="0" r:id="rId13">
            <anchor moveWithCells="1" sizeWithCells="1">
              <from>
                <xdr:col>2</xdr:col>
                <xdr:colOff>114300</xdr:colOff>
                <xdr:row>30</xdr:row>
                <xdr:rowOff>45720</xdr:rowOff>
              </from>
              <to>
                <xdr:col>2</xdr:col>
                <xdr:colOff>525780</xdr:colOff>
                <xdr:row>32</xdr:row>
                <xdr:rowOff>137160</xdr:rowOff>
              </to>
            </anchor>
          </objectPr>
        </oleObject>
      </mc:Choice>
      <mc:Fallback>
        <oleObject progId="Equation.3" shapeId="1054" r:id="rId12"/>
      </mc:Fallback>
    </mc:AlternateContent>
    <mc:AlternateContent xmlns:mc="http://schemas.openxmlformats.org/markup-compatibility/2006">
      <mc:Choice Requires="x14">
        <oleObject progId="Equation.3" shapeId="1056" r:id="rId14">
          <objectPr defaultSize="0" autoPict="0" r:id="rId15">
            <anchor moveWithCells="1" sizeWithCells="1">
              <from>
                <xdr:col>4</xdr:col>
                <xdr:colOff>441960</xdr:colOff>
                <xdr:row>30</xdr:row>
                <xdr:rowOff>121920</xdr:rowOff>
              </from>
              <to>
                <xdr:col>5</xdr:col>
                <xdr:colOff>83820</xdr:colOff>
                <xdr:row>33</xdr:row>
                <xdr:rowOff>22860</xdr:rowOff>
              </to>
            </anchor>
          </objectPr>
        </oleObject>
      </mc:Choice>
      <mc:Fallback>
        <oleObject progId="Equation.3" shapeId="1056" r:id="rId14"/>
      </mc:Fallback>
    </mc:AlternateContent>
    <mc:AlternateContent xmlns:mc="http://schemas.openxmlformats.org/markup-compatibility/2006">
      <mc:Choice Requires="x14">
        <oleObject progId="Equation.3" shapeId="1058" r:id="rId16">
          <objectPr defaultSize="0" autoPict="0" r:id="rId15">
            <anchor moveWithCells="1" sizeWithCells="1">
              <from>
                <xdr:col>5</xdr:col>
                <xdr:colOff>312420</xdr:colOff>
                <xdr:row>10</xdr:row>
                <xdr:rowOff>137160</xdr:rowOff>
              </from>
              <to>
                <xdr:col>5</xdr:col>
                <xdr:colOff>571500</xdr:colOff>
                <xdr:row>13</xdr:row>
                <xdr:rowOff>30480</xdr:rowOff>
              </to>
            </anchor>
          </objectPr>
        </oleObject>
      </mc:Choice>
      <mc:Fallback>
        <oleObject progId="Equation.3" shapeId="1058" r:id="rId1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zoomScale="70" zoomScaleNormal="70" workbookViewId="0">
      <selection activeCell="C23" sqref="C23"/>
    </sheetView>
  </sheetViews>
  <sheetFormatPr defaultColWidth="9.109375" defaultRowHeight="15" x14ac:dyDescent="0.25"/>
  <cols>
    <col min="1" max="16384" width="9.109375" style="2"/>
  </cols>
  <sheetData>
    <row r="1" spans="1:13" ht="15.6" x14ac:dyDescent="0.3">
      <c r="A1" s="8" t="s">
        <v>26</v>
      </c>
    </row>
    <row r="2" spans="1:13" ht="15.6" x14ac:dyDescent="0.3">
      <c r="A2" s="8" t="s">
        <v>28</v>
      </c>
    </row>
    <row r="3" spans="1:13" ht="15.6" x14ac:dyDescent="0.3">
      <c r="A3" s="8" t="s">
        <v>27</v>
      </c>
    </row>
    <row r="5" spans="1:13" x14ac:dyDescent="0.25">
      <c r="B5" s="23" t="s">
        <v>55</v>
      </c>
      <c r="M5" s="23"/>
    </row>
    <row r="6" spans="1:13" ht="15.6" x14ac:dyDescent="0.3">
      <c r="B6" s="29" t="s">
        <v>50</v>
      </c>
      <c r="C6" s="26">
        <v>200</v>
      </c>
      <c r="D6" s="26"/>
      <c r="E6" s="29" t="s">
        <v>51</v>
      </c>
      <c r="F6" s="26">
        <v>7</v>
      </c>
      <c r="G6" s="26"/>
      <c r="H6" s="30" t="s">
        <v>54</v>
      </c>
      <c r="I6" s="26">
        <v>0.05</v>
      </c>
      <c r="J6" s="26"/>
      <c r="K6" s="25" t="s">
        <v>80</v>
      </c>
      <c r="L6" s="26">
        <v>5</v>
      </c>
    </row>
    <row r="7" spans="1:13" x14ac:dyDescent="0.25">
      <c r="B7" s="23" t="s">
        <v>56</v>
      </c>
    </row>
    <row r="8" spans="1:13" x14ac:dyDescent="0.25">
      <c r="A8" s="23" t="s">
        <v>52</v>
      </c>
      <c r="B8" s="23" t="s">
        <v>77</v>
      </c>
    </row>
    <row r="9" spans="1:13" ht="15.6" x14ac:dyDescent="0.3">
      <c r="A9" s="23" t="s">
        <v>53</v>
      </c>
      <c r="B9" s="23" t="s">
        <v>78</v>
      </c>
    </row>
    <row r="11" spans="1:13" x14ac:dyDescent="0.25">
      <c r="B11" s="23" t="s">
        <v>79</v>
      </c>
    </row>
    <row r="12" spans="1:13" x14ac:dyDescent="0.25">
      <c r="B12" s="23" t="s">
        <v>81</v>
      </c>
      <c r="C12" s="2">
        <f>(200-1)*F6^2/L6^2</f>
        <v>390.04</v>
      </c>
    </row>
    <row r="13" spans="1:13" x14ac:dyDescent="0.25">
      <c r="D13" s="32" t="s">
        <v>84</v>
      </c>
    </row>
    <row r="14" spans="1:13" x14ac:dyDescent="0.25">
      <c r="B14" s="23" t="s">
        <v>82</v>
      </c>
      <c r="C14" s="26">
        <f>_xlfn.CHISQ.INV.RT(D14, 199)</f>
        <v>161.82618239364686</v>
      </c>
      <c r="D14" s="2">
        <f>0.975</f>
        <v>0.97499999999999998</v>
      </c>
    </row>
    <row r="15" spans="1:13" x14ac:dyDescent="0.25">
      <c r="B15" s="23" t="s">
        <v>83</v>
      </c>
      <c r="C15" s="26">
        <f>_xlfn.CHISQ.INV.RT(0.025, 199)</f>
        <v>239.95968182764423</v>
      </c>
      <c r="D15" s="2">
        <f>0.025</f>
        <v>2.5000000000000001E-2</v>
      </c>
    </row>
    <row r="17" spans="2:10" x14ac:dyDescent="0.25">
      <c r="B17" s="23" t="s">
        <v>85</v>
      </c>
    </row>
    <row r="18" spans="2:10" x14ac:dyDescent="0.25">
      <c r="B18" s="25" t="s">
        <v>86</v>
      </c>
      <c r="C18" s="26"/>
      <c r="D18" s="26"/>
      <c r="E18" s="26"/>
      <c r="F18" s="26"/>
      <c r="G18" s="26"/>
      <c r="H18" s="26"/>
      <c r="I18" s="26"/>
      <c r="J18" s="26"/>
    </row>
  </sheetData>
  <phoneticPr fontId="6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1"/>
  <dimension ref="A1:M29"/>
  <sheetViews>
    <sheetView topLeftCell="A4" workbookViewId="0">
      <selection activeCell="B23" sqref="B23:K23"/>
    </sheetView>
  </sheetViews>
  <sheetFormatPr defaultColWidth="9.109375" defaultRowHeight="15" x14ac:dyDescent="0.25"/>
  <cols>
    <col min="1" max="1" width="11.5546875" style="2" customWidth="1"/>
    <col min="2" max="2" width="12.88671875" style="2" customWidth="1"/>
    <col min="3" max="16384" width="9.109375" style="2"/>
  </cols>
  <sheetData>
    <row r="1" spans="1:13" ht="15.6" x14ac:dyDescent="0.3">
      <c r="A1" s="8" t="s">
        <v>20</v>
      </c>
    </row>
    <row r="3" spans="1:13" ht="33" customHeight="1" x14ac:dyDescent="0.25">
      <c r="A3" s="20" t="s">
        <v>22</v>
      </c>
      <c r="B3" s="20" t="s">
        <v>21</v>
      </c>
    </row>
    <row r="4" spans="1:13" ht="13.5" customHeight="1" x14ac:dyDescent="0.25">
      <c r="A4" s="9" t="s">
        <v>6</v>
      </c>
      <c r="B4" s="10">
        <v>10</v>
      </c>
    </row>
    <row r="5" spans="1:13" x14ac:dyDescent="0.25">
      <c r="A5" s="9" t="s">
        <v>8</v>
      </c>
      <c r="B5" s="10">
        <v>18</v>
      </c>
    </row>
    <row r="6" spans="1:13" x14ac:dyDescent="0.25">
      <c r="A6" s="9" t="s">
        <v>10</v>
      </c>
      <c r="B6" s="10">
        <v>36</v>
      </c>
    </row>
    <row r="7" spans="1:13" x14ac:dyDescent="0.25">
      <c r="A7" s="9" t="s">
        <v>9</v>
      </c>
      <c r="B7" s="10">
        <v>22</v>
      </c>
      <c r="E7" s="2">
        <f>0.3*100</f>
        <v>30</v>
      </c>
    </row>
    <row r="8" spans="1:13" x14ac:dyDescent="0.25">
      <c r="A8" s="9" t="s">
        <v>7</v>
      </c>
      <c r="B8" s="10">
        <v>14</v>
      </c>
    </row>
    <row r="10" spans="1:13" ht="15.6" x14ac:dyDescent="0.3">
      <c r="A10" s="11" t="s">
        <v>35</v>
      </c>
      <c r="B10" s="12"/>
      <c r="C10" s="12"/>
      <c r="D10" s="12"/>
      <c r="E10" s="12"/>
      <c r="F10" s="12"/>
      <c r="G10" s="12"/>
      <c r="H10" s="12"/>
      <c r="I10" s="12"/>
    </row>
    <row r="11" spans="1:13" ht="15.6" x14ac:dyDescent="0.3">
      <c r="A11" s="11" t="s">
        <v>41</v>
      </c>
      <c r="B11" s="12"/>
      <c r="C11" s="12"/>
      <c r="D11" s="12"/>
      <c r="E11" s="12"/>
      <c r="F11" s="12"/>
      <c r="G11" s="12"/>
      <c r="H11" s="12"/>
      <c r="I11" s="12"/>
    </row>
    <row r="12" spans="1:13" ht="15.6" x14ac:dyDescent="0.3">
      <c r="C12" s="23" t="s">
        <v>50</v>
      </c>
      <c r="D12" s="2">
        <f>SUM(B4:B8)</f>
        <v>100</v>
      </c>
      <c r="F12" s="28" t="s">
        <v>62</v>
      </c>
      <c r="G12" s="2">
        <v>0.01</v>
      </c>
      <c r="I12" s="23" t="s">
        <v>60</v>
      </c>
      <c r="J12" s="2">
        <f xml:space="preserve"> AVERAGE(B4:B8)</f>
        <v>20</v>
      </c>
      <c r="L12" s="27" t="s">
        <v>51</v>
      </c>
      <c r="M12" s="2">
        <f>_xlfn.STDEV.P(B4:B8)</f>
        <v>8.9442719099991592</v>
      </c>
    </row>
    <row r="13" spans="1:13" x14ac:dyDescent="0.25">
      <c r="A13" s="23" t="s">
        <v>70</v>
      </c>
      <c r="K13" s="14"/>
      <c r="L13" s="14"/>
    </row>
    <row r="14" spans="1:13" x14ac:dyDescent="0.25">
      <c r="A14" s="23" t="s">
        <v>71</v>
      </c>
      <c r="K14" s="14"/>
      <c r="L14" s="14"/>
    </row>
    <row r="15" spans="1:13" x14ac:dyDescent="0.25">
      <c r="K15" s="14"/>
      <c r="L15" s="14"/>
    </row>
    <row r="16" spans="1:13" x14ac:dyDescent="0.25">
      <c r="A16" s="23" t="s">
        <v>72</v>
      </c>
      <c r="F16" s="31"/>
      <c r="G16" s="2">
        <v>2.5750000000000002</v>
      </c>
    </row>
    <row r="17" spans="1:10" x14ac:dyDescent="0.25">
      <c r="B17" s="2">
        <f>(J12-30)*SQRT(100)/M12</f>
        <v>-11.180339887498947</v>
      </c>
    </row>
    <row r="18" spans="1:10" x14ac:dyDescent="0.25">
      <c r="B18" s="23" t="s">
        <v>87</v>
      </c>
    </row>
    <row r="20" spans="1:10" ht="15.6" x14ac:dyDescent="0.3">
      <c r="A20" s="13" t="s">
        <v>36</v>
      </c>
      <c r="B20" s="14"/>
      <c r="C20" s="14"/>
      <c r="D20" s="14"/>
      <c r="E20" s="14"/>
      <c r="F20" s="14"/>
      <c r="G20" s="14"/>
      <c r="H20" s="14"/>
      <c r="I20" s="14"/>
      <c r="J20" s="14"/>
    </row>
    <row r="21" spans="1:10" ht="15.6" x14ac:dyDescent="0.3">
      <c r="A21" s="13" t="s">
        <v>37</v>
      </c>
      <c r="B21" s="14"/>
      <c r="C21" s="14"/>
      <c r="D21" s="14"/>
      <c r="E21" s="14"/>
      <c r="F21" s="14"/>
      <c r="G21" s="14"/>
      <c r="H21" s="14"/>
      <c r="I21" s="14"/>
      <c r="J21" s="14"/>
    </row>
    <row r="22" spans="1:10" ht="15.6" x14ac:dyDescent="0.3">
      <c r="A22" s="13" t="s">
        <v>38</v>
      </c>
      <c r="B22" s="14"/>
      <c r="C22" s="14"/>
      <c r="D22" s="14"/>
      <c r="E22" s="14"/>
      <c r="F22" s="14"/>
      <c r="G22" s="14"/>
      <c r="H22" s="14"/>
      <c r="I22" s="14"/>
      <c r="J22" s="14"/>
    </row>
    <row r="26" spans="1:10" ht="15.6" x14ac:dyDescent="0.3">
      <c r="A26" s="17" t="s">
        <v>39</v>
      </c>
      <c r="B26" s="18"/>
      <c r="C26" s="18"/>
      <c r="D26" s="18"/>
      <c r="E26" s="18"/>
      <c r="F26" s="18"/>
      <c r="G26" s="18"/>
      <c r="H26" s="18"/>
      <c r="I26" s="18"/>
      <c r="J26" s="18"/>
    </row>
    <row r="28" spans="1:10" ht="15.6" x14ac:dyDescent="0.3">
      <c r="A28" s="15" t="s">
        <v>40</v>
      </c>
      <c r="B28" s="16"/>
      <c r="C28" s="16"/>
      <c r="D28" s="16"/>
      <c r="E28" s="16"/>
      <c r="F28" s="16"/>
      <c r="G28" s="16"/>
      <c r="H28" s="16"/>
      <c r="I28" s="16"/>
    </row>
    <row r="29" spans="1:10" x14ac:dyDescent="0.25">
      <c r="B29" s="23" t="s">
        <v>88</v>
      </c>
    </row>
  </sheetData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tabSelected="1" topLeftCell="A5" workbookViewId="0">
      <selection activeCell="I22" sqref="I22"/>
    </sheetView>
  </sheetViews>
  <sheetFormatPr defaultColWidth="9.109375" defaultRowHeight="15" x14ac:dyDescent="0.25"/>
  <cols>
    <col min="1" max="16384" width="9.109375" style="2"/>
  </cols>
  <sheetData>
    <row r="1" spans="1:10" x14ac:dyDescent="0.25">
      <c r="A1" s="1" t="s">
        <v>29</v>
      </c>
    </row>
    <row r="2" spans="1:10" x14ac:dyDescent="0.25">
      <c r="A2" s="1" t="s">
        <v>30</v>
      </c>
    </row>
    <row r="3" spans="1:10" x14ac:dyDescent="0.25">
      <c r="A3" s="2" t="s">
        <v>31</v>
      </c>
    </row>
    <row r="5" spans="1:10" x14ac:dyDescent="0.25">
      <c r="A5" s="3">
        <v>122</v>
      </c>
      <c r="B5" s="3">
        <v>118</v>
      </c>
      <c r="C5" s="3">
        <v>115</v>
      </c>
      <c r="D5" s="3">
        <v>116</v>
      </c>
      <c r="E5" s="3">
        <v>123</v>
      </c>
      <c r="F5" s="3">
        <v>125</v>
      </c>
      <c r="G5" s="3">
        <v>116</v>
      </c>
      <c r="H5" s="3">
        <v>114</v>
      </c>
      <c r="I5" s="3">
        <v>120</v>
      </c>
      <c r="J5" s="3">
        <v>121</v>
      </c>
    </row>
    <row r="7" spans="1:10" x14ac:dyDescent="0.25">
      <c r="A7" s="2" t="s">
        <v>32</v>
      </c>
    </row>
    <row r="8" spans="1:10" x14ac:dyDescent="0.25">
      <c r="A8" s="2" t="s">
        <v>33</v>
      </c>
    </row>
    <row r="9" spans="1:10" x14ac:dyDescent="0.25">
      <c r="A9" s="2" t="s">
        <v>34</v>
      </c>
      <c r="F9" s="2" t="s">
        <v>5</v>
      </c>
    </row>
    <row r="11" spans="1:10" x14ac:dyDescent="0.25">
      <c r="A11" s="25" t="s">
        <v>56</v>
      </c>
      <c r="B11" s="26"/>
    </row>
    <row r="12" spans="1:10" x14ac:dyDescent="0.25">
      <c r="A12" s="23" t="s">
        <v>57</v>
      </c>
      <c r="B12" s="23" t="s">
        <v>58</v>
      </c>
    </row>
    <row r="13" spans="1:10" ht="15.6" x14ac:dyDescent="0.3">
      <c r="A13" s="23" t="s">
        <v>53</v>
      </c>
      <c r="B13" s="23" t="s">
        <v>59</v>
      </c>
    </row>
    <row r="15" spans="1:10" x14ac:dyDescent="0.25">
      <c r="A15" s="25" t="s">
        <v>55</v>
      </c>
      <c r="B15" s="26"/>
    </row>
    <row r="16" spans="1:10" ht="15.6" x14ac:dyDescent="0.3">
      <c r="A16" s="23" t="s">
        <v>60</v>
      </c>
      <c r="B16" s="2">
        <f>AVERAGE(A5:J5)</f>
        <v>119</v>
      </c>
      <c r="D16" s="28" t="s">
        <v>61</v>
      </c>
      <c r="E16" s="2">
        <v>120</v>
      </c>
      <c r="F16" s="28" t="s">
        <v>62</v>
      </c>
      <c r="G16" s="2">
        <v>0.05</v>
      </c>
      <c r="I16" s="27" t="s">
        <v>51</v>
      </c>
      <c r="J16" s="2">
        <f>_xlfn.STDEV.S(A5:J5)</f>
        <v>3.7416573867739413</v>
      </c>
    </row>
    <row r="18" spans="1:10" x14ac:dyDescent="0.25">
      <c r="A18" s="25" t="s">
        <v>63</v>
      </c>
      <c r="B18" s="26"/>
    </row>
    <row r="19" spans="1:10" x14ac:dyDescent="0.25">
      <c r="A19" s="27" t="s">
        <v>64</v>
      </c>
      <c r="B19" s="2">
        <f>(B16-E16)*J16/SQRT(10)</f>
        <v>-1.1832159566199232</v>
      </c>
    </row>
    <row r="21" spans="1:10" x14ac:dyDescent="0.25">
      <c r="A21" s="23" t="s">
        <v>65</v>
      </c>
      <c r="I21" s="2">
        <f>_xlfn.T.INV.2T(G16,9)</f>
        <v>2.2621571627982053</v>
      </c>
      <c r="J21" s="23" t="s">
        <v>66</v>
      </c>
    </row>
    <row r="22" spans="1:10" x14ac:dyDescent="0.25">
      <c r="A22" s="25" t="s">
        <v>68</v>
      </c>
      <c r="B22" s="26"/>
    </row>
    <row r="23" spans="1:10" x14ac:dyDescent="0.25">
      <c r="A23" s="23" t="s">
        <v>67</v>
      </c>
    </row>
    <row r="24" spans="1:10" x14ac:dyDescent="0.25">
      <c r="A24" s="23" t="s">
        <v>69</v>
      </c>
    </row>
  </sheetData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workbookViewId="0">
      <selection activeCell="B18" sqref="B18"/>
    </sheetView>
  </sheetViews>
  <sheetFormatPr defaultRowHeight="13.2" x14ac:dyDescent="0.25"/>
  <sheetData>
    <row r="1" spans="1:15" ht="15" x14ac:dyDescent="0.25">
      <c r="A1" s="21" t="s">
        <v>23</v>
      </c>
    </row>
    <row r="2" spans="1:15" ht="15" x14ac:dyDescent="0.25">
      <c r="A2" s="21" t="s">
        <v>24</v>
      </c>
    </row>
    <row r="3" spans="1:15" ht="15" x14ac:dyDescent="0.25">
      <c r="A3" s="21" t="s">
        <v>25</v>
      </c>
    </row>
    <row r="7" spans="1:15" x14ac:dyDescent="0.25">
      <c r="A7" s="31" t="s">
        <v>74</v>
      </c>
    </row>
    <row r="8" spans="1:15" ht="13.8" x14ac:dyDescent="0.3">
      <c r="A8" s="31" t="s">
        <v>73</v>
      </c>
    </row>
    <row r="10" spans="1:15" x14ac:dyDescent="0.25">
      <c r="A10" s="31" t="s">
        <v>75</v>
      </c>
      <c r="B10">
        <v>45</v>
      </c>
    </row>
    <row r="13" spans="1:15" x14ac:dyDescent="0.25">
      <c r="A13" s="31" t="s">
        <v>76</v>
      </c>
      <c r="O1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4</vt:lpstr>
      <vt:lpstr>3</vt:lpstr>
      <vt:lpstr>5</vt:lpstr>
    </vt:vector>
  </TitlesOfParts>
  <Company>MiRCH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Mariola i Rafał Chrzanowscy</dc:creator>
  <cp:lastModifiedBy>Rangga Atmajaya</cp:lastModifiedBy>
  <dcterms:created xsi:type="dcterms:W3CDTF">2004-01-07T22:07:14Z</dcterms:created>
  <dcterms:modified xsi:type="dcterms:W3CDTF">2021-10-29T09:37:19Z</dcterms:modified>
</cp:coreProperties>
</file>