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ihongcen/Documents/workingspace/udacity.data/data-analyst/projects_zh/P7 ab_test/"/>
    </mc:Choice>
  </mc:AlternateContent>
  <bookViews>
    <workbookView xWindow="240" yWindow="460" windowWidth="25360" windowHeight="14680" tabRatio="500"/>
  </bookViews>
  <sheets>
    <sheet name="Control" sheetId="1" r:id="rId1"/>
    <sheet name="Experiment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H2" i="1"/>
  <c r="I2" i="1"/>
  <c r="G2" i="1"/>
  <c r="P49" i="1"/>
  <c r="N49" i="1"/>
  <c r="N63" i="1"/>
  <c r="N60" i="1"/>
  <c r="N61" i="1"/>
  <c r="N62" i="1"/>
  <c r="N64" i="1"/>
  <c r="O49" i="1"/>
  <c r="N55" i="1"/>
  <c r="O64" i="1"/>
  <c r="N52" i="1"/>
  <c r="N53" i="1"/>
  <c r="N54" i="1"/>
  <c r="N56" i="1"/>
  <c r="O56" i="1"/>
  <c r="R49" i="1"/>
  <c r="R48" i="1"/>
  <c r="Q49" i="1"/>
  <c r="Q48" i="1"/>
  <c r="N48" i="1"/>
  <c r="P48" i="1"/>
  <c r="O48" i="1"/>
  <c r="N42" i="1"/>
  <c r="O42" i="1"/>
  <c r="O44" i="1"/>
  <c r="N44" i="1"/>
  <c r="O34" i="1"/>
  <c r="O16" i="1"/>
  <c r="N43" i="1"/>
  <c r="N41" i="1"/>
  <c r="P34" i="1"/>
  <c r="P36" i="1"/>
  <c r="P16" i="1"/>
  <c r="Q27" i="1"/>
  <c r="P27" i="1"/>
  <c r="N34" i="1"/>
  <c r="N16" i="1"/>
  <c r="O28" i="1"/>
  <c r="N28" i="1"/>
  <c r="N33" i="1"/>
  <c r="P33" i="1"/>
  <c r="O36" i="1"/>
  <c r="O37" i="1"/>
  <c r="O39" i="1"/>
  <c r="N36" i="1"/>
  <c r="N37" i="1"/>
  <c r="N39" i="1"/>
  <c r="P39" i="1"/>
  <c r="O27" i="1"/>
  <c r="N27" i="1"/>
  <c r="P25" i="1"/>
</calcChain>
</file>

<file path=xl/sharedStrings.xml><?xml version="1.0" encoding="utf-8"?>
<sst xmlns="http://schemas.openxmlformats.org/spreadsheetml/2006/main" count="110" uniqueCount="62">
  <si>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</si>
  <si>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</si>
  <si>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</si>
  <si>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</si>
  <si>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</si>
  <si>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</si>
  <si>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</si>
  <si>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</si>
  <si>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</si>
  <si>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</si>
  <si>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</si>
  <si>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</si>
  <si>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</si>
  <si>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</si>
  <si>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</si>
  <si>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</si>
  <si>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</si>
  <si>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</si>
  <si>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</si>
  <si>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</si>
  <si>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</si>
  <si>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</si>
  <si>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</si>
  <si>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</si>
  <si>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</si>
  <si>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</si>
  <si>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</si>
  <si>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</si>
  <si>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</si>
  <si>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</si>
  <si>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</si>
  <si>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</si>
  <si>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</si>
  <si>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</si>
  <si>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</si>
  <si>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</si>
  <si>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</si>
  <si>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</si>
  <si>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</si>
  <si>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</si>
  <si>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</si>
  <si>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</si>
  <si>
    <t>控制组</t>
    <rPh sb="0" eb="1">
      <t>kong'zhi'zu</t>
    </rPh>
    <phoneticPr fontId="2" type="noConversion"/>
  </si>
  <si>
    <t>SE</t>
    <phoneticPr fontId="2" type="noConversion"/>
  </si>
  <si>
    <t>实验组</t>
    <rPh sb="0" eb="1">
      <t>shi'yan'zu</t>
    </rPh>
    <phoneticPr fontId="2" type="noConversion"/>
  </si>
  <si>
    <t>控制组</t>
    <rPh sb="0" eb="1">
      <t>kong'zh</t>
    </rPh>
    <rPh sb="2" eb="3">
      <t>zu</t>
    </rPh>
    <phoneticPr fontId="2" type="noConversion"/>
  </si>
  <si>
    <t>click</t>
    <phoneticPr fontId="2" type="noConversion"/>
  </si>
  <si>
    <t>enrollment</t>
    <phoneticPr fontId="2" type="noConversion"/>
  </si>
  <si>
    <t>payment</t>
    <phoneticPr fontId="2" type="noConversion"/>
  </si>
  <si>
    <t>gross conversion</t>
    <phoneticPr fontId="2" type="noConversion"/>
  </si>
  <si>
    <t>net conversion</t>
    <phoneticPr fontId="2" type="noConversion"/>
  </si>
  <si>
    <t>pooled SE-Gross conversion</t>
    <phoneticPr fontId="2" type="noConversion"/>
  </si>
  <si>
    <t>P-hat-Pooled Gross conversion</t>
    <phoneticPr fontId="2" type="noConversion"/>
  </si>
  <si>
    <t>z</t>
    <phoneticPr fontId="2" type="noConversion"/>
  </si>
  <si>
    <t>ME</t>
    <phoneticPr fontId="2" type="noConversion"/>
  </si>
  <si>
    <t>CI</t>
    <phoneticPr fontId="2" type="noConversion"/>
  </si>
  <si>
    <t>d^</t>
    <phoneticPr fontId="2" type="noConversion"/>
  </si>
  <si>
    <t>dmin</t>
    <phoneticPr fontId="2" type="noConversion"/>
  </si>
  <si>
    <t>P-hat-Pooled Net conversion</t>
    <phoneticPr fontId="2" type="noConversion"/>
  </si>
  <si>
    <t>Pooled SE - Net conversion</t>
    <phoneticPr fontId="2" type="noConversion"/>
  </si>
  <si>
    <t>控制</t>
    <rPh sb="0" eb="1">
      <t>kong'zhi</t>
    </rPh>
    <phoneticPr fontId="2" type="noConversion"/>
  </si>
  <si>
    <t>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</si>
</sst>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_ "/>
  </numFmts>
  <fonts count="5" x14ac:knownFonts="1">
    <font>
      <sz val="10"/>
      <color rgb="FF000000"/>
      <name val="Arial"/>
    </font>
    <font>
      <sz val="10"/>
      <name val="Arial"/>
    </font>
    <font>
      <sz val="9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/>
    <xf numFmtId="177" fontId="0" fillId="0" borderId="0" xfId="0" applyNumberFormat="1" applyFont="1" applyAlignmen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workbookViewId="0">
      <pane ySplit="1" topLeftCell="A2" activePane="bottomLeft" state="frozen"/>
      <selection pane="bottomLeft" activeCell="G2" sqref="G2:G24"/>
    </sheetView>
  </sheetViews>
  <sheetFormatPr baseColWidth="10" defaultColWidth="14.5" defaultRowHeight="15.75" customHeight="1" x14ac:dyDescent="0.15"/>
  <cols>
    <col min="9" max="9" width="24.5" bestFit="1" customWidth="1"/>
    <col min="10" max="13" width="24.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4" t="s">
        <v>60</v>
      </c>
      <c r="H1" s="4" t="s">
        <v>61</v>
      </c>
    </row>
    <row r="2" spans="1:16" ht="15.75" customHeight="1" x14ac:dyDescent="0.15">
      <c r="A2" s="1" t="s">
        <v>5</v>
      </c>
      <c r="B2" s="2">
        <v>7723</v>
      </c>
      <c r="C2" s="2">
        <v>687</v>
      </c>
      <c r="D2" s="2">
        <v>134</v>
      </c>
      <c r="E2" s="2">
        <v>70</v>
      </c>
      <c r="G2">
        <f>D2/C2</f>
        <v>0.1950509461426492</v>
      </c>
      <c r="H2">
        <f>Experiment!D2/Experiment!C2</f>
        <v>0.15306122448979592</v>
      </c>
      <c r="I2">
        <f>H2-G2</f>
        <v>-4.1989721652853279E-2</v>
      </c>
    </row>
    <row r="3" spans="1:16" ht="15.75" customHeight="1" x14ac:dyDescent="0.15">
      <c r="A3" s="1" t="s">
        <v>6</v>
      </c>
      <c r="B3" s="2">
        <v>9102</v>
      </c>
      <c r="C3" s="2">
        <v>779</v>
      </c>
      <c r="D3" s="2">
        <v>147</v>
      </c>
      <c r="E3" s="2">
        <v>70</v>
      </c>
      <c r="G3">
        <f t="shared" ref="G3:G24" si="0">D3/C3</f>
        <v>0.18870346598202825</v>
      </c>
      <c r="H3">
        <f>Experiment!D3/Experiment!C3</f>
        <v>0.14777070063694267</v>
      </c>
      <c r="I3">
        <f t="shared" ref="I3:I24" si="1">H3-G3</f>
        <v>-4.0932765345085581E-2</v>
      </c>
    </row>
    <row r="4" spans="1:16" ht="15.75" customHeight="1" x14ac:dyDescent="0.15">
      <c r="A4" s="1" t="s">
        <v>7</v>
      </c>
      <c r="B4" s="2">
        <v>10511</v>
      </c>
      <c r="C4" s="2">
        <v>909</v>
      </c>
      <c r="D4" s="2">
        <v>167</v>
      </c>
      <c r="E4" s="2">
        <v>95</v>
      </c>
      <c r="G4">
        <f t="shared" si="0"/>
        <v>0.18371837183718373</v>
      </c>
      <c r="H4">
        <f>Experiment!D4/Experiment!C4</f>
        <v>0.16402714932126697</v>
      </c>
      <c r="I4">
        <f t="shared" si="1"/>
        <v>-1.9691222515916762E-2</v>
      </c>
    </row>
    <row r="5" spans="1:16" ht="15.75" customHeight="1" x14ac:dyDescent="0.15">
      <c r="A5" s="1" t="s">
        <v>8</v>
      </c>
      <c r="B5" s="2">
        <v>9871</v>
      </c>
      <c r="C5" s="2">
        <v>836</v>
      </c>
      <c r="D5" s="2">
        <v>156</v>
      </c>
      <c r="E5" s="2">
        <v>105</v>
      </c>
      <c r="G5">
        <f t="shared" si="0"/>
        <v>0.18660287081339713</v>
      </c>
      <c r="H5">
        <f>Experiment!D5/Experiment!C5</f>
        <v>0.16686819830713423</v>
      </c>
      <c r="I5">
        <f t="shared" si="1"/>
        <v>-1.9734672506262901E-2</v>
      </c>
    </row>
    <row r="6" spans="1:16" ht="15.75" customHeight="1" x14ac:dyDescent="0.15">
      <c r="A6" s="1" t="s">
        <v>9</v>
      </c>
      <c r="B6" s="2">
        <v>10014</v>
      </c>
      <c r="C6" s="2">
        <v>837</v>
      </c>
      <c r="D6" s="2">
        <v>163</v>
      </c>
      <c r="E6" s="2">
        <v>64</v>
      </c>
      <c r="G6">
        <f t="shared" si="0"/>
        <v>0.19474313022700118</v>
      </c>
      <c r="H6">
        <f>Experiment!D6/Experiment!C6</f>
        <v>0.16826923076923078</v>
      </c>
      <c r="I6">
        <f t="shared" si="1"/>
        <v>-2.64738994577704E-2</v>
      </c>
    </row>
    <row r="7" spans="1:16" ht="15.75" customHeight="1" x14ac:dyDescent="0.15">
      <c r="A7" s="1" t="s">
        <v>10</v>
      </c>
      <c r="B7" s="2">
        <v>9670</v>
      </c>
      <c r="C7" s="2">
        <v>823</v>
      </c>
      <c r="D7" s="2">
        <v>138</v>
      </c>
      <c r="E7" s="2">
        <v>82</v>
      </c>
      <c r="G7">
        <f t="shared" si="0"/>
        <v>0.16767922235722965</v>
      </c>
      <c r="H7">
        <f>Experiment!D7/Experiment!C7</f>
        <v>0.16370558375634517</v>
      </c>
      <c r="I7">
        <f t="shared" si="1"/>
        <v>-3.9736386008844826E-3</v>
      </c>
    </row>
    <row r="8" spans="1:16" ht="15.75" customHeight="1" x14ac:dyDescent="0.15">
      <c r="A8" s="1" t="s">
        <v>11</v>
      </c>
      <c r="B8" s="2">
        <v>9008</v>
      </c>
      <c r="C8" s="2">
        <v>748</v>
      </c>
      <c r="D8" s="2">
        <v>146</v>
      </c>
      <c r="E8" s="2">
        <v>76</v>
      </c>
      <c r="G8">
        <f t="shared" si="0"/>
        <v>0.19518716577540107</v>
      </c>
      <c r="H8">
        <f>Experiment!D8/Experiment!C8</f>
        <v>0.16282051282051282</v>
      </c>
      <c r="I8">
        <f t="shared" si="1"/>
        <v>-3.2366652954888248E-2</v>
      </c>
    </row>
    <row r="9" spans="1:16" ht="15.75" customHeight="1" x14ac:dyDescent="0.15">
      <c r="A9" s="1" t="s">
        <v>12</v>
      </c>
      <c r="B9" s="2">
        <v>7434</v>
      </c>
      <c r="C9" s="2">
        <v>632</v>
      </c>
      <c r="D9" s="2">
        <v>110</v>
      </c>
      <c r="E9" s="2">
        <v>70</v>
      </c>
      <c r="G9">
        <f t="shared" si="0"/>
        <v>0.17405063291139242</v>
      </c>
      <c r="H9">
        <f>Experiment!D9/Experiment!C9</f>
        <v>0.14417177914110429</v>
      </c>
      <c r="I9">
        <f t="shared" si="1"/>
        <v>-2.9878853770288122E-2</v>
      </c>
    </row>
    <row r="10" spans="1:16" ht="15.75" customHeight="1" x14ac:dyDescent="0.15">
      <c r="A10" s="1" t="s">
        <v>13</v>
      </c>
      <c r="B10" s="2">
        <v>8459</v>
      </c>
      <c r="C10" s="2">
        <v>691</v>
      </c>
      <c r="D10" s="2">
        <v>131</v>
      </c>
      <c r="E10" s="2">
        <v>60</v>
      </c>
      <c r="G10">
        <f t="shared" si="0"/>
        <v>0.18958031837916064</v>
      </c>
      <c r="H10">
        <f>Experiment!D10/Experiment!C10</f>
        <v>0.17216642754662842</v>
      </c>
      <c r="I10">
        <f t="shared" si="1"/>
        <v>-1.7413890832532225E-2</v>
      </c>
    </row>
    <row r="11" spans="1:16" ht="15.75" customHeight="1" x14ac:dyDescent="0.15">
      <c r="A11" s="1" t="s">
        <v>14</v>
      </c>
      <c r="B11" s="2">
        <v>10667</v>
      </c>
      <c r="C11" s="2">
        <v>861</v>
      </c>
      <c r="D11" s="2">
        <v>165</v>
      </c>
      <c r="E11" s="2">
        <v>97</v>
      </c>
      <c r="G11">
        <f t="shared" si="0"/>
        <v>0.19163763066202091</v>
      </c>
      <c r="H11">
        <f>Experiment!D11/Experiment!C11</f>
        <v>0.17790697674418604</v>
      </c>
      <c r="I11">
        <f t="shared" si="1"/>
        <v>-1.3730653917834873E-2</v>
      </c>
    </row>
    <row r="12" spans="1:16" ht="15.75" customHeight="1" x14ac:dyDescent="0.15">
      <c r="A12" s="1" t="s">
        <v>15</v>
      </c>
      <c r="B12" s="2">
        <v>10660</v>
      </c>
      <c r="C12" s="2">
        <v>867</v>
      </c>
      <c r="D12" s="2">
        <v>196</v>
      </c>
      <c r="E12" s="2">
        <v>105</v>
      </c>
      <c r="G12">
        <f t="shared" si="0"/>
        <v>0.22606689734717417</v>
      </c>
      <c r="H12">
        <f>Experiment!D12/Experiment!C12</f>
        <v>0.16550925925925927</v>
      </c>
      <c r="I12">
        <f t="shared" si="1"/>
        <v>-6.0557638087914895E-2</v>
      </c>
    </row>
    <row r="13" spans="1:16" ht="15.75" customHeight="1" x14ac:dyDescent="0.15">
      <c r="A13" s="1" t="s">
        <v>16</v>
      </c>
      <c r="B13" s="2">
        <v>9947</v>
      </c>
      <c r="C13" s="2">
        <v>838</v>
      </c>
      <c r="D13" s="2">
        <v>162</v>
      </c>
      <c r="E13" s="2">
        <v>92</v>
      </c>
      <c r="G13">
        <f t="shared" si="0"/>
        <v>0.19331742243436753</v>
      </c>
      <c r="H13">
        <f>Experiment!D13/Experiment!C13</f>
        <v>0.15980024968789014</v>
      </c>
      <c r="I13">
        <f t="shared" si="1"/>
        <v>-3.3517172746477392E-2</v>
      </c>
    </row>
    <row r="14" spans="1:16" ht="15.75" customHeight="1" x14ac:dyDescent="0.15">
      <c r="A14" s="1" t="s">
        <v>17</v>
      </c>
      <c r="B14" s="2">
        <v>8324</v>
      </c>
      <c r="C14" s="2">
        <v>665</v>
      </c>
      <c r="D14" s="2">
        <v>127</v>
      </c>
      <c r="E14" s="2">
        <v>56</v>
      </c>
      <c r="G14">
        <f t="shared" si="0"/>
        <v>0.19097744360902255</v>
      </c>
      <c r="H14">
        <f>Experiment!D14/Experiment!C14</f>
        <v>0.19003115264797507</v>
      </c>
      <c r="I14">
        <f t="shared" si="1"/>
        <v>-9.4629096104748012E-4</v>
      </c>
    </row>
    <row r="15" spans="1:16" ht="15.75" customHeight="1" x14ac:dyDescent="0.15">
      <c r="A15" s="1" t="s">
        <v>18</v>
      </c>
      <c r="B15" s="2">
        <v>9434</v>
      </c>
      <c r="C15" s="2">
        <v>673</v>
      </c>
      <c r="D15" s="2">
        <v>220</v>
      </c>
      <c r="E15" s="2">
        <v>122</v>
      </c>
      <c r="G15">
        <f t="shared" si="0"/>
        <v>0.32689450222882616</v>
      </c>
      <c r="H15">
        <f>Experiment!D15/Experiment!C15</f>
        <v>0.27833572453371591</v>
      </c>
      <c r="I15">
        <f t="shared" si="1"/>
        <v>-4.8558777695110245E-2</v>
      </c>
    </row>
    <row r="16" spans="1:16" ht="15.75" customHeight="1" x14ac:dyDescent="0.15">
      <c r="A16" s="1" t="s">
        <v>19</v>
      </c>
      <c r="B16" s="2">
        <v>8687</v>
      </c>
      <c r="C16" s="2">
        <v>691</v>
      </c>
      <c r="D16" s="2">
        <v>176</v>
      </c>
      <c r="E16" s="2">
        <v>128</v>
      </c>
      <c r="G16">
        <f t="shared" si="0"/>
        <v>0.25470332850940663</v>
      </c>
      <c r="H16">
        <f>Experiment!D16/Experiment!C16</f>
        <v>0.18983557548579971</v>
      </c>
      <c r="I16">
        <f t="shared" si="1"/>
        <v>-6.4867753023606922E-2</v>
      </c>
      <c r="N16">
        <f>SUM(B2:B38)</f>
        <v>345543</v>
      </c>
      <c r="O16">
        <f>SUM(Experiment!B2:B38)</f>
        <v>344660</v>
      </c>
      <c r="P16">
        <f>N16+O16</f>
        <v>690203</v>
      </c>
    </row>
    <row r="17" spans="1:17" ht="15.75" customHeight="1" x14ac:dyDescent="0.15">
      <c r="A17" s="1" t="s">
        <v>20</v>
      </c>
      <c r="B17" s="2">
        <v>8896</v>
      </c>
      <c r="C17" s="2">
        <v>708</v>
      </c>
      <c r="D17" s="2">
        <v>161</v>
      </c>
      <c r="E17" s="2">
        <v>104</v>
      </c>
      <c r="G17">
        <f t="shared" si="0"/>
        <v>0.22740112994350281</v>
      </c>
      <c r="H17">
        <f>Experiment!D17/Experiment!C17</f>
        <v>0.22077922077922077</v>
      </c>
      <c r="I17">
        <f t="shared" si="1"/>
        <v>-6.6219091642820416E-3</v>
      </c>
    </row>
    <row r="18" spans="1:17" ht="15.75" customHeight="1" x14ac:dyDescent="0.15">
      <c r="A18" s="1" t="s">
        <v>21</v>
      </c>
      <c r="B18" s="2">
        <v>9535</v>
      </c>
      <c r="C18" s="2">
        <v>759</v>
      </c>
      <c r="D18" s="2">
        <v>233</v>
      </c>
      <c r="E18" s="2">
        <v>124</v>
      </c>
      <c r="G18">
        <f t="shared" si="0"/>
        <v>0.30698287220026349</v>
      </c>
      <c r="H18">
        <f>Experiment!D18/Experiment!C18</f>
        <v>0.27626459143968873</v>
      </c>
      <c r="I18">
        <f t="shared" si="1"/>
        <v>-3.0718280760574757E-2</v>
      </c>
    </row>
    <row r="19" spans="1:17" ht="15.75" customHeight="1" x14ac:dyDescent="0.15">
      <c r="A19" s="1" t="s">
        <v>22</v>
      </c>
      <c r="B19" s="2">
        <v>9363</v>
      </c>
      <c r="C19" s="2">
        <v>736</v>
      </c>
      <c r="D19" s="2">
        <v>154</v>
      </c>
      <c r="E19" s="2">
        <v>91</v>
      </c>
      <c r="G19">
        <f t="shared" si="0"/>
        <v>0.20923913043478262</v>
      </c>
      <c r="H19">
        <f>Experiment!D19/Experiment!C19</f>
        <v>0.22010869565217392</v>
      </c>
      <c r="I19">
        <f t="shared" si="1"/>
        <v>1.0869565217391297E-2</v>
      </c>
    </row>
    <row r="20" spans="1:17" ht="15.75" customHeight="1" x14ac:dyDescent="0.15">
      <c r="A20" s="1" t="s">
        <v>23</v>
      </c>
      <c r="B20" s="2">
        <v>9327</v>
      </c>
      <c r="C20" s="2">
        <v>739</v>
      </c>
      <c r="D20" s="2">
        <v>196</v>
      </c>
      <c r="E20" s="2">
        <v>86</v>
      </c>
      <c r="G20">
        <f t="shared" si="0"/>
        <v>0.26522327469553453</v>
      </c>
      <c r="H20">
        <f>Experiment!D20/Experiment!C20</f>
        <v>0.27647867950481431</v>
      </c>
      <c r="I20">
        <f t="shared" si="1"/>
        <v>1.1255404809279779E-2</v>
      </c>
    </row>
    <row r="21" spans="1:17" ht="15.75" customHeight="1" x14ac:dyDescent="0.15">
      <c r="A21" s="1" t="s">
        <v>24</v>
      </c>
      <c r="B21" s="2">
        <v>9345</v>
      </c>
      <c r="C21" s="2">
        <v>734</v>
      </c>
      <c r="D21" s="2">
        <v>167</v>
      </c>
      <c r="E21" s="2">
        <v>75</v>
      </c>
      <c r="G21">
        <f t="shared" si="0"/>
        <v>0.22752043596730245</v>
      </c>
      <c r="H21">
        <f>Experiment!D21/Experiment!C21</f>
        <v>0.28434065934065933</v>
      </c>
      <c r="I21">
        <f t="shared" si="1"/>
        <v>5.6820223373356876E-2</v>
      </c>
    </row>
    <row r="22" spans="1:17" ht="15.75" customHeight="1" x14ac:dyDescent="0.15">
      <c r="A22" s="1" t="s">
        <v>25</v>
      </c>
      <c r="B22" s="2">
        <v>8890</v>
      </c>
      <c r="C22" s="2">
        <v>706</v>
      </c>
      <c r="D22" s="2">
        <v>174</v>
      </c>
      <c r="E22" s="2">
        <v>101</v>
      </c>
      <c r="G22">
        <f t="shared" si="0"/>
        <v>0.24645892351274787</v>
      </c>
      <c r="H22">
        <f>Experiment!D22/Experiment!C22</f>
        <v>0.25207756232686979</v>
      </c>
      <c r="I22">
        <f t="shared" si="1"/>
        <v>5.6186388141219179E-3</v>
      </c>
    </row>
    <row r="23" spans="1:17" ht="15.75" customHeight="1" x14ac:dyDescent="0.15">
      <c r="A23" s="1" t="s">
        <v>26</v>
      </c>
      <c r="B23" s="2">
        <v>8460</v>
      </c>
      <c r="C23" s="2">
        <v>681</v>
      </c>
      <c r="D23" s="2">
        <v>156</v>
      </c>
      <c r="E23" s="2">
        <v>93</v>
      </c>
      <c r="G23">
        <f t="shared" si="0"/>
        <v>0.22907488986784141</v>
      </c>
      <c r="H23">
        <f>Experiment!D23/Experiment!C23</f>
        <v>0.20431654676258992</v>
      </c>
      <c r="I23">
        <f t="shared" si="1"/>
        <v>-2.475834310525149E-2</v>
      </c>
    </row>
    <row r="24" spans="1:17" ht="15.75" customHeight="1" x14ac:dyDescent="0.15">
      <c r="A24" s="1" t="s">
        <v>27</v>
      </c>
      <c r="B24" s="2">
        <v>8836</v>
      </c>
      <c r="C24" s="2">
        <v>693</v>
      </c>
      <c r="D24" s="2">
        <v>206</v>
      </c>
      <c r="E24" s="2">
        <v>67</v>
      </c>
      <c r="G24">
        <f t="shared" si="0"/>
        <v>0.29725829725829728</v>
      </c>
      <c r="H24">
        <f>Experiment!D24/Experiment!C24</f>
        <v>0.25138121546961328</v>
      </c>
      <c r="I24">
        <f t="shared" si="1"/>
        <v>-4.5877081788683993E-2</v>
      </c>
    </row>
    <row r="25" spans="1:17" ht="15.75" customHeight="1" x14ac:dyDescent="0.15">
      <c r="A25" s="1" t="s">
        <v>28</v>
      </c>
      <c r="B25" s="2">
        <v>9437</v>
      </c>
      <c r="C25" s="2">
        <v>788</v>
      </c>
      <c r="D25" s="1"/>
      <c r="E25" s="3"/>
      <c r="N25">
        <v>6.0184074000000005E-4</v>
      </c>
      <c r="O25">
        <v>1.96</v>
      </c>
      <c r="P25">
        <f>N25*O25</f>
        <v>1.1796078504E-3</v>
      </c>
    </row>
    <row r="26" spans="1:17" ht="15.75" customHeight="1" x14ac:dyDescent="0.15">
      <c r="A26" s="1" t="s">
        <v>29</v>
      </c>
      <c r="B26" s="2">
        <v>9420</v>
      </c>
      <c r="C26" s="2">
        <v>781</v>
      </c>
      <c r="D26" s="1"/>
      <c r="E26" s="3"/>
      <c r="N26">
        <v>0.5</v>
      </c>
    </row>
    <row r="27" spans="1:17" ht="15.75" customHeight="1" x14ac:dyDescent="0.15">
      <c r="A27" s="1" t="s">
        <v>30</v>
      </c>
      <c r="B27" s="2">
        <v>9570</v>
      </c>
      <c r="C27" s="2">
        <v>805</v>
      </c>
      <c r="D27" s="1"/>
      <c r="E27" s="3"/>
      <c r="N27" s="5">
        <f>N26-P25</f>
        <v>0.4988203921496</v>
      </c>
      <c r="O27" s="5">
        <f>N26+P25</f>
        <v>0.50117960785040006</v>
      </c>
      <c r="P27" s="5">
        <f>O16/P16</f>
        <v>0.4993603331193866</v>
      </c>
      <c r="Q27" s="5">
        <f>N16/P16</f>
        <v>0.50063966688061334</v>
      </c>
    </row>
    <row r="28" spans="1:17" ht="15.75" customHeight="1" x14ac:dyDescent="0.15">
      <c r="A28" s="1" t="s">
        <v>31</v>
      </c>
      <c r="B28" s="2">
        <v>9921</v>
      </c>
      <c r="C28" s="2">
        <v>830</v>
      </c>
      <c r="D28" s="1"/>
      <c r="E28" s="3"/>
      <c r="N28" s="5">
        <f>P16*N27</f>
        <v>344287.33112283039</v>
      </c>
      <c r="O28" s="5">
        <f>P16*O27</f>
        <v>345915.66887716966</v>
      </c>
    </row>
    <row r="29" spans="1:17" ht="15.75" customHeight="1" x14ac:dyDescent="0.15">
      <c r="A29" s="1" t="s">
        <v>32</v>
      </c>
      <c r="B29" s="2">
        <v>9424</v>
      </c>
      <c r="C29" s="2">
        <v>781</v>
      </c>
      <c r="D29" s="1"/>
      <c r="E29" s="3"/>
    </row>
    <row r="30" spans="1:17" ht="15.75" customHeight="1" x14ac:dyDescent="0.15">
      <c r="A30" s="1" t="s">
        <v>33</v>
      </c>
      <c r="B30" s="2">
        <v>9010</v>
      </c>
      <c r="C30" s="2">
        <v>756</v>
      </c>
      <c r="D30" s="1"/>
      <c r="E30" s="3"/>
    </row>
    <row r="31" spans="1:17" ht="15.75" customHeight="1" x14ac:dyDescent="0.15">
      <c r="A31" s="1" t="s">
        <v>34</v>
      </c>
      <c r="B31" s="2">
        <v>9656</v>
      </c>
      <c r="C31" s="2">
        <v>825</v>
      </c>
      <c r="D31" s="1"/>
      <c r="E31" s="3"/>
    </row>
    <row r="32" spans="1:17" ht="15.75" customHeight="1" x14ac:dyDescent="0.15">
      <c r="A32" s="1" t="s">
        <v>35</v>
      </c>
      <c r="B32" s="2">
        <v>10419</v>
      </c>
      <c r="C32" s="2">
        <v>874</v>
      </c>
      <c r="D32" s="1"/>
      <c r="E32" s="3"/>
    </row>
    <row r="33" spans="1:18" ht="15.75" customHeight="1" x14ac:dyDescent="0.15">
      <c r="A33" s="1" t="s">
        <v>36</v>
      </c>
      <c r="B33" s="2">
        <v>9880</v>
      </c>
      <c r="C33" s="2">
        <v>830</v>
      </c>
      <c r="D33" s="1"/>
      <c r="E33" s="3"/>
      <c r="N33">
        <f>SQRT(0.5*0.5/P34)</f>
        <v>2.0997470796992519E-3</v>
      </c>
      <c r="O33">
        <v>1.96</v>
      </c>
      <c r="P33">
        <f>N33*O33</f>
        <v>4.1155042762105335E-3</v>
      </c>
    </row>
    <row r="34" spans="1:18" ht="15.75" customHeight="1" x14ac:dyDescent="0.15">
      <c r="A34" s="1" t="s">
        <v>37</v>
      </c>
      <c r="B34" s="2">
        <v>10134</v>
      </c>
      <c r="C34" s="2">
        <v>801</v>
      </c>
      <c r="D34" s="1"/>
      <c r="E34" s="3"/>
      <c r="N34">
        <f>SUM(C2:C38)</f>
        <v>28378</v>
      </c>
      <c r="O34">
        <f>SUM(Experiment!C2:C38)</f>
        <v>28325</v>
      </c>
      <c r="P34">
        <f>N34+O34</f>
        <v>56703</v>
      </c>
    </row>
    <row r="35" spans="1:18" ht="15.75" customHeight="1" x14ac:dyDescent="0.15">
      <c r="A35" s="1" t="s">
        <v>38</v>
      </c>
      <c r="B35" s="2">
        <v>9717</v>
      </c>
      <c r="C35" s="2">
        <v>814</v>
      </c>
      <c r="D35" s="1"/>
      <c r="E35" s="3"/>
      <c r="N35">
        <v>0.5</v>
      </c>
    </row>
    <row r="36" spans="1:18" ht="15.75" customHeight="1" x14ac:dyDescent="0.15">
      <c r="A36" s="1" t="s">
        <v>39</v>
      </c>
      <c r="B36" s="2">
        <v>9192</v>
      </c>
      <c r="C36" s="2">
        <v>735</v>
      </c>
      <c r="D36" s="1"/>
      <c r="E36" s="3"/>
      <c r="N36" s="5">
        <f>N35-P33</f>
        <v>0.49588449572378945</v>
      </c>
      <c r="O36" s="5">
        <f>N35+P33</f>
        <v>0.50411550427621055</v>
      </c>
      <c r="P36" s="5">
        <f>N34/P34</f>
        <v>0.50046734740666277</v>
      </c>
    </row>
    <row r="37" spans="1:18" ht="15.75" customHeight="1" x14ac:dyDescent="0.15">
      <c r="A37" s="1" t="s">
        <v>40</v>
      </c>
      <c r="B37" s="2">
        <v>8630</v>
      </c>
      <c r="C37" s="2">
        <v>743</v>
      </c>
      <c r="D37" s="1"/>
      <c r="E37" s="3"/>
      <c r="N37" s="5">
        <f>P34*N36</f>
        <v>28118.138561026033</v>
      </c>
      <c r="O37" s="5">
        <f>P34*O36</f>
        <v>28584.861438973967</v>
      </c>
    </row>
    <row r="38" spans="1:18" ht="15.75" customHeight="1" x14ac:dyDescent="0.15">
      <c r="A38" s="1" t="s">
        <v>41</v>
      </c>
      <c r="B38" s="2">
        <v>8970</v>
      </c>
      <c r="C38" s="2">
        <v>722</v>
      </c>
      <c r="D38" s="1"/>
      <c r="E38" s="3"/>
    </row>
    <row r="39" spans="1:18" ht="15.75" customHeight="1" x14ac:dyDescent="0.15">
      <c r="A39" s="1"/>
      <c r="B39" s="2"/>
      <c r="C39" s="2"/>
      <c r="D39" s="1"/>
      <c r="E39" s="3"/>
      <c r="N39" s="5">
        <f>N37/O28</f>
        <v>8.1286108409880764E-2</v>
      </c>
      <c r="O39" s="5">
        <f>O37/N28</f>
        <v>8.3026178586791594E-2</v>
      </c>
      <c r="P39" s="5">
        <f>P34/P16</f>
        <v>8.2154090897895257E-2</v>
      </c>
    </row>
    <row r="40" spans="1:18" ht="15.75" customHeight="1" x14ac:dyDescent="0.15">
      <c r="A40" s="1"/>
      <c r="B40" s="2"/>
      <c r="C40" s="2"/>
      <c r="D40" s="1"/>
      <c r="E40" s="3"/>
    </row>
    <row r="41" spans="1:18" ht="15.75" customHeight="1" x14ac:dyDescent="0.15">
      <c r="I41" t="s">
        <v>42</v>
      </c>
      <c r="N41" s="5">
        <f>N34/N16</f>
        <v>8.2125813574576823E-2</v>
      </c>
      <c r="O41" s="5"/>
    </row>
    <row r="42" spans="1:18" ht="15.75" customHeight="1" x14ac:dyDescent="0.15">
      <c r="I42" t="s">
        <v>43</v>
      </c>
      <c r="N42" s="5">
        <f>SQRT(N41*(1-N41)/N16)</f>
        <v>4.6706827655464432E-4</v>
      </c>
      <c r="O42" s="5">
        <f>N42*1.96</f>
        <v>9.154538220471028E-4</v>
      </c>
    </row>
    <row r="43" spans="1:18" ht="15.75" customHeight="1" x14ac:dyDescent="0.15">
      <c r="I43" t="s">
        <v>44</v>
      </c>
      <c r="N43" s="5">
        <f>O34/O16</f>
        <v>8.2182440666163759E-2</v>
      </c>
      <c r="O43" s="5"/>
    </row>
    <row r="44" spans="1:18" ht="15.75" customHeight="1" x14ac:dyDescent="0.15">
      <c r="N44" s="5">
        <f>N41-O42</f>
        <v>8.1210359752529715E-2</v>
      </c>
      <c r="O44" s="5">
        <f>N41+O42</f>
        <v>8.304126739662393E-2</v>
      </c>
    </row>
    <row r="47" spans="1:18" ht="15.75" customHeight="1" x14ac:dyDescent="0.15">
      <c r="N47" t="s">
        <v>46</v>
      </c>
      <c r="O47" t="s">
        <v>47</v>
      </c>
      <c r="P47" t="s">
        <v>48</v>
      </c>
      <c r="Q47" t="s">
        <v>49</v>
      </c>
      <c r="R47" t="s">
        <v>50</v>
      </c>
    </row>
    <row r="48" spans="1:18" ht="15.75" customHeight="1" x14ac:dyDescent="0.15">
      <c r="I48" t="s">
        <v>45</v>
      </c>
      <c r="N48">
        <f>SUM(C2:C24)</f>
        <v>17293</v>
      </c>
      <c r="O48">
        <f>SUM(D2:D24)</f>
        <v>3785</v>
      </c>
      <c r="P48">
        <f>SUM(E2:E24)</f>
        <v>2033</v>
      </c>
      <c r="Q48">
        <f>O48/N48</f>
        <v>0.2188746891805933</v>
      </c>
      <c r="R48">
        <f>P48/N48</f>
        <v>0.11756201931417337</v>
      </c>
    </row>
    <row r="49" spans="9:18" ht="15.75" customHeight="1" x14ac:dyDescent="0.15">
      <c r="I49" t="s">
        <v>44</v>
      </c>
      <c r="N49">
        <f>SUM(Experiment!C2:C24)</f>
        <v>17260</v>
      </c>
      <c r="O49">
        <f>SUM(Experiment!D2:D24)</f>
        <v>3423</v>
      </c>
      <c r="P49">
        <f>SUM(Experiment!E2:E24)</f>
        <v>1945</v>
      </c>
      <c r="Q49">
        <f>O49/N49</f>
        <v>0.19831981460023174</v>
      </c>
      <c r="R49">
        <f>P49/N49</f>
        <v>0.1126882966396292</v>
      </c>
    </row>
    <row r="51" spans="9:18" ht="15.75" customHeight="1" x14ac:dyDescent="0.15">
      <c r="I51" t="s">
        <v>53</v>
      </c>
      <c r="N51">
        <v>1.96</v>
      </c>
    </row>
    <row r="52" spans="9:18" ht="15.75" customHeight="1" x14ac:dyDescent="0.15">
      <c r="I52" t="s">
        <v>52</v>
      </c>
      <c r="N52">
        <f>(O48+O49)/(N48+N49)</f>
        <v>0.20860706740369866</v>
      </c>
    </row>
    <row r="53" spans="9:18" ht="15.75" customHeight="1" x14ac:dyDescent="0.15">
      <c r="I53" t="s">
        <v>51</v>
      </c>
      <c r="N53">
        <f>SQRT(N52*(1-N52)*(1/$N$48+1/$N$49))</f>
        <v>4.3716753852259364E-3</v>
      </c>
    </row>
    <row r="54" spans="9:18" ht="15.75" customHeight="1" x14ac:dyDescent="0.15">
      <c r="I54" t="s">
        <v>54</v>
      </c>
      <c r="N54">
        <f>N51*N53</f>
        <v>8.5684837550428355E-3</v>
      </c>
    </row>
    <row r="55" spans="9:18" ht="15.75" customHeight="1" x14ac:dyDescent="0.15">
      <c r="I55" t="s">
        <v>56</v>
      </c>
      <c r="N55">
        <f>O49/N49-O48/N48</f>
        <v>-2.0554874580361565E-2</v>
      </c>
    </row>
    <row r="56" spans="9:18" ht="15.75" customHeight="1" x14ac:dyDescent="0.15">
      <c r="I56" t="s">
        <v>55</v>
      </c>
      <c r="N56" s="5">
        <f>N55-N54</f>
        <v>-2.9123358335404401E-2</v>
      </c>
      <c r="O56" s="5">
        <f>N55+N54</f>
        <v>-1.198639082531873E-2</v>
      </c>
    </row>
    <row r="57" spans="9:18" ht="15.75" customHeight="1" x14ac:dyDescent="0.15">
      <c r="I57" t="s">
        <v>57</v>
      </c>
      <c r="N57">
        <v>0.01</v>
      </c>
    </row>
    <row r="59" spans="9:18" ht="15.75" customHeight="1" x14ac:dyDescent="0.15">
      <c r="I59" t="s">
        <v>53</v>
      </c>
      <c r="N59">
        <v>1.96</v>
      </c>
    </row>
    <row r="60" spans="9:18" ht="15.75" customHeight="1" x14ac:dyDescent="0.15">
      <c r="I60" t="s">
        <v>58</v>
      </c>
      <c r="N60">
        <f>(P48+P49)/(N48+N49)</f>
        <v>0.11512748531241861</v>
      </c>
    </row>
    <row r="61" spans="9:18" ht="15.75" customHeight="1" x14ac:dyDescent="0.15">
      <c r="I61" t="s">
        <v>59</v>
      </c>
      <c r="N61">
        <f>SQRT(N60*(1-N60)*(1/$N$48+1/$N$49))</f>
        <v>3.4341335129324238E-3</v>
      </c>
    </row>
    <row r="62" spans="9:18" ht="15.75" customHeight="1" x14ac:dyDescent="0.15">
      <c r="I62" t="s">
        <v>54</v>
      </c>
      <c r="N62">
        <f>N59*N61</f>
        <v>6.7309016853475505E-3</v>
      </c>
    </row>
    <row r="63" spans="9:18" ht="15.75" customHeight="1" x14ac:dyDescent="0.15">
      <c r="I63" t="s">
        <v>56</v>
      </c>
      <c r="N63">
        <f>P49/N49-P48/N48</f>
        <v>-4.8737226745441675E-3</v>
      </c>
    </row>
    <row r="64" spans="9:18" ht="15.75" customHeight="1" x14ac:dyDescent="0.15">
      <c r="I64" t="s">
        <v>55</v>
      </c>
      <c r="N64" s="5">
        <f>N63-N62</f>
        <v>-1.1604624359891718E-2</v>
      </c>
      <c r="O64" s="5">
        <f>N63+N62</f>
        <v>1.857179010803383E-3</v>
      </c>
    </row>
    <row r="65" spans="9:14" ht="15.75" customHeight="1" x14ac:dyDescent="0.15">
      <c r="I65" t="s">
        <v>57</v>
      </c>
      <c r="N65">
        <v>7.4999999999999997E-3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pane ySplit="1" topLeftCell="A2" activePane="bottomLeft" state="frozen"/>
      <selection pane="bottomLeft" activeCell="B2" sqref="B2:B19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5</v>
      </c>
      <c r="B2" s="2">
        <v>7716</v>
      </c>
      <c r="C2" s="2">
        <v>686</v>
      </c>
      <c r="D2" s="2">
        <v>105</v>
      </c>
      <c r="E2" s="2">
        <v>34</v>
      </c>
    </row>
    <row r="3" spans="1:5" ht="15.75" customHeight="1" x14ac:dyDescent="0.15">
      <c r="A3" s="1" t="s">
        <v>6</v>
      </c>
      <c r="B3" s="2">
        <v>9288</v>
      </c>
      <c r="C3" s="2">
        <v>785</v>
      </c>
      <c r="D3" s="2">
        <v>116</v>
      </c>
      <c r="E3" s="2">
        <v>91</v>
      </c>
    </row>
    <row r="4" spans="1:5" ht="15.75" customHeight="1" x14ac:dyDescent="0.15">
      <c r="A4" s="1" t="s">
        <v>7</v>
      </c>
      <c r="B4" s="2">
        <v>10480</v>
      </c>
      <c r="C4" s="2">
        <v>884</v>
      </c>
      <c r="D4" s="2">
        <v>145</v>
      </c>
      <c r="E4" s="2">
        <v>79</v>
      </c>
    </row>
    <row r="5" spans="1:5" ht="15.75" customHeight="1" x14ac:dyDescent="0.15">
      <c r="A5" s="1" t="s">
        <v>8</v>
      </c>
      <c r="B5" s="2">
        <v>9867</v>
      </c>
      <c r="C5" s="2">
        <v>827</v>
      </c>
      <c r="D5" s="2">
        <v>138</v>
      </c>
      <c r="E5" s="2">
        <v>92</v>
      </c>
    </row>
    <row r="6" spans="1:5" ht="15.75" customHeight="1" x14ac:dyDescent="0.15">
      <c r="A6" s="1" t="s">
        <v>9</v>
      </c>
      <c r="B6" s="2">
        <v>9793</v>
      </c>
      <c r="C6" s="2">
        <v>832</v>
      </c>
      <c r="D6" s="2">
        <v>140</v>
      </c>
      <c r="E6" s="2">
        <v>94</v>
      </c>
    </row>
    <row r="7" spans="1:5" ht="15.75" customHeight="1" x14ac:dyDescent="0.15">
      <c r="A7" s="1" t="s">
        <v>10</v>
      </c>
      <c r="B7" s="2">
        <v>9500</v>
      </c>
      <c r="C7" s="2">
        <v>788</v>
      </c>
      <c r="D7" s="2">
        <v>129</v>
      </c>
      <c r="E7" s="2">
        <v>61</v>
      </c>
    </row>
    <row r="8" spans="1:5" ht="15.75" customHeight="1" x14ac:dyDescent="0.15">
      <c r="A8" s="1" t="s">
        <v>11</v>
      </c>
      <c r="B8" s="2">
        <v>9088</v>
      </c>
      <c r="C8" s="2">
        <v>780</v>
      </c>
      <c r="D8" s="2">
        <v>127</v>
      </c>
      <c r="E8" s="2">
        <v>44</v>
      </c>
    </row>
    <row r="9" spans="1:5" ht="15.75" customHeight="1" x14ac:dyDescent="0.15">
      <c r="A9" s="1" t="s">
        <v>12</v>
      </c>
      <c r="B9" s="2">
        <v>7664</v>
      </c>
      <c r="C9" s="2">
        <v>652</v>
      </c>
      <c r="D9" s="2">
        <v>94</v>
      </c>
      <c r="E9" s="2">
        <v>62</v>
      </c>
    </row>
    <row r="10" spans="1:5" ht="15.75" customHeight="1" x14ac:dyDescent="0.15">
      <c r="A10" s="1" t="s">
        <v>13</v>
      </c>
      <c r="B10" s="2">
        <v>8434</v>
      </c>
      <c r="C10" s="2">
        <v>697</v>
      </c>
      <c r="D10" s="2">
        <v>120</v>
      </c>
      <c r="E10" s="2">
        <v>77</v>
      </c>
    </row>
    <row r="11" spans="1:5" ht="15.75" customHeight="1" x14ac:dyDescent="0.15">
      <c r="A11" s="1" t="s">
        <v>14</v>
      </c>
      <c r="B11" s="2">
        <v>10496</v>
      </c>
      <c r="C11" s="2">
        <v>860</v>
      </c>
      <c r="D11" s="2">
        <v>153</v>
      </c>
      <c r="E11" s="2">
        <v>98</v>
      </c>
    </row>
    <row r="12" spans="1:5" ht="15.75" customHeight="1" x14ac:dyDescent="0.15">
      <c r="A12" s="1" t="s">
        <v>15</v>
      </c>
      <c r="B12" s="2">
        <v>10551</v>
      </c>
      <c r="C12" s="2">
        <v>864</v>
      </c>
      <c r="D12" s="2">
        <v>143</v>
      </c>
      <c r="E12" s="2">
        <v>71</v>
      </c>
    </row>
    <row r="13" spans="1:5" ht="15.75" customHeight="1" x14ac:dyDescent="0.15">
      <c r="A13" s="1" t="s">
        <v>16</v>
      </c>
      <c r="B13" s="2">
        <v>9737</v>
      </c>
      <c r="C13" s="2">
        <v>801</v>
      </c>
      <c r="D13" s="2">
        <v>128</v>
      </c>
      <c r="E13" s="2">
        <v>70</v>
      </c>
    </row>
    <row r="14" spans="1:5" ht="15.75" customHeight="1" x14ac:dyDescent="0.15">
      <c r="A14" s="1" t="s">
        <v>17</v>
      </c>
      <c r="B14" s="2">
        <v>8176</v>
      </c>
      <c r="C14" s="2">
        <v>642</v>
      </c>
      <c r="D14" s="2">
        <v>122</v>
      </c>
      <c r="E14" s="2">
        <v>68</v>
      </c>
    </row>
    <row r="15" spans="1:5" ht="15.75" customHeight="1" x14ac:dyDescent="0.15">
      <c r="A15" s="1" t="s">
        <v>18</v>
      </c>
      <c r="B15" s="2">
        <v>9402</v>
      </c>
      <c r="C15" s="2">
        <v>697</v>
      </c>
      <c r="D15" s="2">
        <v>194</v>
      </c>
      <c r="E15" s="2">
        <v>94</v>
      </c>
    </row>
    <row r="16" spans="1:5" ht="15.75" customHeight="1" x14ac:dyDescent="0.15">
      <c r="A16" s="1" t="s">
        <v>19</v>
      </c>
      <c r="B16" s="2">
        <v>8669</v>
      </c>
      <c r="C16" s="2">
        <v>669</v>
      </c>
      <c r="D16" s="2">
        <v>127</v>
      </c>
      <c r="E16" s="2">
        <v>81</v>
      </c>
    </row>
    <row r="17" spans="1:5" ht="15.75" customHeight="1" x14ac:dyDescent="0.15">
      <c r="A17" s="1" t="s">
        <v>20</v>
      </c>
      <c r="B17" s="2">
        <v>8881</v>
      </c>
      <c r="C17" s="2">
        <v>693</v>
      </c>
      <c r="D17" s="2">
        <v>153</v>
      </c>
      <c r="E17" s="2">
        <v>101</v>
      </c>
    </row>
    <row r="18" spans="1:5" ht="15.75" customHeight="1" x14ac:dyDescent="0.15">
      <c r="A18" s="1" t="s">
        <v>21</v>
      </c>
      <c r="B18" s="2">
        <v>9655</v>
      </c>
      <c r="C18" s="2">
        <v>771</v>
      </c>
      <c r="D18" s="2">
        <v>213</v>
      </c>
      <c r="E18" s="2">
        <v>119</v>
      </c>
    </row>
    <row r="19" spans="1:5" ht="15.75" customHeight="1" x14ac:dyDescent="0.15">
      <c r="A19" s="1" t="s">
        <v>22</v>
      </c>
      <c r="B19" s="2">
        <v>9396</v>
      </c>
      <c r="C19" s="2">
        <v>736</v>
      </c>
      <c r="D19" s="2">
        <v>162</v>
      </c>
      <c r="E19" s="2">
        <v>120</v>
      </c>
    </row>
    <row r="20" spans="1:5" ht="15.75" customHeight="1" x14ac:dyDescent="0.15">
      <c r="A20" s="1" t="s">
        <v>23</v>
      </c>
      <c r="B20" s="2">
        <v>9262</v>
      </c>
      <c r="C20" s="2">
        <v>727</v>
      </c>
      <c r="D20" s="2">
        <v>201</v>
      </c>
      <c r="E20" s="2">
        <v>96</v>
      </c>
    </row>
    <row r="21" spans="1:5" ht="15.75" customHeight="1" x14ac:dyDescent="0.15">
      <c r="A21" s="1" t="s">
        <v>24</v>
      </c>
      <c r="B21" s="2">
        <v>9308</v>
      </c>
      <c r="C21" s="2">
        <v>728</v>
      </c>
      <c r="D21" s="2">
        <v>207</v>
      </c>
      <c r="E21" s="2">
        <v>67</v>
      </c>
    </row>
    <row r="22" spans="1:5" ht="15.75" customHeight="1" x14ac:dyDescent="0.15">
      <c r="A22" s="1" t="s">
        <v>25</v>
      </c>
      <c r="B22" s="2">
        <v>8715</v>
      </c>
      <c r="C22" s="2">
        <v>722</v>
      </c>
      <c r="D22" s="2">
        <v>182</v>
      </c>
      <c r="E22" s="2">
        <v>123</v>
      </c>
    </row>
    <row r="23" spans="1:5" ht="15.75" customHeight="1" x14ac:dyDescent="0.15">
      <c r="A23" s="1" t="s">
        <v>26</v>
      </c>
      <c r="B23" s="2">
        <v>8448</v>
      </c>
      <c r="C23" s="2">
        <v>695</v>
      </c>
      <c r="D23" s="2">
        <v>142</v>
      </c>
      <c r="E23" s="2">
        <v>100</v>
      </c>
    </row>
    <row r="24" spans="1:5" ht="15.75" customHeight="1" x14ac:dyDescent="0.15">
      <c r="A24" s="1" t="s">
        <v>27</v>
      </c>
      <c r="B24" s="2">
        <v>8836</v>
      </c>
      <c r="C24" s="2">
        <v>724</v>
      </c>
      <c r="D24" s="2">
        <v>182</v>
      </c>
      <c r="E24" s="2">
        <v>103</v>
      </c>
    </row>
    <row r="25" spans="1:5" ht="15.75" customHeight="1" x14ac:dyDescent="0.15">
      <c r="A25" s="1" t="s">
        <v>28</v>
      </c>
      <c r="B25" s="2">
        <v>9359</v>
      </c>
      <c r="C25" s="2">
        <v>789</v>
      </c>
      <c r="D25" s="3"/>
      <c r="E25" s="3"/>
    </row>
    <row r="26" spans="1:5" ht="15.75" customHeight="1" x14ac:dyDescent="0.15">
      <c r="A26" s="1" t="s">
        <v>29</v>
      </c>
      <c r="B26" s="2">
        <v>9427</v>
      </c>
      <c r="C26" s="2">
        <v>743</v>
      </c>
      <c r="D26" s="3"/>
      <c r="E26" s="3"/>
    </row>
    <row r="27" spans="1:5" ht="15.75" customHeight="1" x14ac:dyDescent="0.15">
      <c r="A27" s="1" t="s">
        <v>30</v>
      </c>
      <c r="B27" s="2">
        <v>9633</v>
      </c>
      <c r="C27" s="2">
        <v>808</v>
      </c>
      <c r="D27" s="3"/>
      <c r="E27" s="3"/>
    </row>
    <row r="28" spans="1:5" ht="15.75" customHeight="1" x14ac:dyDescent="0.15">
      <c r="A28" s="1" t="s">
        <v>31</v>
      </c>
      <c r="B28" s="2">
        <v>9842</v>
      </c>
      <c r="C28" s="2">
        <v>831</v>
      </c>
      <c r="D28" s="3"/>
      <c r="E28" s="3"/>
    </row>
    <row r="29" spans="1:5" ht="15.75" customHeight="1" x14ac:dyDescent="0.15">
      <c r="A29" s="1" t="s">
        <v>32</v>
      </c>
      <c r="B29" s="2">
        <v>9272</v>
      </c>
      <c r="C29" s="2">
        <v>767</v>
      </c>
      <c r="D29" s="3"/>
      <c r="E29" s="3"/>
    </row>
    <row r="30" spans="1:5" ht="15.75" customHeight="1" x14ac:dyDescent="0.15">
      <c r="A30" s="1" t="s">
        <v>33</v>
      </c>
      <c r="B30" s="2">
        <v>8969</v>
      </c>
      <c r="C30" s="2">
        <v>760</v>
      </c>
      <c r="D30" s="3"/>
      <c r="E30" s="3"/>
    </row>
    <row r="31" spans="1:5" ht="15.75" customHeight="1" x14ac:dyDescent="0.15">
      <c r="A31" s="1" t="s">
        <v>34</v>
      </c>
      <c r="B31" s="2">
        <v>9697</v>
      </c>
      <c r="C31" s="2">
        <v>850</v>
      </c>
      <c r="D31" s="3"/>
      <c r="E31" s="3"/>
    </row>
    <row r="32" spans="1:5" ht="15.75" customHeight="1" x14ac:dyDescent="0.15">
      <c r="A32" s="1" t="s">
        <v>35</v>
      </c>
      <c r="B32" s="2">
        <v>10445</v>
      </c>
      <c r="C32" s="2">
        <v>851</v>
      </c>
      <c r="D32" s="3"/>
      <c r="E32" s="3"/>
    </row>
    <row r="33" spans="1:5" ht="15.75" customHeight="1" x14ac:dyDescent="0.15">
      <c r="A33" s="1" t="s">
        <v>36</v>
      </c>
      <c r="B33" s="2">
        <v>9931</v>
      </c>
      <c r="C33" s="2">
        <v>831</v>
      </c>
      <c r="D33" s="3"/>
      <c r="E33" s="3"/>
    </row>
    <row r="34" spans="1:5" ht="15.75" customHeight="1" x14ac:dyDescent="0.15">
      <c r="A34" s="1" t="s">
        <v>37</v>
      </c>
      <c r="B34" s="2">
        <v>10042</v>
      </c>
      <c r="C34" s="2">
        <v>802</v>
      </c>
      <c r="D34" s="3"/>
      <c r="E34" s="3"/>
    </row>
    <row r="35" spans="1:5" ht="15.75" customHeight="1" x14ac:dyDescent="0.15">
      <c r="A35" s="1" t="s">
        <v>38</v>
      </c>
      <c r="B35" s="2">
        <v>9721</v>
      </c>
      <c r="C35" s="2">
        <v>829</v>
      </c>
      <c r="D35" s="3"/>
      <c r="E35" s="3"/>
    </row>
    <row r="36" spans="1:5" ht="15.75" customHeight="1" x14ac:dyDescent="0.15">
      <c r="A36" s="1" t="s">
        <v>39</v>
      </c>
      <c r="B36" s="2">
        <v>9304</v>
      </c>
      <c r="C36" s="2">
        <v>770</v>
      </c>
      <c r="D36" s="3"/>
      <c r="E36" s="3"/>
    </row>
    <row r="37" spans="1:5" ht="15.75" customHeight="1" x14ac:dyDescent="0.15">
      <c r="A37" s="1" t="s">
        <v>40</v>
      </c>
      <c r="B37" s="2">
        <v>8668</v>
      </c>
      <c r="C37" s="2">
        <v>724</v>
      </c>
      <c r="D37" s="3"/>
      <c r="E37" s="3"/>
    </row>
    <row r="38" spans="1:5" ht="15.75" customHeight="1" x14ac:dyDescent="0.15">
      <c r="A38" s="1" t="s">
        <v>41</v>
      </c>
      <c r="B38" s="2">
        <v>8988</v>
      </c>
      <c r="C38" s="2">
        <v>710</v>
      </c>
      <c r="D38" s="3"/>
      <c r="E3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Control</vt:lpstr>
      <vt:lpstr>Experiment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modified xsi:type="dcterms:W3CDTF">2017-07-16T08:53:58Z</dcterms:modified>
</cp:coreProperties>
</file>