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<sst xmlns="http://schemas.openxmlformats.org/spreadsheetml/2006/main" count="63" uniqueCount="40">
  <si>
    <t>固体密度测量</t>
  </si>
  <si>
    <t>忽一然2021533035</t>
  </si>
  <si>
    <t>2022年11月28日周一</t>
  </si>
  <si>
    <t>样品在空气中的质量M1(g)=</t>
  </si>
  <si>
    <t>表1.固体密度实验球1体积测量</t>
  </si>
  <si>
    <t>次数</t>
  </si>
  <si>
    <t>直径测量零点X0/mm</t>
  </si>
  <si>
    <t>直径测量读数X/mm</t>
  </si>
  <si>
    <t>D(X-X0)/mm</t>
  </si>
  <si>
    <t>样品体积V/mm^3</t>
  </si>
  <si>
    <t>ρ1/(g/cm^3)</t>
  </si>
  <si>
    <t>平均密度 (g/cm^3)</t>
  </si>
  <si>
    <t>直径测量读数平均值</t>
  </si>
  <si>
    <t>≈7.876</t>
  </si>
  <si>
    <t>ΔA=</t>
  </si>
  <si>
    <t>n=</t>
  </si>
  <si>
    <t>标准差</t>
  </si>
  <si>
    <t>ΔB=</t>
  </si>
  <si>
    <t>c=</t>
  </si>
  <si>
    <t>平均值的标准偏差</t>
  </si>
  <si>
    <t>U=</t>
  </si>
  <si>
    <t>c*σX=</t>
  </si>
  <si>
    <t>≈0.004</t>
  </si>
  <si>
    <t>Xmax=</t>
  </si>
  <si>
    <t>Xmin=</t>
  </si>
  <si>
    <t>X在7.872与7.880间，因此由肖维涅准则不存在粗差</t>
  </si>
  <si>
    <t>表2.固体密度实验球1密度测量</t>
  </si>
  <si>
    <t>放球前天平读数/g</t>
  </si>
  <si>
    <t>放球后天平读数/g</t>
  </si>
  <si>
    <t>两次读数差值/g</t>
  </si>
  <si>
    <t>ρ2/(g/cm^3)</t>
  </si>
  <si>
    <t>样品在空气中的质量M2(g)=</t>
  </si>
  <si>
    <t>表3.固体密度实验球2体积测量</t>
  </si>
  <si>
    <t>ρ3/(g/cm^3)</t>
  </si>
  <si>
    <t>≈7.888</t>
  </si>
  <si>
    <t>≈0.014</t>
  </si>
  <si>
    <t>X在7.902与7.874间，因此由肖维涅准则不存在粗差</t>
  </si>
  <si>
    <t>表3.固体密度实验球2密度测量</t>
  </si>
  <si>
    <t>ρ4/(g/cm^3)</t>
  </si>
  <si>
    <t>平均密度/(g/cm^3)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</si>
</sst>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  <numFmt numFmtId="177" formatCode="0.00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177" fontId="0" fillId="2" borderId="1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abSelected="1" workbookViewId="0">
      <selection activeCell="F16" sqref="F16"/>
    </sheetView>
  </sheetViews>
  <sheetFormatPr defaultColWidth="8.72727272727273" defaultRowHeight="14"/>
  <cols>
    <col min="2" max="2" width="10.4545454545455" customWidth="1"/>
    <col min="3" max="3" width="14"/>
    <col min="4" max="5" width="12.8181818181818"/>
    <col min="6" max="6" width="15.1818181818182"/>
    <col min="7" max="9" width="12.8181818181818"/>
  </cols>
  <sheetData>
    <row r="1" spans="1:6">
      <c r="A1" t="s">
        <v>0</v>
      </c>
      <c r="D1" t="s">
        <v>1</v>
      </c>
      <c r="F1" t="s">
        <v>2</v>
      </c>
    </row>
    <row r="3" spans="1:4">
      <c r="A3" t="s">
        <v>3</v>
      </c>
      <c r="D3">
        <v>0.87</v>
      </c>
    </row>
    <row r="5" spans="1:1">
      <c r="A5" t="s">
        <v>4</v>
      </c>
    </row>
    <row r="6" spans="1:8">
      <c r="A6" s="1" t="s">
        <v>5</v>
      </c>
      <c r="B6" s="1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</row>
    <row r="7" spans="1:8">
      <c r="A7" s="1" t="s">
        <v>6</v>
      </c>
      <c r="B7" s="1"/>
      <c r="C7" s="2">
        <v>-0.043</v>
      </c>
      <c r="D7" s="2">
        <v>-0.043</v>
      </c>
      <c r="E7" s="2">
        <v>-0.043</v>
      </c>
      <c r="F7" s="2">
        <v>-0.043</v>
      </c>
      <c r="G7" s="2">
        <v>-0.043</v>
      </c>
      <c r="H7" s="2">
        <v>-0.043</v>
      </c>
    </row>
    <row r="8" spans="1:8">
      <c r="A8" s="1" t="s">
        <v>7</v>
      </c>
      <c r="B8" s="1"/>
      <c r="C8" s="2">
        <v>7.875</v>
      </c>
      <c r="D8" s="2">
        <v>7.873</v>
      </c>
      <c r="E8" s="2">
        <v>7.876</v>
      </c>
      <c r="F8" s="2">
        <v>7.879</v>
      </c>
      <c r="G8" s="2">
        <v>7.878</v>
      </c>
      <c r="H8" s="2">
        <v>7.877</v>
      </c>
    </row>
    <row r="9" spans="1:8">
      <c r="A9" s="1" t="s">
        <v>8</v>
      </c>
      <c r="B9" s="1"/>
      <c r="C9" s="2">
        <f>C8-C7</f>
        <v>7.918</v>
      </c>
      <c r="D9" s="2">
        <f>D8-D7</f>
        <v>7.916</v>
      </c>
      <c r="E9" s="2">
        <f>E8-E7</f>
        <v>7.919</v>
      </c>
      <c r="F9" s="2">
        <f>F8-F7</f>
        <v>7.922</v>
      </c>
      <c r="G9" s="2">
        <f>G8-G7</f>
        <v>7.921</v>
      </c>
      <c r="H9" s="3">
        <f>H8-H7</f>
        <v>7.92</v>
      </c>
    </row>
    <row r="10" spans="1:8">
      <c r="A10" s="1" t="s">
        <v>9</v>
      </c>
      <c r="B10" s="1"/>
      <c r="C10" s="3">
        <f>4/3*PI()*(C9/2)^3</f>
        <v>259.923241563711</v>
      </c>
      <c r="D10" s="3">
        <f>4/3*PI()*(D9/2)^3</f>
        <v>259.726330025446</v>
      </c>
      <c r="E10" s="3">
        <f>4/3*PI()*(E9/2)^3</f>
        <v>260.021734643968</v>
      </c>
      <c r="F10" s="3">
        <f>4/3*PI()*(F9/2)^3</f>
        <v>260.31736316694</v>
      </c>
      <c r="G10" s="3">
        <f>4/3*PI()*(G9/2)^3</f>
        <v>260.218795442442</v>
      </c>
      <c r="H10" s="3">
        <f>4/3*PI()*(H9/2)^3</f>
        <v>260.120252602498</v>
      </c>
    </row>
    <row r="11" spans="1:8">
      <c r="A11" s="1" t="s">
        <v>10</v>
      </c>
      <c r="B11" s="1"/>
      <c r="C11" s="3">
        <f>D3/(C10/1000)</f>
        <v>3.34714200533218</v>
      </c>
      <c r="D11" s="3">
        <f>D3/(D10/1000)</f>
        <v>3.34967964131617</v>
      </c>
      <c r="E11" s="3">
        <f>D3/(E10/1000)</f>
        <v>3.34587414852546</v>
      </c>
      <c r="F11" s="3">
        <f>D3/(F10/1000)</f>
        <v>3.34207441799444</v>
      </c>
      <c r="G11" s="3">
        <f>D3/(G10/1000)</f>
        <v>3.34334035526053</v>
      </c>
      <c r="H11" s="3">
        <f>D3/(H10/1000)</f>
        <v>3.34460693196961</v>
      </c>
    </row>
    <row r="12" spans="1:8">
      <c r="A12" s="4" t="s">
        <v>11</v>
      </c>
      <c r="B12" s="4"/>
      <c r="C12" s="5">
        <f>AVERAGE(C11:H11)</f>
        <v>3.34545291673306</v>
      </c>
      <c r="D12" s="5"/>
      <c r="E12" s="5"/>
      <c r="F12" s="5"/>
      <c r="G12" s="5"/>
      <c r="H12" s="5"/>
    </row>
    <row r="14" spans="1:9">
      <c r="A14" s="6" t="s">
        <v>12</v>
      </c>
      <c r="B14" s="6"/>
      <c r="C14" s="6">
        <f>AVERAGE(C8:H8)</f>
        <v>7.87633333333333</v>
      </c>
      <c r="D14" t="s">
        <v>13</v>
      </c>
      <c r="E14" s="7" t="s">
        <v>14</v>
      </c>
      <c r="F14" s="8">
        <f>2.57*C15</f>
        <v>0.0055518345316356</v>
      </c>
      <c r="H14" s="9" t="s">
        <v>15</v>
      </c>
      <c r="I14" s="8">
        <v>6</v>
      </c>
    </row>
    <row r="15" spans="1:9">
      <c r="A15" s="6" t="s">
        <v>16</v>
      </c>
      <c r="B15" s="6"/>
      <c r="C15" s="6">
        <f>_xlfn.STDEV.S(C8:H8)</f>
        <v>0.0021602468994691</v>
      </c>
      <c r="E15" s="7" t="s">
        <v>17</v>
      </c>
      <c r="F15" s="10">
        <f>0.95*0.005</f>
        <v>0.00475</v>
      </c>
      <c r="H15" s="9" t="s">
        <v>18</v>
      </c>
      <c r="I15" s="8">
        <v>1.75</v>
      </c>
    </row>
    <row r="16" spans="1:10">
      <c r="A16" s="6" t="s">
        <v>19</v>
      </c>
      <c r="B16" s="6"/>
      <c r="C16" s="6">
        <f>C15/SQRT(6)</f>
        <v>0.000881917103688122</v>
      </c>
      <c r="E16" s="7" t="s">
        <v>20</v>
      </c>
      <c r="F16" s="11">
        <f>SQRT(F14^2+F15^2)</f>
        <v>0.00730652904371573</v>
      </c>
      <c r="H16" s="12" t="s">
        <v>21</v>
      </c>
      <c r="I16" s="8">
        <f>I15*C15</f>
        <v>0.00378043207407093</v>
      </c>
      <c r="J16" t="s">
        <v>22</v>
      </c>
    </row>
    <row r="17" spans="8:9">
      <c r="H17" s="9" t="s">
        <v>23</v>
      </c>
      <c r="I17" s="17">
        <v>7.88</v>
      </c>
    </row>
    <row r="18" spans="8:9">
      <c r="H18" s="9" t="s">
        <v>24</v>
      </c>
      <c r="I18" s="8">
        <v>7.872</v>
      </c>
    </row>
    <row r="19" spans="8:8">
      <c r="H19" t="s">
        <v>25</v>
      </c>
    </row>
    <row r="21" spans="1:1">
      <c r="A21" t="s">
        <v>26</v>
      </c>
    </row>
    <row r="22" spans="1:8">
      <c r="A22" s="1" t="s">
        <v>5</v>
      </c>
      <c r="B22" s="1"/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</row>
    <row r="23" spans="1:8">
      <c r="A23" s="1" t="s">
        <v>27</v>
      </c>
      <c r="B23" s="1"/>
      <c r="C23" s="13">
        <v>576.16</v>
      </c>
      <c r="D23" s="13">
        <v>576.15</v>
      </c>
      <c r="E23" s="13">
        <v>576.14</v>
      </c>
      <c r="F23" s="13">
        <v>576.08</v>
      </c>
      <c r="G23" s="13">
        <v>575.97</v>
      </c>
      <c r="H23" s="13">
        <v>575.95</v>
      </c>
    </row>
    <row r="24" spans="1:8">
      <c r="A24" s="1" t="s">
        <v>28</v>
      </c>
      <c r="B24" s="1"/>
      <c r="C24" s="13">
        <v>576.43</v>
      </c>
      <c r="D24" s="13">
        <v>576.41</v>
      </c>
      <c r="E24" s="13">
        <v>576.4</v>
      </c>
      <c r="F24" s="13">
        <v>576.34</v>
      </c>
      <c r="G24" s="13">
        <v>576.24</v>
      </c>
      <c r="H24" s="13">
        <v>576.22</v>
      </c>
    </row>
    <row r="25" spans="1:8">
      <c r="A25" s="1" t="s">
        <v>29</v>
      </c>
      <c r="B25" s="1"/>
      <c r="C25" s="2">
        <f>C24-C23</f>
        <v>0.269999999999982</v>
      </c>
      <c r="D25" s="2">
        <f>D24-D23</f>
        <v>0.259999999999991</v>
      </c>
      <c r="E25" s="2">
        <f>E24-E23</f>
        <v>0.259999999999991</v>
      </c>
      <c r="F25" s="2">
        <f>F24-F23</f>
        <v>0.259999999999991</v>
      </c>
      <c r="G25" s="2">
        <f>G24-G23</f>
        <v>0.269999999999982</v>
      </c>
      <c r="H25" s="2">
        <f>H24-H23</f>
        <v>0.269999999999982</v>
      </c>
    </row>
    <row r="26" spans="1:8">
      <c r="A26" s="1" t="s">
        <v>30</v>
      </c>
      <c r="B26" s="1"/>
      <c r="C26" s="13">
        <f>D3/C25</f>
        <v>3.22222222222244</v>
      </c>
      <c r="D26" s="13">
        <f>D3/D25</f>
        <v>3.34615384615396</v>
      </c>
      <c r="E26" s="13">
        <f>D3/E25</f>
        <v>3.34615384615396</v>
      </c>
      <c r="F26" s="13">
        <f>D3/F25</f>
        <v>3.34615384615396</v>
      </c>
      <c r="G26" s="13">
        <f>D3/G25</f>
        <v>3.22222222222244</v>
      </c>
      <c r="H26" s="13">
        <f>D3/H25</f>
        <v>3.22222222222244</v>
      </c>
    </row>
    <row r="27" spans="1:3">
      <c r="A27" s="4" t="s">
        <v>11</v>
      </c>
      <c r="B27" s="4"/>
      <c r="C27" s="14">
        <f>AVERAGE(C26:H26)</f>
        <v>3.2841880341882</v>
      </c>
    </row>
    <row r="30" spans="1:4">
      <c r="A30" t="s">
        <v>31</v>
      </c>
      <c r="D30">
        <v>1.03</v>
      </c>
    </row>
    <row r="31" spans="1:1">
      <c r="A31" t="s">
        <v>32</v>
      </c>
    </row>
    <row r="32" spans="1:8">
      <c r="A32" s="1" t="s">
        <v>5</v>
      </c>
      <c r="B32" s="1"/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</row>
    <row r="33" spans="1:8">
      <c r="A33" s="1" t="s">
        <v>6</v>
      </c>
      <c r="B33" s="1"/>
      <c r="C33" s="3">
        <v>-0.043</v>
      </c>
      <c r="D33" s="3">
        <v>-0.043</v>
      </c>
      <c r="E33" s="3">
        <v>-0.043</v>
      </c>
      <c r="F33" s="3">
        <v>-0.043</v>
      </c>
      <c r="G33" s="3">
        <v>-0.043</v>
      </c>
      <c r="H33" s="3">
        <v>-0.043</v>
      </c>
    </row>
    <row r="34" spans="1:8">
      <c r="A34" s="1" t="s">
        <v>7</v>
      </c>
      <c r="B34" s="1"/>
      <c r="C34" s="3">
        <v>7.9</v>
      </c>
      <c r="D34" s="3">
        <v>7.889</v>
      </c>
      <c r="E34" s="3">
        <v>7.891</v>
      </c>
      <c r="F34" s="3">
        <v>7.875</v>
      </c>
      <c r="G34" s="3">
        <v>7.885</v>
      </c>
      <c r="H34" s="3">
        <v>7.886</v>
      </c>
    </row>
    <row r="35" spans="1:8">
      <c r="A35" s="1" t="s">
        <v>8</v>
      </c>
      <c r="B35" s="1"/>
      <c r="C35" s="3">
        <f t="shared" ref="C35:H35" si="0">C34-C33</f>
        <v>7.943</v>
      </c>
      <c r="D35" s="3">
        <f t="shared" si="0"/>
        <v>7.932</v>
      </c>
      <c r="E35" s="3">
        <f t="shared" si="0"/>
        <v>7.934</v>
      </c>
      <c r="F35" s="3">
        <f t="shared" si="0"/>
        <v>7.918</v>
      </c>
      <c r="G35" s="3">
        <f t="shared" si="0"/>
        <v>7.928</v>
      </c>
      <c r="H35" s="3">
        <f t="shared" si="0"/>
        <v>7.929</v>
      </c>
    </row>
    <row r="36" spans="1:8">
      <c r="A36" s="1" t="s">
        <v>9</v>
      </c>
      <c r="B36" s="1"/>
      <c r="C36" s="3">
        <f t="shared" ref="C36:H36" si="1">4/3*PI()*(C35/2)^3</f>
        <v>262.393039277479</v>
      </c>
      <c r="D36" s="3">
        <f t="shared" si="1"/>
        <v>261.304409753628</v>
      </c>
      <c r="E36" s="3">
        <f t="shared" si="1"/>
        <v>261.50211799979</v>
      </c>
      <c r="F36" s="3">
        <f t="shared" si="1"/>
        <v>259.923241563711</v>
      </c>
      <c r="G36" s="3">
        <f t="shared" si="1"/>
        <v>260.909292265527</v>
      </c>
      <c r="H36" s="3">
        <f t="shared" si="1"/>
        <v>261.008034269879</v>
      </c>
    </row>
    <row r="37" spans="1:8">
      <c r="A37" s="1" t="s">
        <v>33</v>
      </c>
      <c r="B37" s="1"/>
      <c r="C37" s="3">
        <f>D30/(C36/1000)</f>
        <v>3.92540900793782</v>
      </c>
      <c r="D37" s="3">
        <f>D30/(D36/1000)</f>
        <v>3.94176279294765</v>
      </c>
      <c r="E37" s="3">
        <f>D30/(E36/1000)</f>
        <v>3.93878262967196</v>
      </c>
      <c r="F37" s="3">
        <f>D30/(F36/1000)</f>
        <v>3.9627083511404</v>
      </c>
      <c r="G37" s="3">
        <f>D30/(G36/1000)</f>
        <v>3.94773214497769</v>
      </c>
      <c r="H37" s="3">
        <f>D30/(H36/1000)</f>
        <v>3.94623867759946</v>
      </c>
    </row>
    <row r="38" spans="1:8">
      <c r="A38" s="4" t="s">
        <v>11</v>
      </c>
      <c r="B38" s="4"/>
      <c r="C38" s="15">
        <f>AVERAGE(C37:H37)</f>
        <v>3.94377226737916</v>
      </c>
      <c r="D38" s="15"/>
      <c r="E38" s="15"/>
      <c r="F38" s="15"/>
      <c r="G38" s="15"/>
      <c r="H38" s="15"/>
    </row>
    <row r="40" spans="1:9">
      <c r="A40" s="6" t="s">
        <v>12</v>
      </c>
      <c r="B40" s="6"/>
      <c r="C40" s="6">
        <f>AVERAGE(C34:H34)</f>
        <v>7.88766666666667</v>
      </c>
      <c r="D40" t="s">
        <v>34</v>
      </c>
      <c r="E40" s="7" t="s">
        <v>14</v>
      </c>
      <c r="F40" s="8">
        <f>2.57*C41</f>
        <v>0.0210468198706284</v>
      </c>
      <c r="H40" s="9" t="s">
        <v>15</v>
      </c>
      <c r="I40" s="8">
        <v>6</v>
      </c>
    </row>
    <row r="41" spans="1:9">
      <c r="A41" s="6" t="s">
        <v>16</v>
      </c>
      <c r="B41" s="6"/>
      <c r="C41" s="6">
        <f>_xlfn.STDEV.S(C34:H34)</f>
        <v>0.00818942407417449</v>
      </c>
      <c r="E41" s="7" t="s">
        <v>17</v>
      </c>
      <c r="F41" s="10">
        <f>0.95*0.005</f>
        <v>0.00475</v>
      </c>
      <c r="H41" s="9" t="s">
        <v>18</v>
      </c>
      <c r="I41" s="8">
        <v>1.75</v>
      </c>
    </row>
    <row r="42" spans="1:10">
      <c r="A42" s="6" t="s">
        <v>19</v>
      </c>
      <c r="B42" s="6"/>
      <c r="C42" s="6">
        <f>C41/SQRT(6)</f>
        <v>0.00334331837816534</v>
      </c>
      <c r="E42" s="7" t="s">
        <v>20</v>
      </c>
      <c r="F42" s="11">
        <f>SQRT(F40^2+F41^2)</f>
        <v>0.0215761703429195</v>
      </c>
      <c r="H42" s="12" t="s">
        <v>21</v>
      </c>
      <c r="I42" s="8">
        <f>I41*C41</f>
        <v>0.0143314921298054</v>
      </c>
      <c r="J42" t="s">
        <v>35</v>
      </c>
    </row>
    <row r="43" spans="8:9">
      <c r="H43" s="9" t="s">
        <v>23</v>
      </c>
      <c r="I43" s="17">
        <v>7.902</v>
      </c>
    </row>
    <row r="44" spans="8:9">
      <c r="H44" s="9" t="s">
        <v>24</v>
      </c>
      <c r="I44" s="8">
        <v>7.874</v>
      </c>
    </row>
    <row r="45" spans="8:8">
      <c r="H45" t="s">
        <v>36</v>
      </c>
    </row>
    <row r="47" spans="1:1">
      <c r="A47" t="s">
        <v>37</v>
      </c>
    </row>
    <row r="48" spans="1:8">
      <c r="A48" s="1" t="s">
        <v>5</v>
      </c>
      <c r="B48" s="1"/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</row>
    <row r="49" spans="1:8">
      <c r="A49" s="1" t="s">
        <v>27</v>
      </c>
      <c r="B49" s="1"/>
      <c r="C49" s="13">
        <v>575.15</v>
      </c>
      <c r="D49" s="13">
        <v>575.11</v>
      </c>
      <c r="E49" s="13">
        <v>575.1</v>
      </c>
      <c r="F49" s="13">
        <v>575.1</v>
      </c>
      <c r="G49" s="13">
        <v>575.08</v>
      </c>
      <c r="H49" s="13">
        <v>575.03</v>
      </c>
    </row>
    <row r="50" spans="1:8">
      <c r="A50" s="1" t="s">
        <v>28</v>
      </c>
      <c r="B50" s="1"/>
      <c r="C50" s="13">
        <v>575.43</v>
      </c>
      <c r="D50" s="13">
        <v>575.38</v>
      </c>
      <c r="E50" s="13">
        <v>575.37</v>
      </c>
      <c r="F50" s="13">
        <v>575.36</v>
      </c>
      <c r="G50" s="13">
        <v>575.35</v>
      </c>
      <c r="H50" s="13">
        <v>575.3</v>
      </c>
    </row>
    <row r="51" spans="1:8">
      <c r="A51" s="1" t="s">
        <v>29</v>
      </c>
      <c r="B51" s="16"/>
      <c r="C51" s="2">
        <f t="shared" ref="C51:H51" si="2">C50-C49</f>
        <v>0.279999999999973</v>
      </c>
      <c r="D51" s="2">
        <f t="shared" si="2"/>
        <v>0.269999999999982</v>
      </c>
      <c r="E51" s="2">
        <f t="shared" si="2"/>
        <v>0.269999999999982</v>
      </c>
      <c r="F51" s="2">
        <f t="shared" si="2"/>
        <v>0.259999999999991</v>
      </c>
      <c r="G51" s="2">
        <f t="shared" si="2"/>
        <v>0.269999999999982</v>
      </c>
      <c r="H51" s="2">
        <f t="shared" si="2"/>
        <v>0.269999999999982</v>
      </c>
    </row>
    <row r="52" spans="1:8">
      <c r="A52" s="1" t="s">
        <v>38</v>
      </c>
      <c r="B52" s="16"/>
      <c r="C52" s="13">
        <f>D30/C51</f>
        <v>3.67857142857179</v>
      </c>
      <c r="D52" s="13">
        <f>D30/D51</f>
        <v>3.81481481481507</v>
      </c>
      <c r="E52" s="13">
        <f>D30/E51</f>
        <v>3.81481481481507</v>
      </c>
      <c r="F52" s="13">
        <f>D30/F51</f>
        <v>3.9615384615386</v>
      </c>
      <c r="G52" s="13">
        <f>D30/G51</f>
        <v>3.81481481481507</v>
      </c>
      <c r="H52" s="13">
        <f>D30/H51</f>
        <v>3.81481481481507</v>
      </c>
    </row>
    <row r="53" spans="1:3">
      <c r="A53" s="4" t="s">
        <v>39</v>
      </c>
      <c r="B53" s="4"/>
      <c r="C53" s="14">
        <f>AVERAGE(C52:H52)</f>
        <v>3.81656152489511</v>
      </c>
    </row>
  </sheetData>
  <mergeCells count="24">
    <mergeCell ref="A6:B6"/>
    <mergeCell ref="A7:B7"/>
    <mergeCell ref="A8:B8"/>
    <mergeCell ref="A9:B9"/>
    <mergeCell ref="A10:B10"/>
    <mergeCell ref="A11:B11"/>
    <mergeCell ref="A12:B12"/>
    <mergeCell ref="A22:B22"/>
    <mergeCell ref="A23:B23"/>
    <mergeCell ref="A24:B24"/>
    <mergeCell ref="A26:B26"/>
    <mergeCell ref="A27:B27"/>
    <mergeCell ref="A32:B32"/>
    <mergeCell ref="A33:B33"/>
    <mergeCell ref="A34:B34"/>
    <mergeCell ref="A35:B35"/>
    <mergeCell ref="A36:B36"/>
    <mergeCell ref="A37:B37"/>
    <mergeCell ref="A38:B38"/>
    <mergeCell ref="A48:B48"/>
    <mergeCell ref="A49:B49"/>
    <mergeCell ref="A50:B50"/>
    <mergeCell ref="A52:B52"/>
    <mergeCell ref="A53:B5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圣诞老人</cp:lastModifiedBy>
  <dcterms:created xsi:type="dcterms:W3CDTF">2022-12-01T08:41:06Z</dcterms:created>
  <dcterms:modified xsi:type="dcterms:W3CDTF">2022-12-01T12:58:46Z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F468EE9A8E8348D1AFBD0E7B00898EA1</vt:lpwstr>
  </property>
  <property fmtid="{D5CDD505-2E9C-101B-9397-08002B2CF9AE}" pid="3" name="KSOProductBuildVer">
    <vt:lpwstr>2052-11.1.0.12763</vt:lpwstr>
  </property>
</Properties>
</file>