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08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<sst xmlns="http://schemas.openxmlformats.org/spreadsheetml/2006/main" count="37" uniqueCount="25">
  <si>
    <t>弹簧谐振子周期测量</t>
  </si>
  <si>
    <t>忽一然2021533035 11月14日 周一</t>
  </si>
  <si>
    <t>1.用新型焦利秤测定弹簧劲度系数K</t>
  </si>
  <si>
    <t>上海地区g=9.794N/kg</t>
  </si>
  <si>
    <t>砝码质量m(10^{-3}kg)</t>
  </si>
  <si>
    <t>弹簧长度yn(10^{-3}m)</t>
  </si>
  <si>
    <t>弹簧长度变化Δy(10^{-3}m)</t>
  </si>
  <si>
    <t>拉力F1(10^{-3}N)</t>
  </si>
  <si>
    <t>2.测量弹簧简谐振动周期，计算得出弹簧的劲度系数K</t>
  </si>
  <si>
    <t>次数</t>
  </si>
  <si>
    <t>平均值</t>
  </si>
  <si>
    <t>测量值的标准偏差σn</t>
  </si>
  <si>
    <t>平均值的标准偏差</t>
  </si>
  <si>
    <t>10T(s)</t>
  </si>
  <si>
    <t>n=</t>
  </si>
  <si>
    <t>ΔA=</t>
  </si>
  <si>
    <t>c=</t>
  </si>
  <si>
    <t>ΔB=</t>
  </si>
  <si>
    <t>c*σn=</t>
  </si>
  <si>
    <t>U=</t>
  </si>
  <si>
    <t>10Tmin=</t>
  </si>
  <si>
    <t>10Tmax=</t>
  </si>
  <si>
    <t>不存在粗差</t>
  </si>
  <si>
    <t>带磁钢的砝码质量M(10^{-3}kg)</t>
  </si>
  <si>
    <t>弹簧质量M0(10^{-3}kg)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</si>
</sst>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9" applyNumberFormat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3" borderId="10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2" borderId="1" xfId="0" applyNumberFormat="1" applyFill="1" applyBorder="1">
      <alignment vertical="center"/>
    </xf>
    <xf numFmtId="177" fontId="0" fillId="0" borderId="0" xfId="0" applyNumberForma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78" fontId="0" fillId="2" borderId="1" xfId="0" applyNumberForma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F-Δy关系图1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00972222222222222"/>
                  <c:y val="-0.16203703703703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Sheet1!$D$7:$M$7</c:f>
              <c:numCache>
                <c:formatCode>0.00_ </c:formatCode>
                <c:ptCount val="10"/>
                <c:pt idx="0">
                  <c:v>0</c:v>
                </c:pt>
                <c:pt idx="1">
                  <c:v>6.30000000000001</c:v>
                </c:pt>
                <c:pt idx="2">
                  <c:v>12.4</c:v>
                </c:pt>
                <c:pt idx="3">
                  <c:v>18.78</c:v>
                </c:pt>
                <c:pt idx="4">
                  <c:v>25.02</c:v>
                </c:pt>
                <c:pt idx="5">
                  <c:v>31.6</c:v>
                </c:pt>
                <c:pt idx="6">
                  <c:v>37.26</c:v>
                </c:pt>
                <c:pt idx="7">
                  <c:v>44.48</c:v>
                </c:pt>
                <c:pt idx="8">
                  <c:v>50.74</c:v>
                </c:pt>
                <c:pt idx="9">
                  <c:v>57.2</c:v>
                </c:pt>
              </c:numCache>
            </c:numRef>
          </c:xVal>
          <c:yVal>
            <c:numRef>
              <c:f>Sheet1!$D$8:$M$8</c:f>
              <c:numCache>
                <c:formatCode>0.000_ </c:formatCode>
                <c:ptCount val="10"/>
                <c:pt idx="0">
                  <c:v>0</c:v>
                </c:pt>
                <c:pt idx="1">
                  <c:v>9.794</c:v>
                </c:pt>
                <c:pt idx="2">
                  <c:v>19.588</c:v>
                </c:pt>
                <c:pt idx="3">
                  <c:v>29.382</c:v>
                </c:pt>
                <c:pt idx="4">
                  <c:v>39.176</c:v>
                </c:pt>
                <c:pt idx="5">
                  <c:v>48.97</c:v>
                </c:pt>
                <c:pt idx="6">
                  <c:v>58.764</c:v>
                </c:pt>
                <c:pt idx="7">
                  <c:v>68.558</c:v>
                </c:pt>
                <c:pt idx="8">
                  <c:v>78.352</c:v>
                </c:pt>
                <c:pt idx="9">
                  <c:v>88.146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53232315"/>
        <c:axId val="641903069"/>
      </c:scatterChart>
      <c:valAx>
        <c:axId val="6532323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903069"/>
        <c:crosses val="autoZero"/>
        <c:crossBetween val="midCat"/>
      </c:valAx>
      <c:valAx>
        <c:axId val="6419030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32323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F-Δy关系图</a:t>
            </a:r>
            <a:r>
              <a:rPr lang="en-US" altLang="zh-CN"/>
              <a:t>2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00555555555555556"/>
                  <c:y val="-0.15740740740740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Sheet1!$D$28:$M$28</c:f>
              <c:numCache>
                <c:formatCode>0.00_ </c:formatCode>
                <c:ptCount val="10"/>
                <c:pt idx="0">
                  <c:v>0</c:v>
                </c:pt>
                <c:pt idx="1">
                  <c:v>6.39999999999998</c:v>
                </c:pt>
                <c:pt idx="2">
                  <c:v>12.74</c:v>
                </c:pt>
                <c:pt idx="3">
                  <c:v>18.28</c:v>
                </c:pt>
                <c:pt idx="4">
                  <c:v>25.8</c:v>
                </c:pt>
                <c:pt idx="5">
                  <c:v>32.42</c:v>
                </c:pt>
                <c:pt idx="6">
                  <c:v>38.74</c:v>
                </c:pt>
                <c:pt idx="7">
                  <c:v>44.34</c:v>
                </c:pt>
                <c:pt idx="8">
                  <c:v>51.76</c:v>
                </c:pt>
                <c:pt idx="9">
                  <c:v>57.48</c:v>
                </c:pt>
              </c:numCache>
            </c:numRef>
          </c:xVal>
          <c:yVal>
            <c:numRef>
              <c:f>Sheet1!$D$29:$M$29</c:f>
              <c:numCache>
                <c:formatCode>0.000_ </c:formatCode>
                <c:ptCount val="10"/>
                <c:pt idx="0">
                  <c:v>0</c:v>
                </c:pt>
                <c:pt idx="1">
                  <c:v>9.794</c:v>
                </c:pt>
                <c:pt idx="2">
                  <c:v>19.588</c:v>
                </c:pt>
                <c:pt idx="3">
                  <c:v>29.382</c:v>
                </c:pt>
                <c:pt idx="4">
                  <c:v>39.176</c:v>
                </c:pt>
                <c:pt idx="5">
                  <c:v>48.97</c:v>
                </c:pt>
                <c:pt idx="6">
                  <c:v>58.764</c:v>
                </c:pt>
                <c:pt idx="7">
                  <c:v>68.558</c:v>
                </c:pt>
                <c:pt idx="8">
                  <c:v>78.352</c:v>
                </c:pt>
                <c:pt idx="9">
                  <c:v>88.146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0189252"/>
        <c:axId val="764837728"/>
      </c:scatterChart>
      <c:valAx>
        <c:axId val="701892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4837728"/>
        <c:crosses val="autoZero"/>
        <c:crossBetween val="midCat"/>
      </c:valAx>
      <c:valAx>
        <c:axId val="7648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1892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9</xdr:col>
      <xdr:colOff>190500</xdr:colOff>
      <xdr:row>12</xdr:row>
      <xdr:rowOff>0</xdr:rowOff>
    </xdr:from>
    <xdr:ext cx="2653030" cy="399415"/>
    <xdr:sp>
      <xdr:nvSpPr>
        <xdr:cNvPr id="11" name="文本框 10"/>
        <xdr:cNvSpPr txBox="1"/>
      </xdr:nvSpPr>
      <xdr:spPr>
        <a:xfrm>
          <a:off x="6248400" y="2133600"/>
          <a:ext cx="2653030" cy="39941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2400"/>
            <a:t>F=KΔy  K=1.5496N/m</a:t>
          </a:r>
          <a:endParaRPr lang="zh-CN" altLang="en-US" sz="2400"/>
        </a:p>
      </xdr:txBody>
    </xdr:sp>
    <xdr:clientData/>
  </xdr:oneCellAnchor>
  <xdr:oneCellAnchor>
    <xdr:from>
      <xdr:col>9</xdr:col>
      <xdr:colOff>0</xdr:colOff>
      <xdr:row>34</xdr:row>
      <xdr:rowOff>0</xdr:rowOff>
    </xdr:from>
    <xdr:ext cx="2653030" cy="399415"/>
    <xdr:sp>
      <xdr:nvSpPr>
        <xdr:cNvPr id="12" name="文本框 11"/>
        <xdr:cNvSpPr txBox="1"/>
      </xdr:nvSpPr>
      <xdr:spPr>
        <a:xfrm>
          <a:off x="6057900" y="6045200"/>
          <a:ext cx="2653030" cy="39941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2400"/>
            <a:t>F=KΔy  K=1.5282N/m</a:t>
          </a:r>
          <a:endParaRPr lang="zh-CN" altLang="en-US" sz="2400"/>
        </a:p>
      </xdr:txBody>
    </xdr:sp>
    <xdr:clientData/>
  </xdr:oneCellAnchor>
  <xdr:twoCellAnchor>
    <xdr:from>
      <xdr:col>0</xdr:col>
      <xdr:colOff>82550</xdr:colOff>
      <xdr:row>8</xdr:row>
      <xdr:rowOff>82550</xdr:rowOff>
    </xdr:from>
    <xdr:to>
      <xdr:col>7</xdr:col>
      <xdr:colOff>387350</xdr:colOff>
      <xdr:row>23</xdr:row>
      <xdr:rowOff>158750</xdr:rowOff>
    </xdr:to>
    <xdr:graphicFrame>
      <xdr:nvGraphicFramePr>
        <xdr:cNvPr id="13" name="图表 12"/>
        <xdr:cNvGraphicFramePr/>
      </xdr:nvGraphicFramePr>
      <xdr:xfrm>
        <a:off x="82550" y="1504950"/>
        <a:ext cx="51435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298450</xdr:colOff>
      <xdr:row>29</xdr:row>
      <xdr:rowOff>44450</xdr:rowOff>
    </xdr:from>
    <xdr:to>
      <xdr:col>7</xdr:col>
      <xdr:colOff>603250</xdr:colOff>
      <xdr:row>44</xdr:row>
      <xdr:rowOff>120650</xdr:rowOff>
    </xdr:to>
    <xdr:graphicFrame>
      <xdr:nvGraphicFramePr>
        <xdr:cNvPr id="14" name="图表 13"/>
        <xdr:cNvGraphicFramePr/>
      </xdr:nvGraphicFramePr>
      <xdr:xfrm>
        <a:off x="298450" y="5200650"/>
        <a:ext cx="51435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0</xdr:colOff>
      <xdr:row>63</xdr:row>
      <xdr:rowOff>0</xdr:rowOff>
    </xdr:from>
    <xdr:ext cx="3471545" cy="803910"/>
    <mc:AlternateContent xmlns:mc="http://schemas.openxmlformats.org/markup-compatibility/2006">
      <mc:Choice xmlns:a14="http://schemas.microsoft.com/office/drawing/2010/main" Requires="a14">
        <xdr:sp>
          <xdr:nvSpPr>
            <xdr:cNvPr id="15" name="文本框 14"/>
            <xdr:cNvSpPr txBox="1"/>
          </xdr:nvSpPr>
          <xdr:spPr>
            <a:xfrm>
              <a:off x="609600" y="11201400"/>
              <a:ext cx="3471545" cy="803910"/>
            </a:xfrm>
            <a:prstGeom prst="rect">
              <a:avLst/>
            </a:prstGeom>
            <a:solidFill>
              <a:schemeClr val="accent4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14:m>
                <m:oMath xmlns:m="http://schemas.openxmlformats.org/officeDocument/2006/math">
                  <m:r>
                    <a:rPr lang="en-US" altLang="zh-CN" sz="2400">
                      <a:latin typeface="Cambria Math" panose="02040503050406030204" pitchFamily="18" charset="0"/>
                      <a:cs typeface="Cambria Math" panose="02040503050406030204" pitchFamily="18" charset="0"/>
                    </a:rPr>
                    <m:t>𝑇</m:t>
                  </m:r>
                  <m:r>
                    <a:rPr lang="en-US" altLang="zh-CN" sz="2400">
                      <a:latin typeface="Cambria Math" panose="02040503050406030204" pitchFamily="18" charset="0"/>
                      <a:cs typeface="Cambria Math" panose="02040503050406030204" pitchFamily="18" charset="0"/>
                    </a:rPr>
                    <m:t>=</m:t>
                  </m:r>
                  <m:r>
                    <a:rPr lang="en-US" altLang="zh-CN" sz="2400">
                      <a:latin typeface="Cambria Math" panose="02040503050406030204" pitchFamily="18" charset="0"/>
                      <a:cs typeface="Cambria Math" panose="02040503050406030204" pitchFamily="18" charset="0"/>
                    </a:rPr>
                    <m:t>2</m:t>
                  </m:r>
                  <m:r>
                    <m:rPr>
                      <m:sty m:val="p"/>
                    </m:rPr>
                    <a:rPr lang="en-US" altLang="zh-CN" sz="2400">
                      <a:latin typeface="Cambria Math" panose="02040503050406030204" pitchFamily="18" charset="0"/>
                      <a:cs typeface="Cambria Math" panose="02040503050406030204" pitchFamily="18" charset="0"/>
                    </a:rPr>
                    <m:t>π</m:t>
                  </m:r>
                  <m:r>
                    <a:rPr lang="en-US" altLang="zh-CN" sz="2400">
                      <a:latin typeface="Cambria Math" panose="02040503050406030204" pitchFamily="18" charset="0"/>
                      <a:cs typeface="Cambria Math" panose="02040503050406030204" pitchFamily="18" charset="0"/>
                    </a:rPr>
                    <m:t>√[(</m:t>
                  </m:r>
                  <m:r>
                    <m:rPr>
                      <m:sty m:val="p"/>
                    </m:rPr>
                    <a:rPr lang="en-US" altLang="zh-CN" sz="2400">
                      <a:latin typeface="Cambria Math" panose="02040503050406030204" pitchFamily="18" charset="0"/>
                      <a:cs typeface="Cambria Math" panose="02040503050406030204" pitchFamily="18" charset="0"/>
                    </a:rPr>
                    <m:t>M</m:t>
                  </m:r>
                  <m:r>
                    <a:rPr lang="en-US" altLang="zh-CN" sz="2400">
                      <a:latin typeface="Cambria Math" panose="02040503050406030204" pitchFamily="18" charset="0"/>
                      <a:cs typeface="Cambria Math" panose="02040503050406030204" pitchFamily="18" charset="0"/>
                    </a:rPr>
                    <m:t>+</m:t>
                  </m:r>
                  <m:r>
                    <m:rPr>
                      <m:sty m:val="p"/>
                    </m:rPr>
                    <a:rPr lang="en-US" altLang="zh-CN" sz="2400">
                      <a:latin typeface="Cambria Math" panose="02040503050406030204" pitchFamily="18" charset="0"/>
                      <a:cs typeface="Cambria Math" panose="02040503050406030204" pitchFamily="18" charset="0"/>
                    </a:rPr>
                    <m:t>PM</m:t>
                  </m:r>
                  <m:r>
                    <a:rPr lang="en-US" altLang="zh-CN" sz="2400">
                      <a:latin typeface="Cambria Math" panose="02040503050406030204" pitchFamily="18" charset="0"/>
                      <a:cs typeface="Cambria Math" panose="02040503050406030204" pitchFamily="18" charset="0"/>
                    </a:rPr>
                    <m:t>0</m:t>
                  </m:r>
                  <m:r>
                    <a:rPr lang="en-US" altLang="zh-CN" sz="2400">
                      <a:latin typeface="Cambria Math" panose="02040503050406030204" pitchFamily="18" charset="0"/>
                      <a:cs typeface="Cambria Math" panose="02040503050406030204" pitchFamily="18" charset="0"/>
                    </a:rPr>
                    <m:t>)/</m:t>
                  </m:r>
                  <m:r>
                    <m:rPr>
                      <m:sty m:val="p"/>
                    </m:rPr>
                    <a:rPr lang="en-US" altLang="zh-CN" sz="2400">
                      <a:latin typeface="Cambria Math" panose="02040503050406030204" pitchFamily="18" charset="0"/>
                      <a:cs typeface="Cambria Math" panose="02040503050406030204" pitchFamily="18" charset="0"/>
                    </a:rPr>
                    <m:t>K</m:t>
                  </m:r>
                  <m:r>
                    <a:rPr lang="en-US" altLang="zh-CN" sz="2400">
                      <a:latin typeface="Cambria Math" panose="02040503050406030204" pitchFamily="18" charset="0"/>
                      <a:cs typeface="Cambria Math" panose="02040503050406030204" pitchFamily="18" charset="0"/>
                    </a:rPr>
                    <m:t>]</m:t>
                  </m:r>
                </m:oMath>
              </a14:m>
              <a:r>
                <a:rPr lang="en-US" altLang="zh-CN" sz="2400"/>
                <a:t> K=1.5449N/m </a:t>
              </a:r>
              <a:endParaRPr lang="en-US" altLang="zh-CN" sz="2400"/>
            </a:p>
          </xdr:txBody>
        </xdr:sp>
      </mc:Choice>
      <mc:Fallback>
        <xdr:sp>
          <xdr:nvSpPr>
            <xdr:cNvPr id="15" name="文本框 14"/>
            <xdr:cNvSpPr txBox="1"/>
          </xdr:nvSpPr>
          <xdr:spPr>
            <a:xfrm>
              <a:off x="609600" y="11201400"/>
              <a:ext cx="3471545" cy="803910"/>
            </a:xfrm>
            <a:prstGeom prst="rect">
              <a:avLst/>
            </a:prstGeom>
            <a:solidFill>
              <a:schemeClr val="accent4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>
              <a:defPPr>
                <a:defRPr lang="zh-CN">
                  <a:solidFill>
                    <a:schemeClr val="tx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CN" sz="2400">
                  <a:latin typeface="Cambria Math" panose="02040503050406030204" pitchFamily="18" charset="0"/>
                  <a:cs typeface="Cambria Math" panose="02040503050406030204" pitchFamily="18" charset="0"/>
                </a:rPr>
                <a:t>𝑇</a:t>
              </a:r>
              <a:r>
                <a:rPr lang="en-US" altLang="zh-CN" sz="2400">
                  <a:latin typeface="Cambria Math" panose="02040503050406030204" pitchFamily="18" charset="0"/>
                  <a:cs typeface="Cambria Math" panose="02040503050406030204" pitchFamily="18" charset="0"/>
                </a:rPr>
                <a:t>=</a:t>
              </a:r>
              <a:r>
                <a:rPr lang="en-US" altLang="zh-CN" sz="2400">
                  <a:latin typeface="Cambria Math" panose="02040503050406030204" pitchFamily="18" charset="0"/>
                  <a:cs typeface="Cambria Math" panose="02040503050406030204" pitchFamily="18" charset="0"/>
                </a:rPr>
                <a:t>2</a:t>
              </a:r>
              <a:r>
                <a:rPr lang="en-US" altLang="zh-CN" sz="2400">
                  <a:latin typeface="Cambria Math" panose="02040503050406030204" pitchFamily="18" charset="0"/>
                  <a:cs typeface="Cambria Math" panose="02040503050406030204" pitchFamily="18" charset="0"/>
                </a:rPr>
                <a:t>π</a:t>
              </a:r>
              <a:r>
                <a:rPr lang="en-US" altLang="zh-CN" sz="2400">
                  <a:latin typeface="Cambria Math" panose="02040503050406030204" pitchFamily="18" charset="0"/>
                  <a:cs typeface="Cambria Math" panose="02040503050406030204" pitchFamily="18" charset="0"/>
                </a:rPr>
                <a:t>√[(</a:t>
              </a:r>
              <a:r>
                <a:rPr lang="en-US" altLang="zh-CN" sz="2400">
                  <a:latin typeface="Cambria Math" panose="02040503050406030204" pitchFamily="18" charset="0"/>
                  <a:cs typeface="Cambria Math" panose="02040503050406030204" pitchFamily="18" charset="0"/>
                </a:rPr>
                <a:t>M</a:t>
              </a:r>
              <a:r>
                <a:rPr lang="en-US" altLang="zh-CN" sz="2400">
                  <a:latin typeface="Cambria Math" panose="02040503050406030204" pitchFamily="18" charset="0"/>
                  <a:cs typeface="Cambria Math" panose="02040503050406030204" pitchFamily="18" charset="0"/>
                </a:rPr>
                <a:t>+</a:t>
              </a:r>
              <a:r>
                <a:rPr lang="en-US" altLang="zh-CN" sz="2400">
                  <a:latin typeface="Cambria Math" panose="02040503050406030204" pitchFamily="18" charset="0"/>
                  <a:cs typeface="Cambria Math" panose="02040503050406030204" pitchFamily="18" charset="0"/>
                </a:rPr>
                <a:t>PM</a:t>
              </a:r>
              <a:r>
                <a:rPr lang="en-US" altLang="zh-CN" sz="2400">
                  <a:latin typeface="Cambria Math" panose="02040503050406030204" pitchFamily="18" charset="0"/>
                  <a:cs typeface="Cambria Math" panose="02040503050406030204" pitchFamily="18" charset="0"/>
                </a:rPr>
                <a:t>0</a:t>
              </a:r>
              <a:r>
                <a:rPr lang="en-US" altLang="zh-CN" sz="2400">
                  <a:latin typeface="Cambria Math" panose="02040503050406030204" pitchFamily="18" charset="0"/>
                  <a:cs typeface="Cambria Math" panose="02040503050406030204" pitchFamily="18" charset="0"/>
                </a:rPr>
                <a:t>)/</a:t>
              </a:r>
              <a:r>
                <a:rPr lang="en-US" altLang="zh-CN" sz="2400">
                  <a:latin typeface="Cambria Math" panose="02040503050406030204" pitchFamily="18" charset="0"/>
                  <a:cs typeface="Cambria Math" panose="02040503050406030204" pitchFamily="18" charset="0"/>
                </a:rPr>
                <a:t>K</a:t>
              </a:r>
              <a:r>
                <a:rPr lang="en-US" altLang="zh-CN" sz="2400">
                  <a:latin typeface="Cambria Math" panose="02040503050406030204" pitchFamily="18" charset="0"/>
                  <a:cs typeface="Cambria Math" panose="02040503050406030204" pitchFamily="18" charset="0"/>
                </a:rPr>
                <a:t>]</a:t>
              </a:r>
              <a:r>
                <a:rPr lang="en-US" altLang="zh-CN" sz="2400"/>
                <a:t> K=1.5449N/m </a:t>
              </a:r>
              <a:endParaRPr lang="en-US" altLang="zh-CN" sz="2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2"/>
  <sheetViews>
    <sheetView tabSelected="1" workbookViewId="0">
      <selection activeCell="E3" sqref="E3"/>
    </sheetView>
  </sheetViews>
  <sheetFormatPr defaultColWidth="8.72727272727273" defaultRowHeight="14"/>
  <cols>
    <col min="2" max="2" width="12.8181818181818"/>
    <col min="6" max="6" width="12.8181818181818"/>
    <col min="13" max="13" width="26" customWidth="1"/>
    <col min="14" max="14" width="20" customWidth="1"/>
  </cols>
  <sheetData>
    <row r="1" spans="1:4">
      <c r="A1" t="s">
        <v>0</v>
      </c>
      <c r="D1" t="s">
        <v>1</v>
      </c>
    </row>
    <row r="3" spans="1:5">
      <c r="A3" t="s">
        <v>2</v>
      </c>
      <c r="E3" t="s">
        <v>3</v>
      </c>
    </row>
    <row r="5" spans="1:14">
      <c r="A5" s="1" t="s">
        <v>4</v>
      </c>
      <c r="B5" s="1"/>
      <c r="C5" s="1"/>
      <c r="D5" s="2">
        <v>0</v>
      </c>
      <c r="E5" s="2">
        <v>1</v>
      </c>
      <c r="F5" s="2">
        <v>2</v>
      </c>
      <c r="G5" s="2">
        <v>3</v>
      </c>
      <c r="H5" s="2">
        <v>4</v>
      </c>
      <c r="I5" s="2">
        <v>5</v>
      </c>
      <c r="J5" s="2">
        <v>6</v>
      </c>
      <c r="K5" s="2">
        <v>7</v>
      </c>
      <c r="L5" s="2">
        <v>8</v>
      </c>
      <c r="M5" s="2">
        <v>9</v>
      </c>
      <c r="N5" s="5"/>
    </row>
    <row r="6" spans="1:14">
      <c r="A6" s="1" t="s">
        <v>5</v>
      </c>
      <c r="B6" s="1"/>
      <c r="C6" s="1"/>
      <c r="D6" s="3">
        <v>257.9</v>
      </c>
      <c r="E6" s="3">
        <v>264.2</v>
      </c>
      <c r="F6" s="3">
        <v>270.3</v>
      </c>
      <c r="G6" s="3">
        <v>276.68</v>
      </c>
      <c r="H6" s="3">
        <v>282.92</v>
      </c>
      <c r="I6" s="3">
        <v>289.5</v>
      </c>
      <c r="J6" s="3">
        <v>295.16</v>
      </c>
      <c r="K6" s="3">
        <v>302.38</v>
      </c>
      <c r="L6" s="3">
        <v>308.64</v>
      </c>
      <c r="M6" s="3">
        <v>315.1</v>
      </c>
      <c r="N6" s="5"/>
    </row>
    <row r="7" spans="1:14">
      <c r="A7" s="1" t="s">
        <v>6</v>
      </c>
      <c r="B7" s="1"/>
      <c r="C7" s="1"/>
      <c r="D7" s="3">
        <v>0</v>
      </c>
      <c r="E7" s="3">
        <f>E6-D6</f>
        <v>6.30000000000001</v>
      </c>
      <c r="F7" s="3">
        <f>F6-D6</f>
        <v>12.4</v>
      </c>
      <c r="G7" s="3">
        <f>G6-D6</f>
        <v>18.78</v>
      </c>
      <c r="H7" s="3">
        <f>H6-D6</f>
        <v>25.02</v>
      </c>
      <c r="I7" s="3">
        <f>I6-D6</f>
        <v>31.6</v>
      </c>
      <c r="J7" s="3">
        <f>J6-D6</f>
        <v>37.26</v>
      </c>
      <c r="K7" s="3">
        <f>K6-D6</f>
        <v>44.48</v>
      </c>
      <c r="L7" s="3">
        <f>L6-D6</f>
        <v>50.74</v>
      </c>
      <c r="M7" s="3">
        <f>M6-D6</f>
        <v>57.2</v>
      </c>
      <c r="N7" s="5"/>
    </row>
    <row r="8" spans="1:14">
      <c r="A8" s="1" t="s">
        <v>7</v>
      </c>
      <c r="B8" s="1"/>
      <c r="C8" s="1"/>
      <c r="D8" s="4">
        <f>D5*9.794</f>
        <v>0</v>
      </c>
      <c r="E8" s="4">
        <f t="shared" ref="E8:M8" si="0">E5*9.794</f>
        <v>9.794</v>
      </c>
      <c r="F8" s="4">
        <f t="shared" si="0"/>
        <v>19.588</v>
      </c>
      <c r="G8" s="4">
        <f t="shared" si="0"/>
        <v>29.382</v>
      </c>
      <c r="H8" s="4">
        <f t="shared" si="0"/>
        <v>39.176</v>
      </c>
      <c r="I8" s="4">
        <f t="shared" si="0"/>
        <v>48.97</v>
      </c>
      <c r="J8" s="4">
        <f t="shared" si="0"/>
        <v>58.764</v>
      </c>
      <c r="K8" s="4">
        <f t="shared" si="0"/>
        <v>68.558</v>
      </c>
      <c r="L8" s="4">
        <f t="shared" si="0"/>
        <v>78.352</v>
      </c>
      <c r="M8" s="4">
        <f t="shared" si="0"/>
        <v>88.146</v>
      </c>
      <c r="N8" s="5"/>
    </row>
    <row r="9" spans="4:14"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24" spans="14:14">
      <c r="N24" s="5"/>
    </row>
    <row r="25" spans="14:14">
      <c r="N25" s="5"/>
    </row>
    <row r="26" spans="1:14">
      <c r="A26" s="1" t="s">
        <v>4</v>
      </c>
      <c r="B26" s="1"/>
      <c r="C26" s="1"/>
      <c r="D26" s="2">
        <v>0</v>
      </c>
      <c r="E26" s="2">
        <v>1</v>
      </c>
      <c r="F26" s="2">
        <v>2</v>
      </c>
      <c r="G26" s="2">
        <v>3</v>
      </c>
      <c r="H26" s="2">
        <v>4</v>
      </c>
      <c r="I26" s="2">
        <v>5</v>
      </c>
      <c r="J26" s="2">
        <v>6</v>
      </c>
      <c r="K26" s="2">
        <v>7</v>
      </c>
      <c r="L26" s="2">
        <v>8</v>
      </c>
      <c r="M26" s="2">
        <v>9</v>
      </c>
      <c r="N26" s="5"/>
    </row>
    <row r="27" spans="1:13">
      <c r="A27" s="1" t="s">
        <v>5</v>
      </c>
      <c r="B27" s="1"/>
      <c r="C27" s="1"/>
      <c r="D27" s="3">
        <v>257.74</v>
      </c>
      <c r="E27" s="3">
        <v>264.14</v>
      </c>
      <c r="F27" s="3">
        <v>270.48</v>
      </c>
      <c r="G27" s="3">
        <v>276.02</v>
      </c>
      <c r="H27" s="3">
        <v>283.54</v>
      </c>
      <c r="I27" s="3">
        <v>290.16</v>
      </c>
      <c r="J27" s="3">
        <v>296.48</v>
      </c>
      <c r="K27" s="3">
        <v>302.08</v>
      </c>
      <c r="L27" s="3">
        <v>309.5</v>
      </c>
      <c r="M27" s="3">
        <v>315.22</v>
      </c>
    </row>
    <row r="28" spans="1:13">
      <c r="A28" s="1" t="s">
        <v>6</v>
      </c>
      <c r="B28" s="1"/>
      <c r="C28" s="1"/>
      <c r="D28" s="3">
        <v>0</v>
      </c>
      <c r="E28" s="3">
        <f>E27-D27</f>
        <v>6.39999999999998</v>
      </c>
      <c r="F28" s="3">
        <f>F27-D27</f>
        <v>12.74</v>
      </c>
      <c r="G28" s="3">
        <f>G27-D27</f>
        <v>18.28</v>
      </c>
      <c r="H28" s="3">
        <f>H27-D27</f>
        <v>25.8</v>
      </c>
      <c r="I28" s="3">
        <f>I27-D27</f>
        <v>32.42</v>
      </c>
      <c r="J28" s="3">
        <f>J27-D27</f>
        <v>38.74</v>
      </c>
      <c r="K28" s="3">
        <f>K27-D27</f>
        <v>44.34</v>
      </c>
      <c r="L28" s="3">
        <f>L27-D27</f>
        <v>51.76</v>
      </c>
      <c r="M28" s="3">
        <f>M27-D27</f>
        <v>57.48</v>
      </c>
    </row>
    <row r="29" spans="1:13">
      <c r="A29" s="1" t="s">
        <v>7</v>
      </c>
      <c r="B29" s="1"/>
      <c r="C29" s="1"/>
      <c r="D29" s="4">
        <f t="shared" ref="D29:M29" si="1">D26*9.794</f>
        <v>0</v>
      </c>
      <c r="E29" s="4">
        <f t="shared" si="1"/>
        <v>9.794</v>
      </c>
      <c r="F29" s="4">
        <f t="shared" si="1"/>
        <v>19.588</v>
      </c>
      <c r="G29" s="4">
        <f t="shared" si="1"/>
        <v>29.382</v>
      </c>
      <c r="H29" s="4">
        <f t="shared" si="1"/>
        <v>39.176</v>
      </c>
      <c r="I29" s="4">
        <f t="shared" si="1"/>
        <v>48.97</v>
      </c>
      <c r="J29" s="4">
        <f t="shared" si="1"/>
        <v>58.764</v>
      </c>
      <c r="K29" s="4">
        <f t="shared" si="1"/>
        <v>68.558</v>
      </c>
      <c r="L29" s="4">
        <f t="shared" si="1"/>
        <v>78.352</v>
      </c>
      <c r="M29" s="4">
        <f t="shared" si="1"/>
        <v>88.146</v>
      </c>
    </row>
    <row r="47" spans="1:1">
      <c r="A47" t="s">
        <v>8</v>
      </c>
    </row>
    <row r="49" spans="1:14">
      <c r="A49" s="1" t="s">
        <v>9</v>
      </c>
      <c r="B49" s="2">
        <v>1</v>
      </c>
      <c r="C49" s="2">
        <v>2</v>
      </c>
      <c r="D49" s="2">
        <v>3</v>
      </c>
      <c r="E49" s="2">
        <v>4</v>
      </c>
      <c r="F49" s="2">
        <v>5</v>
      </c>
      <c r="G49" s="2">
        <v>6</v>
      </c>
      <c r="H49" s="2">
        <v>7</v>
      </c>
      <c r="I49" s="2">
        <v>8</v>
      </c>
      <c r="J49" s="2">
        <v>9</v>
      </c>
      <c r="K49" s="2">
        <v>10</v>
      </c>
      <c r="L49" s="1" t="s">
        <v>10</v>
      </c>
      <c r="M49" s="1" t="s">
        <v>11</v>
      </c>
      <c r="N49" s="1" t="s">
        <v>12</v>
      </c>
    </row>
    <row r="50" spans="1:14">
      <c r="A50" s="1" t="s">
        <v>13</v>
      </c>
      <c r="B50" s="6">
        <v>8.06</v>
      </c>
      <c r="C50" s="6">
        <v>8.045</v>
      </c>
      <c r="D50" s="6">
        <v>8.057</v>
      </c>
      <c r="E50" s="6">
        <v>8.038</v>
      </c>
      <c r="F50" s="6">
        <v>8.052</v>
      </c>
      <c r="G50" s="6">
        <v>8.043</v>
      </c>
      <c r="H50" s="6">
        <v>8.037</v>
      </c>
      <c r="I50" s="6">
        <v>8.04</v>
      </c>
      <c r="J50" s="6">
        <v>8.048</v>
      </c>
      <c r="K50" s="6">
        <v>8.035</v>
      </c>
      <c r="L50" s="6">
        <f>AVERAGE(B50:K50)</f>
        <v>8.0455</v>
      </c>
      <c r="M50" s="2">
        <f>_xlfn.STDEV.S(B50:K50)</f>
        <v>0.00860555376228379</v>
      </c>
      <c r="N50" s="1">
        <f>M50/SQRT(10)</f>
        <v>0.0027213150415848</v>
      </c>
    </row>
    <row r="51" spans="2:12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 spans="1:6">
      <c r="A52" t="s">
        <v>14</v>
      </c>
      <c r="B52">
        <v>10</v>
      </c>
      <c r="E52" t="s">
        <v>15</v>
      </c>
      <c r="F52">
        <f>2.26*N50</f>
        <v>0.00615017199398164</v>
      </c>
    </row>
    <row r="53" spans="1:6">
      <c r="A53" t="s">
        <v>16</v>
      </c>
      <c r="B53">
        <v>1.96</v>
      </c>
      <c r="E53" t="s">
        <v>17</v>
      </c>
      <c r="F53">
        <v>0.00095</v>
      </c>
    </row>
    <row r="54" spans="1:6">
      <c r="A54" t="s">
        <v>18</v>
      </c>
      <c r="B54">
        <f>1.96*M50</f>
        <v>0.0168668853740762</v>
      </c>
      <c r="E54" t="s">
        <v>19</v>
      </c>
      <c r="F54">
        <f>SQRT((F52)^2+(F53)^2)</f>
        <v>0.00622311140472</v>
      </c>
    </row>
    <row r="55" spans="1:2">
      <c r="A55" t="s">
        <v>20</v>
      </c>
      <c r="B55">
        <f>L50-B54</f>
        <v>8.02863311462592</v>
      </c>
    </row>
    <row r="56" spans="1:3">
      <c r="A56" t="s">
        <v>21</v>
      </c>
      <c r="B56">
        <f>L50+B54</f>
        <v>8.06236688537408</v>
      </c>
      <c r="C56" t="s">
        <v>22</v>
      </c>
    </row>
    <row r="58" spans="1:13">
      <c r="A58" s="8" t="s">
        <v>9</v>
      </c>
      <c r="B58" s="9"/>
      <c r="C58" s="10"/>
      <c r="D58" s="1">
        <v>1</v>
      </c>
      <c r="E58" s="1">
        <v>2</v>
      </c>
      <c r="F58" s="1">
        <v>3</v>
      </c>
      <c r="G58" s="1">
        <v>4</v>
      </c>
      <c r="H58" s="1">
        <v>5</v>
      </c>
      <c r="I58" s="1" t="s">
        <v>10</v>
      </c>
      <c r="J58" s="1" t="s">
        <v>11</v>
      </c>
      <c r="K58" s="1"/>
      <c r="L58" s="1"/>
      <c r="M58" s="1" t="s">
        <v>12</v>
      </c>
    </row>
    <row r="59" spans="1:13">
      <c r="A59" s="1" t="s">
        <v>23</v>
      </c>
      <c r="B59" s="1"/>
      <c r="C59" s="1"/>
      <c r="D59" s="1">
        <v>20.83</v>
      </c>
      <c r="E59" s="1">
        <v>20.83</v>
      </c>
      <c r="F59" s="1">
        <v>20.83</v>
      </c>
      <c r="G59" s="1">
        <v>20.83</v>
      </c>
      <c r="H59" s="1">
        <v>20.83</v>
      </c>
      <c r="I59" s="11">
        <v>0</v>
      </c>
      <c r="J59" s="2">
        <f>_xlfn.STDEV.S(D59:H59)</f>
        <v>0</v>
      </c>
      <c r="K59" s="2"/>
      <c r="L59" s="2"/>
      <c r="M59" s="1">
        <v>0</v>
      </c>
    </row>
    <row r="61" spans="1:13">
      <c r="A61" s="2" t="s">
        <v>9</v>
      </c>
      <c r="B61" s="2"/>
      <c r="C61" s="1">
        <v>1</v>
      </c>
      <c r="D61" s="1">
        <v>2</v>
      </c>
      <c r="E61" s="1">
        <v>3</v>
      </c>
      <c r="F61" s="1">
        <v>4</v>
      </c>
      <c r="G61" s="1">
        <v>5</v>
      </c>
      <c r="H61" s="1" t="s">
        <v>10</v>
      </c>
      <c r="I61" s="2" t="s">
        <v>11</v>
      </c>
      <c r="J61" s="2"/>
      <c r="K61" s="2"/>
      <c r="L61" s="2" t="s">
        <v>12</v>
      </c>
      <c r="M61" s="2"/>
    </row>
    <row r="62" spans="1:13">
      <c r="A62" s="1" t="s">
        <v>24</v>
      </c>
      <c r="B62" s="1"/>
      <c r="C62" s="1">
        <v>13.51</v>
      </c>
      <c r="D62" s="1">
        <v>13.51</v>
      </c>
      <c r="E62" s="1">
        <v>13.51</v>
      </c>
      <c r="F62" s="1">
        <v>13.51</v>
      </c>
      <c r="G62" s="1">
        <v>13.51</v>
      </c>
      <c r="H62" s="1">
        <v>0</v>
      </c>
      <c r="I62" s="2">
        <v>0</v>
      </c>
      <c r="J62" s="2"/>
      <c r="K62" s="2"/>
      <c r="L62" s="2">
        <v>0</v>
      </c>
      <c r="M62" s="2"/>
    </row>
  </sheetData>
  <mergeCells count="7">
    <mergeCell ref="A58:C58"/>
    <mergeCell ref="J59:L59"/>
    <mergeCell ref="A61:B61"/>
    <mergeCell ref="I61:K61"/>
    <mergeCell ref="L61:M61"/>
    <mergeCell ref="I62:K62"/>
    <mergeCell ref="L62:M6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86188</dc:creator>
  <cp:lastModifiedBy>圣诞老人</cp:lastModifiedBy>
  <dcterms:created xsi:type="dcterms:W3CDTF">2022-11-15T02:15:00Z</dcterms:created>
  <dcterms:modified xsi:type="dcterms:W3CDTF">2022-11-22T11:31:43Z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004F1857A44248F6A625E5FDBF01EB1E</vt:lpwstr>
  </property>
  <property fmtid="{D5CDD505-2E9C-101B-9397-08002B2CF9AE}" pid="3" name="KSOProductBuildVer">
    <vt:lpwstr>2052-11.1.0.12763</vt:lpwstr>
  </property>
</Properties>
</file>