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<sst xmlns="http://schemas.openxmlformats.org/spreadsheetml/2006/main" count="56" uniqueCount="42">
  <si>
    <t>液体表面张力系数的测定</t>
  </si>
  <si>
    <t>忽一然2021533035 11月21日周一</t>
  </si>
  <si>
    <t>表1 圆环外径D1和内径D2的测量</t>
  </si>
  <si>
    <t>次数</t>
  </si>
  <si>
    <t>D1/mm</t>
  </si>
  <si>
    <t>D2/mm</t>
  </si>
  <si>
    <t>外径平均值/mm</t>
  </si>
  <si>
    <t>ΔA=</t>
  </si>
  <si>
    <t>n=</t>
  </si>
  <si>
    <t>外径标准差</t>
  </si>
  <si>
    <t>ΔB=</t>
  </si>
  <si>
    <t>c=</t>
  </si>
  <si>
    <t>外径平均值的标准偏差</t>
  </si>
  <si>
    <t>U=</t>
  </si>
  <si>
    <t>c*σD1=</t>
  </si>
  <si>
    <t>≈0.05</t>
  </si>
  <si>
    <t>D1max=</t>
  </si>
  <si>
    <t>D1min=</t>
  </si>
  <si>
    <t>外径D1在34.95mm到35.05mm之间，不存在粗差</t>
  </si>
  <si>
    <t>内径平均值/mm</t>
  </si>
  <si>
    <t>内径标准差</t>
  </si>
  <si>
    <t>内径平均值的标准偏差</t>
  </si>
  <si>
    <t>≈0.15</t>
  </si>
  <si>
    <t>内径D2在32.93mm到33.23mm之间，不存在粗差</t>
  </si>
  <si>
    <t>表2 力敏传感器定标，f=mg,U=Bf,上海地区g=9.794N/kg</t>
  </si>
  <si>
    <t>砝码质量m/g</t>
  </si>
  <si>
    <t>受力f/N</t>
  </si>
  <si>
    <t>电压U/mV</t>
  </si>
  <si>
    <t>B=</t>
  </si>
  <si>
    <t>3.2V/N</t>
  </si>
  <si>
    <t>表3 ΔU的测定</t>
  </si>
  <si>
    <t>U1/mV</t>
  </si>
  <si>
    <t>U2/mV</t>
  </si>
  <si>
    <t>U3/mV</t>
  </si>
  <si>
    <t>U3平均值/mV</t>
  </si>
  <si>
    <t>U3标准差</t>
  </si>
  <si>
    <t>U3平均值的标准偏差</t>
  </si>
  <si>
    <t>c*σU3=</t>
  </si>
  <si>
    <t>≈1.6</t>
  </si>
  <si>
    <t>U3max=</t>
  </si>
  <si>
    <t>U3min=</t>
  </si>
  <si>
    <t>U3在46.6mV到49.8mV之间，不存在粗差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</si>
</sst>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  <numFmt numFmtId="177" formatCode="0.00_ "/>
    <numFmt numFmtId="178" formatCode="0.0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  <xf numFmtId="177" fontId="0" fillId="2" borderId="1" xfId="0" applyNumberFormat="1" applyFill="1" applyBorder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9" fontId="0" fillId="2" borderId="1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left" vertical="center"/>
    </xf>
    <xf numFmtId="179" fontId="0" fillId="2" borderId="1" xfId="0" applyNumberFormat="1" applyFill="1" applyBorder="1">
      <alignment vertical="center"/>
    </xf>
    <xf numFmtId="179" fontId="0" fillId="2" borderId="1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电压</a:t>
            </a:r>
            <a:r>
              <a:rPr lang="en-US" altLang="zh-CN"/>
              <a:t>—</a:t>
            </a:r>
            <a:r>
              <a:rPr altLang="en-US"/>
              <a:t>受力（</a:t>
            </a:r>
            <a:r>
              <a:rPr lang="en-US" altLang="zh-CN"/>
              <a:t>U-f</a:t>
            </a:r>
            <a:r>
              <a:rPr altLang="en-US"/>
              <a:t>）拟合直线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5"/>
                  <c:y val="-0.1539414930555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Sheet1!$C$23:$I$23</c:f>
              <c:numCache>
                <c:formatCode>0.000_ </c:formatCode>
                <c:ptCount val="7"/>
                <c:pt idx="0">
                  <c:v>0.004897</c:v>
                </c:pt>
                <c:pt idx="1">
                  <c:v>0.009794</c:v>
                </c:pt>
                <c:pt idx="2">
                  <c:v>0.014691</c:v>
                </c:pt>
                <c:pt idx="3">
                  <c:v>0.019588</c:v>
                </c:pt>
                <c:pt idx="4">
                  <c:v>0.024485</c:v>
                </c:pt>
                <c:pt idx="5">
                  <c:v>0.029382</c:v>
                </c:pt>
                <c:pt idx="6">
                  <c:v>0.034279</c:v>
                </c:pt>
              </c:numCache>
            </c:numRef>
          </c:xVal>
          <c:yVal>
            <c:numRef>
              <c:f>Sheet1!$C$24:$I$24</c:f>
              <c:numCache>
                <c:formatCode>General</c:formatCode>
                <c:ptCount val="7"/>
                <c:pt idx="0">
                  <c:v>15.9</c:v>
                </c:pt>
                <c:pt idx="1">
                  <c:v>31.8</c:v>
                </c:pt>
                <c:pt idx="2">
                  <c:v>47.6</c:v>
                </c:pt>
                <c:pt idx="3">
                  <c:v>62.2</c:v>
                </c:pt>
                <c:pt idx="4">
                  <c:v>78.3</c:v>
                </c:pt>
                <c:pt idx="5">
                  <c:v>91.8</c:v>
                </c:pt>
                <c:pt idx="6">
                  <c:v>110.8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53124136"/>
        <c:axId val="519074722"/>
      </c:scatterChart>
      <c:valAx>
        <c:axId val="85312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受力</a:t>
                </a:r>
                <a:r>
                  <a:rPr lang="en-US" altLang="zh-CN"/>
                  <a:t>f/N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74722"/>
        <c:crosses val="autoZero"/>
        <c:crossBetween val="midCat"/>
      </c:valAx>
      <c:valAx>
        <c:axId val="519074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u/mV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2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342900</xdr:colOff>
      <xdr:row>19</xdr:row>
      <xdr:rowOff>120650</xdr:rowOff>
    </xdr:from>
    <xdr:to>
      <xdr:col>16</xdr:col>
      <xdr:colOff>361950</xdr:colOff>
      <xdr:row>34</xdr:row>
      <xdr:rowOff>19050</xdr:rowOff>
    </xdr:to>
    <xdr:graphicFrame>
      <xdr:nvGraphicFramePr>
        <xdr:cNvPr id="5" name="图表 4"/>
        <xdr:cNvGraphicFramePr/>
      </xdr:nvGraphicFramePr>
      <xdr:xfrm>
        <a:off x="7366000" y="3498850"/>
        <a:ext cx="530860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topLeftCell="A22" workbookViewId="0">
      <selection activeCell="D47" sqref="D47"/>
    </sheetView>
  </sheetViews>
  <sheetFormatPr defaultColWidth="8.72727272727273" defaultRowHeight="14"/>
  <cols>
    <col min="2" max="2" width="12.8181818181818"/>
    <col min="3" max="3" width="9.54545454545454"/>
    <col min="4" max="4" width="12.8181818181818"/>
    <col min="5" max="6" width="9.54545454545454"/>
    <col min="7" max="7" width="15.1818181818182"/>
    <col min="8" max="8" width="9.54545454545454"/>
    <col min="9" max="10" width="12.8181818181818"/>
    <col min="12" max="12" width="15.1818181818182"/>
    <col min="15" max="15" width="12.8181818181818"/>
  </cols>
  <sheetData>
    <row r="1" spans="1:5">
      <c r="A1" t="s">
        <v>0</v>
      </c>
      <c r="E1" s="1" t="s">
        <v>1</v>
      </c>
    </row>
    <row r="3" spans="1:1">
      <c r="A3" t="s">
        <v>2</v>
      </c>
    </row>
    <row r="4" spans="1:6">
      <c r="A4" s="2" t="s">
        <v>3</v>
      </c>
      <c r="B4" s="2">
        <v>1</v>
      </c>
      <c r="C4" s="2">
        <v>2</v>
      </c>
      <c r="D4" s="2">
        <v>3</v>
      </c>
      <c r="E4" s="2">
        <v>4</v>
      </c>
      <c r="F4" s="2">
        <v>5</v>
      </c>
    </row>
    <row r="5" spans="1:6">
      <c r="A5" s="2" t="s">
        <v>4</v>
      </c>
      <c r="B5" s="3">
        <v>35.06</v>
      </c>
      <c r="C5" s="3">
        <v>34.98</v>
      </c>
      <c r="D5" s="3">
        <v>35</v>
      </c>
      <c r="E5" s="3">
        <v>34.98</v>
      </c>
      <c r="F5" s="3">
        <v>35</v>
      </c>
    </row>
    <row r="6" spans="1:6">
      <c r="A6" s="2" t="s">
        <v>5</v>
      </c>
      <c r="B6" s="3">
        <v>33.08</v>
      </c>
      <c r="C6" s="3">
        <v>33.1</v>
      </c>
      <c r="D6" s="3">
        <v>33.08</v>
      </c>
      <c r="E6" s="3">
        <v>33.08</v>
      </c>
      <c r="F6" s="3">
        <v>33.08</v>
      </c>
    </row>
    <row r="8" spans="1:10">
      <c r="A8" s="4" t="s">
        <v>6</v>
      </c>
      <c r="B8" s="5"/>
      <c r="C8" s="6"/>
      <c r="D8" s="7">
        <f>AVERAGE(B5:F5)</f>
        <v>35.004</v>
      </c>
      <c r="F8" s="8" t="s">
        <v>7</v>
      </c>
      <c r="G8" s="9">
        <f>2.78*D9</f>
        <v>0.0913601225918676</v>
      </c>
      <c r="I8" s="19" t="s">
        <v>8</v>
      </c>
      <c r="J8" s="9">
        <v>5</v>
      </c>
    </row>
    <row r="9" spans="1:10">
      <c r="A9" s="4" t="s">
        <v>9</v>
      </c>
      <c r="B9" s="5"/>
      <c r="C9" s="6"/>
      <c r="D9" s="10">
        <f>_xlfn.STDEV.S(B5:F5)</f>
        <v>0.0328633534503121</v>
      </c>
      <c r="F9" s="8" t="s">
        <v>10</v>
      </c>
      <c r="G9" s="11">
        <f>0.95*0.02</f>
        <v>0.019</v>
      </c>
      <c r="I9" s="19" t="s">
        <v>11</v>
      </c>
      <c r="J9" s="9">
        <v>1.65</v>
      </c>
    </row>
    <row r="10" spans="1:11">
      <c r="A10" s="4" t="s">
        <v>12</v>
      </c>
      <c r="B10" s="5"/>
      <c r="C10" s="6"/>
      <c r="D10" s="10">
        <f>D9/SQRT(5)</f>
        <v>0.0146969384567</v>
      </c>
      <c r="F10" s="8" t="s">
        <v>13</v>
      </c>
      <c r="G10" s="12">
        <f>SQRT(G8^2+G9^2)</f>
        <v>0.093314907705045</v>
      </c>
      <c r="I10" s="20" t="s">
        <v>14</v>
      </c>
      <c r="J10" s="9">
        <f>J9*D9</f>
        <v>0.0542245331930149</v>
      </c>
      <c r="K10" t="s">
        <v>15</v>
      </c>
    </row>
    <row r="11" spans="9:10">
      <c r="I11" s="19" t="s">
        <v>16</v>
      </c>
      <c r="J11" s="21">
        <v>35.05</v>
      </c>
    </row>
    <row r="12" spans="9:10">
      <c r="I12" s="19" t="s">
        <v>17</v>
      </c>
      <c r="J12" s="9">
        <v>34.95</v>
      </c>
    </row>
    <row r="13" spans="9:9">
      <c r="I13" t="s">
        <v>18</v>
      </c>
    </row>
    <row r="14" spans="1:10">
      <c r="A14" s="4" t="s">
        <v>19</v>
      </c>
      <c r="B14" s="5"/>
      <c r="C14" s="6"/>
      <c r="D14" s="7">
        <f>AVERAGE(B6:F6)</f>
        <v>33.084</v>
      </c>
      <c r="F14" s="8" t="s">
        <v>7</v>
      </c>
      <c r="G14" s="9">
        <f>2.78*D15</f>
        <v>0.0248650759098015</v>
      </c>
      <c r="I14" s="19" t="s">
        <v>8</v>
      </c>
      <c r="J14" s="9">
        <v>5</v>
      </c>
    </row>
    <row r="15" spans="1:10">
      <c r="A15" s="4" t="s">
        <v>20</v>
      </c>
      <c r="B15" s="5"/>
      <c r="C15" s="6"/>
      <c r="D15" s="10">
        <f>_xlfn.STDEV.S(B6:F6)</f>
        <v>0.00894427191000056</v>
      </c>
      <c r="F15" s="8" t="s">
        <v>10</v>
      </c>
      <c r="G15" s="11">
        <f>0.95*0.02</f>
        <v>0.019</v>
      </c>
      <c r="I15" s="19" t="s">
        <v>11</v>
      </c>
      <c r="J15" s="9">
        <v>1.65</v>
      </c>
    </row>
    <row r="16" spans="1:11">
      <c r="A16" s="4" t="s">
        <v>21</v>
      </c>
      <c r="B16" s="5"/>
      <c r="C16" s="6"/>
      <c r="D16" s="10">
        <f>D15/SQRT(5)</f>
        <v>0.00400000000000062</v>
      </c>
      <c r="F16" s="8" t="s">
        <v>13</v>
      </c>
      <c r="G16" s="12">
        <f>SQRT(G14^2+G15^2)</f>
        <v>0.0312933219713119</v>
      </c>
      <c r="I16" s="20" t="s">
        <v>14</v>
      </c>
      <c r="J16" s="9">
        <f>J15*D15</f>
        <v>0.0147580486515009</v>
      </c>
      <c r="K16" t="s">
        <v>22</v>
      </c>
    </row>
    <row r="17" spans="9:10">
      <c r="I17" s="19" t="s">
        <v>16</v>
      </c>
      <c r="J17" s="21">
        <v>33.23</v>
      </c>
    </row>
    <row r="18" spans="9:10">
      <c r="I18" s="19" t="s">
        <v>17</v>
      </c>
      <c r="J18" s="9">
        <v>32.93</v>
      </c>
    </row>
    <row r="19" spans="9:9">
      <c r="I19" t="s">
        <v>23</v>
      </c>
    </row>
    <row r="21" spans="1:1">
      <c r="A21" t="s">
        <v>24</v>
      </c>
    </row>
    <row r="22" spans="1:9">
      <c r="A22" s="13" t="s">
        <v>25</v>
      </c>
      <c r="B22" s="13"/>
      <c r="C22" s="14">
        <v>0.5</v>
      </c>
      <c r="D22" s="14">
        <v>1</v>
      </c>
      <c r="E22" s="14">
        <v>1.5</v>
      </c>
      <c r="F22" s="14">
        <v>2</v>
      </c>
      <c r="G22" s="14">
        <v>2.5</v>
      </c>
      <c r="H22" s="14">
        <v>3</v>
      </c>
      <c r="I22" s="14">
        <v>3.5</v>
      </c>
    </row>
    <row r="23" spans="1:9">
      <c r="A23" s="13" t="s">
        <v>26</v>
      </c>
      <c r="B23" s="13"/>
      <c r="C23" s="14">
        <f>9.794*C22*0.001</f>
        <v>0.004897</v>
      </c>
      <c r="D23" s="14">
        <f>9.794*D22*0.001</f>
        <v>0.009794</v>
      </c>
      <c r="E23" s="14">
        <f>9.794*E22*0.001</f>
        <v>0.014691</v>
      </c>
      <c r="F23" s="14">
        <f>9.794*F22*0.001</f>
        <v>0.019588</v>
      </c>
      <c r="G23" s="14">
        <f>9.794*G22*0.001</f>
        <v>0.024485</v>
      </c>
      <c r="H23" s="14">
        <f>9.794*H22*0.001</f>
        <v>0.029382</v>
      </c>
      <c r="I23" s="14">
        <f>9.794*I22*0.001</f>
        <v>0.034279</v>
      </c>
    </row>
    <row r="24" spans="1:9">
      <c r="A24" s="13" t="s">
        <v>27</v>
      </c>
      <c r="B24" s="13"/>
      <c r="C24" s="2">
        <v>15.9</v>
      </c>
      <c r="D24" s="2">
        <v>31.8</v>
      </c>
      <c r="E24" s="2">
        <v>47.6</v>
      </c>
      <c r="F24" s="2">
        <v>62.2</v>
      </c>
      <c r="G24" s="2">
        <v>78.3</v>
      </c>
      <c r="H24" s="2">
        <v>91.8</v>
      </c>
      <c r="I24" s="2">
        <v>110.8</v>
      </c>
    </row>
    <row r="26" spans="1:2">
      <c r="A26" s="15" t="s">
        <v>28</v>
      </c>
      <c r="B26" s="16" t="s">
        <v>29</v>
      </c>
    </row>
    <row r="36" spans="1:1">
      <c r="A36" t="s">
        <v>30</v>
      </c>
    </row>
    <row r="37" spans="1:15">
      <c r="A37" s="2" t="s">
        <v>3</v>
      </c>
      <c r="B37" s="2" t="s">
        <v>31</v>
      </c>
      <c r="C37" s="2" t="s">
        <v>32</v>
      </c>
      <c r="D37" s="2" t="s">
        <v>33</v>
      </c>
      <c r="F37" s="4" t="s">
        <v>34</v>
      </c>
      <c r="G37" s="5"/>
      <c r="H37" s="6"/>
      <c r="I37" s="22">
        <f>AVERAGE(D38:D43)</f>
        <v>48.2</v>
      </c>
      <c r="K37" s="8" t="s">
        <v>7</v>
      </c>
      <c r="L37" s="9">
        <f>2.57*I38</f>
        <v>2.33290325560234</v>
      </c>
      <c r="N37" s="19" t="s">
        <v>8</v>
      </c>
      <c r="O37" s="9">
        <v>6</v>
      </c>
    </row>
    <row r="38" spans="1:15">
      <c r="A38" s="2">
        <v>1</v>
      </c>
      <c r="B38" s="17">
        <v>74.3</v>
      </c>
      <c r="C38" s="17">
        <f>B38-D38</f>
        <v>25.6</v>
      </c>
      <c r="D38" s="17">
        <v>48.7</v>
      </c>
      <c r="E38"/>
      <c r="F38" s="4" t="s">
        <v>35</v>
      </c>
      <c r="G38" s="5"/>
      <c r="H38" s="6"/>
      <c r="I38" s="10">
        <f>_xlfn.STDEV.S(D38:D43)</f>
        <v>0.907744457432818</v>
      </c>
      <c r="K38" s="8" t="s">
        <v>10</v>
      </c>
      <c r="L38" s="11">
        <f>0.95*0.1</f>
        <v>0.095</v>
      </c>
      <c r="N38" s="19" t="s">
        <v>11</v>
      </c>
      <c r="O38" s="9">
        <v>1.75</v>
      </c>
    </row>
    <row r="39" spans="1:16">
      <c r="A39" s="2">
        <v>2</v>
      </c>
      <c r="B39" s="17">
        <v>75.3</v>
      </c>
      <c r="C39" s="17">
        <f>B39-D39</f>
        <v>26.8</v>
      </c>
      <c r="D39" s="17">
        <v>48.5</v>
      </c>
      <c r="F39" s="4" t="s">
        <v>36</v>
      </c>
      <c r="G39" s="5"/>
      <c r="H39" s="6"/>
      <c r="I39" s="10">
        <f>I38/SQRT(6)</f>
        <v>0.370585122924995</v>
      </c>
      <c r="K39" s="8" t="s">
        <v>13</v>
      </c>
      <c r="L39" s="12">
        <f>SQRT(L37^2+L38^2)</f>
        <v>2.33483673947452</v>
      </c>
      <c r="N39" s="20" t="s">
        <v>37</v>
      </c>
      <c r="O39" s="9">
        <f>O38*I38</f>
        <v>1.58855280050743</v>
      </c>
      <c r="P39" t="s">
        <v>38</v>
      </c>
    </row>
    <row r="40" spans="1:15">
      <c r="A40" s="2">
        <v>3</v>
      </c>
      <c r="B40" s="17">
        <v>74.3</v>
      </c>
      <c r="C40" s="17">
        <f>B40-D40</f>
        <v>26</v>
      </c>
      <c r="D40" s="17">
        <v>48.3</v>
      </c>
      <c r="N40" s="19" t="s">
        <v>39</v>
      </c>
      <c r="O40" s="23">
        <v>49.8</v>
      </c>
    </row>
    <row r="41" spans="1:15">
      <c r="A41" s="2">
        <v>4</v>
      </c>
      <c r="B41" s="17">
        <v>74.3</v>
      </c>
      <c r="C41" s="17">
        <f>B41-D41</f>
        <v>27.4</v>
      </c>
      <c r="D41" s="17">
        <v>46.9</v>
      </c>
      <c r="N41" s="19" t="s">
        <v>40</v>
      </c>
      <c r="O41" s="9">
        <v>46.6</v>
      </c>
    </row>
    <row r="42" spans="1:14">
      <c r="A42" s="2">
        <v>5</v>
      </c>
      <c r="B42" s="17">
        <v>73.9</v>
      </c>
      <c r="C42" s="17">
        <f>B42-D42</f>
        <v>24.5</v>
      </c>
      <c r="D42" s="17">
        <v>49.4</v>
      </c>
      <c r="N42" t="s">
        <v>41</v>
      </c>
    </row>
    <row r="43" spans="1:4">
      <c r="A43" s="2">
        <v>6</v>
      </c>
      <c r="B43" s="17">
        <v>74.2</v>
      </c>
      <c r="C43" s="17">
        <f>B43-D43</f>
        <v>26.8</v>
      </c>
      <c r="D43" s="17">
        <v>47.4</v>
      </c>
    </row>
    <row r="45" spans="2:2">
      <c r="B45" s="18"/>
    </row>
  </sheetData>
  <mergeCells count="12">
    <mergeCell ref="A8:C8"/>
    <mergeCell ref="A9:C9"/>
    <mergeCell ref="A10:C10"/>
    <mergeCell ref="A14:C14"/>
    <mergeCell ref="A15:C15"/>
    <mergeCell ref="A16:C16"/>
    <mergeCell ref="A22:B22"/>
    <mergeCell ref="A23:B23"/>
    <mergeCell ref="A24:B24"/>
    <mergeCell ref="F37:H37"/>
    <mergeCell ref="F38:H38"/>
    <mergeCell ref="F39:H3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圣诞老人</cp:lastModifiedBy>
  <dcterms:created xsi:type="dcterms:W3CDTF">2022-12-01T12:52:04Z</dcterms:created>
  <dcterms:modified xsi:type="dcterms:W3CDTF">2022-12-01T14:38:34Z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A4D1BAFA04604E7CA79E316EF79613B6</vt:lpwstr>
  </property>
  <property fmtid="{D5CDD505-2E9C-101B-9397-08002B2CF9AE}" pid="3" name="KSOProductBuildVer">
    <vt:lpwstr>2052-11.1.0.12763</vt:lpwstr>
  </property>
</Properties>
</file>