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<sst xmlns="http://schemas.openxmlformats.org/spreadsheetml/2006/main" count="51" uniqueCount="44">
  <si>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弦线上驻波研究</t>
  </si>
  <si>
    <t>忽一然2021533035 12月5日周一</t>
  </si>
  <si>
    <t>1.验证横波波长λ与弦线中的张力T的关系</t>
  </si>
  <si>
    <t>测量物理量：</t>
  </si>
  <si>
    <t>说明：</t>
  </si>
  <si>
    <t>波源振动频率  f=70.0000Hz</t>
  </si>
  <si>
    <t>L/cm：产生驻波的弦线长度</t>
  </si>
  <si>
    <t>上海地区g=</t>
  </si>
  <si>
    <t>9.794m/s^2</t>
  </si>
  <si>
    <t>挂钩质量m0/g</t>
  </si>
  <si>
    <t>n：L长度内半波的波数</t>
  </si>
  <si>
    <t>表1   给定频率的实验数据表</t>
  </si>
  <si>
    <t>m/g</t>
  </si>
  <si>
    <t>m+m0/g</t>
  </si>
  <si>
    <t>L/cm</t>
  </si>
  <si>
    <t>n</t>
  </si>
  <si>
    <t>λ/cm</t>
  </si>
  <si>
    <t>T/N</t>
  </si>
  <si>
    <t>logT</t>
  </si>
  <si>
    <t>底数取e</t>
  </si>
  <si>
    <t>logλ</t>
  </si>
  <si>
    <t>表2  挂钩质量</t>
  </si>
  <si>
    <t>次数</t>
  </si>
  <si>
    <t>质量m0/g</t>
  </si>
  <si>
    <t>测量质量的平均值</t>
  </si>
  <si>
    <t>≈17.84</t>
  </si>
  <si>
    <t>ΔA=</t>
  </si>
  <si>
    <t>n=</t>
  </si>
  <si>
    <t>标准差</t>
  </si>
  <si>
    <t>ΔB=</t>
  </si>
  <si>
    <t>c=</t>
  </si>
  <si>
    <t>平均值的标准偏差</t>
  </si>
  <si>
    <t>U=</t>
  </si>
  <si>
    <t>c*σm0=</t>
  </si>
  <si>
    <t>m0max=</t>
  </si>
  <si>
    <t>≈17.85</t>
  </si>
  <si>
    <t>m0min=</t>
  </si>
  <si>
    <t>≈17.83</t>
  </si>
  <si>
    <t>m0在17.83g与17.85g间，因此由肖维涅准则不存在粗差</t>
  </si>
  <si>
    <t>2.验证横波波长λ与波源振动频率f的关系</t>
  </si>
  <si>
    <t>挂勾上加6个20.00g的砝码</t>
  </si>
  <si>
    <t>表3  给定张力的实验数据表</t>
  </si>
  <si>
    <t>f/Hz</t>
  </si>
  <si>
    <t>logf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</si>
</sst>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_ "/>
    <numFmt numFmtId="177" formatCode="0.0000_ "/>
    <numFmt numFmtId="178" formatCode="0.00_ "/>
    <numFmt numFmtId="179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logλ—logT</a:t>
            </a:r>
            <a:r>
              <a:rPr altLang="en-US"/>
              <a:t>（波长</a:t>
            </a:r>
            <a:r>
              <a:rPr lang="en-US" altLang="zh-CN"/>
              <a:t>λ</a:t>
            </a:r>
            <a:r>
              <a:rPr altLang="en-US"/>
              <a:t>与张力</a:t>
            </a:r>
            <a:r>
              <a:rPr lang="en-US" altLang="zh-CN"/>
              <a:t>T</a:t>
            </a:r>
            <a:r>
              <a:rPr altLang="en-US"/>
              <a:t>的关系）</a:t>
            </a:r>
            <a:endParaRPr lang="en-US" altLang="zh-CN"/>
          </a:p>
        </c:rich>
      </c:tx>
      <c:layout>
        <c:manualLayout>
          <c:xMode val="edge"/>
          <c:yMode val="edge"/>
          <c:x val="0.307180046010413"/>
          <c:y val="0.024663677130044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16666666666667"/>
                  <c:y val="0.68405119617757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Sheet1!$B$16:$F$16</c:f>
              <c:numCache>
                <c:formatCode>0.00_ </c:formatCode>
                <c:ptCount val="5"/>
                <c:pt idx="0">
                  <c:v>-0.995264785761607</c:v>
                </c:pt>
                <c:pt idx="1">
                  <c:v>-0.266459956374643</c:v>
                </c:pt>
                <c:pt idx="2">
                  <c:v>-0.0390809485208125</c:v>
                </c:pt>
                <c:pt idx="3">
                  <c:v>0.14317271039153</c:v>
                </c:pt>
                <c:pt idx="4">
                  <c:v>0.296110151207502</c:v>
                </c:pt>
              </c:numCache>
            </c:numRef>
          </c:xVal>
          <c:yVal>
            <c:numRef>
              <c:f>Sheet1!$B$17:$F$17</c:f>
              <c:numCache>
                <c:formatCode>0.00_ </c:formatCode>
                <c:ptCount val="5"/>
                <c:pt idx="0">
                  <c:v>3.33125167541993</c:v>
                </c:pt>
                <c:pt idx="1">
                  <c:v>3.7055726770556</c:v>
                </c:pt>
                <c:pt idx="2">
                  <c:v>3.82224416618136</c:v>
                </c:pt>
                <c:pt idx="3">
                  <c:v>3.9070104636046</c:v>
                </c:pt>
                <c:pt idx="4">
                  <c:v>3.99064932588334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76314610"/>
        <c:axId val="236381267"/>
      </c:scatterChart>
      <c:valAx>
        <c:axId val="6763146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logT</a:t>
                </a:r>
              </a:p>
            </c:rich>
          </c:tx>
          <c:layout>
            <c:manualLayout>
              <c:xMode val="edge"/>
              <c:yMode val="edge"/>
              <c:x val="0.445381944444444"/>
              <c:y val="0.8782407407407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381267"/>
        <c:crosses val="autoZero"/>
        <c:crossBetween val="midCat"/>
      </c:valAx>
      <c:valAx>
        <c:axId val="2363812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logλ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31461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logλ—logf</a:t>
            </a:r>
            <a:r>
              <a:rPr altLang="en-US"/>
              <a:t>（波长</a:t>
            </a:r>
            <a:r>
              <a:rPr lang="en-US" altLang="zh-CN"/>
              <a:t>λ</a:t>
            </a:r>
            <a:r>
              <a:rPr altLang="en-US"/>
              <a:t>与振动频率</a:t>
            </a:r>
            <a:r>
              <a:rPr lang="en-US" altLang="zh-CN"/>
              <a:t>f</a:t>
            </a:r>
            <a:r>
              <a:rPr altLang="en-US"/>
              <a:t>的关系）</a:t>
            </a:r>
          </a:p>
        </c:rich>
      </c:tx>
      <c:layout>
        <c:manualLayout>
          <c:xMode val="edge"/>
          <c:yMode val="edge"/>
          <c:x val="0.126944444444444"/>
          <c:y val="0.043981481481481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66666666666667"/>
                  <c:y val="0.55555555555555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Sheet1!$B$46:$F$46</c:f>
              <c:numCache>
                <c:formatCode>0.00_ </c:formatCode>
                <c:ptCount val="5"/>
                <c:pt idx="0">
                  <c:v>3.40119738166216</c:v>
                </c:pt>
                <c:pt idx="1">
                  <c:v>4.24849524204936</c:v>
                </c:pt>
                <c:pt idx="2">
                  <c:v>4.38202663467388</c:v>
                </c:pt>
                <c:pt idx="3">
                  <c:v>4.49980967033027</c:v>
                </c:pt>
                <c:pt idx="4">
                  <c:v>4.60517018598809</c:v>
                </c:pt>
              </c:numCache>
            </c:numRef>
          </c:xVal>
          <c:yVal>
            <c:numRef>
              <c:f>Sheet1!$B$47:$F$47</c:f>
              <c:numCache>
                <c:formatCode>0.00_ </c:formatCode>
                <c:ptCount val="5"/>
                <c:pt idx="0">
                  <c:v>4.51327417128355</c:v>
                </c:pt>
                <c:pt idx="1">
                  <c:v>3.69012867351437</c:v>
                </c:pt>
                <c:pt idx="2">
                  <c:v>3.59813384080719</c:v>
                </c:pt>
                <c:pt idx="3">
                  <c:v>3.5089550219197</c:v>
                </c:pt>
                <c:pt idx="4">
                  <c:v>3.42001913590274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25297651"/>
        <c:axId val="166654418"/>
      </c:scatterChart>
      <c:valAx>
        <c:axId val="2252976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logf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654418"/>
        <c:crosses val="autoZero"/>
        <c:crossBetween val="midCat"/>
      </c:valAx>
      <c:valAx>
        <c:axId val="1666544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logλ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7777777777778"/>
              <c:y val="0.3528240740740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2976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527050</xdr:colOff>
      <xdr:row>6</xdr:row>
      <xdr:rowOff>146050</xdr:rowOff>
    </xdr:from>
    <xdr:to>
      <xdr:col>16</xdr:col>
      <xdr:colOff>285115</xdr:colOff>
      <xdr:row>22</xdr:row>
      <xdr:rowOff>133350</xdr:rowOff>
    </xdr:to>
    <xdr:graphicFrame>
      <xdr:nvGraphicFramePr>
        <xdr:cNvPr id="6" name="图表 5"/>
        <xdr:cNvGraphicFramePr/>
      </xdr:nvGraphicFramePr>
      <xdr:xfrm>
        <a:off x="5664200" y="1212850"/>
        <a:ext cx="5530215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37</xdr:row>
      <xdr:rowOff>95250</xdr:rowOff>
    </xdr:from>
    <xdr:to>
      <xdr:col>16</xdr:col>
      <xdr:colOff>297815</xdr:colOff>
      <xdr:row>54</xdr:row>
      <xdr:rowOff>113665</xdr:rowOff>
    </xdr:to>
    <xdr:graphicFrame>
      <xdr:nvGraphicFramePr>
        <xdr:cNvPr id="7" name="图表 6"/>
        <xdr:cNvGraphicFramePr/>
      </xdr:nvGraphicFramePr>
      <xdr:xfrm>
        <a:off x="5727700" y="6673850"/>
        <a:ext cx="5479415" cy="3041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A25" workbookViewId="0">
      <selection activeCell="N27" sqref="N27"/>
    </sheetView>
  </sheetViews>
  <sheetFormatPr defaultColWidth="8.72727272727273" defaultRowHeight="14"/>
  <cols>
    <col min="2" max="2" width="9.63636363636364" customWidth="1"/>
    <col min="3" max="3" width="8.90909090909091" customWidth="1"/>
    <col min="4" max="4" width="9.54545454545454"/>
    <col min="5" max="5" width="12.8181818181818"/>
    <col min="6" max="6" width="15.1818181818182"/>
    <col min="9" max="9" width="12.8181818181818"/>
  </cols>
  <sheetData>
    <row r="1" spans="1:5">
      <c r="A1" t="s">
        <v>0</v>
      </c>
      <c r="E1" t="s">
        <v>1</v>
      </c>
    </row>
    <row r="3" s="1" customFormat="1" spans="1:1">
      <c r="A3" s="2" t="s">
        <v>2</v>
      </c>
    </row>
    <row r="5" spans="1:5">
      <c r="A5" t="s">
        <v>3</v>
      </c>
      <c r="E5" t="s">
        <v>4</v>
      </c>
    </row>
    <row r="6" spans="1:10">
      <c r="A6" t="s">
        <v>5</v>
      </c>
      <c r="E6" t="s">
        <v>6</v>
      </c>
      <c r="H6" s="3" t="s">
        <v>7</v>
      </c>
      <c r="I6" s="3"/>
      <c r="J6" t="s">
        <v>8</v>
      </c>
    </row>
    <row r="7" spans="1:5">
      <c r="A7" t="s">
        <v>9</v>
      </c>
      <c r="E7" t="s">
        <v>10</v>
      </c>
    </row>
    <row r="9" spans="1:1">
      <c r="A9" s="2" t="s">
        <v>11</v>
      </c>
    </row>
    <row r="10" spans="1:6">
      <c r="A10" s="4" t="s">
        <v>12</v>
      </c>
      <c r="B10" s="5">
        <v>19.9</v>
      </c>
      <c r="C10" s="5">
        <v>60.38</v>
      </c>
      <c r="D10" s="5">
        <v>80.35</v>
      </c>
      <c r="E10" s="5">
        <v>99.98</v>
      </c>
      <c r="F10" s="5">
        <v>119.45</v>
      </c>
    </row>
    <row r="11" spans="1:6">
      <c r="A11" s="4" t="s">
        <v>13</v>
      </c>
      <c r="B11" s="5">
        <f>B10+17.84</f>
        <v>37.74</v>
      </c>
      <c r="C11" s="5">
        <f>C10+17.84</f>
        <v>78.22</v>
      </c>
      <c r="D11" s="5">
        <f>D10+17.84</f>
        <v>98.19</v>
      </c>
      <c r="E11" s="5">
        <f>E10+17.84</f>
        <v>117.82</v>
      </c>
      <c r="F11" s="5">
        <f>F10+17.84</f>
        <v>137.29</v>
      </c>
    </row>
    <row r="12" spans="1:6">
      <c r="A12" s="4" t="s">
        <v>14</v>
      </c>
      <c r="B12" s="5">
        <v>41.96</v>
      </c>
      <c r="C12" s="5">
        <v>61.01</v>
      </c>
      <c r="D12" s="5">
        <v>68.56</v>
      </c>
      <c r="E12" s="5">
        <v>49.75</v>
      </c>
      <c r="F12" s="5">
        <v>54.09</v>
      </c>
    </row>
    <row r="13" spans="1:6">
      <c r="A13" s="4" t="s">
        <v>15</v>
      </c>
      <c r="B13" s="4">
        <v>3</v>
      </c>
      <c r="C13" s="4">
        <v>3</v>
      </c>
      <c r="D13" s="4">
        <v>3</v>
      </c>
      <c r="E13" s="4">
        <v>2</v>
      </c>
      <c r="F13" s="4">
        <v>2</v>
      </c>
    </row>
    <row r="14" spans="1:6">
      <c r="A14" s="4" t="s">
        <v>16</v>
      </c>
      <c r="B14" s="5">
        <f>2*B12/B13</f>
        <v>27.9733333333333</v>
      </c>
      <c r="C14" s="5">
        <f>2*C12/C13</f>
        <v>40.6733333333333</v>
      </c>
      <c r="D14" s="5">
        <f>2*D12/D13</f>
        <v>45.7066666666667</v>
      </c>
      <c r="E14" s="5">
        <f>2*E12/E13</f>
        <v>49.75</v>
      </c>
      <c r="F14" s="5">
        <f>2*F12/F13</f>
        <v>54.09</v>
      </c>
    </row>
    <row r="15" spans="1:6">
      <c r="A15" s="4" t="s">
        <v>17</v>
      </c>
      <c r="B15" s="5">
        <f>B11/1000*9.794</f>
        <v>0.36962556</v>
      </c>
      <c r="C15" s="5">
        <f>C11/1000*9.794</f>
        <v>0.76608668</v>
      </c>
      <c r="D15" s="5">
        <f>D11/1000*9.794</f>
        <v>0.96167286</v>
      </c>
      <c r="E15" s="5">
        <f>E11/1000*9.794</f>
        <v>1.15392908</v>
      </c>
      <c r="F15" s="5">
        <f>F11/1000*9.794</f>
        <v>1.34461826</v>
      </c>
    </row>
    <row r="16" spans="1:7">
      <c r="A16" s="4" t="s">
        <v>18</v>
      </c>
      <c r="B16" s="5">
        <f>LN(B15)</f>
        <v>-0.995264785761607</v>
      </c>
      <c r="C16" s="5">
        <f>LN(C15)</f>
        <v>-0.266459956374643</v>
      </c>
      <c r="D16" s="5">
        <f>LN(D15)</f>
        <v>-0.0390809485208125</v>
      </c>
      <c r="E16" s="5">
        <f>LN(E15)</f>
        <v>0.14317271039153</v>
      </c>
      <c r="F16" s="5">
        <f>LN(F15)</f>
        <v>0.296110151207502</v>
      </c>
      <c r="G16" t="s">
        <v>19</v>
      </c>
    </row>
    <row r="17" spans="1:7">
      <c r="A17" s="4" t="s">
        <v>20</v>
      </c>
      <c r="B17" s="5">
        <f>LN(B14)</f>
        <v>3.33125167541993</v>
      </c>
      <c r="C17" s="5">
        <f>LN(C14)</f>
        <v>3.7055726770556</v>
      </c>
      <c r="D17" s="5">
        <f>LN(D14)</f>
        <v>3.82224416618136</v>
      </c>
      <c r="E17" s="5">
        <f>LN(E14)</f>
        <v>3.9070104636046</v>
      </c>
      <c r="F17" s="5">
        <f>LN(F14)</f>
        <v>3.99064932588334</v>
      </c>
      <c r="G17" t="s">
        <v>19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 t="s">
        <v>21</v>
      </c>
    </row>
    <row r="26" spans="1:7">
      <c r="A26" s="6" t="s">
        <v>22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</row>
    <row r="27" spans="1:7">
      <c r="A27" s="6" t="s">
        <v>23</v>
      </c>
      <c r="B27" s="4">
        <v>17.83</v>
      </c>
      <c r="C27" s="4">
        <v>17.84</v>
      </c>
      <c r="D27" s="4">
        <v>17.84</v>
      </c>
      <c r="E27" s="4">
        <v>17.84</v>
      </c>
      <c r="F27" s="4">
        <v>17.83</v>
      </c>
      <c r="G27" s="4">
        <v>17.84</v>
      </c>
    </row>
    <row r="28" spans="1:1">
      <c r="A28" s="2"/>
    </row>
    <row r="29" spans="1:12">
      <c r="A29" s="7" t="s">
        <v>24</v>
      </c>
      <c r="B29" s="7"/>
      <c r="C29" s="7">
        <f>AVERAGE(B27:G27)</f>
        <v>17.8366666666667</v>
      </c>
      <c r="D29" s="8" t="s">
        <v>25</v>
      </c>
      <c r="E29" s="9" t="s">
        <v>26</v>
      </c>
      <c r="F29" s="10">
        <f>2.57*C30</f>
        <v>0.0132714229330062</v>
      </c>
      <c r="G29" s="8"/>
      <c r="H29" s="11" t="s">
        <v>27</v>
      </c>
      <c r="I29" s="10">
        <v>6</v>
      </c>
      <c r="J29" s="8"/>
      <c r="K29" s="8"/>
      <c r="L29" s="8"/>
    </row>
    <row r="30" spans="1:12">
      <c r="A30" s="12" t="s">
        <v>28</v>
      </c>
      <c r="B30" s="13"/>
      <c r="C30" s="7">
        <f>_xlfn.STDEV.S(B27:G27)</f>
        <v>0.00516397779494403</v>
      </c>
      <c r="D30" s="8"/>
      <c r="E30" s="9" t="s">
        <v>29</v>
      </c>
      <c r="F30" s="10">
        <f>0.95*0.01</f>
        <v>0.0095</v>
      </c>
      <c r="G30" s="8"/>
      <c r="H30" s="11" t="s">
        <v>30</v>
      </c>
      <c r="I30" s="10">
        <v>1.75</v>
      </c>
      <c r="J30" s="8"/>
      <c r="K30" s="8"/>
      <c r="L30" s="8"/>
    </row>
    <row r="31" spans="1:12">
      <c r="A31" s="7" t="s">
        <v>31</v>
      </c>
      <c r="B31" s="7"/>
      <c r="C31" s="7">
        <f>C30/SQRT(6)</f>
        <v>0.00210818510677925</v>
      </c>
      <c r="D31" s="8"/>
      <c r="E31" s="9" t="s">
        <v>32</v>
      </c>
      <c r="F31" s="14">
        <f>SQRT(F29^2+F30^2)</f>
        <v>0.0163211723435151</v>
      </c>
      <c r="G31" s="8"/>
      <c r="H31" s="11" t="s">
        <v>33</v>
      </c>
      <c r="I31" s="10">
        <f>I30*C30</f>
        <v>0.00903696114115205</v>
      </c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11" t="s">
        <v>34</v>
      </c>
      <c r="I32" s="17">
        <f>C29+I31</f>
        <v>17.8457036278078</v>
      </c>
      <c r="J32" s="8" t="s">
        <v>35</v>
      </c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11" t="s">
        <v>36</v>
      </c>
      <c r="I33" s="10">
        <f>C29-I31</f>
        <v>17.8276297055255</v>
      </c>
      <c r="J33" s="8" t="s">
        <v>37</v>
      </c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 t="s">
        <v>38</v>
      </c>
      <c r="I34" s="8"/>
      <c r="J34" s="8"/>
      <c r="K34" s="8"/>
      <c r="L34" s="8"/>
    </row>
    <row r="35" spans="1:1">
      <c r="A35" s="2"/>
    </row>
    <row r="36" spans="1:1">
      <c r="A36" s="2"/>
    </row>
    <row r="37" spans="1:1">
      <c r="A37" s="2"/>
    </row>
    <row r="38" spans="1:1">
      <c r="A38" s="2" t="s">
        <v>39</v>
      </c>
    </row>
    <row r="39" spans="1:1">
      <c r="A39" t="s">
        <v>40</v>
      </c>
    </row>
    <row r="41" spans="1:1">
      <c r="A41" s="2" t="s">
        <v>41</v>
      </c>
    </row>
    <row r="42" spans="1:6">
      <c r="A42" s="15" t="s">
        <v>42</v>
      </c>
      <c r="B42" s="16">
        <v>30</v>
      </c>
      <c r="C42" s="16">
        <v>70</v>
      </c>
      <c r="D42" s="16">
        <v>80</v>
      </c>
      <c r="E42" s="16">
        <v>90</v>
      </c>
      <c r="F42" s="16">
        <v>100</v>
      </c>
    </row>
    <row r="43" spans="1:6">
      <c r="A43" s="15" t="s">
        <v>14</v>
      </c>
      <c r="B43" s="4">
        <v>45.61</v>
      </c>
      <c r="C43" s="4">
        <v>40.05</v>
      </c>
      <c r="D43" s="4">
        <v>36.53</v>
      </c>
      <c r="E43" s="4">
        <v>50.12</v>
      </c>
      <c r="F43" s="5">
        <f>F44*F45/2</f>
        <v>45.855</v>
      </c>
    </row>
    <row r="44" spans="1:6">
      <c r="A44" s="15" t="s">
        <v>15</v>
      </c>
      <c r="B44" s="4">
        <v>1</v>
      </c>
      <c r="C44" s="4">
        <v>2</v>
      </c>
      <c r="D44" s="4">
        <v>2</v>
      </c>
      <c r="E44" s="4">
        <v>3</v>
      </c>
      <c r="F44" s="4">
        <v>3</v>
      </c>
    </row>
    <row r="45" spans="1:6">
      <c r="A45" s="15" t="s">
        <v>16</v>
      </c>
      <c r="B45" s="5">
        <f>2*B43/B44</f>
        <v>91.22</v>
      </c>
      <c r="C45" s="5">
        <f>2*C43/C44</f>
        <v>40.05</v>
      </c>
      <c r="D45" s="5">
        <f>2*D43/D44</f>
        <v>36.53</v>
      </c>
      <c r="E45" s="5">
        <f>2*E43/E44</f>
        <v>33.4133333333333</v>
      </c>
      <c r="F45" s="5">
        <v>30.57</v>
      </c>
    </row>
    <row r="46" spans="1:7">
      <c r="A46" s="15" t="s">
        <v>43</v>
      </c>
      <c r="B46" s="5">
        <f>LN(B42)</f>
        <v>3.40119738166216</v>
      </c>
      <c r="C46" s="5">
        <f>LN(C42)</f>
        <v>4.24849524204936</v>
      </c>
      <c r="D46" s="5">
        <f>LN(D42)</f>
        <v>4.38202663467388</v>
      </c>
      <c r="E46" s="5">
        <f>LN(E42)</f>
        <v>4.49980967033027</v>
      </c>
      <c r="F46" s="5">
        <f>LN(F42)</f>
        <v>4.60517018598809</v>
      </c>
      <c r="G46" t="s">
        <v>19</v>
      </c>
    </row>
    <row r="47" spans="1:7">
      <c r="A47" s="15" t="s">
        <v>20</v>
      </c>
      <c r="B47" s="5">
        <f>LN(B45)</f>
        <v>4.51327417128355</v>
      </c>
      <c r="C47" s="5">
        <f>LN(C45)</f>
        <v>3.69012867351437</v>
      </c>
      <c r="D47" s="5">
        <f>LN(D45)</f>
        <v>3.59813384080719</v>
      </c>
      <c r="E47" s="5">
        <f>LN(E45)</f>
        <v>3.5089550219197</v>
      </c>
      <c r="F47" s="5">
        <f>LN(F45)</f>
        <v>3.42001913590274</v>
      </c>
      <c r="G47" t="s">
        <v>19</v>
      </c>
    </row>
  </sheetData>
  <mergeCells count="2">
    <mergeCell ref="H6:I6"/>
    <mergeCell ref="A30:B3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圣诞老人</cp:lastModifiedBy>
  <dcterms:created xsi:type="dcterms:W3CDTF">2022-12-06T02:27:39Z</dcterms:created>
  <dcterms:modified xsi:type="dcterms:W3CDTF">2022-12-06T06:52:36Z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CB9E12C5617E4C2FABACF21914A8D79E</vt:lpwstr>
  </property>
  <property fmtid="{D5CDD505-2E9C-101B-9397-08002B2CF9AE}" pid="3" name="KSOProductBuildVer">
    <vt:lpwstr>2052-11.1.0.12763</vt:lpwstr>
  </property>
</Properties>
</file>